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170689\AppData\Local\Microsoft\Windows\Temporary Internet Files\Content.Outlook\EZE0CE7X\"/>
    </mc:Choice>
  </mc:AlternateContent>
  <bookViews>
    <workbookView xWindow="120" yWindow="180" windowWidth="12240" windowHeight="8265" tabRatio="921" firstSheet="50" activeTab="67"/>
  </bookViews>
  <sheets>
    <sheet name="Cover" sheetId="762" r:id="rId1"/>
    <sheet name="Notice" sheetId="758" r:id="rId2"/>
    <sheet name="Contents" sheetId="759" r:id="rId3"/>
    <sheet name="Special Notice" sheetId="760" r:id="rId4"/>
    <sheet name="P - 1" sheetId="761" r:id="rId5"/>
    <sheet name="P - 2" sheetId="680" r:id="rId6"/>
    <sheet name="P - 3 thru 4" sheetId="681" r:id="rId7"/>
    <sheet name="P - 5 &amp; 6" sheetId="683" r:id="rId8"/>
    <sheet name="P - 7 &amp; 8" sheetId="682" r:id="rId9"/>
    <sheet name="P - 16 THRU 18" sheetId="684" r:id="rId10"/>
    <sheet name="P - 19" sheetId="685" r:id="rId11"/>
    <sheet name="P - 20" sheetId="686" r:id="rId12"/>
    <sheet name="P - 21 &amp; 22" sheetId="687" r:id="rId13"/>
    <sheet name="P - 23 &amp; 24" sheetId="688" r:id="rId14"/>
    <sheet name="P - 25" sheetId="689" r:id="rId15"/>
    <sheet name="P - 26 - 27" sheetId="690" r:id="rId16"/>
    <sheet name="P - 28 - 29B" sheetId="691" r:id="rId17"/>
    <sheet name="P - 30" sheetId="692" r:id="rId18"/>
    <sheet name="P - 31" sheetId="693" r:id="rId19"/>
    <sheet name="P - 32 &amp; 33" sheetId="694" r:id="rId20"/>
    <sheet name="P - 34" sheetId="695" r:id="rId21"/>
    <sheet name="P - 35" sheetId="755" r:id="rId22"/>
    <sheet name="P - 36" sheetId="697" r:id="rId23"/>
    <sheet name="p - 37" sheetId="698" r:id="rId24"/>
    <sheet name="P - 38" sheetId="699" r:id="rId25"/>
    <sheet name="P - 39" sheetId="700" r:id="rId26"/>
    <sheet name="P - 40" sheetId="701" r:id="rId27"/>
    <sheet name="p - 41" sheetId="756" r:id="rId28"/>
    <sheet name="p - 42" sheetId="703" r:id="rId29"/>
    <sheet name="p - 43" sheetId="704" r:id="rId30"/>
    <sheet name="P - 44" sheetId="705" r:id="rId31"/>
    <sheet name="P - 45 THRU 51" sheetId="706" r:id="rId32"/>
    <sheet name="p - 52" sheetId="707" r:id="rId33"/>
    <sheet name="P - 53" sheetId="708" r:id="rId34"/>
    <sheet name="P - 54" sheetId="709" r:id="rId35"/>
    <sheet name="P - 55" sheetId="710" r:id="rId36"/>
    <sheet name="P - 56 &amp; 57" sheetId="711" r:id="rId37"/>
    <sheet name="p - 58" sheetId="712" r:id="rId38"/>
    <sheet name="P - 59" sheetId="713" r:id="rId39"/>
    <sheet name="P - 60" sheetId="714" r:id="rId40"/>
    <sheet name="P - 61" sheetId="715" r:id="rId41"/>
    <sheet name="P - 62" sheetId="716" r:id="rId42"/>
    <sheet name="P - 63 &amp; 64" sheetId="717" r:id="rId43"/>
    <sheet name="P - 65" sheetId="718" r:id="rId44"/>
    <sheet name="P - 66 thru 67" sheetId="719" r:id="rId45"/>
    <sheet name="P - 68" sheetId="720" r:id="rId46"/>
    <sheet name="P - 69" sheetId="721" r:id="rId47"/>
    <sheet name="P - 70" sheetId="722" r:id="rId48"/>
    <sheet name="P - 71" sheetId="723" r:id="rId49"/>
    <sheet name="P - 72" sheetId="724" r:id="rId50"/>
    <sheet name="P - 73" sheetId="725" r:id="rId51"/>
    <sheet name="P - 74" sheetId="726" r:id="rId52"/>
    <sheet name="P - 75" sheetId="727" r:id="rId53"/>
    <sheet name="P - 76" sheetId="728" r:id="rId54"/>
    <sheet name="P - 77" sheetId="729" r:id="rId55"/>
    <sheet name="P - 78 THRU 79" sheetId="730" r:id="rId56"/>
    <sheet name="P - 80 THRU 83" sheetId="731" r:id="rId57"/>
    <sheet name="P - 84" sheetId="732" r:id="rId58"/>
    <sheet name="P - 85" sheetId="733" r:id="rId59"/>
    <sheet name="P - 86" sheetId="734" r:id="rId60"/>
    <sheet name="P - 87" sheetId="735" r:id="rId61"/>
    <sheet name="P - 88" sheetId="736" r:id="rId62"/>
    <sheet name="P - 89" sheetId="737" r:id="rId63"/>
    <sheet name="P - 90" sheetId="738" r:id="rId64"/>
    <sheet name="P - 91" sheetId="739" r:id="rId65"/>
    <sheet name="P - 92 &amp; 93" sheetId="740" r:id="rId66"/>
    <sheet name="P - 94 THRU 97" sheetId="741" r:id="rId67"/>
    <sheet name="P - 98" sheetId="460" r:id="rId68"/>
    <sheet name="p - 99 &amp; 100" sheetId="742" r:id="rId69"/>
    <sheet name="P - 101" sheetId="743" r:id="rId70"/>
    <sheet name="P - 102" sheetId="744" r:id="rId71"/>
    <sheet name="P - 103" sheetId="745" r:id="rId72"/>
    <sheet name="P - 104 thru P - 110" sheetId="746" r:id="rId73"/>
    <sheet name="p - 111" sheetId="747" r:id="rId74"/>
    <sheet name="p - 112" sheetId="748" r:id="rId75"/>
    <sheet name="P - 113 THRU 114" sheetId="750" r:id="rId76"/>
    <sheet name="P - 115 THRU 118" sheetId="751" r:id="rId77"/>
    <sheet name="P - 119" sheetId="752" r:id="rId78"/>
    <sheet name="P - 120" sheetId="753" r:id="rId79"/>
    <sheet name="P - 120.1" sheetId="754" r:id="rId80"/>
    <sheet name="P - 121" sheetId="320" r:id="rId81"/>
    <sheet name="P - 122" sheetId="258" r:id="rId82"/>
    <sheet name="P - 123 thru P - 124" sheetId="260"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0">#REF!</definedName>
    <definedName name="\A">#REF!</definedName>
    <definedName name="\B" localSheetId="0">#REF!</definedName>
    <definedName name="\B">#REF!</definedName>
    <definedName name="\S">#REF!</definedName>
    <definedName name="_____________________________________ALL2">'[1]A-11a Balance Sheet Recons'!$B$11:$J$42</definedName>
    <definedName name="____________________________________ALL2">'[1]A-11a Balance Sheet Recons'!$B$11:$J$42</definedName>
    <definedName name="___________________________________ALL2">'[1]A-11a Balance Sheet Recons'!$B$11:$J$42</definedName>
    <definedName name="__________________________________ALL2">'[1]A-11a Balance Sheet Recons'!$B$11:$J$42</definedName>
    <definedName name="_________________________________ALL2">'[1]A-11a Balance Sheet Recons'!$B$11:$J$42</definedName>
    <definedName name="________________________________ALL2">'[1]A-11a Balance Sheet Recons'!$B$11:$J$42</definedName>
    <definedName name="_______________________________ALL2">'[1]A-11a Balance Sheet Recons'!$B$11:$J$42</definedName>
    <definedName name="______________________________ALL2">'[1]A-11a Balance Sheet Recons'!$B$11:$J$42</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ALL2">'[1]A-11a Balance Sheet Recons'!$B$11:$J$42</definedName>
    <definedName name="_____________ALL2">'[1]A-11a Balance Sheet Recons'!$B$11:$J$42</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#REF!</definedName>
    <definedName name="_12_PAGE_25MO">#REF!</definedName>
    <definedName name="_ALL2">'[1]A-11a Balance Sheet Recons'!$B$11:$J$42</definedName>
    <definedName name="_Fill" localSheetId="0" hidden="1">#REF!</definedName>
    <definedName name="_Fill" localSheetId="69" hidden="1">#REF!</definedName>
    <definedName name="_Fill" localSheetId="20" hidden="1">#REF!</definedName>
    <definedName name="_Fill" localSheetId="21" hidden="1">#REF!</definedName>
    <definedName name="_Fill" localSheetId="33" hidden="1">#REF!</definedName>
    <definedName name="_Fill" localSheetId="34" hidden="1">#REF!</definedName>
    <definedName name="_Fill" hidden="1">#REF!</definedName>
    <definedName name="_xlnm._FilterDatabase" localSheetId="72" hidden="1">'P - 104 thru P - 110'!$A$11:$N$311</definedName>
    <definedName name="_xlnm._FilterDatabase" localSheetId="31" hidden="1">'P - 45 THRU 51'!$A$11:$Q$312</definedName>
    <definedName name="_xlnm._FilterDatabase" localSheetId="36" hidden="1">'P - 56 &amp; 57'!$A$7:$Q$75</definedName>
    <definedName name="_xlnm._FilterDatabase" localSheetId="52" hidden="1">'P - 75'!$A$13:$P$45</definedName>
    <definedName name="_Key1" localSheetId="0" hidden="1">'[2]Journal Entry'!#REF!</definedName>
    <definedName name="_Key1" localSheetId="46" hidden="1">'[2]Journal Entry'!#REF!</definedName>
    <definedName name="_Key1" localSheetId="47" hidden="1">'[2]Journal Entry'!#REF!</definedName>
    <definedName name="_Key1" hidden="1">'[2]Journal Entry'!#REF!</definedName>
    <definedName name="_Key2" localSheetId="46" hidden="1">'[2]Journal Entry'!#REF!</definedName>
    <definedName name="_Key2" localSheetId="47" hidden="1">'[2]Journal Entry'!#REF!</definedName>
    <definedName name="_Key2" hidden="1">'[2]Journal Entry'!#REF!</definedName>
    <definedName name="_Order1" localSheetId="21" hidden="1">0</definedName>
    <definedName name="_Order1" hidden="1">255</definedName>
    <definedName name="_Order2" hidden="1">255</definedName>
    <definedName name="_RG1" localSheetId="78">'P - 120'!$IT$8093</definedName>
    <definedName name="_RG1" localSheetId="58">'P - 85'!$IT$8093</definedName>
    <definedName name="_RG1">#REF!</definedName>
    <definedName name="_RG2" localSheetId="78">'P - 120'!$IT$8093</definedName>
    <definedName name="_RG2" localSheetId="58">'P - 85'!$IT$8093</definedName>
    <definedName name="_RG2">#REF!</definedName>
    <definedName name="_RG3" localSheetId="78">'P - 120'!$IT$8093</definedName>
    <definedName name="_RG3" localSheetId="58">'P - 85'!$IT$8093</definedName>
    <definedName name="_RG3">#REF!</definedName>
    <definedName name="_RG4" localSheetId="78">'P - 120'!$IT$8093</definedName>
    <definedName name="_RG4" localSheetId="58">'P - 85'!$IT$8093</definedName>
    <definedName name="_RG4">#REF!</definedName>
    <definedName name="ABBREV_DATE">#REF!</definedName>
    <definedName name="Adds">#REF!</definedName>
    <definedName name="ASSIGN">#REF!</definedName>
    <definedName name="B_4">#REF!</definedName>
    <definedName name="B_5">#REF!</definedName>
    <definedName name="BEGINNING">#REF!</definedName>
    <definedName name="BEx3O85IKWARA6NCJOLRBRJFMEWW" localSheetId="0" hidden="1">'[3]Q2 09 Rail BS Leads'!#REF!</definedName>
    <definedName name="BEx3O85IKWARA6NCJOLRBRJFMEWW" localSheetId="10" hidden="1">'[3]Q2 09 Rail BS Leads'!#REF!</definedName>
    <definedName name="BEx3O85IKWARA6NCJOLRBRJFMEWW" hidden="1">'[3]Q2 09 Rail BS Leads'!#REF!</definedName>
    <definedName name="BEx5MLQZM68YQSKARVWTTPINFQ2C" localSheetId="0" hidden="1">'[3]Q2 09 Rail BS Leads'!#REF!</definedName>
    <definedName name="BEx5MLQZM68YQSKARVWTTPINFQ2C" localSheetId="10" hidden="1">'[3]Q2 09 Rail BS Leads'!#REF!</definedName>
    <definedName name="BEx5MLQZM68YQSKARVWTTPINFQ2C" hidden="1">'[3]Q2 09 Rail BS Leads'!#REF!</definedName>
    <definedName name="BExERWCEBKQRYWRQLYJ4UCMMKTHG" localSheetId="10" hidden="1">'[3]Q2 09 Rail BS Leads'!#REF!</definedName>
    <definedName name="BExERWCEBKQRYWRQLYJ4UCMMKTHG" hidden="1">'[3]Q2 09 Rail BS Leads'!#REF!</definedName>
    <definedName name="BExMBYPQDG9AYDQ5E8IECVFREPO6" localSheetId="10" hidden="1">'[3]Q2 09 Rail BS Leads'!#REF!</definedName>
    <definedName name="BExMBYPQDG9AYDQ5E8IECVFREPO6" hidden="1">'[3]Q2 09 Rail BS Leads'!#REF!</definedName>
    <definedName name="BExQ9ZLYHWABXAA9NJDW8ZS0UQ9P" hidden="1">'[3]Q2 09 Rail BS Leads'!#REF!</definedName>
    <definedName name="BExTUY9WNSJ91GV8CP0SKJTEIV82" hidden="1">'[3]Q2 09 Rail BS Leads'!#REF!</definedName>
    <definedName name="BS_98">#REF!</definedName>
    <definedName name="BS_99">#REF!</definedName>
    <definedName name="BS_SUM_25MO">#REF!</definedName>
    <definedName name="BS_SUM_98">#REF!</definedName>
    <definedName name="BS_SUM_99">#REF!</definedName>
    <definedName name="CBS">#REF!</definedName>
    <definedName name="COLE">#REF!</definedName>
    <definedName name="CURRENT_DATE">#REF!</definedName>
    <definedName name="DATA">#REF!</definedName>
    <definedName name="DecComICC">#REF!</definedName>
    <definedName name="DecComInstall">#REF!</definedName>
    <definedName name="Detail">#REF!</definedName>
    <definedName name="ENDING">#REF!</definedName>
    <definedName name="EPR">#REF!</definedName>
    <definedName name="ICCConv" localSheetId="37">'[4]ICC Conversion'!$A$1:$B$191</definedName>
    <definedName name="ICCConv" localSheetId="38">'[4]ICC Conversion'!$A$1:$B$191</definedName>
    <definedName name="ICCConv">'[5]ICC Conversion'!$A$1:$B$191</definedName>
    <definedName name="IMPORT">#REF!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Normal">#REF!</definedName>
    <definedName name="OPER1">#REF!</definedName>
    <definedName name="OPER2">#REF!</definedName>
    <definedName name="PAGE_33">#REF!</definedName>
    <definedName name="PAGE1" localSheetId="78">'P - 120'!$IT$8093:$IV$8184</definedName>
    <definedName name="PAGE1" localSheetId="58">'P - 85'!$IT$8093:$IV$8184</definedName>
    <definedName name="PAGE1">#REF!</definedName>
    <definedName name="PAGE2" localSheetId="78">'P - 120'!$IT$8093</definedName>
    <definedName name="PAGE2" localSheetId="58">'P - 85'!$IT$8093</definedName>
    <definedName name="PAGE2">#REF!</definedName>
    <definedName name="PAGE32">#REF!</definedName>
    <definedName name="PAGE37">#REF!</definedName>
    <definedName name="PART_B">#REF!</definedName>
    <definedName name="PARTA">#REF!</definedName>
    <definedName name="PISNU">#REF!</definedName>
    <definedName name="PRINT_ALL">#REF!</definedName>
    <definedName name="_xlnm.Print_Area" localSheetId="2">Contents!$A$1:$G$77</definedName>
    <definedName name="_xlnm.Print_Area" localSheetId="0">Cover!$A$1:$G$64</definedName>
    <definedName name="_xlnm.Print_Area" localSheetId="1">Notice!$A$1:$A$53</definedName>
    <definedName name="_xlnm.Print_Area" localSheetId="4">'P - 1'!$A$1:$F$80</definedName>
    <definedName name="_xlnm.Print_Area" localSheetId="69">'P - 101'!$A$1:$J$80</definedName>
    <definedName name="_xlnm.Print_Area" localSheetId="70">'P - 102'!$A$1:$K$84</definedName>
    <definedName name="_xlnm.Print_Area" localSheetId="71">'P - 103'!$A$1:$I$77</definedName>
    <definedName name="_xlnm.Print_Area" localSheetId="72">'P - 104 thru P - 110'!$A$1:$N$313</definedName>
    <definedName name="_xlnm.Print_Area" localSheetId="73">'p - 111'!$A$1:$K$63</definedName>
    <definedName name="_xlnm.Print_Area" localSheetId="74">'p - 112'!$A$1:$C$70</definedName>
    <definedName name="_xlnm.Print_Area" localSheetId="75">'P - 113 THRU 114'!$A$1:$R$92</definedName>
    <definedName name="_xlnm.Print_Area" localSheetId="76">'P - 115 THRU 118'!$A$1:$T$151</definedName>
    <definedName name="_xlnm.Print_Area" localSheetId="77">'P - 119'!$A$1:$G$66</definedName>
    <definedName name="_xlnm.Print_Area" localSheetId="78">'P - 120'!$A$1:$O$57</definedName>
    <definedName name="_xlnm.Print_Area" localSheetId="79">'P - 120.1'!$A$1:$F$61</definedName>
    <definedName name="_xlnm.Print_Area" localSheetId="80">'P - 121'!$A$1:$H$73</definedName>
    <definedName name="_xlnm.Print_Area" localSheetId="81">'P - 122'!$A$1:$W$76</definedName>
    <definedName name="_xlnm.Print_Area" localSheetId="82">'P - 123 thru P - 124'!$A$2:$R$83</definedName>
    <definedName name="_xlnm.Print_Area" localSheetId="9">'P - 16 THRU 18'!$A$1:$H$213</definedName>
    <definedName name="_xlnm.Print_Area" localSheetId="10">'P - 19'!$A$1:$G$67</definedName>
    <definedName name="_xlnm.Print_Area" localSheetId="5">'P - 2'!$A$1:$F$73</definedName>
    <definedName name="_xlnm.Print_Area" localSheetId="11">'P - 20'!$A$1:$L$53</definedName>
    <definedName name="_xlnm.Print_Area" localSheetId="12">'P - 21 &amp; 22'!$A$1:$F$138</definedName>
    <definedName name="_xlnm.Print_Area" localSheetId="13">'P - 23 &amp; 24'!$A$1:$E$145</definedName>
    <definedName name="_xlnm.Print_Area" localSheetId="14">'P - 25'!$A$1:$H$85</definedName>
    <definedName name="_xlnm.Print_Area" localSheetId="15">'P - 26 - 27'!$A$1:$Q$82</definedName>
    <definedName name="_xlnm.Print_Area" localSheetId="16">'P - 28 - 29B'!$A$1:$G$307</definedName>
    <definedName name="_xlnm.Print_Area" localSheetId="6">'P - 3 thru 4'!$A$1:$J$128</definedName>
    <definedName name="_xlnm.Print_Area" localSheetId="17">'P - 30'!$A$1:$K$56</definedName>
    <definedName name="_xlnm.Print_Area" localSheetId="18">'P - 31'!$A$1:$C$69</definedName>
    <definedName name="_xlnm.Print_Area" localSheetId="19">'P - 32 &amp; 33'!$A$1:$O$59</definedName>
    <definedName name="_xlnm.Print_Area" localSheetId="20">'P - 34'!$A$1:$J$79</definedName>
    <definedName name="_xlnm.Print_Area" localSheetId="21">'P - 35'!$A$1:$K$281</definedName>
    <definedName name="_xlnm.Print_Area" localSheetId="22">'P - 36'!$A$1:$K$70</definedName>
    <definedName name="_xlnm.Print_Area" localSheetId="23">'p - 37'!$A$1:$F$82</definedName>
    <definedName name="_xlnm.Print_Area" localSheetId="24">'P - 38'!$A$1:$K$68</definedName>
    <definedName name="_xlnm.Print_Area" localSheetId="25">'P - 39'!$A$62:$C$131</definedName>
    <definedName name="_xlnm.Print_Area" localSheetId="26">'P - 40'!$A$1:$G$76</definedName>
    <definedName name="_xlnm.Print_Area" localSheetId="28">'p - 42'!$A$1:$G$84</definedName>
    <definedName name="_xlnm.Print_Area" localSheetId="29">'p - 43'!$A$1:$I$77</definedName>
    <definedName name="_xlnm.Print_Area" localSheetId="30">'P - 44'!$A$1:$J$45</definedName>
    <definedName name="_xlnm.Print_Area" localSheetId="31">'P - 45 THRU 51'!$A$1:$N$313</definedName>
    <definedName name="_xlnm.Print_Area" localSheetId="7">'P - 5 &amp; 6'!$A$1:$G$124</definedName>
    <definedName name="_xlnm.Print_Area" localSheetId="32">'p - 52'!$A$1:$H$68</definedName>
    <definedName name="_xlnm.Print_Area" localSheetId="34">'P - 54'!$A$1:$C$70</definedName>
    <definedName name="_xlnm.Print_Area" localSheetId="35">'P - 55'!$A$1:$C$66</definedName>
    <definedName name="_xlnm.Print_Area" localSheetId="36">'P - 56 &amp; 57'!$A$1:$P$66</definedName>
    <definedName name="_xlnm.Print_Area" localSheetId="37">'p - 58'!$A$1:$Q$43</definedName>
    <definedName name="_xlnm.Print_Area" localSheetId="38">'P - 59'!$A$1:$C$70</definedName>
    <definedName name="_xlnm.Print_Area" localSheetId="39">'P - 60'!$A$1:$O$45</definedName>
    <definedName name="_xlnm.Print_Area" localSheetId="40">'P - 61'!$A$1:$E$69</definedName>
    <definedName name="_xlnm.Print_Area" localSheetId="41">'P - 62'!$A$1:$C$70</definedName>
    <definedName name="_xlnm.Print_Area" localSheetId="42">'P - 63 &amp; 64'!$A$1:$I$154</definedName>
    <definedName name="_xlnm.Print_Area" localSheetId="43">'P - 65'!$A$1:$F$65</definedName>
    <definedName name="_xlnm.Print_Area" localSheetId="44">'P - 66 thru 67'!$A$1:$F$158</definedName>
    <definedName name="_xlnm.Print_Area" localSheetId="45">'P - 68'!$A$1:$E$70</definedName>
    <definedName name="_xlnm.Print_Area" localSheetId="46">'P - 69'!$A$1:$E$66</definedName>
    <definedName name="_xlnm.Print_Area" localSheetId="8">'P - 7 &amp; 8'!$A$1:$G$138</definedName>
    <definedName name="_xlnm.Print_Area" localSheetId="47">'P - 70'!$A$62:$C$128</definedName>
    <definedName name="_xlnm.Print_Area" localSheetId="48">'P - 71'!$A$1:$G$44</definedName>
    <definedName name="_xlnm.Print_Area" localSheetId="49">'P - 72'!$A$1:$J$43</definedName>
    <definedName name="_xlnm.Print_Area" localSheetId="50">'P - 73'!$A$1:$G$70</definedName>
    <definedName name="_xlnm.Print_Area" localSheetId="51">'P - 74'!$A$1:$K$63</definedName>
    <definedName name="_xlnm.Print_Area" localSheetId="52">'P - 75'!$A$1:$N$45</definedName>
    <definedName name="_xlnm.Print_Area" localSheetId="53">'P - 76'!$A$1:$L$61</definedName>
    <definedName name="_xlnm.Print_Area" localSheetId="54">'P - 77'!$A$1:$H$45</definedName>
    <definedName name="_xlnm.Print_Area" localSheetId="55">'P - 78 THRU 79'!$A$1:$R$91</definedName>
    <definedName name="_xlnm.Print_Area" localSheetId="56">'P - 80 THRU 83'!$A$1:$T$149</definedName>
    <definedName name="_xlnm.Print_Area" localSheetId="57">'P - 84'!$A$1:$G$67</definedName>
    <definedName name="_xlnm.Print_Area" localSheetId="58">'P - 85'!$A$1:$O$57</definedName>
    <definedName name="_xlnm.Print_Area" localSheetId="59">'P - 86'!$A$1:$O$46</definedName>
    <definedName name="_xlnm.Print_Area" localSheetId="60">'P - 87'!$A$1:$L$43</definedName>
    <definedName name="_xlnm.Print_Area" localSheetId="61">'P - 88'!$A$1:$L$47</definedName>
    <definedName name="_xlnm.Print_Area" localSheetId="62">'P - 89'!$A$1:$K$68</definedName>
    <definedName name="_xlnm.Print_Area" localSheetId="63">'P - 90'!$A$1:$F$71</definedName>
    <definedName name="_xlnm.Print_Area" localSheetId="64">'P - 91'!$A$1:$P$45</definedName>
    <definedName name="_xlnm.Print_Area" localSheetId="65">'P - 92 &amp; 93'!$A$1:$C$150</definedName>
    <definedName name="_xlnm.Print_Area" localSheetId="66">'P - 94 THRU 97'!$A$1:$H$248</definedName>
    <definedName name="_xlnm.Print_Area" localSheetId="67">'P - 98'!$A$1:$C$66</definedName>
    <definedName name="_xlnm.Print_Area" localSheetId="68">'p - 99 &amp; 100'!$A$1:$O$59</definedName>
    <definedName name="_xlnm.Print_Area" localSheetId="3">'Special Notice'!$A$1:$E$99</definedName>
    <definedName name="PRINT_AREA_MI">#REF!</definedName>
    <definedName name="PRINT_CF_9899">#REF!</definedName>
    <definedName name="PRINT_DIFF" localSheetId="38">#REF!</definedName>
    <definedName name="PRINT_DIFF">#REF!</definedName>
    <definedName name="Print_Titles_MI" localSheetId="21">'[6]PA Run Off'!$A$1:$IV$10,'[6]PA Run Off'!$A$1:$A$16384</definedName>
    <definedName name="Print_Titles_MI" localSheetId="37">'[7]PA Run Off'!$A$1:$IV$10,'[7]PA Run Off'!$A$1:$A$16384</definedName>
    <definedName name="Print_Titles_MI" localSheetId="38">'[7]PA Run Off'!$A$1:$IV$10,'[7]PA Run Off'!$A$1:$A$16384</definedName>
    <definedName name="Print_Titles_MI">'[8]PA Run Off'!$A$1:$IV$10,'[8]PA Run Off'!$A$1:$A$16384</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Rate" localSheetId="37">[9]LocoRate!$L$2:$P$4</definedName>
    <definedName name="Rate" localSheetId="38">[9]LocoRate!$L$2:$P$4</definedName>
    <definedName name="Rate">[10]LocoRate!$L$2:$P$4</definedName>
    <definedName name="Rates">'[11]Rate file'!$A$6:$F$1250</definedName>
    <definedName name="RETIREMENTS">#REF!</definedName>
    <definedName name="Retires">#REF!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t.4q12">'[12]Input Worksheet'!$A$81:$C$316</definedName>
    <definedName name="t.ws">'[13]Table 2007 W&amp;S'!$A$2:$L$90</definedName>
    <definedName name="UPDATE">#REF!</definedName>
    <definedName name="Version">#REF!</definedName>
    <definedName name="YTD" localSheetId="46">#REF!</definedName>
    <definedName name="YTD" localSheetId="47">#REF!</definedName>
    <definedName name="YTD">#REF!</definedName>
    <definedName name="Z_886D2D58_BB99_4C36_8D79_D0CF4C299E48_.wvu.Cols" localSheetId="10" hidden="1">'P - 19'!$K:$IV</definedName>
    <definedName name="Z_886D2D58_BB99_4C36_8D79_D0CF4C299E48_.wvu.PrintArea" localSheetId="10" hidden="1">'P - 19'!$A$1:$G$67</definedName>
  </definedNames>
  <calcPr calcId="152511" calcMode="manual"/>
</workbook>
</file>

<file path=xl/calcChain.xml><?xml version="1.0" encoding="utf-8"?>
<calcChain xmlns="http://schemas.openxmlformats.org/spreadsheetml/2006/main">
  <c r="C57" i="756" l="1"/>
  <c r="C58" i="756" s="1"/>
  <c r="C59" i="756" s="1"/>
  <c r="C60" i="756" s="1"/>
  <c r="C61" i="756" s="1"/>
  <c r="C62" i="756" s="1"/>
  <c r="C56" i="756"/>
  <c r="C40" i="756"/>
  <c r="C41" i="756" s="1"/>
  <c r="C42" i="756" s="1"/>
  <c r="C43" i="756" s="1"/>
  <c r="C44" i="756" s="1"/>
  <c r="C35" i="756"/>
  <c r="C36" i="756" s="1"/>
  <c r="C37" i="756" s="1"/>
  <c r="C38" i="756" s="1"/>
  <c r="C26" i="756"/>
  <c r="C27" i="756" s="1"/>
  <c r="C28" i="756" s="1"/>
  <c r="C29" i="756" s="1"/>
  <c r="C30" i="756" s="1"/>
  <c r="C31" i="756" s="1"/>
  <c r="C270" i="755" l="1"/>
  <c r="C271" i="755" s="1"/>
  <c r="C272" i="755" s="1"/>
  <c r="C273" i="755" s="1"/>
  <c r="C274" i="755" s="1"/>
  <c r="C275" i="755" s="1"/>
  <c r="C276" i="755" s="1"/>
  <c r="C254" i="755"/>
  <c r="C255" i="755" s="1"/>
  <c r="C256" i="755" s="1"/>
  <c r="C257" i="755" s="1"/>
  <c r="C258" i="755" s="1"/>
  <c r="C249" i="755"/>
  <c r="C250" i="755" s="1"/>
  <c r="C251" i="755" s="1"/>
  <c r="C252" i="755" s="1"/>
  <c r="C240" i="755"/>
  <c r="C241" i="755" s="1"/>
  <c r="C242" i="755" s="1"/>
  <c r="C243" i="755" s="1"/>
  <c r="C244" i="755" s="1"/>
  <c r="C245" i="755" s="1"/>
  <c r="C205" i="755"/>
  <c r="C206" i="755" s="1"/>
  <c r="C207" i="755" s="1"/>
  <c r="C208" i="755" s="1"/>
  <c r="C209" i="755" s="1"/>
  <c r="C210" i="755" s="1"/>
  <c r="C204" i="755"/>
  <c r="C188" i="755"/>
  <c r="C189" i="755" s="1"/>
  <c r="C190" i="755" s="1"/>
  <c r="C191" i="755" s="1"/>
  <c r="C192" i="755" s="1"/>
  <c r="C183" i="755"/>
  <c r="C184" i="755" s="1"/>
  <c r="C185" i="755" s="1"/>
  <c r="C186" i="755" s="1"/>
  <c r="C174" i="755"/>
  <c r="C175" i="755" s="1"/>
  <c r="C176" i="755" s="1"/>
  <c r="C177" i="755" s="1"/>
  <c r="C178" i="755" s="1"/>
  <c r="C179" i="755" s="1"/>
  <c r="C136" i="755"/>
  <c r="C137" i="755" s="1"/>
  <c r="C138" i="755" s="1"/>
  <c r="C139" i="755" s="1"/>
  <c r="C140" i="755" s="1"/>
  <c r="C141" i="755" s="1"/>
  <c r="C142" i="755" s="1"/>
  <c r="C119" i="755"/>
  <c r="C120" i="755" s="1"/>
  <c r="C121" i="755" s="1"/>
  <c r="C122" i="755" s="1"/>
  <c r="C123" i="755" s="1"/>
  <c r="C114" i="755"/>
  <c r="C115" i="755" s="1"/>
  <c r="C116" i="755" s="1"/>
  <c r="C117" i="755" s="1"/>
  <c r="C105" i="755"/>
  <c r="C106" i="755" s="1"/>
  <c r="C107" i="755" s="1"/>
  <c r="C108" i="755" s="1"/>
  <c r="C109" i="755" s="1"/>
  <c r="C110" i="755" s="1"/>
  <c r="I70" i="755"/>
  <c r="H70" i="755"/>
  <c r="H71" i="755" s="1"/>
  <c r="G70" i="755"/>
  <c r="G71" i="755" s="1"/>
  <c r="F70" i="755"/>
  <c r="E70" i="755"/>
  <c r="J69" i="755"/>
  <c r="J68" i="755"/>
  <c r="J67" i="755"/>
  <c r="J66" i="755"/>
  <c r="J65" i="755"/>
  <c r="J64" i="755"/>
  <c r="J63" i="755"/>
  <c r="C63" i="755"/>
  <c r="C64" i="755" s="1"/>
  <c r="C65" i="755" s="1"/>
  <c r="C66" i="755" s="1"/>
  <c r="C67" i="755" s="1"/>
  <c r="C68" i="755" s="1"/>
  <c r="J62" i="755"/>
  <c r="C62" i="755"/>
  <c r="J61" i="755"/>
  <c r="J70" i="755" s="1"/>
  <c r="J71" i="755" s="1"/>
  <c r="I59" i="755"/>
  <c r="I71" i="755" s="1"/>
  <c r="H59" i="755"/>
  <c r="G59" i="755"/>
  <c r="F59" i="755"/>
  <c r="F71" i="755" s="1"/>
  <c r="E59" i="755"/>
  <c r="E71" i="755" s="1"/>
  <c r="J58" i="755"/>
  <c r="J57" i="755"/>
  <c r="J56" i="755"/>
  <c r="J55" i="755"/>
  <c r="J54" i="755"/>
  <c r="J53" i="755"/>
  <c r="J52" i="755"/>
  <c r="J51" i="755"/>
  <c r="J50" i="755"/>
  <c r="J49" i="755"/>
  <c r="J48" i="755"/>
  <c r="J47" i="755"/>
  <c r="J46" i="755"/>
  <c r="J45" i="755"/>
  <c r="C45" i="755"/>
  <c r="C46" i="755" s="1"/>
  <c r="C47" i="755" s="1"/>
  <c r="C48" i="755" s="1"/>
  <c r="C49" i="755" s="1"/>
  <c r="J44" i="755"/>
  <c r="J43" i="755"/>
  <c r="J42" i="755"/>
  <c r="J41" i="755"/>
  <c r="J40" i="755"/>
  <c r="C40" i="755"/>
  <c r="C41" i="755" s="1"/>
  <c r="C42" i="755" s="1"/>
  <c r="C43" i="755" s="1"/>
  <c r="J39" i="755"/>
  <c r="J38" i="755"/>
  <c r="J37" i="755"/>
  <c r="J36" i="755"/>
  <c r="J35" i="755"/>
  <c r="J34" i="755"/>
  <c r="J33" i="755"/>
  <c r="J32" i="755"/>
  <c r="J31" i="755"/>
  <c r="C31" i="755"/>
  <c r="C32" i="755" s="1"/>
  <c r="C33" i="755" s="1"/>
  <c r="C34" i="755" s="1"/>
  <c r="C35" i="755" s="1"/>
  <c r="C36" i="755" s="1"/>
  <c r="J30" i="755"/>
  <c r="J59" i="755" s="1"/>
  <c r="I67" i="681" l="1"/>
  <c r="A11" i="683"/>
  <c r="G11" i="683"/>
  <c r="A12" i="683"/>
  <c r="G12" i="683"/>
  <c r="A15" i="683"/>
  <c r="G15" i="683"/>
  <c r="A16" i="683"/>
  <c r="G16" i="683"/>
  <c r="A17" i="683"/>
  <c r="A18" i="683" s="1"/>
  <c r="A19" i="683" s="1"/>
  <c r="A20" i="683" s="1"/>
  <c r="A21" i="683" s="1"/>
  <c r="A22" i="683" s="1"/>
  <c r="A23" i="683" s="1"/>
  <c r="A24" i="683" s="1"/>
  <c r="G17" i="683"/>
  <c r="G18" i="683"/>
  <c r="G19" i="683"/>
  <c r="G20" i="683" s="1"/>
  <c r="G21" i="683" s="1"/>
  <c r="G22" i="683" s="1"/>
  <c r="G23" i="683" s="1"/>
  <c r="G24" i="683" s="1"/>
  <c r="E24" i="683"/>
  <c r="F24" i="683"/>
  <c r="A27" i="683"/>
  <c r="G27" i="683"/>
  <c r="A29" i="683"/>
  <c r="G29" i="683"/>
  <c r="A30" i="683"/>
  <c r="G30" i="683"/>
  <c r="A35" i="683"/>
  <c r="G35" i="683"/>
  <c r="A36" i="683"/>
  <c r="G36" i="683"/>
  <c r="A37" i="683"/>
  <c r="E37" i="683"/>
  <c r="F37" i="683"/>
  <c r="G37" i="683"/>
  <c r="A40" i="683"/>
  <c r="G40" i="683"/>
  <c r="A41" i="683"/>
  <c r="G41" i="683"/>
  <c r="A42" i="683"/>
  <c r="G42" i="683"/>
  <c r="A44" i="683"/>
  <c r="E44" i="683"/>
  <c r="F44" i="683"/>
  <c r="G44" i="683"/>
  <c r="A45" i="683"/>
  <c r="E45" i="683"/>
  <c r="F45" i="683"/>
  <c r="G45" i="683"/>
  <c r="A73" i="683"/>
  <c r="G73" i="683"/>
  <c r="A74" i="683"/>
  <c r="G74" i="683"/>
  <c r="A75" i="683"/>
  <c r="A76" i="683" s="1"/>
  <c r="A77" i="683" s="1"/>
  <c r="A78" i="683" s="1"/>
  <c r="A79" i="683" s="1"/>
  <c r="A81" i="683" s="1"/>
  <c r="A82" i="683" s="1"/>
  <c r="G75" i="683"/>
  <c r="G76" i="683"/>
  <c r="G77" i="683"/>
  <c r="G78" i="683"/>
  <c r="G79" i="683" s="1"/>
  <c r="G81" i="683" s="1"/>
  <c r="G82" i="683" s="1"/>
  <c r="E84" i="683"/>
  <c r="F84" i="683"/>
  <c r="A87" i="683"/>
  <c r="G87" i="683"/>
  <c r="A88" i="683"/>
  <c r="G88" i="683"/>
  <c r="A89" i="683"/>
  <c r="A90" i="683" s="1"/>
  <c r="A91" i="683" s="1"/>
  <c r="A92" i="683" s="1"/>
  <c r="A93" i="683" s="1"/>
  <c r="A94" i="683" s="1"/>
  <c r="A95" i="683" s="1"/>
  <c r="A97" i="683" s="1"/>
  <c r="G89" i="683"/>
  <c r="G90" i="683"/>
  <c r="G91" i="683"/>
  <c r="G92" i="683"/>
  <c r="G93" i="683" s="1"/>
  <c r="G94" i="683" s="1"/>
  <c r="G95" i="683" s="1"/>
  <c r="G97" i="683" s="1"/>
  <c r="E97" i="683"/>
  <c r="F97" i="683"/>
  <c r="E99" i="683"/>
  <c r="F99" i="683"/>
  <c r="A100" i="683"/>
  <c r="G100" i="683"/>
  <c r="A101" i="683"/>
  <c r="G101" i="683"/>
  <c r="A102" i="683"/>
  <c r="A103" i="683" s="1"/>
  <c r="G102" i="683"/>
  <c r="G103" i="683"/>
  <c r="A106" i="683"/>
  <c r="G106" i="683"/>
  <c r="A107" i="683"/>
  <c r="G107" i="683"/>
  <c r="A110" i="683"/>
  <c r="E110" i="683"/>
  <c r="F110" i="683"/>
  <c r="G110" i="683"/>
  <c r="A111" i="683"/>
  <c r="E111" i="683"/>
  <c r="F111" i="683"/>
  <c r="G111" i="683"/>
  <c r="F25" i="684"/>
  <c r="A26" i="684"/>
  <c r="F26" i="684"/>
  <c r="H26" i="684"/>
  <c r="A27" i="684"/>
  <c r="F27" i="684"/>
  <c r="H27" i="684"/>
  <c r="A28" i="684"/>
  <c r="F28" i="684"/>
  <c r="H28" i="684"/>
  <c r="A29" i="684"/>
  <c r="F29" i="684"/>
  <c r="H29" i="684"/>
  <c r="A30" i="684"/>
  <c r="F30" i="684"/>
  <c r="H30" i="684"/>
  <c r="A31" i="684"/>
  <c r="F31" i="684"/>
  <c r="H31" i="684"/>
  <c r="A32" i="684"/>
  <c r="F32" i="684"/>
  <c r="H32" i="684"/>
  <c r="A33" i="684"/>
  <c r="D35" i="684"/>
  <c r="H33" i="684"/>
  <c r="A34" i="684"/>
  <c r="F34" i="684"/>
  <c r="H34" i="684"/>
  <c r="F36" i="684"/>
  <c r="F37" i="684"/>
  <c r="F38" i="684"/>
  <c r="F39" i="684"/>
  <c r="A41" i="684"/>
  <c r="F41" i="684"/>
  <c r="H41" i="684"/>
  <c r="A42" i="684"/>
  <c r="H42" i="684"/>
  <c r="A46" i="684"/>
  <c r="H46" i="684"/>
  <c r="A47" i="684"/>
  <c r="H47" i="684"/>
  <c r="A48" i="684"/>
  <c r="H48" i="684"/>
  <c r="A49" i="684"/>
  <c r="H49" i="684"/>
  <c r="A50" i="684"/>
  <c r="H50" i="684"/>
  <c r="A51" i="684"/>
  <c r="H51" i="684"/>
  <c r="A52" i="684"/>
  <c r="H52" i="684"/>
  <c r="A54" i="684"/>
  <c r="H54" i="684"/>
  <c r="A57" i="684"/>
  <c r="H57" i="684"/>
  <c r="A58" i="684"/>
  <c r="D58" i="684"/>
  <c r="H58" i="684"/>
  <c r="A59" i="684"/>
  <c r="H59" i="684"/>
  <c r="A64" i="684"/>
  <c r="H64" i="684"/>
  <c r="A65" i="684"/>
  <c r="H65" i="684"/>
  <c r="A66" i="684"/>
  <c r="H66" i="684"/>
  <c r="A67" i="684"/>
  <c r="H67" i="684"/>
  <c r="A68" i="684"/>
  <c r="H68" i="684"/>
  <c r="A69" i="684"/>
  <c r="D69" i="684"/>
  <c r="H69" i="684"/>
  <c r="A70" i="684"/>
  <c r="H70" i="684"/>
  <c r="A82" i="684"/>
  <c r="H82" i="684"/>
  <c r="A83" i="684"/>
  <c r="H83" i="684"/>
  <c r="A84" i="684"/>
  <c r="H84" i="684"/>
  <c r="A85" i="684"/>
  <c r="F85" i="684"/>
  <c r="H85" i="684"/>
  <c r="A86" i="684"/>
  <c r="H86" i="684"/>
  <c r="A92" i="684"/>
  <c r="H92" i="684"/>
  <c r="A96" i="684"/>
  <c r="H96" i="684"/>
  <c r="A97" i="684"/>
  <c r="H97" i="684"/>
  <c r="A98" i="684"/>
  <c r="H98" i="684"/>
  <c r="A99" i="684"/>
  <c r="F99" i="684"/>
  <c r="H99" i="684"/>
  <c r="A100" i="684"/>
  <c r="H100" i="684"/>
  <c r="A104" i="684"/>
  <c r="H104" i="684"/>
  <c r="A106" i="684"/>
  <c r="H106" i="684"/>
  <c r="A109" i="684"/>
  <c r="H109" i="684"/>
  <c r="A110" i="684"/>
  <c r="H110" i="684"/>
  <c r="A111" i="684"/>
  <c r="F111" i="684"/>
  <c r="H111" i="684"/>
  <c r="A112" i="684"/>
  <c r="H112" i="684"/>
  <c r="A114" i="684"/>
  <c r="H114" i="684"/>
  <c r="A117" i="684"/>
  <c r="F117" i="684"/>
  <c r="H117" i="684"/>
  <c r="A118" i="684"/>
  <c r="F118" i="684"/>
  <c r="H118" i="684"/>
  <c r="A119" i="684"/>
  <c r="H119" i="684"/>
  <c r="A120" i="684"/>
  <c r="H120" i="684"/>
  <c r="A121" i="684"/>
  <c r="H121" i="684"/>
  <c r="E30" i="685"/>
  <c r="F30" i="685"/>
  <c r="F39" i="685" s="1"/>
  <c r="F40" i="685" s="1"/>
  <c r="E41" i="685" s="1"/>
  <c r="E33" i="685"/>
  <c r="E38" i="685"/>
  <c r="F38" i="685"/>
  <c r="E39" i="685"/>
  <c r="E40" i="685" s="1"/>
  <c r="E44" i="685" s="1"/>
  <c r="F44" i="686"/>
  <c r="G44" i="686"/>
  <c r="J44" i="686"/>
  <c r="F35" i="684" l="1"/>
  <c r="D40" i="684"/>
  <c r="C45" i="754"/>
  <c r="C38" i="754"/>
  <c r="D42" i="684" l="1"/>
  <c r="F40" i="684"/>
  <c r="L43" i="753"/>
  <c r="F43" i="753"/>
  <c r="F42" i="684" l="1"/>
  <c r="D59" i="684"/>
  <c r="D70" i="684" s="1"/>
  <c r="F86" i="684" s="1"/>
  <c r="F92" i="684" s="1"/>
  <c r="F100" i="684" s="1"/>
  <c r="F106" i="684" s="1"/>
  <c r="F114" i="684" s="1"/>
  <c r="F116" i="684"/>
  <c r="F121" i="684" s="1"/>
  <c r="E57" i="752"/>
  <c r="E41" i="752"/>
  <c r="D41" i="752"/>
  <c r="D57" i="752" s="1"/>
  <c r="C41" i="752"/>
  <c r="C57" i="752" s="1"/>
  <c r="R112" i="751" l="1"/>
  <c r="O112" i="751"/>
  <c r="N112" i="751"/>
  <c r="G112" i="751"/>
  <c r="E112" i="751"/>
  <c r="Q111" i="751"/>
  <c r="Q110" i="751"/>
  <c r="Q109" i="751"/>
  <c r="Q106" i="751"/>
  <c r="Q105" i="751"/>
  <c r="Q104" i="751"/>
  <c r="Q103" i="751"/>
  <c r="Q102" i="751"/>
  <c r="Q101" i="751"/>
  <c r="Q100" i="751"/>
  <c r="M100" i="751" s="1"/>
  <c r="Q99" i="751"/>
  <c r="Q112" i="751" s="1"/>
  <c r="M99" i="751"/>
  <c r="M112" i="751" s="1"/>
  <c r="Q64" i="751"/>
  <c r="E64" i="751"/>
  <c r="M63" i="751"/>
  <c r="R62" i="751"/>
  <c r="R64" i="751" s="1"/>
  <c r="O62" i="751"/>
  <c r="O64" i="751" s="1"/>
  <c r="N62" i="751"/>
  <c r="P62" i="751" s="1"/>
  <c r="I62" i="751"/>
  <c r="I64" i="751" s="1"/>
  <c r="H62" i="751"/>
  <c r="H64" i="751" s="1"/>
  <c r="G62" i="751"/>
  <c r="G64" i="751" s="1"/>
  <c r="F62" i="751"/>
  <c r="F64" i="751" s="1"/>
  <c r="D62" i="751"/>
  <c r="D64" i="751" s="1"/>
  <c r="P61" i="751"/>
  <c r="M61" i="751"/>
  <c r="P59" i="751"/>
  <c r="M59" i="751" s="1"/>
  <c r="P57" i="751"/>
  <c r="M57" i="751"/>
  <c r="P54" i="751"/>
  <c r="M54" i="751" s="1"/>
  <c r="P51" i="751"/>
  <c r="M51" i="751"/>
  <c r="P49" i="751"/>
  <c r="M49" i="751" s="1"/>
  <c r="P47" i="751"/>
  <c r="M47" i="751"/>
  <c r="P45" i="751"/>
  <c r="M45" i="751" s="1"/>
  <c r="P43" i="751"/>
  <c r="M43" i="751"/>
  <c r="P41" i="751"/>
  <c r="M41" i="751" s="1"/>
  <c r="P39" i="751"/>
  <c r="M39" i="751"/>
  <c r="P37" i="751"/>
  <c r="M37" i="751" s="1"/>
  <c r="P35" i="751"/>
  <c r="M35" i="751"/>
  <c r="P33" i="751"/>
  <c r="M33" i="751" s="1"/>
  <c r="P30" i="751"/>
  <c r="M30" i="751"/>
  <c r="P28" i="751"/>
  <c r="M28" i="751" s="1"/>
  <c r="P25" i="751"/>
  <c r="M25" i="751"/>
  <c r="A77" i="751"/>
  <c r="N90" i="750"/>
  <c r="N88" i="750"/>
  <c r="N86" i="750"/>
  <c r="R84" i="750"/>
  <c r="N84" i="750"/>
  <c r="N83" i="750"/>
  <c r="O81" i="750"/>
  <c r="O91" i="750" s="1"/>
  <c r="K81" i="750"/>
  <c r="K91" i="750" s="1"/>
  <c r="J81" i="750"/>
  <c r="J91" i="750" s="1"/>
  <c r="G81" i="750"/>
  <c r="G91" i="750" s="1"/>
  <c r="F81" i="750"/>
  <c r="F91" i="750" s="1"/>
  <c r="P80" i="750"/>
  <c r="O80" i="750"/>
  <c r="M80" i="750"/>
  <c r="L80" i="750"/>
  <c r="K80" i="750"/>
  <c r="J80" i="750"/>
  <c r="I80" i="750"/>
  <c r="H80" i="750"/>
  <c r="G80" i="750"/>
  <c r="F80" i="750"/>
  <c r="N79" i="750"/>
  <c r="N77" i="750"/>
  <c r="N75" i="750"/>
  <c r="N74" i="750"/>
  <c r="N80" i="750" s="1"/>
  <c r="P71" i="750"/>
  <c r="P81" i="750" s="1"/>
  <c r="P91" i="750" s="1"/>
  <c r="O71" i="750"/>
  <c r="M71" i="750"/>
  <c r="M81" i="750" s="1"/>
  <c r="M91" i="750" s="1"/>
  <c r="L71" i="750"/>
  <c r="L81" i="750" s="1"/>
  <c r="L91" i="750" s="1"/>
  <c r="K71" i="750"/>
  <c r="J71" i="750"/>
  <c r="I71" i="750"/>
  <c r="I81" i="750" s="1"/>
  <c r="I91" i="750" s="1"/>
  <c r="H71" i="750"/>
  <c r="H81" i="750" s="1"/>
  <c r="H91" i="750" s="1"/>
  <c r="G71" i="750"/>
  <c r="F71" i="750"/>
  <c r="N70" i="750"/>
  <c r="N68" i="750"/>
  <c r="N66" i="750"/>
  <c r="N65" i="750"/>
  <c r="N64" i="750"/>
  <c r="N62" i="750"/>
  <c r="N71" i="750" s="1"/>
  <c r="N81" i="750" s="1"/>
  <c r="N91" i="750" s="1"/>
  <c r="V42" i="750"/>
  <c r="O42" i="750"/>
  <c r="N42" i="750"/>
  <c r="K42" i="750"/>
  <c r="J42" i="750"/>
  <c r="G42" i="750"/>
  <c r="F42" i="750"/>
  <c r="V41" i="750"/>
  <c r="V40" i="750"/>
  <c r="P40" i="750"/>
  <c r="V39" i="750"/>
  <c r="O39" i="750"/>
  <c r="N39" i="750"/>
  <c r="M39" i="750"/>
  <c r="M42" i="750" s="1"/>
  <c r="L39" i="750"/>
  <c r="L42" i="750" s="1"/>
  <c r="K39" i="750"/>
  <c r="J39" i="750"/>
  <c r="I39" i="750"/>
  <c r="I42" i="750" s="1"/>
  <c r="H39" i="750"/>
  <c r="H42" i="750" s="1"/>
  <c r="G39" i="750"/>
  <c r="F39" i="750"/>
  <c r="V38" i="750"/>
  <c r="P38" i="750"/>
  <c r="V37" i="750"/>
  <c r="V36" i="750"/>
  <c r="P36" i="750"/>
  <c r="P39" i="750" s="1"/>
  <c r="P42" i="750" s="1"/>
  <c r="I26" i="750"/>
  <c r="H26" i="750"/>
  <c r="N24" i="750"/>
  <c r="O23" i="750"/>
  <c r="O26" i="750" s="1"/>
  <c r="L23" i="750"/>
  <c r="L26" i="750" s="1"/>
  <c r="G23" i="750"/>
  <c r="G26" i="750" s="1"/>
  <c r="F23" i="750"/>
  <c r="F26" i="750" s="1"/>
  <c r="K22" i="750"/>
  <c r="O20" i="750"/>
  <c r="M20" i="750"/>
  <c r="M23" i="750" s="1"/>
  <c r="M26" i="750" s="1"/>
  <c r="L20" i="750"/>
  <c r="J20" i="750"/>
  <c r="J23" i="750" s="1"/>
  <c r="I20" i="750"/>
  <c r="H20" i="750"/>
  <c r="G20" i="750"/>
  <c r="F20" i="750"/>
  <c r="K19" i="750"/>
  <c r="K20" i="750" s="1"/>
  <c r="K23" i="750" s="1"/>
  <c r="K26" i="750" s="1"/>
  <c r="N18" i="750"/>
  <c r="N20" i="750" s="1"/>
  <c r="N23" i="750" s="1"/>
  <c r="N26" i="750" s="1"/>
  <c r="N16" i="750"/>
  <c r="T1" i="751" l="1"/>
  <c r="T77" i="751" s="1"/>
  <c r="P64" i="751"/>
  <c r="M62" i="751"/>
  <c r="M64" i="751" s="1"/>
  <c r="N64" i="751"/>
  <c r="J26" i="750"/>
  <c r="J25" i="750"/>
  <c r="I44" i="747"/>
  <c r="H44" i="747"/>
  <c r="G44" i="747"/>
  <c r="F44" i="747"/>
  <c r="J44" i="747" s="1"/>
  <c r="E44" i="747"/>
  <c r="D44" i="747"/>
  <c r="J43" i="747"/>
  <c r="J42" i="747"/>
  <c r="J41" i="747"/>
  <c r="J40" i="747"/>
  <c r="J39" i="747"/>
  <c r="G27" i="747"/>
  <c r="J25" i="747"/>
  <c r="J24" i="747"/>
  <c r="J23" i="747"/>
  <c r="J22" i="747"/>
  <c r="G20" i="747"/>
  <c r="F20" i="747"/>
  <c r="F27" i="747" s="1"/>
  <c r="I18" i="747"/>
  <c r="I20" i="747" s="1"/>
  <c r="I27" i="747" s="1"/>
  <c r="H18" i="747"/>
  <c r="H20" i="747" s="1"/>
  <c r="H27" i="747" s="1"/>
  <c r="G18" i="747"/>
  <c r="F18" i="747"/>
  <c r="E18" i="747"/>
  <c r="E20" i="747" s="1"/>
  <c r="E27" i="747" s="1"/>
  <c r="D18" i="747"/>
  <c r="D20" i="747" s="1"/>
  <c r="J15" i="747"/>
  <c r="J14" i="747"/>
  <c r="J13" i="747"/>
  <c r="J12" i="747"/>
  <c r="J11" i="747"/>
  <c r="J10" i="747"/>
  <c r="D27" i="747" l="1"/>
  <c r="J27" i="747" s="1"/>
  <c r="J20" i="747"/>
  <c r="J18" i="747"/>
  <c r="M293" i="746" l="1"/>
  <c r="M294" i="746" s="1"/>
  <c r="M295" i="746" s="1"/>
  <c r="M296" i="746" s="1"/>
  <c r="M297" i="746" s="1"/>
  <c r="M298" i="746" s="1"/>
  <c r="M299" i="746" s="1"/>
  <c r="M300" i="746" s="1"/>
  <c r="M301" i="746" s="1"/>
  <c r="M302" i="746" s="1"/>
  <c r="M303" i="746" s="1"/>
  <c r="M304" i="746" s="1"/>
  <c r="M305" i="746" s="1"/>
  <c r="M306" i="746" s="1"/>
  <c r="M307" i="746" s="1"/>
  <c r="M308" i="746" s="1"/>
  <c r="M309" i="746" s="1"/>
  <c r="M310" i="746" s="1"/>
  <c r="M311" i="746" s="1"/>
  <c r="B293" i="746"/>
  <c r="B294" i="746" s="1"/>
  <c r="B295" i="746" s="1"/>
  <c r="B296" i="746" s="1"/>
  <c r="B297" i="746" s="1"/>
  <c r="B298" i="746" s="1"/>
  <c r="B299" i="746" s="1"/>
  <c r="B300" i="746" s="1"/>
  <c r="B301" i="746" s="1"/>
  <c r="B302" i="746" s="1"/>
  <c r="B303" i="746" s="1"/>
  <c r="B304" i="746" s="1"/>
  <c r="B305" i="746" s="1"/>
  <c r="B306" i="746" s="1"/>
  <c r="B307" i="746" s="1"/>
  <c r="B308" i="746" s="1"/>
  <c r="B309" i="746" s="1"/>
  <c r="B310" i="746" s="1"/>
  <c r="B311" i="746" s="1"/>
  <c r="M281" i="746"/>
  <c r="M282" i="746" s="1"/>
  <c r="M283" i="746" s="1"/>
  <c r="M284" i="746" s="1"/>
  <c r="M285" i="746" s="1"/>
  <c r="M286" i="746" s="1"/>
  <c r="M287" i="746" s="1"/>
  <c r="M288" i="746" s="1"/>
  <c r="M289" i="746" s="1"/>
  <c r="M290" i="746" s="1"/>
  <c r="B281" i="746"/>
  <c r="B282" i="746" s="1"/>
  <c r="B283" i="746" s="1"/>
  <c r="B284" i="746" s="1"/>
  <c r="B285" i="746" s="1"/>
  <c r="B286" i="746" s="1"/>
  <c r="B287" i="746" s="1"/>
  <c r="B288" i="746" s="1"/>
  <c r="B289" i="746" s="1"/>
  <c r="B290" i="746" s="1"/>
  <c r="M260" i="746"/>
  <c r="M261" i="746" s="1"/>
  <c r="M262" i="746" s="1"/>
  <c r="M263" i="746" s="1"/>
  <c r="M264" i="746" s="1"/>
  <c r="M265" i="746" s="1"/>
  <c r="M266" i="746" s="1"/>
  <c r="M267" i="746" s="1"/>
  <c r="M268" i="746" s="1"/>
  <c r="M269" i="746" s="1"/>
  <c r="B260" i="746"/>
  <c r="B261" i="746" s="1"/>
  <c r="B262" i="746" s="1"/>
  <c r="B263" i="746" s="1"/>
  <c r="B264" i="746" s="1"/>
  <c r="B265" i="746" s="1"/>
  <c r="B266" i="746" s="1"/>
  <c r="B267" i="746" s="1"/>
  <c r="B268" i="746" s="1"/>
  <c r="B269" i="746" s="1"/>
  <c r="M253" i="746"/>
  <c r="M254" i="746" s="1"/>
  <c r="M255" i="746" s="1"/>
  <c r="M256" i="746" s="1"/>
  <c r="M257" i="746" s="1"/>
  <c r="B253" i="746"/>
  <c r="B254" i="746" s="1"/>
  <c r="B255" i="746" s="1"/>
  <c r="B256" i="746" s="1"/>
  <c r="B257" i="746" s="1"/>
  <c r="M243" i="746"/>
  <c r="M244" i="746" s="1"/>
  <c r="M245" i="746" s="1"/>
  <c r="M246" i="746" s="1"/>
  <c r="M247" i="746" s="1"/>
  <c r="M248" i="746" s="1"/>
  <c r="M249" i="746" s="1"/>
  <c r="M250" i="746" s="1"/>
  <c r="B243" i="746"/>
  <c r="B244" i="746" s="1"/>
  <c r="B245" i="746" s="1"/>
  <c r="B246" i="746" s="1"/>
  <c r="B247" i="746" s="1"/>
  <c r="B248" i="746" s="1"/>
  <c r="B249" i="746" s="1"/>
  <c r="B250" i="746" s="1"/>
  <c r="M238" i="746"/>
  <c r="M239" i="746" s="1"/>
  <c r="M240" i="746" s="1"/>
  <c r="M241" i="746" s="1"/>
  <c r="B238" i="746"/>
  <c r="B239" i="746" s="1"/>
  <c r="B240" i="746" s="1"/>
  <c r="B241" i="746" s="1"/>
  <c r="M226" i="746"/>
  <c r="B226" i="746"/>
  <c r="M216" i="746"/>
  <c r="M217" i="746" s="1"/>
  <c r="M218" i="746" s="1"/>
  <c r="M219" i="746" s="1"/>
  <c r="M220" i="746" s="1"/>
  <c r="M221" i="746" s="1"/>
  <c r="M222" i="746" s="1"/>
  <c r="M223" i="746" s="1"/>
  <c r="B216" i="746"/>
  <c r="B217" i="746" s="1"/>
  <c r="B218" i="746" s="1"/>
  <c r="B219" i="746" s="1"/>
  <c r="B220" i="746" s="1"/>
  <c r="B221" i="746" s="1"/>
  <c r="B222" i="746" s="1"/>
  <c r="B223" i="746" s="1"/>
  <c r="M206" i="746"/>
  <c r="M207" i="746" s="1"/>
  <c r="M208" i="746" s="1"/>
  <c r="M209" i="746" s="1"/>
  <c r="M210" i="746" s="1"/>
  <c r="M211" i="746" s="1"/>
  <c r="M212" i="746" s="1"/>
  <c r="M213" i="746" s="1"/>
  <c r="M214" i="746" s="1"/>
  <c r="B206" i="746"/>
  <c r="B207" i="746" s="1"/>
  <c r="B208" i="746" s="1"/>
  <c r="B209" i="746" s="1"/>
  <c r="B210" i="746" s="1"/>
  <c r="B211" i="746" s="1"/>
  <c r="B212" i="746" s="1"/>
  <c r="B213" i="746" s="1"/>
  <c r="B214" i="746" s="1"/>
  <c r="M192" i="746"/>
  <c r="M193" i="746" s="1"/>
  <c r="M194" i="746" s="1"/>
  <c r="M195" i="746" s="1"/>
  <c r="M196" i="746" s="1"/>
  <c r="M197" i="746" s="1"/>
  <c r="M198" i="746" s="1"/>
  <c r="M199" i="746" s="1"/>
  <c r="M200" i="746" s="1"/>
  <c r="M201" i="746" s="1"/>
  <c r="M202" i="746" s="1"/>
  <c r="B192" i="746"/>
  <c r="B193" i="746" s="1"/>
  <c r="B194" i="746" s="1"/>
  <c r="B195" i="746" s="1"/>
  <c r="B196" i="746" s="1"/>
  <c r="B197" i="746" s="1"/>
  <c r="B198" i="746" s="1"/>
  <c r="B199" i="746" s="1"/>
  <c r="B200" i="746" s="1"/>
  <c r="B201" i="746" s="1"/>
  <c r="B202" i="746" s="1"/>
  <c r="M171" i="746"/>
  <c r="M172" i="746" s="1"/>
  <c r="M173" i="746" s="1"/>
  <c r="M174" i="746" s="1"/>
  <c r="M175" i="746" s="1"/>
  <c r="M176" i="746" s="1"/>
  <c r="M177" i="746" s="1"/>
  <c r="M178" i="746" s="1"/>
  <c r="M179" i="746" s="1"/>
  <c r="M180" i="746" s="1"/>
  <c r="B171" i="746"/>
  <c r="B172" i="746" s="1"/>
  <c r="B173" i="746" s="1"/>
  <c r="B174" i="746" s="1"/>
  <c r="B175" i="746" s="1"/>
  <c r="B176" i="746" s="1"/>
  <c r="B177" i="746" s="1"/>
  <c r="B178" i="746" s="1"/>
  <c r="B179" i="746" s="1"/>
  <c r="B180" i="746" s="1"/>
  <c r="M149" i="746"/>
  <c r="M150" i="746" s="1"/>
  <c r="M151" i="746" s="1"/>
  <c r="M152" i="746" s="1"/>
  <c r="M153" i="746" s="1"/>
  <c r="M154" i="746" s="1"/>
  <c r="M155" i="746" s="1"/>
  <c r="M156" i="746" s="1"/>
  <c r="M157" i="746" s="1"/>
  <c r="M158" i="746" s="1"/>
  <c r="M159" i="746" s="1"/>
  <c r="M160" i="746" s="1"/>
  <c r="M161" i="746" s="1"/>
  <c r="M162" i="746" s="1"/>
  <c r="M163" i="746" s="1"/>
  <c r="M164" i="746" s="1"/>
  <c r="M165" i="746" s="1"/>
  <c r="M166" i="746" s="1"/>
  <c r="B149" i="746"/>
  <c r="B150" i="746" s="1"/>
  <c r="B151" i="746" s="1"/>
  <c r="B152" i="746" s="1"/>
  <c r="B153" i="746" s="1"/>
  <c r="B154" i="746" s="1"/>
  <c r="B155" i="746" s="1"/>
  <c r="B156" i="746" s="1"/>
  <c r="B157" i="746" s="1"/>
  <c r="B158" i="746" s="1"/>
  <c r="B159" i="746" s="1"/>
  <c r="B160" i="746" s="1"/>
  <c r="B161" i="746" s="1"/>
  <c r="B162" i="746" s="1"/>
  <c r="B163" i="746" s="1"/>
  <c r="B164" i="746" s="1"/>
  <c r="B165" i="746" s="1"/>
  <c r="B166" i="746" s="1"/>
  <c r="M145" i="746"/>
  <c r="M146" i="746" s="1"/>
  <c r="B145" i="746"/>
  <c r="B146" i="746" s="1"/>
  <c r="M119" i="746"/>
  <c r="M120" i="746" s="1"/>
  <c r="M121" i="746" s="1"/>
  <c r="M122" i="746" s="1"/>
  <c r="M123" i="746" s="1"/>
  <c r="M124" i="746" s="1"/>
  <c r="M125" i="746" s="1"/>
  <c r="M126" i="746" s="1"/>
  <c r="M127" i="746" s="1"/>
  <c r="M128" i="746" s="1"/>
  <c r="M129" i="746" s="1"/>
  <c r="M130" i="746" s="1"/>
  <c r="M131" i="746" s="1"/>
  <c r="M132" i="746" s="1"/>
  <c r="M133" i="746" s="1"/>
  <c r="B119" i="746"/>
  <c r="B120" i="746" s="1"/>
  <c r="B121" i="746" s="1"/>
  <c r="B122" i="746" s="1"/>
  <c r="B123" i="746" s="1"/>
  <c r="B124" i="746" s="1"/>
  <c r="B125" i="746" s="1"/>
  <c r="B126" i="746" s="1"/>
  <c r="B127" i="746" s="1"/>
  <c r="B128" i="746" s="1"/>
  <c r="B129" i="746" s="1"/>
  <c r="B130" i="746" s="1"/>
  <c r="B131" i="746" s="1"/>
  <c r="B132" i="746" s="1"/>
  <c r="B133" i="746" s="1"/>
  <c r="M99" i="746"/>
  <c r="M100" i="746" s="1"/>
  <c r="M101" i="746" s="1"/>
  <c r="M102" i="746" s="1"/>
  <c r="M103" i="746" s="1"/>
  <c r="M104" i="746" s="1"/>
  <c r="M105" i="746" s="1"/>
  <c r="M106" i="746" s="1"/>
  <c r="M107" i="746" s="1"/>
  <c r="M108" i="746" s="1"/>
  <c r="M109" i="746" s="1"/>
  <c r="M110" i="746" s="1"/>
  <c r="M111" i="746" s="1"/>
  <c r="M112" i="746" s="1"/>
  <c r="M113" i="746" s="1"/>
  <c r="M114" i="746" s="1"/>
  <c r="M115" i="746" s="1"/>
  <c r="B99" i="746"/>
  <c r="B100" i="746" s="1"/>
  <c r="B101" i="746" s="1"/>
  <c r="B102" i="746" s="1"/>
  <c r="B103" i="746" s="1"/>
  <c r="B104" i="746" s="1"/>
  <c r="B105" i="746" s="1"/>
  <c r="B106" i="746" s="1"/>
  <c r="B107" i="746" s="1"/>
  <c r="B108" i="746" s="1"/>
  <c r="B109" i="746" s="1"/>
  <c r="B110" i="746" s="1"/>
  <c r="B111" i="746" s="1"/>
  <c r="B112" i="746" s="1"/>
  <c r="B113" i="746" s="1"/>
  <c r="B114" i="746" s="1"/>
  <c r="B115" i="746" s="1"/>
  <c r="M68" i="746"/>
  <c r="M69" i="746" s="1"/>
  <c r="M70" i="746" s="1"/>
  <c r="M71" i="746" s="1"/>
  <c r="M72" i="746" s="1"/>
  <c r="M73" i="746" s="1"/>
  <c r="M74" i="746" s="1"/>
  <c r="M75" i="746" s="1"/>
  <c r="M76" i="746" s="1"/>
  <c r="M77" i="746" s="1"/>
  <c r="M78" i="746" s="1"/>
  <c r="M79" i="746" s="1"/>
  <c r="M80" i="746" s="1"/>
  <c r="M81" i="746" s="1"/>
  <c r="M82" i="746" s="1"/>
  <c r="M83" i="746" s="1"/>
  <c r="M84" i="746" s="1"/>
  <c r="M85" i="746" s="1"/>
  <c r="M86" i="746" s="1"/>
  <c r="M87" i="746" s="1"/>
  <c r="B68" i="746"/>
  <c r="B69" i="746" s="1"/>
  <c r="B70" i="746" s="1"/>
  <c r="B71" i="746" s="1"/>
  <c r="B72" i="746" s="1"/>
  <c r="B73" i="746" s="1"/>
  <c r="B74" i="746" s="1"/>
  <c r="B75" i="746" s="1"/>
  <c r="B76" i="746" s="1"/>
  <c r="B77" i="746" s="1"/>
  <c r="B78" i="746" s="1"/>
  <c r="B79" i="746" s="1"/>
  <c r="B80" i="746" s="1"/>
  <c r="B81" i="746" s="1"/>
  <c r="B82" i="746" s="1"/>
  <c r="B83" i="746" s="1"/>
  <c r="B84" i="746" s="1"/>
  <c r="B85" i="746" s="1"/>
  <c r="B86" i="746" s="1"/>
  <c r="B87" i="746" s="1"/>
  <c r="M56" i="746"/>
  <c r="M57" i="746" s="1"/>
  <c r="M58" i="746" s="1"/>
  <c r="M59" i="746" s="1"/>
  <c r="M60" i="746" s="1"/>
  <c r="M61" i="746" s="1"/>
  <c r="M62" i="746" s="1"/>
  <c r="M63" i="746" s="1"/>
  <c r="M64" i="746" s="1"/>
  <c r="M65" i="746" s="1"/>
  <c r="M66" i="746" s="1"/>
  <c r="B56" i="746"/>
  <c r="B57" i="746" s="1"/>
  <c r="B58" i="746" s="1"/>
  <c r="B59" i="746" s="1"/>
  <c r="B60" i="746" s="1"/>
  <c r="B61" i="746" s="1"/>
  <c r="B62" i="746" s="1"/>
  <c r="B63" i="746" s="1"/>
  <c r="B64" i="746" s="1"/>
  <c r="B65" i="746" s="1"/>
  <c r="B66" i="746" s="1"/>
  <c r="H63" i="745" l="1"/>
  <c r="E63" i="745"/>
  <c r="H54" i="745"/>
  <c r="H67" i="745" s="1"/>
  <c r="E54" i="745"/>
  <c r="E67" i="745" s="1"/>
  <c r="I71" i="744" l="1"/>
  <c r="I72" i="744" s="1"/>
  <c r="H71" i="744"/>
  <c r="G71" i="744"/>
  <c r="F71" i="744"/>
  <c r="F72" i="744" s="1"/>
  <c r="E71" i="744"/>
  <c r="J70" i="744"/>
  <c r="J69" i="744"/>
  <c r="J68" i="744"/>
  <c r="J67" i="744"/>
  <c r="J66" i="744"/>
  <c r="J65" i="744"/>
  <c r="J64" i="744"/>
  <c r="J63" i="744"/>
  <c r="C63" i="744"/>
  <c r="C64" i="744" s="1"/>
  <c r="C65" i="744" s="1"/>
  <c r="C66" i="744" s="1"/>
  <c r="C67" i="744" s="1"/>
  <c r="C68" i="744" s="1"/>
  <c r="C69" i="744" s="1"/>
  <c r="J62" i="744"/>
  <c r="J71" i="744" s="1"/>
  <c r="I60" i="744"/>
  <c r="H60" i="744"/>
  <c r="H72" i="744" s="1"/>
  <c r="G60" i="744"/>
  <c r="G72" i="744" s="1"/>
  <c r="F60" i="744"/>
  <c r="E60" i="744"/>
  <c r="E72" i="744" s="1"/>
  <c r="J59" i="744"/>
  <c r="J58" i="744"/>
  <c r="J57" i="744"/>
  <c r="J56" i="744"/>
  <c r="J55" i="744"/>
  <c r="J54" i="744"/>
  <c r="J53" i="744"/>
  <c r="J52" i="744"/>
  <c r="J51" i="744"/>
  <c r="J50" i="744"/>
  <c r="J49" i="744"/>
  <c r="J48" i="744"/>
  <c r="J47" i="744"/>
  <c r="C47" i="744"/>
  <c r="C48" i="744" s="1"/>
  <c r="C49" i="744" s="1"/>
  <c r="C50" i="744" s="1"/>
  <c r="J46" i="744"/>
  <c r="C46" i="744"/>
  <c r="J45" i="744"/>
  <c r="J44" i="744"/>
  <c r="J43" i="744"/>
  <c r="J42" i="744"/>
  <c r="C42" i="744"/>
  <c r="C43" i="744" s="1"/>
  <c r="C44" i="744" s="1"/>
  <c r="J41" i="744"/>
  <c r="C41" i="744"/>
  <c r="J40" i="744"/>
  <c r="J39" i="744"/>
  <c r="J38" i="744"/>
  <c r="J37" i="744"/>
  <c r="J36" i="744"/>
  <c r="J35" i="744"/>
  <c r="J34" i="744"/>
  <c r="J33" i="744"/>
  <c r="C33" i="744"/>
  <c r="C34" i="744" s="1"/>
  <c r="C35" i="744" s="1"/>
  <c r="C36" i="744" s="1"/>
  <c r="C37" i="744" s="1"/>
  <c r="J32" i="744"/>
  <c r="C32" i="744"/>
  <c r="J31" i="744"/>
  <c r="J60" i="744" s="1"/>
  <c r="J72" i="744" l="1"/>
  <c r="E75" i="743" l="1"/>
  <c r="D75" i="743"/>
  <c r="D76" i="743" s="1"/>
  <c r="E65" i="743"/>
  <c r="E76" i="743" s="1"/>
  <c r="D65" i="743"/>
  <c r="N51" i="742" l="1"/>
  <c r="M51" i="742"/>
  <c r="M50" i="742"/>
  <c r="N50" i="742" s="1"/>
  <c r="N49" i="742"/>
  <c r="M49" i="742"/>
  <c r="L48" i="742"/>
  <c r="L52" i="742" s="1"/>
  <c r="K48" i="742"/>
  <c r="G48" i="742"/>
  <c r="F48" i="742"/>
  <c r="F52" i="742" s="1"/>
  <c r="E48" i="742"/>
  <c r="E52" i="742" s="1"/>
  <c r="N47" i="742"/>
  <c r="M47" i="742"/>
  <c r="M46" i="742"/>
  <c r="N46" i="742" s="1"/>
  <c r="N45" i="742"/>
  <c r="M45" i="742"/>
  <c r="M44" i="742"/>
  <c r="N44" i="742" s="1"/>
  <c r="N43" i="742"/>
  <c r="M43" i="742"/>
  <c r="M42" i="742"/>
  <c r="N42" i="742" s="1"/>
  <c r="N41" i="742"/>
  <c r="M41" i="742"/>
  <c r="M40" i="742"/>
  <c r="N40" i="742" s="1"/>
  <c r="L39" i="742"/>
  <c r="K39" i="742"/>
  <c r="K52" i="742" s="1"/>
  <c r="G39" i="742"/>
  <c r="G52" i="742" s="1"/>
  <c r="F39" i="742"/>
  <c r="E39" i="742"/>
  <c r="M38" i="742"/>
  <c r="N37" i="742"/>
  <c r="M37" i="742"/>
  <c r="M36" i="742"/>
  <c r="N36" i="742" s="1"/>
  <c r="N35" i="742"/>
  <c r="M35" i="742"/>
  <c r="M34" i="742"/>
  <c r="N34" i="742" s="1"/>
  <c r="N33" i="742"/>
  <c r="M33" i="742"/>
  <c r="M32" i="742"/>
  <c r="N32" i="742" s="1"/>
  <c r="N31" i="742"/>
  <c r="M31" i="742"/>
  <c r="M30" i="742"/>
  <c r="N30" i="742" s="1"/>
  <c r="N29" i="742"/>
  <c r="M29" i="742"/>
  <c r="M28" i="742"/>
  <c r="N28" i="742" s="1"/>
  <c r="N27" i="742"/>
  <c r="M27" i="742"/>
  <c r="M26" i="742"/>
  <c r="N26" i="742" s="1"/>
  <c r="N25" i="742"/>
  <c r="M25" i="742"/>
  <c r="M24" i="742"/>
  <c r="N24" i="742" s="1"/>
  <c r="N23" i="742"/>
  <c r="M23" i="742"/>
  <c r="M22" i="742"/>
  <c r="N22" i="742" s="1"/>
  <c r="N21" i="742"/>
  <c r="M21" i="742"/>
  <c r="M20" i="742"/>
  <c r="N20" i="742" s="1"/>
  <c r="N19" i="742"/>
  <c r="M19" i="742"/>
  <c r="M18" i="742"/>
  <c r="N18" i="742" s="1"/>
  <c r="N17" i="742"/>
  <c r="M17" i="742"/>
  <c r="M16" i="742"/>
  <c r="N16" i="742" s="1"/>
  <c r="N15" i="742"/>
  <c r="M15" i="742"/>
  <c r="M14" i="742"/>
  <c r="N14" i="742" s="1"/>
  <c r="N13" i="742"/>
  <c r="M13" i="742"/>
  <c r="M12" i="742"/>
  <c r="N12" i="742" s="1"/>
  <c r="N11" i="742"/>
  <c r="M11" i="742"/>
  <c r="M10" i="742"/>
  <c r="M39" i="742" s="1"/>
  <c r="O1" i="742"/>
  <c r="N48" i="742" l="1"/>
  <c r="N52" i="742" s="1"/>
  <c r="N10" i="742"/>
  <c r="N39" i="742" s="1"/>
  <c r="M48" i="742"/>
  <c r="M52" i="742" s="1"/>
  <c r="F238" i="741" l="1"/>
  <c r="H237" i="741"/>
  <c r="H238" i="741" s="1"/>
  <c r="H239" i="741" s="1"/>
  <c r="H236" i="741"/>
  <c r="F233" i="741"/>
  <c r="H232" i="741"/>
  <c r="H233" i="741" s="1"/>
  <c r="H231" i="741"/>
  <c r="H224" i="741"/>
  <c r="H225" i="741" s="1"/>
  <c r="H226" i="741" s="1"/>
  <c r="H221" i="741"/>
  <c r="H217" i="741"/>
  <c r="H218" i="741" s="1"/>
  <c r="F213" i="741"/>
  <c r="F210" i="741"/>
  <c r="F214" i="741" s="1"/>
  <c r="H209" i="741"/>
  <c r="H210" i="741" s="1"/>
  <c r="H211" i="741" s="1"/>
  <c r="H212" i="741" s="1"/>
  <c r="H213" i="741" s="1"/>
  <c r="H214" i="741" s="1"/>
  <c r="F206" i="741"/>
  <c r="H205" i="741"/>
  <c r="H206" i="741" s="1"/>
  <c r="F202" i="741"/>
  <c r="H199" i="741"/>
  <c r="H200" i="741" s="1"/>
  <c r="H201" i="741" s="1"/>
  <c r="H202" i="741" s="1"/>
  <c r="H198" i="741"/>
  <c r="F157" i="741"/>
  <c r="F105" i="741"/>
  <c r="F86" i="741"/>
  <c r="F42" i="741"/>
  <c r="F33" i="741"/>
  <c r="F21" i="741"/>
  <c r="F24" i="741" s="1"/>
  <c r="F15" i="741"/>
  <c r="F13" i="741"/>
  <c r="J38" i="739" l="1"/>
  <c r="M19" i="739"/>
  <c r="K19" i="739"/>
  <c r="I19" i="739"/>
  <c r="F19" i="739"/>
  <c r="E19" i="739"/>
  <c r="D60" i="738" l="1"/>
  <c r="C60" i="738"/>
  <c r="I57" i="737" l="1"/>
  <c r="J57" i="737" s="1"/>
  <c r="H57" i="737"/>
  <c r="F57" i="737"/>
  <c r="E57" i="737"/>
  <c r="D57" i="737"/>
  <c r="F30" i="737"/>
  <c r="J27" i="737"/>
  <c r="F27" i="737"/>
  <c r="J26" i="737"/>
  <c r="F26" i="737"/>
  <c r="F25" i="737"/>
  <c r="I22" i="736" l="1"/>
  <c r="H22" i="736"/>
  <c r="I21" i="736"/>
  <c r="H21" i="736"/>
  <c r="G20" i="736"/>
  <c r="F20" i="736"/>
  <c r="E20" i="736"/>
  <c r="D20" i="736"/>
  <c r="I19" i="736"/>
  <c r="H19" i="736"/>
  <c r="I18" i="736"/>
  <c r="H18" i="736"/>
  <c r="I17" i="736"/>
  <c r="H17" i="736"/>
  <c r="I16" i="736"/>
  <c r="I20" i="736" s="1"/>
  <c r="H16" i="736"/>
  <c r="I15" i="736"/>
  <c r="H15" i="736"/>
  <c r="H20" i="736" s="1"/>
  <c r="I39" i="735" l="1"/>
  <c r="G39" i="735"/>
  <c r="F39" i="735"/>
  <c r="D39" i="735"/>
  <c r="K24" i="734" l="1"/>
  <c r="K23" i="734"/>
  <c r="M22" i="734"/>
  <c r="L22" i="734"/>
  <c r="K22" i="734"/>
  <c r="J22" i="734"/>
  <c r="I22" i="734"/>
  <c r="H22" i="734"/>
  <c r="G22" i="734"/>
  <c r="F22" i="734"/>
  <c r="E22" i="734"/>
  <c r="K21" i="734"/>
  <c r="K20" i="734"/>
  <c r="K19" i="734"/>
  <c r="K18" i="734"/>
  <c r="K17" i="734"/>
  <c r="L43" i="733" l="1"/>
  <c r="F43" i="733"/>
  <c r="E56" i="732" l="1"/>
  <c r="E41" i="732"/>
  <c r="E57" i="732" s="1"/>
  <c r="D41" i="732"/>
  <c r="D57" i="732" s="1"/>
  <c r="E36" i="732"/>
  <c r="C36" i="732"/>
  <c r="E35" i="732"/>
  <c r="C35" i="732"/>
  <c r="C41" i="732" s="1"/>
  <c r="C57" i="732" s="1"/>
  <c r="R111" i="731" l="1"/>
  <c r="O111" i="731"/>
  <c r="N111" i="731"/>
  <c r="I111" i="731"/>
  <c r="G111" i="731"/>
  <c r="F111" i="731"/>
  <c r="E111" i="731"/>
  <c r="Q99" i="731"/>
  <c r="M99" i="731" s="1"/>
  <c r="M111" i="731" s="1"/>
  <c r="Q98" i="731"/>
  <c r="Q111" i="731" s="1"/>
  <c r="R63" i="731"/>
  <c r="E63" i="731"/>
  <c r="D63" i="731"/>
  <c r="Q62" i="731"/>
  <c r="Q63" i="731" s="1"/>
  <c r="R61" i="731"/>
  <c r="O61" i="731"/>
  <c r="O63" i="731" s="1"/>
  <c r="N61" i="731"/>
  <c r="N63" i="731" s="1"/>
  <c r="I61" i="731"/>
  <c r="I63" i="731" s="1"/>
  <c r="H61" i="731"/>
  <c r="H63" i="731" s="1"/>
  <c r="G61" i="731"/>
  <c r="G63" i="731" s="1"/>
  <c r="F61" i="731"/>
  <c r="F63" i="731" s="1"/>
  <c r="D61" i="731"/>
  <c r="P60" i="731"/>
  <c r="M60" i="731" s="1"/>
  <c r="P58" i="731"/>
  <c r="M58" i="731" s="1"/>
  <c r="P56" i="731"/>
  <c r="M56" i="731" s="1"/>
  <c r="P53" i="731"/>
  <c r="M53" i="731" s="1"/>
  <c r="P50" i="731"/>
  <c r="M50" i="731" s="1"/>
  <c r="P48" i="731"/>
  <c r="M48" i="731" s="1"/>
  <c r="P46" i="731"/>
  <c r="M46" i="731" s="1"/>
  <c r="P44" i="731"/>
  <c r="M44" i="731" s="1"/>
  <c r="P42" i="731"/>
  <c r="M42" i="731" s="1"/>
  <c r="P40" i="731"/>
  <c r="M40" i="731" s="1"/>
  <c r="P38" i="731"/>
  <c r="M38" i="731" s="1"/>
  <c r="P36" i="731"/>
  <c r="M36" i="731" s="1"/>
  <c r="P34" i="731"/>
  <c r="M34" i="731" s="1"/>
  <c r="P32" i="731"/>
  <c r="M32" i="731" s="1"/>
  <c r="P29" i="731"/>
  <c r="M29" i="731" s="1"/>
  <c r="P27" i="731"/>
  <c r="M27" i="731" s="1"/>
  <c r="P24" i="731"/>
  <c r="M24" i="731" s="1"/>
  <c r="O90" i="730"/>
  <c r="M90" i="730"/>
  <c r="L90" i="730"/>
  <c r="K90" i="730"/>
  <c r="J90" i="730"/>
  <c r="I90" i="730"/>
  <c r="H90" i="730"/>
  <c r="G90" i="730"/>
  <c r="F90" i="730"/>
  <c r="N89" i="730"/>
  <c r="N87" i="730"/>
  <c r="N85" i="730"/>
  <c r="N83" i="730"/>
  <c r="N82" i="730"/>
  <c r="N90" i="730" s="1"/>
  <c r="P80" i="730"/>
  <c r="M80" i="730"/>
  <c r="L80" i="730"/>
  <c r="I80" i="730"/>
  <c r="H80" i="730"/>
  <c r="P70" i="730"/>
  <c r="O70" i="730"/>
  <c r="O80" i="730" s="1"/>
  <c r="N70" i="730"/>
  <c r="N80" i="730" s="1"/>
  <c r="M70" i="730"/>
  <c r="L70" i="730"/>
  <c r="K70" i="730"/>
  <c r="K80" i="730" s="1"/>
  <c r="J70" i="730"/>
  <c r="J80" i="730" s="1"/>
  <c r="I70" i="730"/>
  <c r="H70" i="730"/>
  <c r="G70" i="730"/>
  <c r="G80" i="730" s="1"/>
  <c r="F70" i="730"/>
  <c r="F80" i="730" s="1"/>
  <c r="N61" i="730"/>
  <c r="V42" i="730"/>
  <c r="M42" i="730"/>
  <c r="L42" i="730"/>
  <c r="I42" i="730"/>
  <c r="H42" i="730"/>
  <c r="V41" i="730"/>
  <c r="V40" i="730"/>
  <c r="P40" i="730"/>
  <c r="V39" i="730"/>
  <c r="O39" i="730"/>
  <c r="O42" i="730" s="1"/>
  <c r="N39" i="730"/>
  <c r="N42" i="730" s="1"/>
  <c r="M39" i="730"/>
  <c r="L39" i="730"/>
  <c r="K39" i="730"/>
  <c r="K42" i="730" s="1"/>
  <c r="J39" i="730"/>
  <c r="J42" i="730" s="1"/>
  <c r="I39" i="730"/>
  <c r="H39" i="730"/>
  <c r="G39" i="730"/>
  <c r="G42" i="730" s="1"/>
  <c r="F39" i="730"/>
  <c r="F42" i="730" s="1"/>
  <c r="V38" i="730"/>
  <c r="P38" i="730"/>
  <c r="P39" i="730" s="1"/>
  <c r="P42" i="730" s="1"/>
  <c r="V37" i="730"/>
  <c r="V36" i="730"/>
  <c r="P36" i="730"/>
  <c r="F25" i="730"/>
  <c r="N24" i="730"/>
  <c r="M23" i="730"/>
  <c r="M25" i="730" s="1"/>
  <c r="I23" i="730"/>
  <c r="I25" i="730" s="1"/>
  <c r="F23" i="730"/>
  <c r="K22" i="730"/>
  <c r="O20" i="730"/>
  <c r="O23" i="730" s="1"/>
  <c r="O25" i="730" s="1"/>
  <c r="M20" i="730"/>
  <c r="L20" i="730"/>
  <c r="L23" i="730" s="1"/>
  <c r="L25" i="730" s="1"/>
  <c r="K20" i="730"/>
  <c r="K23" i="730" s="1"/>
  <c r="K25" i="730" s="1"/>
  <c r="I20" i="730"/>
  <c r="H20" i="730"/>
  <c r="H23" i="730" s="1"/>
  <c r="H25" i="730" s="1"/>
  <c r="G20" i="730"/>
  <c r="G23" i="730" s="1"/>
  <c r="G25" i="730" s="1"/>
  <c r="F20" i="730"/>
  <c r="N18" i="730"/>
  <c r="N16" i="730"/>
  <c r="N20" i="730" s="1"/>
  <c r="N23" i="730" s="1"/>
  <c r="N25" i="730" s="1"/>
  <c r="J16" i="730"/>
  <c r="J20" i="730" s="1"/>
  <c r="J23" i="730" s="1"/>
  <c r="J25" i="730" s="1"/>
  <c r="P61" i="731" l="1"/>
  <c r="L45" i="727"/>
  <c r="K45" i="727"/>
  <c r="I45" i="727"/>
  <c r="H45" i="727"/>
  <c r="F45" i="727"/>
  <c r="E45" i="727"/>
  <c r="J44" i="727"/>
  <c r="I43" i="727"/>
  <c r="J43" i="727" s="1"/>
  <c r="J42" i="727"/>
  <c r="J41" i="727"/>
  <c r="J40" i="727"/>
  <c r="J39" i="727"/>
  <c r="J38" i="727"/>
  <c r="J36" i="727"/>
  <c r="J35" i="727"/>
  <c r="J34" i="727"/>
  <c r="J33" i="727"/>
  <c r="J32" i="727"/>
  <c r="J31" i="727"/>
  <c r="G30" i="727"/>
  <c r="G45" i="727" s="1"/>
  <c r="E30" i="727"/>
  <c r="J30" i="727" s="1"/>
  <c r="J29" i="727"/>
  <c r="J28" i="727"/>
  <c r="J27" i="727"/>
  <c r="J26" i="727"/>
  <c r="I26" i="727"/>
  <c r="J25" i="727"/>
  <c r="J24" i="727"/>
  <c r="J23" i="727"/>
  <c r="J22" i="727"/>
  <c r="J21" i="727"/>
  <c r="J20" i="727"/>
  <c r="J19" i="727"/>
  <c r="J18" i="727"/>
  <c r="J17" i="727"/>
  <c r="J16" i="727"/>
  <c r="J15" i="727"/>
  <c r="J14" i="727"/>
  <c r="M61" i="731" l="1"/>
  <c r="M63" i="731" s="1"/>
  <c r="P63" i="731"/>
  <c r="J45" i="727"/>
  <c r="H44" i="726" l="1"/>
  <c r="G44" i="726"/>
  <c r="D44" i="726"/>
  <c r="J43" i="726"/>
  <c r="E43" i="726"/>
  <c r="D43" i="726"/>
  <c r="J42" i="726"/>
  <c r="I41" i="726"/>
  <c r="I44" i="726" s="1"/>
  <c r="H41" i="726"/>
  <c r="G41" i="726"/>
  <c r="F41" i="726"/>
  <c r="F44" i="726" s="1"/>
  <c r="E41" i="726"/>
  <c r="E44" i="726" s="1"/>
  <c r="D41" i="726"/>
  <c r="J40" i="726"/>
  <c r="J39" i="726"/>
  <c r="J25" i="726"/>
  <c r="J24" i="726"/>
  <c r="J23" i="726"/>
  <c r="J22" i="726"/>
  <c r="H20" i="726"/>
  <c r="H27" i="726" s="1"/>
  <c r="G20" i="726"/>
  <c r="G27" i="726" s="1"/>
  <c r="I18" i="726"/>
  <c r="I20" i="726" s="1"/>
  <c r="I27" i="726" s="1"/>
  <c r="H18" i="726"/>
  <c r="G18" i="726"/>
  <c r="F18" i="726"/>
  <c r="F20" i="726" s="1"/>
  <c r="F27" i="726" s="1"/>
  <c r="E18" i="726"/>
  <c r="E20" i="726" s="1"/>
  <c r="E27" i="726" s="1"/>
  <c r="D18" i="726"/>
  <c r="J17" i="726"/>
  <c r="J16" i="726"/>
  <c r="J15" i="726"/>
  <c r="J14" i="726"/>
  <c r="J13" i="726"/>
  <c r="J12" i="726"/>
  <c r="J18" i="726" s="1"/>
  <c r="J11" i="726"/>
  <c r="D20" i="726"/>
  <c r="D27" i="726" s="1"/>
  <c r="J10" i="726" l="1"/>
  <c r="J20" i="726" s="1"/>
  <c r="J27" i="726" s="1"/>
  <c r="J41" i="726"/>
  <c r="J44" i="726" s="1"/>
  <c r="E43" i="721" l="1"/>
  <c r="E45" i="721" s="1"/>
  <c r="E40" i="721"/>
  <c r="E23" i="721"/>
  <c r="E27" i="721" s="1"/>
  <c r="E20" i="721"/>
  <c r="E28" i="721" s="1"/>
  <c r="E16" i="721"/>
  <c r="E47" i="721" l="1"/>
  <c r="E30" i="721"/>
  <c r="E25" i="721"/>
  <c r="E29" i="721" s="1"/>
  <c r="E44" i="721" l="1"/>
  <c r="E46" i="721" s="1"/>
  <c r="A81" i="719" l="1"/>
  <c r="G56" i="717" l="1"/>
  <c r="F56" i="717"/>
  <c r="F64" i="717" s="1"/>
  <c r="E56" i="717"/>
  <c r="E64" i="717" s="1"/>
  <c r="F55" i="717"/>
  <c r="H55" i="717" s="1"/>
  <c r="H54" i="717"/>
  <c r="H56" i="717" s="1"/>
  <c r="G52" i="717"/>
  <c r="G64" i="717" s="1"/>
  <c r="F52" i="717"/>
  <c r="E52" i="717"/>
  <c r="H51" i="717"/>
  <c r="H50" i="717"/>
  <c r="H49" i="717"/>
  <c r="H48" i="717"/>
  <c r="H47" i="717"/>
  <c r="H52" i="717" s="1"/>
  <c r="H64" i="717" s="1"/>
  <c r="H46" i="717"/>
  <c r="H13" i="717"/>
  <c r="H19" i="717" s="1"/>
  <c r="H20" i="717" s="1"/>
  <c r="M33" i="714" l="1"/>
  <c r="M31" i="714"/>
  <c r="M30" i="714"/>
  <c r="M29" i="714"/>
  <c r="M28" i="714"/>
  <c r="M27" i="714"/>
  <c r="M26" i="714"/>
  <c r="J34" i="714"/>
  <c r="F34" i="714"/>
  <c r="M25" i="714"/>
  <c r="L34" i="714"/>
  <c r="K34" i="714"/>
  <c r="I34" i="714"/>
  <c r="H34" i="714"/>
  <c r="G34" i="714"/>
  <c r="E34" i="714"/>
  <c r="M34" i="714" l="1"/>
  <c r="M24" i="714"/>
  <c r="F29" i="712" l="1"/>
  <c r="F35" i="712" s="1"/>
  <c r="E29" i="712"/>
  <c r="E35" i="712" s="1"/>
  <c r="O28" i="712"/>
  <c r="N28" i="712"/>
  <c r="O27" i="712"/>
  <c r="N27" i="712"/>
  <c r="O26" i="712"/>
  <c r="N26" i="712"/>
  <c r="O25" i="712"/>
  <c r="O29" i="712" s="1"/>
  <c r="N25" i="712"/>
  <c r="N29" i="712" s="1"/>
  <c r="F19" i="712"/>
  <c r="E19" i="712"/>
  <c r="O18" i="712"/>
  <c r="N18" i="712"/>
  <c r="O17" i="712"/>
  <c r="N17" i="712"/>
  <c r="O16" i="712"/>
  <c r="N16" i="712"/>
  <c r="O15" i="712"/>
  <c r="O19" i="712" s="1"/>
  <c r="N15" i="712"/>
  <c r="N19" i="712" s="1"/>
  <c r="F14" i="712"/>
  <c r="E14" i="712"/>
  <c r="O13" i="712"/>
  <c r="N13" i="712"/>
  <c r="O12" i="712"/>
  <c r="N12" i="712"/>
  <c r="O11" i="712"/>
  <c r="N11" i="712"/>
  <c r="O10" i="712"/>
  <c r="O14" i="712" s="1"/>
  <c r="N10" i="712"/>
  <c r="N14" i="712" s="1"/>
  <c r="N35" i="712" l="1"/>
  <c r="O35" i="712"/>
  <c r="M71" i="711" l="1"/>
  <c r="F71" i="711"/>
  <c r="N70" i="711"/>
  <c r="G70" i="711"/>
  <c r="O69" i="711"/>
  <c r="K69" i="711"/>
  <c r="D69" i="711"/>
  <c r="O56" i="711"/>
  <c r="O71" i="711" s="1"/>
  <c r="N56" i="711"/>
  <c r="M56" i="711"/>
  <c r="L56" i="711"/>
  <c r="L71" i="711" s="1"/>
  <c r="K56" i="711"/>
  <c r="K71" i="711" s="1"/>
  <c r="G56" i="711"/>
  <c r="G71" i="711" s="1"/>
  <c r="F56" i="711"/>
  <c r="E56" i="711"/>
  <c r="E71" i="711" s="1"/>
  <c r="D56" i="711"/>
  <c r="D71" i="711" s="1"/>
  <c r="O43" i="711"/>
  <c r="O70" i="711" s="1"/>
  <c r="N43" i="711"/>
  <c r="M43" i="711"/>
  <c r="M70" i="711" s="1"/>
  <c r="L43" i="711"/>
  <c r="L70" i="711" s="1"/>
  <c r="K43" i="711"/>
  <c r="K70" i="711" s="1"/>
  <c r="G43" i="711"/>
  <c r="F43" i="711"/>
  <c r="F70" i="711" s="1"/>
  <c r="E43" i="711"/>
  <c r="E70" i="711" s="1"/>
  <c r="D43" i="711"/>
  <c r="D70" i="711" s="1"/>
  <c r="O33" i="711"/>
  <c r="N33" i="711"/>
  <c r="N69" i="711" s="1"/>
  <c r="M33" i="711"/>
  <c r="M69" i="711" s="1"/>
  <c r="L33" i="711"/>
  <c r="L69" i="711" s="1"/>
  <c r="K33" i="711"/>
  <c r="G33" i="711"/>
  <c r="G69" i="711" s="1"/>
  <c r="F33" i="711"/>
  <c r="F69" i="711" s="1"/>
  <c r="E33" i="711"/>
  <c r="E69" i="711" s="1"/>
  <c r="D33" i="711"/>
  <c r="O13" i="711"/>
  <c r="O68" i="711" s="1"/>
  <c r="M13" i="711"/>
  <c r="M68" i="711" s="1"/>
  <c r="K13" i="711"/>
  <c r="K68" i="711" s="1"/>
  <c r="G13" i="711"/>
  <c r="G68" i="711" s="1"/>
  <c r="F13" i="711"/>
  <c r="F57" i="711" s="1"/>
  <c r="F72" i="711" s="1"/>
  <c r="N10" i="711"/>
  <c r="N13" i="711" s="1"/>
  <c r="N68" i="711" s="1"/>
  <c r="L10" i="711"/>
  <c r="L13" i="711" s="1"/>
  <c r="L68" i="711" s="1"/>
  <c r="K10" i="711"/>
  <c r="G10" i="711"/>
  <c r="E10" i="711"/>
  <c r="E13" i="711" s="1"/>
  <c r="E68" i="711" s="1"/>
  <c r="D10" i="711"/>
  <c r="D13" i="711" s="1"/>
  <c r="D68" i="711" s="1"/>
  <c r="N57" i="711" l="1"/>
  <c r="N72" i="711" s="1"/>
  <c r="M57" i="711"/>
  <c r="M72" i="711" s="1"/>
  <c r="G57" i="711"/>
  <c r="G72" i="711" s="1"/>
  <c r="F68" i="711"/>
  <c r="N71" i="711"/>
  <c r="D57" i="711"/>
  <c r="D72" i="711" s="1"/>
  <c r="K57" i="711"/>
  <c r="K72" i="711" s="1"/>
  <c r="O57" i="711"/>
  <c r="O72" i="711" s="1"/>
  <c r="E57" i="711"/>
  <c r="E72" i="711" s="1"/>
  <c r="L57" i="711"/>
  <c r="L72" i="711" s="1"/>
  <c r="J47" i="708" l="1"/>
  <c r="G47" i="708"/>
  <c r="F47" i="708"/>
  <c r="J40" i="708"/>
  <c r="I40" i="708"/>
  <c r="I47" i="708" s="1"/>
  <c r="H40" i="708"/>
  <c r="H47" i="708" s="1"/>
  <c r="G40" i="708"/>
  <c r="F40" i="708"/>
  <c r="E40" i="708"/>
  <c r="E47" i="708" s="1"/>
  <c r="H49" i="707" l="1"/>
  <c r="G49" i="707"/>
  <c r="F49" i="707"/>
  <c r="E49" i="707"/>
  <c r="H32" i="707"/>
  <c r="H33" i="707" s="1"/>
  <c r="H34" i="707" s="1"/>
  <c r="H35" i="707" s="1"/>
  <c r="H36" i="707" s="1"/>
  <c r="H37" i="707" s="1"/>
  <c r="H38" i="707" s="1"/>
  <c r="H39" i="707" s="1"/>
  <c r="H40" i="707" s="1"/>
  <c r="H41" i="707" s="1"/>
  <c r="H42" i="707" s="1"/>
  <c r="H43" i="707" s="1"/>
  <c r="H44" i="707" s="1"/>
  <c r="H45" i="707" s="1"/>
  <c r="H46" i="707" s="1"/>
  <c r="H47" i="707" s="1"/>
  <c r="A32" i="707"/>
  <c r="A33" i="707" s="1"/>
  <c r="A34" i="707" s="1"/>
  <c r="A35" i="707" s="1"/>
  <c r="A36" i="707" s="1"/>
  <c r="A37" i="707" s="1"/>
  <c r="A38" i="707" s="1"/>
  <c r="A39" i="707" s="1"/>
  <c r="A40" i="707" s="1"/>
  <c r="A41" i="707" s="1"/>
  <c r="A42" i="707" s="1"/>
  <c r="A43" i="707" s="1"/>
  <c r="A44" i="707" s="1"/>
  <c r="A45" i="707" s="1"/>
  <c r="A46" i="707" s="1"/>
  <c r="A47" i="707" s="1"/>
  <c r="A48" i="707" s="1"/>
  <c r="H31" i="707"/>
  <c r="A31" i="707"/>
  <c r="H24" i="707"/>
  <c r="H25" i="707" s="1"/>
  <c r="H26" i="707" s="1"/>
  <c r="C24" i="707"/>
  <c r="H23" i="707"/>
  <c r="A23" i="707"/>
  <c r="A24" i="707" s="1"/>
  <c r="A25" i="707" s="1"/>
  <c r="A26" i="707" s="1"/>
  <c r="B308" i="706" l="1"/>
  <c r="B309" i="706" s="1"/>
  <c r="B310" i="706" s="1"/>
  <c r="B311" i="706" s="1"/>
  <c r="M297" i="706"/>
  <c r="M298" i="706" s="1"/>
  <c r="M299" i="706" s="1"/>
  <c r="M300" i="706" s="1"/>
  <c r="M301" i="706" s="1"/>
  <c r="M302" i="706" s="1"/>
  <c r="M303" i="706" s="1"/>
  <c r="M304" i="706" s="1"/>
  <c r="M305" i="706" s="1"/>
  <c r="M306" i="706" s="1"/>
  <c r="M307" i="706" s="1"/>
  <c r="M308" i="706" s="1"/>
  <c r="M309" i="706" s="1"/>
  <c r="M310" i="706" s="1"/>
  <c r="M311" i="706" s="1"/>
  <c r="M293" i="706"/>
  <c r="M294" i="706" s="1"/>
  <c r="M295" i="706" s="1"/>
  <c r="M296" i="706" s="1"/>
  <c r="B293" i="706"/>
  <c r="B294" i="706" s="1"/>
  <c r="B295" i="706" s="1"/>
  <c r="B296" i="706" s="1"/>
  <c r="B297" i="706" s="1"/>
  <c r="B298" i="706" s="1"/>
  <c r="B299" i="706" s="1"/>
  <c r="B300" i="706" s="1"/>
  <c r="B301" i="706" s="1"/>
  <c r="B302" i="706" s="1"/>
  <c r="B303" i="706" s="1"/>
  <c r="B304" i="706" s="1"/>
  <c r="B305" i="706" s="1"/>
  <c r="B306" i="706" s="1"/>
  <c r="B307" i="706" s="1"/>
  <c r="M283" i="706"/>
  <c r="M284" i="706" s="1"/>
  <c r="M285" i="706" s="1"/>
  <c r="M286" i="706" s="1"/>
  <c r="M287" i="706" s="1"/>
  <c r="M288" i="706" s="1"/>
  <c r="M289" i="706" s="1"/>
  <c r="M290" i="706" s="1"/>
  <c r="M281" i="706"/>
  <c r="M282" i="706" s="1"/>
  <c r="B281" i="706"/>
  <c r="B282" i="706" s="1"/>
  <c r="B283" i="706" s="1"/>
  <c r="B284" i="706" s="1"/>
  <c r="B285" i="706" s="1"/>
  <c r="B286" i="706" s="1"/>
  <c r="B287" i="706" s="1"/>
  <c r="B288" i="706" s="1"/>
  <c r="B289" i="706" s="1"/>
  <c r="B290" i="706" s="1"/>
  <c r="M265" i="706"/>
  <c r="M266" i="706" s="1"/>
  <c r="M267" i="706" s="1"/>
  <c r="M268" i="706" s="1"/>
  <c r="M269" i="706" s="1"/>
  <c r="B265" i="706"/>
  <c r="B266" i="706" s="1"/>
  <c r="B267" i="706" s="1"/>
  <c r="B268" i="706" s="1"/>
  <c r="B269" i="706" s="1"/>
  <c r="M264" i="706"/>
  <c r="M260" i="706"/>
  <c r="M261" i="706" s="1"/>
  <c r="M262" i="706" s="1"/>
  <c r="M263" i="706" s="1"/>
  <c r="B260" i="706"/>
  <c r="B261" i="706" s="1"/>
  <c r="B262" i="706" s="1"/>
  <c r="B263" i="706" s="1"/>
  <c r="B264" i="706" s="1"/>
  <c r="B257" i="706"/>
  <c r="M254" i="706"/>
  <c r="M255" i="706" s="1"/>
  <c r="M256" i="706" s="1"/>
  <c r="M257" i="706" s="1"/>
  <c r="M253" i="706"/>
  <c r="B253" i="706"/>
  <c r="B254" i="706" s="1"/>
  <c r="B255" i="706" s="1"/>
  <c r="B256" i="706" s="1"/>
  <c r="B248" i="706"/>
  <c r="B249" i="706" s="1"/>
  <c r="B250" i="706" s="1"/>
  <c r="M244" i="706"/>
  <c r="M245" i="706" s="1"/>
  <c r="M246" i="706" s="1"/>
  <c r="M247" i="706" s="1"/>
  <c r="M248" i="706" s="1"/>
  <c r="M249" i="706" s="1"/>
  <c r="M250" i="706" s="1"/>
  <c r="M243" i="706"/>
  <c r="B243" i="706"/>
  <c r="B244" i="706" s="1"/>
  <c r="B245" i="706" s="1"/>
  <c r="B246" i="706" s="1"/>
  <c r="B247" i="706" s="1"/>
  <c r="M239" i="706"/>
  <c r="M240" i="706" s="1"/>
  <c r="B239" i="706"/>
  <c r="B240" i="706" s="1"/>
  <c r="M238" i="706"/>
  <c r="B238" i="706"/>
  <c r="M226" i="706"/>
  <c r="B226" i="706"/>
  <c r="B219" i="706"/>
  <c r="B220" i="706" s="1"/>
  <c r="B221" i="706" s="1"/>
  <c r="B222" i="706" s="1"/>
  <c r="B223" i="706" s="1"/>
  <c r="B218" i="706"/>
  <c r="M217" i="706"/>
  <c r="M218" i="706" s="1"/>
  <c r="M219" i="706" s="1"/>
  <c r="M220" i="706" s="1"/>
  <c r="M221" i="706" s="1"/>
  <c r="M222" i="706" s="1"/>
  <c r="M223" i="706" s="1"/>
  <c r="M216" i="706"/>
  <c r="B216" i="706"/>
  <c r="B217" i="706" s="1"/>
  <c r="B208" i="706"/>
  <c r="B209" i="706" s="1"/>
  <c r="B210" i="706" s="1"/>
  <c r="B211" i="706" s="1"/>
  <c r="B212" i="706" s="1"/>
  <c r="B213" i="706" s="1"/>
  <c r="M206" i="706"/>
  <c r="M207" i="706" s="1"/>
  <c r="M208" i="706" s="1"/>
  <c r="M209" i="706" s="1"/>
  <c r="M210" i="706" s="1"/>
  <c r="M211" i="706" s="1"/>
  <c r="M212" i="706" s="1"/>
  <c r="M213" i="706" s="1"/>
  <c r="B206" i="706"/>
  <c r="B207" i="706" s="1"/>
  <c r="M192" i="706"/>
  <c r="M193" i="706" s="1"/>
  <c r="M194" i="706" s="1"/>
  <c r="M195" i="706" s="1"/>
  <c r="M196" i="706" s="1"/>
  <c r="M197" i="706" s="1"/>
  <c r="M198" i="706" s="1"/>
  <c r="M199" i="706" s="1"/>
  <c r="M200" i="706" s="1"/>
  <c r="M201" i="706" s="1"/>
  <c r="M202" i="706" s="1"/>
  <c r="B192" i="706"/>
  <c r="B193" i="706" s="1"/>
  <c r="B194" i="706" s="1"/>
  <c r="B195" i="706" s="1"/>
  <c r="B196" i="706" s="1"/>
  <c r="B197" i="706" s="1"/>
  <c r="B198" i="706" s="1"/>
  <c r="B199" i="706" s="1"/>
  <c r="B200" i="706" s="1"/>
  <c r="B201" i="706" s="1"/>
  <c r="B202" i="706" s="1"/>
  <c r="M174" i="706"/>
  <c r="M175" i="706" s="1"/>
  <c r="M176" i="706" s="1"/>
  <c r="M177" i="706" s="1"/>
  <c r="M178" i="706" s="1"/>
  <c r="M179" i="706" s="1"/>
  <c r="M180" i="706" s="1"/>
  <c r="M172" i="706"/>
  <c r="M173" i="706" s="1"/>
  <c r="M171" i="706"/>
  <c r="B171" i="706"/>
  <c r="B172" i="706" s="1"/>
  <c r="B173" i="706" s="1"/>
  <c r="B174" i="706" s="1"/>
  <c r="B175" i="706" s="1"/>
  <c r="B176" i="706" s="1"/>
  <c r="B177" i="706" s="1"/>
  <c r="B178" i="706" s="1"/>
  <c r="B179" i="706" s="1"/>
  <c r="B180" i="706" s="1"/>
  <c r="M150" i="706"/>
  <c r="M151" i="706" s="1"/>
  <c r="M152" i="706" s="1"/>
  <c r="M153" i="706" s="1"/>
  <c r="M154" i="706" s="1"/>
  <c r="M155" i="706" s="1"/>
  <c r="M156" i="706" s="1"/>
  <c r="M157" i="706" s="1"/>
  <c r="M158" i="706" s="1"/>
  <c r="M159" i="706" s="1"/>
  <c r="M160" i="706" s="1"/>
  <c r="M161" i="706" s="1"/>
  <c r="M162" i="706" s="1"/>
  <c r="M163" i="706" s="1"/>
  <c r="M164" i="706" s="1"/>
  <c r="M165" i="706" s="1"/>
  <c r="M166" i="706" s="1"/>
  <c r="B150" i="706"/>
  <c r="B151" i="706" s="1"/>
  <c r="B152" i="706" s="1"/>
  <c r="B153" i="706" s="1"/>
  <c r="B154" i="706" s="1"/>
  <c r="B155" i="706" s="1"/>
  <c r="B156" i="706" s="1"/>
  <c r="B157" i="706" s="1"/>
  <c r="B158" i="706" s="1"/>
  <c r="B159" i="706" s="1"/>
  <c r="B160" i="706" s="1"/>
  <c r="B161" i="706" s="1"/>
  <c r="B162" i="706" s="1"/>
  <c r="B163" i="706" s="1"/>
  <c r="B164" i="706" s="1"/>
  <c r="B165" i="706" s="1"/>
  <c r="B166" i="706" s="1"/>
  <c r="M149" i="706"/>
  <c r="B149" i="706"/>
  <c r="M145" i="706"/>
  <c r="M146" i="706" s="1"/>
  <c r="B145" i="706"/>
  <c r="B146" i="706" s="1"/>
  <c r="M121" i="706"/>
  <c r="M122" i="706" s="1"/>
  <c r="M123" i="706" s="1"/>
  <c r="M124" i="706" s="1"/>
  <c r="M125" i="706" s="1"/>
  <c r="M126" i="706" s="1"/>
  <c r="M127" i="706" s="1"/>
  <c r="M128" i="706" s="1"/>
  <c r="M129" i="706" s="1"/>
  <c r="M130" i="706" s="1"/>
  <c r="M131" i="706" s="1"/>
  <c r="M132" i="706" s="1"/>
  <c r="M133" i="706" s="1"/>
  <c r="M120" i="706"/>
  <c r="M119" i="706"/>
  <c r="B119" i="706"/>
  <c r="B120" i="706" s="1"/>
  <c r="B121" i="706" s="1"/>
  <c r="B122" i="706" s="1"/>
  <c r="B123" i="706" s="1"/>
  <c r="B124" i="706" s="1"/>
  <c r="B125" i="706" s="1"/>
  <c r="B126" i="706" s="1"/>
  <c r="B127" i="706" s="1"/>
  <c r="B128" i="706" s="1"/>
  <c r="B129" i="706" s="1"/>
  <c r="B130" i="706" s="1"/>
  <c r="B131" i="706" s="1"/>
  <c r="B132" i="706" s="1"/>
  <c r="B133" i="706" s="1"/>
  <c r="M100" i="706"/>
  <c r="M101" i="706" s="1"/>
  <c r="M102" i="706" s="1"/>
  <c r="M103" i="706" s="1"/>
  <c r="M104" i="706" s="1"/>
  <c r="M105" i="706" s="1"/>
  <c r="M106" i="706" s="1"/>
  <c r="M107" i="706" s="1"/>
  <c r="M108" i="706" s="1"/>
  <c r="M109" i="706" s="1"/>
  <c r="M110" i="706" s="1"/>
  <c r="M111" i="706" s="1"/>
  <c r="M112" i="706" s="1"/>
  <c r="M113" i="706" s="1"/>
  <c r="M114" i="706" s="1"/>
  <c r="M115" i="706" s="1"/>
  <c r="M99" i="706"/>
  <c r="B99" i="706"/>
  <c r="B100" i="706" s="1"/>
  <c r="B101" i="706" s="1"/>
  <c r="B102" i="706" s="1"/>
  <c r="B103" i="706" s="1"/>
  <c r="B104" i="706" s="1"/>
  <c r="B105" i="706" s="1"/>
  <c r="B106" i="706" s="1"/>
  <c r="B107" i="706" s="1"/>
  <c r="B108" i="706" s="1"/>
  <c r="B109" i="706" s="1"/>
  <c r="B110" i="706" s="1"/>
  <c r="B111" i="706" s="1"/>
  <c r="B112" i="706" s="1"/>
  <c r="B113" i="706" s="1"/>
  <c r="B114" i="706" s="1"/>
  <c r="B115" i="706" s="1"/>
  <c r="M73" i="706"/>
  <c r="M74" i="706" s="1"/>
  <c r="M75" i="706" s="1"/>
  <c r="M76" i="706" s="1"/>
  <c r="M77" i="706" s="1"/>
  <c r="M78" i="706" s="1"/>
  <c r="M79" i="706" s="1"/>
  <c r="M80" i="706" s="1"/>
  <c r="M81" i="706" s="1"/>
  <c r="M82" i="706" s="1"/>
  <c r="M83" i="706" s="1"/>
  <c r="M84" i="706" s="1"/>
  <c r="M85" i="706" s="1"/>
  <c r="M86" i="706" s="1"/>
  <c r="M87" i="706" s="1"/>
  <c r="B71" i="706"/>
  <c r="B72" i="706" s="1"/>
  <c r="B73" i="706" s="1"/>
  <c r="B74" i="706" s="1"/>
  <c r="B75" i="706" s="1"/>
  <c r="B76" i="706" s="1"/>
  <c r="B77" i="706" s="1"/>
  <c r="B78" i="706" s="1"/>
  <c r="B79" i="706" s="1"/>
  <c r="B80" i="706" s="1"/>
  <c r="B81" i="706" s="1"/>
  <c r="B82" i="706" s="1"/>
  <c r="B83" i="706" s="1"/>
  <c r="B84" i="706" s="1"/>
  <c r="B85" i="706" s="1"/>
  <c r="B86" i="706" s="1"/>
  <c r="B87" i="706" s="1"/>
  <c r="M69" i="706"/>
  <c r="M70" i="706" s="1"/>
  <c r="M71" i="706" s="1"/>
  <c r="M72" i="706" s="1"/>
  <c r="B69" i="706"/>
  <c r="B70" i="706" s="1"/>
  <c r="M68" i="706"/>
  <c r="B68" i="706"/>
  <c r="M58" i="706"/>
  <c r="M59" i="706" s="1"/>
  <c r="M60" i="706" s="1"/>
  <c r="M61" i="706" s="1"/>
  <c r="M62" i="706" s="1"/>
  <c r="M63" i="706" s="1"/>
  <c r="M64" i="706" s="1"/>
  <c r="M65" i="706" s="1"/>
  <c r="M66" i="706" s="1"/>
  <c r="M57" i="706"/>
  <c r="M56" i="706"/>
  <c r="B56" i="706"/>
  <c r="B57" i="706" s="1"/>
  <c r="B58" i="706" s="1"/>
  <c r="B59" i="706" s="1"/>
  <c r="B60" i="706" s="1"/>
  <c r="B61" i="706" s="1"/>
  <c r="B62" i="706" s="1"/>
  <c r="B63" i="706" s="1"/>
  <c r="B64" i="706" s="1"/>
  <c r="B65" i="706" s="1"/>
  <c r="B66" i="706" s="1"/>
  <c r="H63" i="704" l="1"/>
  <c r="E63" i="704"/>
  <c r="H54" i="704"/>
  <c r="H67" i="704" s="1"/>
  <c r="E54" i="704"/>
  <c r="E67" i="704" s="1"/>
  <c r="F77" i="703" l="1"/>
  <c r="F78" i="703" s="1"/>
  <c r="F76" i="703"/>
  <c r="E76" i="703"/>
  <c r="E77" i="703" s="1"/>
  <c r="E78" i="703" s="1"/>
  <c r="D76" i="703"/>
  <c r="D77" i="703" s="1"/>
  <c r="D78" i="703" s="1"/>
  <c r="F72" i="703"/>
  <c r="E72" i="703"/>
  <c r="D72" i="703"/>
  <c r="F44" i="703"/>
  <c r="E44" i="703"/>
  <c r="D44" i="703"/>
  <c r="D38" i="703"/>
  <c r="G66" i="701" l="1"/>
  <c r="G67" i="701" s="1"/>
  <c r="G68" i="701" s="1"/>
  <c r="G65" i="701"/>
  <c r="B65" i="701"/>
  <c r="B66" i="701" s="1"/>
  <c r="B67" i="701" s="1"/>
  <c r="B68" i="701" s="1"/>
  <c r="B69" i="701" s="1"/>
  <c r="B70" i="701" s="1"/>
  <c r="G64" i="701"/>
  <c r="B64" i="701"/>
  <c r="A64" i="701"/>
  <c r="A65" i="701" s="1"/>
  <c r="A66" i="701" s="1"/>
  <c r="A67" i="701" s="1"/>
  <c r="A68" i="701" s="1"/>
  <c r="B49" i="701"/>
  <c r="B50" i="701" s="1"/>
  <c r="B51" i="701" s="1"/>
  <c r="B52" i="701" s="1"/>
  <c r="B48" i="701"/>
  <c r="B44" i="701"/>
  <c r="B45" i="701" s="1"/>
  <c r="B46" i="701" s="1"/>
  <c r="B43" i="701"/>
  <c r="B34" i="701"/>
  <c r="B35" i="701" s="1"/>
  <c r="B36" i="701" s="1"/>
  <c r="B37" i="701" s="1"/>
  <c r="B38" i="701" s="1"/>
  <c r="B39" i="701" s="1"/>
  <c r="J65" i="699" l="1"/>
  <c r="C57" i="699"/>
  <c r="C58" i="699" s="1"/>
  <c r="C59" i="699" s="1"/>
  <c r="C60" i="699" s="1"/>
  <c r="C61" i="699" s="1"/>
  <c r="C62" i="699" s="1"/>
  <c r="C63" i="699" s="1"/>
  <c r="C42" i="699"/>
  <c r="C43" i="699" s="1"/>
  <c r="C44" i="699" s="1"/>
  <c r="C45" i="699" s="1"/>
  <c r="C41" i="699"/>
  <c r="C37" i="699"/>
  <c r="C38" i="699" s="1"/>
  <c r="C39" i="699" s="1"/>
  <c r="C36" i="699"/>
  <c r="C27" i="699"/>
  <c r="C28" i="699" s="1"/>
  <c r="C29" i="699" s="1"/>
  <c r="C30" i="699" s="1"/>
  <c r="C31" i="699" s="1"/>
  <c r="C32" i="699" s="1"/>
  <c r="C58" i="697" l="1"/>
  <c r="C59" i="697" s="1"/>
  <c r="C60" i="697" s="1"/>
  <c r="C61" i="697" s="1"/>
  <c r="C62" i="697" s="1"/>
  <c r="C63" i="697" s="1"/>
  <c r="C64" i="697" s="1"/>
  <c r="C41" i="697"/>
  <c r="C42" i="697" s="1"/>
  <c r="C43" i="697" s="1"/>
  <c r="C44" i="697" s="1"/>
  <c r="C45" i="697" s="1"/>
  <c r="C36" i="697"/>
  <c r="C37" i="697" s="1"/>
  <c r="C38" i="697" s="1"/>
  <c r="C39" i="697" s="1"/>
  <c r="C28" i="697"/>
  <c r="C29" i="697" s="1"/>
  <c r="C30" i="697" s="1"/>
  <c r="C31" i="697" s="1"/>
  <c r="C32" i="697" s="1"/>
  <c r="C27" i="697"/>
  <c r="E76" i="695" l="1"/>
  <c r="E75" i="695"/>
  <c r="D75" i="695"/>
  <c r="D76" i="695" s="1"/>
  <c r="E65" i="695"/>
  <c r="D65" i="695"/>
  <c r="M51" i="694" l="1"/>
  <c r="N51" i="694" s="1"/>
  <c r="N50" i="694"/>
  <c r="M50" i="694"/>
  <c r="M49" i="694"/>
  <c r="N49" i="694" s="1"/>
  <c r="L48" i="694"/>
  <c r="M48" i="694" s="1"/>
  <c r="M52" i="694" s="1"/>
  <c r="K48" i="694"/>
  <c r="K52" i="694" s="1"/>
  <c r="G48" i="694"/>
  <c r="G52" i="694" s="1"/>
  <c r="E48" i="694"/>
  <c r="E52" i="694" s="1"/>
  <c r="M47" i="694"/>
  <c r="N47" i="694" s="1"/>
  <c r="N46" i="694"/>
  <c r="M46" i="694"/>
  <c r="M45" i="694"/>
  <c r="N45" i="694" s="1"/>
  <c r="N44" i="694"/>
  <c r="M44" i="694"/>
  <c r="M43" i="694"/>
  <c r="N43" i="694" s="1"/>
  <c r="N42" i="694"/>
  <c r="M42" i="694"/>
  <c r="M41" i="694"/>
  <c r="N41" i="694" s="1"/>
  <c r="N40" i="694"/>
  <c r="M40" i="694"/>
  <c r="M39" i="694"/>
  <c r="L39" i="694"/>
  <c r="K39" i="694"/>
  <c r="G39" i="694"/>
  <c r="E39" i="694"/>
  <c r="N37" i="694"/>
  <c r="M37" i="694"/>
  <c r="M36" i="694"/>
  <c r="N36" i="694" s="1"/>
  <c r="N35" i="694"/>
  <c r="M35" i="694"/>
  <c r="M34" i="694"/>
  <c r="N34" i="694" s="1"/>
  <c r="N33" i="694"/>
  <c r="M33" i="694"/>
  <c r="M32" i="694"/>
  <c r="N32" i="694" s="1"/>
  <c r="N31" i="694"/>
  <c r="M31" i="694"/>
  <c r="M30" i="694"/>
  <c r="N30" i="694" s="1"/>
  <c r="N29" i="694"/>
  <c r="M29" i="694"/>
  <c r="M28" i="694"/>
  <c r="N28" i="694" s="1"/>
  <c r="N27" i="694"/>
  <c r="M27" i="694"/>
  <c r="M26" i="694"/>
  <c r="N26" i="694" s="1"/>
  <c r="N25" i="694"/>
  <c r="M25" i="694"/>
  <c r="M24" i="694"/>
  <c r="N24" i="694" s="1"/>
  <c r="N23" i="694"/>
  <c r="M23" i="694"/>
  <c r="M22" i="694"/>
  <c r="N22" i="694" s="1"/>
  <c r="N21" i="694"/>
  <c r="M21" i="694"/>
  <c r="M20" i="694"/>
  <c r="N20" i="694" s="1"/>
  <c r="N19" i="694"/>
  <c r="M19" i="694"/>
  <c r="M18" i="694"/>
  <c r="N18" i="694" s="1"/>
  <c r="N17" i="694"/>
  <c r="M17" i="694"/>
  <c r="M16" i="694"/>
  <c r="N16" i="694" s="1"/>
  <c r="N15" i="694"/>
  <c r="M15" i="694"/>
  <c r="M14" i="694"/>
  <c r="N14" i="694" s="1"/>
  <c r="N13" i="694"/>
  <c r="M13" i="694"/>
  <c r="M12" i="694"/>
  <c r="N12" i="694" s="1"/>
  <c r="N11" i="694"/>
  <c r="M11" i="694"/>
  <c r="M10" i="694"/>
  <c r="N10" i="694" s="1"/>
  <c r="I1" i="694"/>
  <c r="N39" i="694" l="1"/>
  <c r="N48" i="694"/>
  <c r="N52" i="694" s="1"/>
  <c r="L52" i="694"/>
  <c r="H44" i="692"/>
  <c r="F44" i="692"/>
  <c r="E44" i="692"/>
  <c r="D44" i="692"/>
  <c r="I42" i="692"/>
  <c r="I41" i="692"/>
  <c r="I40" i="692"/>
  <c r="I39" i="692"/>
  <c r="I38" i="692"/>
  <c r="I37" i="692"/>
  <c r="I44" i="692" s="1"/>
  <c r="H34" i="692"/>
  <c r="H46" i="692" s="1"/>
  <c r="F34" i="692"/>
  <c r="F46" i="692" s="1"/>
  <c r="D52" i="692" s="1"/>
  <c r="D55" i="692" s="1"/>
  <c r="E34" i="692"/>
  <c r="E46" i="692" s="1"/>
  <c r="D34" i="692"/>
  <c r="D46" i="692" s="1"/>
  <c r="I32" i="692"/>
  <c r="I31" i="692"/>
  <c r="I30" i="692"/>
  <c r="I28" i="692"/>
  <c r="I27" i="692"/>
  <c r="I26" i="692"/>
  <c r="I25" i="692"/>
  <c r="I24" i="692"/>
  <c r="I23" i="692"/>
  <c r="I22" i="692"/>
  <c r="I21" i="692"/>
  <c r="I20" i="692"/>
  <c r="I19" i="692"/>
  <c r="B19" i="692"/>
  <c r="B20" i="692" s="1"/>
  <c r="B21" i="692" s="1"/>
  <c r="B22" i="692" s="1"/>
  <c r="B23" i="692" s="1"/>
  <c r="B24" i="692" s="1"/>
  <c r="B25" i="692" s="1"/>
  <c r="B26" i="692" s="1"/>
  <c r="B27" i="692" s="1"/>
  <c r="B28" i="692" s="1"/>
  <c r="B29" i="692" s="1"/>
  <c r="B30" i="692" s="1"/>
  <c r="B31" i="692" s="1"/>
  <c r="B32" i="692" s="1"/>
  <c r="B33" i="692" s="1"/>
  <c r="B34" i="692" s="1"/>
  <c r="B35" i="692" s="1"/>
  <c r="B36" i="692" s="1"/>
  <c r="B37" i="692" s="1"/>
  <c r="B38" i="692" s="1"/>
  <c r="B39" i="692" s="1"/>
  <c r="B40" i="692" s="1"/>
  <c r="B41" i="692" s="1"/>
  <c r="B42" i="692" s="1"/>
  <c r="B43" i="692" s="1"/>
  <c r="B44" i="692" s="1"/>
  <c r="B45" i="692" s="1"/>
  <c r="B46" i="692" s="1"/>
  <c r="B47" i="692" s="1"/>
  <c r="B48" i="692" s="1"/>
  <c r="J18" i="692"/>
  <c r="J19" i="692" s="1"/>
  <c r="J20" i="692" s="1"/>
  <c r="J21" i="692" s="1"/>
  <c r="J22" i="692" s="1"/>
  <c r="J23" i="692" s="1"/>
  <c r="J24" i="692" s="1"/>
  <c r="J25" i="692" s="1"/>
  <c r="J26" i="692" s="1"/>
  <c r="J27" i="692" s="1"/>
  <c r="J28" i="692" s="1"/>
  <c r="J29" i="692" s="1"/>
  <c r="J30" i="692" s="1"/>
  <c r="J31" i="692" s="1"/>
  <c r="J32" i="692" s="1"/>
  <c r="J33" i="692" s="1"/>
  <c r="J34" i="692" s="1"/>
  <c r="J35" i="692" s="1"/>
  <c r="J36" i="692" s="1"/>
  <c r="J37" i="692" s="1"/>
  <c r="J38" i="692" s="1"/>
  <c r="J39" i="692" s="1"/>
  <c r="J40" i="692" s="1"/>
  <c r="J41" i="692" s="1"/>
  <c r="J42" i="692" s="1"/>
  <c r="J43" i="692" s="1"/>
  <c r="J44" i="692" s="1"/>
  <c r="J45" i="692" s="1"/>
  <c r="J46" i="692" s="1"/>
  <c r="J47" i="692" s="1"/>
  <c r="J48" i="692" s="1"/>
  <c r="I18" i="692"/>
  <c r="B18" i="692"/>
  <c r="I17" i="692"/>
  <c r="I34" i="692" s="1"/>
  <c r="I46" i="692" s="1"/>
  <c r="F184" i="691" l="1"/>
  <c r="F174" i="691"/>
  <c r="F169" i="691"/>
  <c r="F146" i="691"/>
  <c r="F141" i="691"/>
  <c r="F134" i="691"/>
  <c r="F130" i="691"/>
  <c r="F124" i="691"/>
  <c r="F112" i="691"/>
  <c r="F104" i="691"/>
  <c r="F96" i="691"/>
  <c r="F91" i="691"/>
  <c r="F86" i="691"/>
  <c r="F69" i="691"/>
  <c r="F63" i="691"/>
  <c r="F56" i="691"/>
  <c r="F50" i="691"/>
  <c r="F42" i="691"/>
  <c r="F32" i="691"/>
  <c r="F27" i="691"/>
  <c r="F20" i="691"/>
  <c r="F11" i="691"/>
  <c r="A231" i="691"/>
  <c r="M64" i="690"/>
  <c r="L63" i="690"/>
  <c r="K63" i="690"/>
  <c r="M62" i="690"/>
  <c r="O61" i="690"/>
  <c r="N61" i="690"/>
  <c r="M61" i="690"/>
  <c r="M63" i="690" s="1"/>
  <c r="L61" i="690"/>
  <c r="K61" i="690"/>
  <c r="J61" i="690"/>
  <c r="J63" i="690" s="1"/>
  <c r="M60" i="690"/>
  <c r="M59" i="690"/>
  <c r="M58" i="690"/>
  <c r="M57" i="690"/>
  <c r="N56" i="690"/>
  <c r="N65" i="690" s="1"/>
  <c r="J56" i="690"/>
  <c r="J65" i="690" s="1"/>
  <c r="I55" i="690"/>
  <c r="I56" i="690" s="1"/>
  <c r="I57" i="690" s="1"/>
  <c r="I58" i="690" s="1"/>
  <c r="I59" i="690" s="1"/>
  <c r="I60" i="690" s="1"/>
  <c r="I61" i="690" s="1"/>
  <c r="I62" i="690" s="1"/>
  <c r="I63" i="690" s="1"/>
  <c r="I64" i="690" s="1"/>
  <c r="I65" i="690" s="1"/>
  <c r="I66" i="690" s="1"/>
  <c r="I67" i="690" s="1"/>
  <c r="I68" i="690" s="1"/>
  <c r="I69" i="690" s="1"/>
  <c r="I70" i="690" s="1"/>
  <c r="I71" i="690" s="1"/>
  <c r="I72" i="690" s="1"/>
  <c r="I73" i="690" s="1"/>
  <c r="I74" i="690" s="1"/>
  <c r="I75" i="690" s="1"/>
  <c r="I76" i="690" s="1"/>
  <c r="M54" i="690"/>
  <c r="L54" i="690"/>
  <c r="K54" i="690"/>
  <c r="J54" i="690"/>
  <c r="M52" i="690"/>
  <c r="M51" i="690"/>
  <c r="M50" i="690"/>
  <c r="M49" i="690"/>
  <c r="M48" i="690"/>
  <c r="M47" i="690"/>
  <c r="O45" i="690"/>
  <c r="O56" i="690" s="1"/>
  <c r="O65" i="690" s="1"/>
  <c r="N45" i="690"/>
  <c r="L45" i="690"/>
  <c r="K45" i="690"/>
  <c r="K56" i="690" s="1"/>
  <c r="K65" i="690" s="1"/>
  <c r="M43" i="690"/>
  <c r="M42" i="690"/>
  <c r="M41" i="690"/>
  <c r="M40" i="690"/>
  <c r="M39" i="690"/>
  <c r="M38" i="690"/>
  <c r="M37" i="690"/>
  <c r="M36" i="690"/>
  <c r="M35" i="690"/>
  <c r="M34" i="690"/>
  <c r="M33" i="690"/>
  <c r="M32" i="690"/>
  <c r="M31" i="690"/>
  <c r="M30" i="690"/>
  <c r="M29" i="690"/>
  <c r="I29" i="690"/>
  <c r="I30" i="690" s="1"/>
  <c r="I31" i="690" s="1"/>
  <c r="I32" i="690" s="1"/>
  <c r="I33" i="690" s="1"/>
  <c r="I34" i="690" s="1"/>
  <c r="I35" i="690" s="1"/>
  <c r="I36" i="690" s="1"/>
  <c r="I37" i="690" s="1"/>
  <c r="I38" i="690" s="1"/>
  <c r="I39" i="690" s="1"/>
  <c r="I40" i="690" s="1"/>
  <c r="I41" i="690" s="1"/>
  <c r="I42" i="690" s="1"/>
  <c r="I43" i="690" s="1"/>
  <c r="I44" i="690" s="1"/>
  <c r="I45" i="690" s="1"/>
  <c r="I46" i="690" s="1"/>
  <c r="I47" i="690" s="1"/>
  <c r="I48" i="690" s="1"/>
  <c r="I49" i="690" s="1"/>
  <c r="I50" i="690" s="1"/>
  <c r="I51" i="690" s="1"/>
  <c r="I52" i="690" s="1"/>
  <c r="I53" i="690" s="1"/>
  <c r="I54" i="690" s="1"/>
  <c r="M28" i="690"/>
  <c r="J28" i="690"/>
  <c r="J45" i="690" s="1"/>
  <c r="I28" i="690"/>
  <c r="H28" i="690"/>
  <c r="H29" i="690" s="1"/>
  <c r="H30" i="690" s="1"/>
  <c r="H31" i="690" s="1"/>
  <c r="H32" i="690" s="1"/>
  <c r="H33" i="690" s="1"/>
  <c r="H34" i="690" s="1"/>
  <c r="H35" i="690" s="1"/>
  <c r="H36" i="690" s="1"/>
  <c r="H37" i="690" s="1"/>
  <c r="H38" i="690" s="1"/>
  <c r="H39" i="690" s="1"/>
  <c r="H40" i="690" s="1"/>
  <c r="H41" i="690" s="1"/>
  <c r="H42" i="690" s="1"/>
  <c r="H43" i="690" s="1"/>
  <c r="H44" i="690" s="1"/>
  <c r="H45" i="690" s="1"/>
  <c r="H46" i="690" s="1"/>
  <c r="H47" i="690" s="1"/>
  <c r="H48" i="690" s="1"/>
  <c r="H49" i="690" s="1"/>
  <c r="H50" i="690" s="1"/>
  <c r="H51" i="690" s="1"/>
  <c r="H52" i="690" s="1"/>
  <c r="H53" i="690" s="1"/>
  <c r="H54" i="690" s="1"/>
  <c r="H55" i="690" s="1"/>
  <c r="H56" i="690" s="1"/>
  <c r="H57" i="690" s="1"/>
  <c r="H58" i="690" s="1"/>
  <c r="H59" i="690" s="1"/>
  <c r="H60" i="690" s="1"/>
  <c r="H61" i="690" s="1"/>
  <c r="H62" i="690" s="1"/>
  <c r="H63" i="690" s="1"/>
  <c r="H64" i="690" s="1"/>
  <c r="H65" i="690" s="1"/>
  <c r="H66" i="690" s="1"/>
  <c r="H67" i="690" s="1"/>
  <c r="H68" i="690" s="1"/>
  <c r="H69" i="690" s="1"/>
  <c r="H70" i="690" s="1"/>
  <c r="H71" i="690" s="1"/>
  <c r="H72" i="690" s="1"/>
  <c r="H73" i="690" s="1"/>
  <c r="H74" i="690" s="1"/>
  <c r="H75" i="690" s="1"/>
  <c r="H76" i="690" s="1"/>
  <c r="A28" i="690"/>
  <c r="A29" i="690" s="1"/>
  <c r="A30" i="690" s="1"/>
  <c r="A31" i="690" s="1"/>
  <c r="A32" i="690" s="1"/>
  <c r="A33" i="690" s="1"/>
  <c r="A34" i="690" s="1"/>
  <c r="A35" i="690" s="1"/>
  <c r="A36" i="690" s="1"/>
  <c r="A37" i="690" s="1"/>
  <c r="A38" i="690" s="1"/>
  <c r="A39" i="690" s="1"/>
  <c r="A40" i="690" s="1"/>
  <c r="A41" i="690" s="1"/>
  <c r="A42" i="690" s="1"/>
  <c r="A43" i="690" s="1"/>
  <c r="A44" i="690" s="1"/>
  <c r="A45" i="690" s="1"/>
  <c r="A46" i="690" s="1"/>
  <c r="A47" i="690" s="1"/>
  <c r="A48" i="690" s="1"/>
  <c r="A49" i="690" s="1"/>
  <c r="A50" i="690" s="1"/>
  <c r="A51" i="690" s="1"/>
  <c r="A52" i="690" s="1"/>
  <c r="A53" i="690" s="1"/>
  <c r="A54" i="690" s="1"/>
  <c r="A55" i="690" s="1"/>
  <c r="A56" i="690" s="1"/>
  <c r="A57" i="690" s="1"/>
  <c r="A58" i="690" s="1"/>
  <c r="A59" i="690" s="1"/>
  <c r="A60" i="690" s="1"/>
  <c r="A61" i="690" s="1"/>
  <c r="A62" i="690" s="1"/>
  <c r="A63" i="690" s="1"/>
  <c r="A64" i="690" s="1"/>
  <c r="A65" i="690" s="1"/>
  <c r="A66" i="690" s="1"/>
  <c r="A67" i="690" s="1"/>
  <c r="A68" i="690" s="1"/>
  <c r="A69" i="690" s="1"/>
  <c r="A70" i="690" s="1"/>
  <c r="A71" i="690" s="1"/>
  <c r="A72" i="690" s="1"/>
  <c r="A73" i="690" s="1"/>
  <c r="A74" i="690" s="1"/>
  <c r="A75" i="690" s="1"/>
  <c r="A76" i="690" s="1"/>
  <c r="M27" i="690"/>
  <c r="I1" i="690"/>
  <c r="A77" i="691" l="1"/>
  <c r="G154" i="691"/>
  <c r="M45" i="690"/>
  <c r="M56" i="690" s="1"/>
  <c r="M65" i="690" s="1"/>
  <c r="L56" i="690"/>
  <c r="L65" i="690" s="1"/>
  <c r="D45" i="688" l="1"/>
  <c r="D33" i="688"/>
  <c r="D34" i="688" s="1"/>
  <c r="D29" i="688"/>
  <c r="D19" i="688"/>
  <c r="D20" i="688" s="1"/>
  <c r="D22" i="688" s="1"/>
  <c r="D23" i="688" s="1"/>
  <c r="D15" i="688"/>
  <c r="D37" i="688" l="1"/>
  <c r="D38" i="688" s="1"/>
  <c r="D40" i="688" s="1"/>
  <c r="D46" i="688" s="1"/>
  <c r="D36" i="688"/>
  <c r="E84" i="687" l="1"/>
  <c r="E86" i="687" s="1"/>
  <c r="E88" i="687" s="1"/>
  <c r="D84" i="687"/>
  <c r="E64" i="687"/>
  <c r="D64" i="687"/>
  <c r="D86" i="687" s="1"/>
  <c r="D88" i="687" s="1"/>
  <c r="E51" i="687"/>
  <c r="E48" i="687"/>
  <c r="D48" i="687"/>
  <c r="D51" i="687" s="1"/>
  <c r="E30" i="687"/>
  <c r="D30" i="687"/>
  <c r="J2" i="260" l="1"/>
</calcChain>
</file>

<file path=xl/sharedStrings.xml><?xml version="1.0" encoding="utf-8"?>
<sst xmlns="http://schemas.openxmlformats.org/spreadsheetml/2006/main" count="9866" uniqueCount="3685">
  <si>
    <t>ANNUAL REPORT</t>
  </si>
  <si>
    <t>OF</t>
  </si>
  <si>
    <t xml:space="preserve">                                </t>
  </si>
  <si>
    <t>TO THE</t>
  </si>
  <si>
    <t>SURFACE TRANSPORTATION BOARD</t>
  </si>
  <si>
    <t xml:space="preserve"> FOR THE </t>
  </si>
  <si>
    <t>Name, official title, telephone number, and office address of officer in charge of correspondence with</t>
  </si>
  <si>
    <t>the Board regarding this report.</t>
  </si>
  <si>
    <t>(Office address)</t>
  </si>
  <si>
    <t>(Telephone number)</t>
  </si>
  <si>
    <t xml:space="preserve">                                           (Street and number, City, State, and ZIP code)</t>
  </si>
  <si>
    <t>(Name)</t>
  </si>
  <si>
    <t xml:space="preserve">  (Title)</t>
  </si>
  <si>
    <t xml:space="preserve">                                     (Area code)                      (Telephone number)</t>
  </si>
  <si>
    <t>BNSF RAILWAY COMPANY</t>
  </si>
  <si>
    <t>Jon I. Stevens</t>
  </si>
  <si>
    <t xml:space="preserve">       (817)                                   352-4975</t>
  </si>
  <si>
    <t xml:space="preserve">    TABLE OF CONTENTS</t>
  </si>
  <si>
    <t>SCHEDULE</t>
  </si>
  <si>
    <t>PAGE</t>
  </si>
  <si>
    <t>Schedules Omitted by Respondent</t>
  </si>
  <si>
    <t>A</t>
  </si>
  <si>
    <t>1</t>
  </si>
  <si>
    <t>Identity of Respondent</t>
  </si>
  <si>
    <t>B</t>
  </si>
  <si>
    <t>2</t>
  </si>
  <si>
    <t>Voting Powers and Elections</t>
  </si>
  <si>
    <t>C</t>
  </si>
  <si>
    <t>3</t>
  </si>
  <si>
    <t>Comparative Statement of Financial Position</t>
  </si>
  <si>
    <t>200</t>
  </si>
  <si>
    <t>5</t>
  </si>
  <si>
    <t>Results of Operations</t>
  </si>
  <si>
    <t>210</t>
  </si>
  <si>
    <t>16</t>
  </si>
  <si>
    <t>Retained Earnings - Unappropriated</t>
  </si>
  <si>
    <t>220</t>
  </si>
  <si>
    <t>19</t>
  </si>
  <si>
    <t>Capital Stock</t>
  </si>
  <si>
    <t>230</t>
  </si>
  <si>
    <t>20</t>
  </si>
  <si>
    <t>Statement of Changes in Financial Position</t>
  </si>
  <si>
    <t>240</t>
  </si>
  <si>
    <t>21</t>
  </si>
  <si>
    <t>Working Capital Information</t>
  </si>
  <si>
    <t>245</t>
  </si>
  <si>
    <t>23</t>
  </si>
  <si>
    <t>Investments and Advances Affiliated Companies</t>
  </si>
  <si>
    <t>310</t>
  </si>
  <si>
    <t>26</t>
  </si>
  <si>
    <t>Investments in Common Stocks of Affiliated Companies</t>
  </si>
  <si>
    <t>310A</t>
  </si>
  <si>
    <t>30</t>
  </si>
  <si>
    <t>Road Property and Equipment and Improvements to Leased Property and Equipment</t>
  </si>
  <si>
    <t>330</t>
  </si>
  <si>
    <t>32</t>
  </si>
  <si>
    <t>Depreciation Base and Rates-Road and Equipment Owned and Used and Leased from Others</t>
  </si>
  <si>
    <t>332</t>
  </si>
  <si>
    <t>34</t>
  </si>
  <si>
    <t>Accumulated Depreciation - Road and Equipment Owned and Used</t>
  </si>
  <si>
    <t>335</t>
  </si>
  <si>
    <t>35</t>
  </si>
  <si>
    <t>Accrued Liability - Leased Property</t>
  </si>
  <si>
    <t>339</t>
  </si>
  <si>
    <t>36</t>
  </si>
  <si>
    <t>Depreciation Base and Rates - Improvements to Road and Equipment Leased from Others</t>
  </si>
  <si>
    <t>340</t>
  </si>
  <si>
    <t>37</t>
  </si>
  <si>
    <t>Accumulated Depreciation - Improvements to Road and Equipment Leased from Others</t>
  </si>
  <si>
    <t>342</t>
  </si>
  <si>
    <t>38</t>
  </si>
  <si>
    <t>Depreciation Base and Rates - Road and Equipment Leased to Others</t>
  </si>
  <si>
    <t>350</t>
  </si>
  <si>
    <t>40</t>
  </si>
  <si>
    <t>Accumulated Depreciation - Road and Equipment Leased to Others</t>
  </si>
  <si>
    <t>351</t>
  </si>
  <si>
    <t>41</t>
  </si>
  <si>
    <t>Investment in Railroad Property Used in Transportation Service (By Company)</t>
  </si>
  <si>
    <t>352A</t>
  </si>
  <si>
    <t>42</t>
  </si>
  <si>
    <t>Investment in Railway Property Used in Transportation Service (By Property Accounts)</t>
  </si>
  <si>
    <t>352B</t>
  </si>
  <si>
    <t>43</t>
  </si>
  <si>
    <t>Railway Operating Expenses</t>
  </si>
  <si>
    <t>410</t>
  </si>
  <si>
    <t>45</t>
  </si>
  <si>
    <t>Way and Structures</t>
  </si>
  <si>
    <t>412</t>
  </si>
  <si>
    <t>52</t>
  </si>
  <si>
    <t>Rents for Interchanged Freight Train Cars and Other Freight - Carrying Equipment</t>
  </si>
  <si>
    <t>414</t>
  </si>
  <si>
    <t>53</t>
  </si>
  <si>
    <t>Supporting Schedule - Equipment</t>
  </si>
  <si>
    <t>415</t>
  </si>
  <si>
    <t>56</t>
  </si>
  <si>
    <t>Supporting Schedule - Road</t>
  </si>
  <si>
    <t>416</t>
  </si>
  <si>
    <t>58</t>
  </si>
  <si>
    <t>Specialized Service Subschedule -Transportation</t>
  </si>
  <si>
    <t>417</t>
  </si>
  <si>
    <t>60</t>
  </si>
  <si>
    <t>Supporting Schedule -Capital Leases</t>
  </si>
  <si>
    <t>418</t>
  </si>
  <si>
    <t>61</t>
  </si>
  <si>
    <t>Analysis of Taxes</t>
  </si>
  <si>
    <t>450</t>
  </si>
  <si>
    <t>63</t>
  </si>
  <si>
    <t>Items in Selected Income and Retained Earnings Accounts for the Year</t>
  </si>
  <si>
    <t>460</t>
  </si>
  <si>
    <t>65</t>
  </si>
  <si>
    <t>Guaranties and Suretyships</t>
  </si>
  <si>
    <t>501</t>
  </si>
  <si>
    <t>66</t>
  </si>
  <si>
    <t>Compensating Balances and Short -Term Borrowing Arrangements</t>
  </si>
  <si>
    <t>502</t>
  </si>
  <si>
    <t>67</t>
  </si>
  <si>
    <t>Separation of Debtholdings between Road Property and Equipment</t>
  </si>
  <si>
    <t>510</t>
  </si>
  <si>
    <t>69</t>
  </si>
  <si>
    <t>Transactions Between Respondent and Companies or Persons Affiliated with Respondent for Services</t>
  </si>
  <si>
    <t xml:space="preserve">  Received or Provided</t>
  </si>
  <si>
    <t>512</t>
  </si>
  <si>
    <t>72</t>
  </si>
  <si>
    <t>Mileage Operated at Close of Year</t>
  </si>
  <si>
    <t>700</t>
  </si>
  <si>
    <t>74</t>
  </si>
  <si>
    <t>Miles of Road at Close of Year - By States and Territories (Single Track)</t>
  </si>
  <si>
    <t>702</t>
  </si>
  <si>
    <t>75</t>
  </si>
  <si>
    <t>Inventory of Equipment</t>
  </si>
  <si>
    <t>710</t>
  </si>
  <si>
    <t>78</t>
  </si>
  <si>
    <t>Unit Cost of Equipment Installed During the Year</t>
  </si>
  <si>
    <t>710S</t>
  </si>
  <si>
    <t>84</t>
  </si>
  <si>
    <t>Track and Traffic Conditions</t>
  </si>
  <si>
    <t>720</t>
  </si>
  <si>
    <t>85</t>
  </si>
  <si>
    <t>Ties Laid in Replacement</t>
  </si>
  <si>
    <t>721</t>
  </si>
  <si>
    <t>86</t>
  </si>
  <si>
    <t>Ties Laid in Additional Tracks and in New Lines and Extensions</t>
  </si>
  <si>
    <t>722</t>
  </si>
  <si>
    <t>87</t>
  </si>
  <si>
    <t>Rails Laid in Replacement</t>
  </si>
  <si>
    <t>723</t>
  </si>
  <si>
    <t>88</t>
  </si>
  <si>
    <t>Rails Laid in Additional Tracks and in New Lines and Extensions</t>
  </si>
  <si>
    <t>724</t>
  </si>
  <si>
    <t>89</t>
  </si>
  <si>
    <t>Weight of Rail</t>
  </si>
  <si>
    <t>725</t>
  </si>
  <si>
    <t>90</t>
  </si>
  <si>
    <t>Summary of Track Replacements</t>
  </si>
  <si>
    <t>726</t>
  </si>
  <si>
    <t>91</t>
  </si>
  <si>
    <t>Consumption of Fuel by Motive - Powered Units</t>
  </si>
  <si>
    <t>750</t>
  </si>
  <si>
    <t>Railroad Operating Statistics</t>
  </si>
  <si>
    <t>755</t>
  </si>
  <si>
    <t>94</t>
  </si>
  <si>
    <t>Verification</t>
  </si>
  <si>
    <t>98</t>
  </si>
  <si>
    <t>Memoranda</t>
  </si>
  <si>
    <t>Index</t>
  </si>
  <si>
    <t>Railroad Annual Report R-1</t>
  </si>
  <si>
    <t>SPECIAL NOTICE</t>
  </si>
  <si>
    <t xml:space="preserve">  The dark borders on the schedules represents data that are captured by the Board.</t>
  </si>
  <si>
    <t>Page</t>
  </si>
  <si>
    <t>Title</t>
  </si>
  <si>
    <t>7</t>
  </si>
  <si>
    <t>8</t>
  </si>
  <si>
    <t>11</t>
  </si>
  <si>
    <t>17</t>
  </si>
  <si>
    <t>Floating equipment</t>
  </si>
  <si>
    <t>Year</t>
  </si>
  <si>
    <t>Weight of rail</t>
  </si>
  <si>
    <t>68</t>
  </si>
  <si>
    <t>MEMORANDA</t>
  </si>
  <si>
    <t>(FOR USE OF BOARD ONLY)</t>
  </si>
  <si>
    <t>CORRESPONDENCE</t>
  </si>
  <si>
    <t>Answer</t>
  </si>
  <si>
    <t>Office Addressed</t>
  </si>
  <si>
    <t>Date of Letter, Fax,</t>
  </si>
  <si>
    <t>Subject</t>
  </si>
  <si>
    <t>Date of Letter, Fax, or</t>
  </si>
  <si>
    <t>File Number</t>
  </si>
  <si>
    <t>or Telegram</t>
  </si>
  <si>
    <t>Needed</t>
  </si>
  <si>
    <t>Telegram</t>
  </si>
  <si>
    <t>of Letter,</t>
  </si>
  <si>
    <t>Fax, or</t>
  </si>
  <si>
    <t>Name</t>
  </si>
  <si>
    <t>Month</t>
  </si>
  <si>
    <t>Day</t>
  </si>
  <si>
    <t>CORRECTIONS</t>
  </si>
  <si>
    <t>Authority</t>
  </si>
  <si>
    <t>Date</t>
  </si>
  <si>
    <t>Clerk Making</t>
  </si>
  <si>
    <t>Correction</t>
  </si>
  <si>
    <t>Officer Sending Letter, Fax, or Telegram</t>
  </si>
  <si>
    <t>Board</t>
  </si>
  <si>
    <t>EXPLANATORY REMARKS</t>
  </si>
  <si>
    <t>INDEX</t>
  </si>
  <si>
    <t>INDEX - Continued</t>
  </si>
  <si>
    <t>Page No.</t>
  </si>
  <si>
    <t>Accumulated depreciation</t>
  </si>
  <si>
    <t xml:space="preserve">  Road and equipment leased</t>
  </si>
  <si>
    <t>Mileage-Average of road operated</t>
  </si>
  <si>
    <t xml:space="preserve">    From others</t>
  </si>
  <si>
    <t xml:space="preserve">  Of new tracks in which rails were laid</t>
  </si>
  <si>
    <t xml:space="preserve">    Improvements to</t>
  </si>
  <si>
    <t xml:space="preserve">  Of new tracks in which ties were laid</t>
  </si>
  <si>
    <t xml:space="preserve">    To others</t>
  </si>
  <si>
    <t>Miscellaneous items in retained income accounts for the year</t>
  </si>
  <si>
    <t xml:space="preserve">  Owned and used</t>
  </si>
  <si>
    <t>Motorcar car miles</t>
  </si>
  <si>
    <t>Accruals-Railway tax</t>
  </si>
  <si>
    <t>Motor rail cars owned or leased</t>
  </si>
  <si>
    <t>79</t>
  </si>
  <si>
    <t>Analysis of taxes</t>
  </si>
  <si>
    <t>Net income</t>
  </si>
  <si>
    <t>Application of funds-Source</t>
  </si>
  <si>
    <t>Oath</t>
  </si>
  <si>
    <t>Balance sheet</t>
  </si>
  <si>
    <t>5-9</t>
  </si>
  <si>
    <t>Operating expenses (see Expenses)</t>
  </si>
  <si>
    <t>Capital stock</t>
  </si>
  <si>
    <t xml:space="preserve">  Revenues (see Revenues)</t>
  </si>
  <si>
    <t>Car, locomotive, and floating equipment-Classification</t>
  </si>
  <si>
    <t>78-83</t>
  </si>
  <si>
    <t xml:space="preserve">  Statistics (see Statistics)</t>
  </si>
  <si>
    <t>Changes in financial position</t>
  </si>
  <si>
    <t>21-22</t>
  </si>
  <si>
    <t>Ordinary income</t>
  </si>
  <si>
    <t>Company service equipment</t>
  </si>
  <si>
    <t>Private line cars loaded</t>
  </si>
  <si>
    <t>95</t>
  </si>
  <si>
    <t>Compensating balances and short-term borrowing arrangements</t>
  </si>
  <si>
    <t>Private line cars empty</t>
  </si>
  <si>
    <t>Consumption of fuel by motive-power units</t>
  </si>
  <si>
    <t>Rails</t>
  </si>
  <si>
    <t>Contingent assets and liabilities</t>
  </si>
  <si>
    <t xml:space="preserve">  Laid in replacement</t>
  </si>
  <si>
    <t>Crossties (see Ties)</t>
  </si>
  <si>
    <t xml:space="preserve">  Charges to operating expenses</t>
  </si>
  <si>
    <t>Debt holdings</t>
  </si>
  <si>
    <t xml:space="preserve">  Additional tracks, new lines, and extensions</t>
  </si>
  <si>
    <t>Depreciation base and rates</t>
  </si>
  <si>
    <t xml:space="preserve">    Miles of new track in which rails were laid</t>
  </si>
  <si>
    <t xml:space="preserve">    Weight of</t>
  </si>
  <si>
    <t>Railway--Operating expenses</t>
  </si>
  <si>
    <t>45-53</t>
  </si>
  <si>
    <t>32-33</t>
  </si>
  <si>
    <t>Railway--Operating revenues</t>
  </si>
  <si>
    <t>16-17</t>
  </si>
  <si>
    <t>Retained income unappropriated</t>
  </si>
  <si>
    <t>Electric locomotive equipment at close of year</t>
  </si>
  <si>
    <t xml:space="preserve">  Miscellaneous items in accounts for year</t>
  </si>
  <si>
    <t>Equipment-classified</t>
  </si>
  <si>
    <t>Revenues</t>
  </si>
  <si>
    <t xml:space="preserve">  Company service</t>
  </si>
  <si>
    <t xml:space="preserve">  Freight</t>
  </si>
  <si>
    <t xml:space="preserve">  Floating</t>
  </si>
  <si>
    <t>82-83</t>
  </si>
  <si>
    <t xml:space="preserve">  Passenger</t>
  </si>
  <si>
    <t xml:space="preserve">  Freight-train cars</t>
  </si>
  <si>
    <t>80-81</t>
  </si>
  <si>
    <t>Road and equipment-Investment in</t>
  </si>
  <si>
    <t xml:space="preserve">  Highway revenue equipment</t>
  </si>
  <si>
    <t xml:space="preserve">  Improvements to leased property</t>
  </si>
  <si>
    <t xml:space="preserve">  Passenger-train cars</t>
  </si>
  <si>
    <t>78-79</t>
  </si>
  <si>
    <t xml:space="preserve">    Reserve</t>
  </si>
  <si>
    <t xml:space="preserve">  Inventory</t>
  </si>
  <si>
    <t xml:space="preserve">  Leased to others-Depreciation base and rates</t>
  </si>
  <si>
    <t xml:space="preserve">  Owned-Not in service of respondent</t>
  </si>
  <si>
    <t>Equipment-Leased, depreciation base and rate</t>
  </si>
  <si>
    <t xml:space="preserve">  Owned-Depreciation base and rates</t>
  </si>
  <si>
    <t xml:space="preserve">  From others</t>
  </si>
  <si>
    <t xml:space="preserve">  Improvements to</t>
  </si>
  <si>
    <t xml:space="preserve">  Used-Depreciation base and rates</t>
  </si>
  <si>
    <t xml:space="preserve">  To others</t>
  </si>
  <si>
    <t>Road-Mileage operated at close of year</t>
  </si>
  <si>
    <t xml:space="preserve">  By States and Territories</t>
  </si>
  <si>
    <t>Equipment-Owned, depreciation base rates</t>
  </si>
  <si>
    <t>Securities (see Investments)</t>
  </si>
  <si>
    <t xml:space="preserve">  Reserve</t>
  </si>
  <si>
    <t>Short-term borrowing arrangements-compensating balances and</t>
  </si>
  <si>
    <t>Expenses-railway operating</t>
  </si>
  <si>
    <t>Sinking funds</t>
  </si>
  <si>
    <t>Extraordinary items</t>
  </si>
  <si>
    <t>Source and application of working capital</t>
  </si>
  <si>
    <t>Federal income taxes</t>
  </si>
  <si>
    <t>Specialized service subschedule</t>
  </si>
  <si>
    <t>Financial position-Changes in</t>
  </si>
  <si>
    <t>Statement of changes in financial position</t>
  </si>
  <si>
    <t>Stock outstanding</t>
  </si>
  <si>
    <t>Freight cars loaded</t>
  </si>
  <si>
    <t xml:space="preserve">  Changes during year</t>
  </si>
  <si>
    <t>Freight-train cars</t>
  </si>
  <si>
    <t xml:space="preserve">  Number of security holders</t>
  </si>
  <si>
    <t>Freight car-miles</t>
  </si>
  <si>
    <t xml:space="preserve">  Total voting power</t>
  </si>
  <si>
    <t>3-4</t>
  </si>
  <si>
    <t>Fuel consumed diesel</t>
  </si>
  <si>
    <t xml:space="preserve">  Value per share</t>
  </si>
  <si>
    <t xml:space="preserve">  Cost</t>
  </si>
  <si>
    <t xml:space="preserve">  Voting rights</t>
  </si>
  <si>
    <t>Funded debt (see Debt holdings)</t>
  </si>
  <si>
    <t>Supporting schedule-Road</t>
  </si>
  <si>
    <t>56-57</t>
  </si>
  <si>
    <t>Guaranties and suretyships</t>
  </si>
  <si>
    <t>Suretyships-Guaranties and</t>
  </si>
  <si>
    <t>Identity of respondent</t>
  </si>
  <si>
    <t>Ties laid in replacement</t>
  </si>
  <si>
    <t>Items in selected income and retained earnings accounts</t>
  </si>
  <si>
    <t>Ties-Additional tracks, new lines, and extensions</t>
  </si>
  <si>
    <t>Investments in common stocks of affiliated companies</t>
  </si>
  <si>
    <t>Tracks operated at close of year</t>
  </si>
  <si>
    <t>Investments and advances of affiliated companies</t>
  </si>
  <si>
    <t>26-29</t>
  </si>
  <si>
    <t xml:space="preserve">  Miles of, at close of year</t>
  </si>
  <si>
    <t xml:space="preserve">  Railway property used in transportation service</t>
  </si>
  <si>
    <t>42-43</t>
  </si>
  <si>
    <t>Track and traffic conditions</t>
  </si>
  <si>
    <t xml:space="preserve">  Road and equipment</t>
  </si>
  <si>
    <t>Train hours, yard switching</t>
  </si>
  <si>
    <t>97</t>
  </si>
  <si>
    <t xml:space="preserve">    Changes during year</t>
  </si>
  <si>
    <t>Train miles</t>
  </si>
  <si>
    <t xml:space="preserve">    Leased property-improvements made during the year</t>
  </si>
  <si>
    <t>Tons of freight</t>
  </si>
  <si>
    <t>Leases</t>
  </si>
  <si>
    <t>Ton-miles of freight</t>
  </si>
  <si>
    <t>Locomotive equipment</t>
  </si>
  <si>
    <t>TOFC/COFC number of revenue trailers and containers - loaded &amp; unloaded</t>
  </si>
  <si>
    <t xml:space="preserve">  Electric and other</t>
  </si>
  <si>
    <t>Voting powers and elections</t>
  </si>
  <si>
    <t xml:space="preserve">  Consumption of fuel diesel</t>
  </si>
  <si>
    <t>Locomotive unit miles</t>
  </si>
  <si>
    <t>For Index, See Back of Form</t>
  </si>
  <si>
    <t>of Economics, Environmental Analysis, and Administration of the Surface Transportation Board.</t>
  </si>
  <si>
    <t>8. Any references to the Bureau of Accounts or the Office of Economics contained in this report refer to the Office</t>
  </si>
  <si>
    <t>contained in this report  refer to the Surface Transportation Board.</t>
  </si>
  <si>
    <t>the Surface Transportation Board.  Any references to the Interstate Commerce Commission or Commission</t>
  </si>
  <si>
    <t>7. The ICC Termination Act of 1995 abolished the Interstate Commerce Commission and replaced it with</t>
  </si>
  <si>
    <t>Title 49, Code of Federal Regulations, as amended.</t>
  </si>
  <si>
    <t>(g) The Uniform System of Accounts for Railroad Companies means the system of accounts in Part 1201 of</t>
  </si>
  <si>
    <t>made.</t>
  </si>
  <si>
    <t xml:space="preserve">     (f) Preceding Year means the year ended December 31 of the year preceding the year for which the report is</t>
  </si>
  <si>
    <t>being made.  If the report is made for a shorter period than one year, it means the beginning of that period.</t>
  </si>
  <si>
    <t xml:space="preserve">     (e) Beginning of the Year means the beginning of business on January 1 of the year for which the report is</t>
  </si>
  <si>
    <t>report.</t>
  </si>
  <si>
    <t>made.  If the report is made for a shorter period than one year, it means the close of the period covered by the</t>
  </si>
  <si>
    <t xml:space="preserve">     (d) Close of the Year means the close of business on December 31 for the year in which the report is being</t>
  </si>
  <si>
    <t xml:space="preserve">     (c) Year means the year ended December 31 for which the report is being made.</t>
  </si>
  <si>
    <t xml:space="preserve">     (b) Respondent means the person or corporation in whose behalf the report is made.</t>
  </si>
  <si>
    <t xml:space="preserve">     (a) Board means Surface Transportation Board.</t>
  </si>
  <si>
    <t>have the following meanings:</t>
  </si>
  <si>
    <t>6.  Except where the context clearly indicates some other meaning, the following terms when used in this Form</t>
  </si>
  <si>
    <t>lowered.</t>
  </si>
  <si>
    <t>less than $1,000 should be raised to the nearest thousand dollars, and amounts of less than $500 should be</t>
  </si>
  <si>
    <t>schedules must be in agreement with related primary accounts.  For purposes of rounding, amounts of $500 but</t>
  </si>
  <si>
    <t>adjusted to accord with footings.  Totals for amounts reported in subsidiary accounts included in supporting</t>
  </si>
  <si>
    <t>5. Money items, except averages, throughout the annual report form should be shown in thousands of dollars</t>
  </si>
  <si>
    <t>in parenthesis.  Items of an unusual character must be indicated by appropriate symbols and explained in footnotes.</t>
  </si>
  <si>
    <t>4. All entries should be made in a permanent black ink or typed.  Those of a contrary character must be indicated</t>
  </si>
  <si>
    <t>requested information, inserts should be prepared and appropriately identified by the number of the schedule.</t>
  </si>
  <si>
    <t>3. Wherever the space provided in the schedules in insufficient to permit a full and complete statement of the</t>
  </si>
  <si>
    <t>should be given as the answer.  If any inquiry is inapplicable, the words "not applicable" should be used.</t>
  </si>
  <si>
    <t>2. Every inquiry must be definitely answered.  Where the word "none" truly and completely states the fact, it</t>
  </si>
  <si>
    <t>retained by the carrier.</t>
  </si>
  <si>
    <t>Washington, DC 20423, by March 31 of the year following that for which the report is made.  One copy should be</t>
  </si>
  <si>
    <t>Economics, Environmental Analysis, and Administration, 395 E Street, S.W. Suite 1100,</t>
  </si>
  <si>
    <t>Report should be completed.  Two of the copies must be filed with the Surface Transportation Board, Office of</t>
  </si>
  <si>
    <t>1. This report is required for every class I railroad operating within the United States.  Three copies of this Annual</t>
  </si>
  <si>
    <t>NOTICE</t>
  </si>
  <si>
    <t xml:space="preserve">The following information is provided in Compliance with OMB requirements and pursuant to the Paperwork Reduction Act of 1995, 44 U.S.C. §§ 3501-3519 (PRA):  </t>
  </si>
  <si>
    <t>Supplemental Information about the Annual Report (R-1)</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</si>
  <si>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</si>
  <si>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 xml:space="preserve">  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</si>
  <si>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Schedule 210</t>
  </si>
  <si>
    <t>Schedule 410</t>
  </si>
  <si>
    <t>1.</t>
  </si>
  <si>
    <t>2.</t>
  </si>
  <si>
    <t>3.</t>
  </si>
  <si>
    <t>4.</t>
  </si>
  <si>
    <t>5.</t>
  </si>
  <si>
    <t>6.</t>
  </si>
  <si>
    <t>7.</t>
  </si>
  <si>
    <t>8.</t>
  </si>
  <si>
    <t>9.</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</si>
  <si>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</si>
  <si>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</si>
  <si>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</si>
  <si>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</si>
  <si>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</si>
  <si>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</si>
  <si>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</si>
  <si>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</si>
  <si>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</si>
  <si>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</si>
  <si>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</si>
  <si>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</si>
  <si>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</si>
  <si>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</si>
  <si>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</si>
  <si>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</si>
  <si>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</si>
  <si>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</si>
  <si>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</si>
  <si>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</si>
  <si>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</si>
  <si>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</si>
  <si>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</si>
  <si>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</si>
  <si>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</si>
  <si>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</si>
  <si>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</si>
  <si>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</si>
  <si>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</si>
  <si>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</si>
  <si>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</si>
  <si>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</si>
  <si>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</si>
  <si>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</si>
  <si>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</si>
  <si>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</si>
  <si>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</si>
  <si>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</si>
  <si>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</si>
  <si>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</si>
  <si>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</si>
  <si>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</si>
  <si>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</si>
  <si>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</si>
  <si>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</si>
  <si>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</si>
  <si>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</si>
  <si>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</si>
  <si>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</si>
  <si>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</si>
  <si>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</si>
  <si>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</si>
  <si>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</si>
  <si>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</si>
  <si>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</si>
  <si>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</si>
  <si>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</si>
  <si>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</si>
  <si>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</si>
  <si>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</si>
  <si>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</si>
  <si>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</si>
  <si>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</si>
  <si>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</si>
  <si>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</si>
  <si>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</si>
  <si>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</si>
  <si>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</si>
  <si>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</si>
  <si>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</si>
  <si>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</si>
  <si>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</si>
  <si>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a</t>
  </si>
  <si>
    <t xml:space="preserve">INSTRUCTIONS CONCERNING RETURNS TO BE MADE IN SCHEDULE 710  </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</si>
  <si>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</si>
  <si>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</si>
  <si>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</si>
  <si>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</si>
  <si>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</si>
  <si>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</si>
  <si>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</si>
  <si>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</si>
  <si>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</si>
  <si>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</si>
  <si>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</si>
  <si>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</si>
  <si>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</si>
  <si>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</si>
  <si>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</si>
  <si>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</si>
  <si>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</si>
  <si>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</si>
  <si>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</si>
  <si>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</si>
  <si>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</si>
  <si>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</si>
  <si>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</si>
  <si>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</si>
  <si>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</si>
  <si>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</si>
  <si>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</si>
  <si>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</si>
  <si>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</si>
  <si>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</si>
  <si>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</si>
  <si>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</si>
  <si>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</si>
  <si>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</si>
  <si>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</si>
  <si>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</si>
  <si>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</si>
  <si>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</si>
  <si>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</si>
  <si>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</si>
  <si>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</si>
  <si>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</si>
  <si>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</si>
  <si>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</si>
  <si>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</si>
  <si>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</si>
  <si>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</si>
  <si>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</si>
  <si>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</si>
  <si>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</si>
  <si>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</si>
  <si>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</si>
  <si>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Vice President &amp; Controller</t>
  </si>
  <si>
    <t>(Signature of officer authorized to administer oaths)</t>
  </si>
  <si>
    <t xml:space="preserve">    impression seal</t>
  </si>
  <si>
    <t xml:space="preserve">             L.S.</t>
  </si>
  <si>
    <t xml:space="preserve">           Use an </t>
  </si>
  <si>
    <t xml:space="preserve">   My commission expires ___________________________________________________________</t>
  </si>
  <si>
    <t xml:space="preserve">     county above named, this _______________________ day of ________________, 20____.</t>
  </si>
  <si>
    <t xml:space="preserve">          Subscribed and sworn to before me, a _________________________________________ in and for the State and</t>
  </si>
  <si>
    <t>(Signature of affiant)</t>
  </si>
  <si>
    <t>said report are true, and that the said report is a correct and complete statement of the business and affairs of the above-named</t>
  </si>
  <si>
    <t>that he has carefully examined the foregoing report; that he believes that all statements of fact contained in the</t>
  </si>
  <si>
    <t>Jon I. Stevens makes oath and states that he is Vice President and Controller of BNSF Railway Company;</t>
  </si>
  <si>
    <t xml:space="preserve">    County of Tarrant</t>
  </si>
  <si>
    <t xml:space="preserve">    State of Texas</t>
  </si>
  <si>
    <t>(By the president or other chief officer of the respondent)</t>
  </si>
  <si>
    <t>SUPPLEMENTAL OATH</t>
  </si>
  <si>
    <t xml:space="preserve">         impression seal</t>
  </si>
  <si>
    <t xml:space="preserve">                  L.S.</t>
  </si>
  <si>
    <t xml:space="preserve">               Use an </t>
  </si>
  <si>
    <t xml:space="preserve">        My commission expires ___________________________________________________________</t>
  </si>
  <si>
    <t xml:space="preserve">    county above named, this _________________ day of ________________________, 20____.</t>
  </si>
  <si>
    <t xml:space="preserve">       Subscribed and sworn to before me, a ___________________________________________________ in and for the State and</t>
  </si>
  <si>
    <t>correct and complete statement, accurately taken from the books and records, of the business and affairs of the above-named</t>
  </si>
  <si>
    <t>provisions of the Uniform System of Accounts for Railroad Companies and other accounting and reporting directives of the Surface</t>
  </si>
  <si>
    <t>(To be made by the officer having control of the accounting of the respondent)</t>
  </si>
  <si>
    <t>OATH</t>
  </si>
  <si>
    <t>officer has no control over the respondent's accounting and reporting.</t>
  </si>
  <si>
    <t>shall also be verified by the oath of the president or other chief officer of the respondent, unless the respondent states that such</t>
  </si>
  <si>
    <t>The foregoing report shall be verified by the oath of the officer having control of the accounting of the respondent.  This report</t>
  </si>
  <si>
    <t xml:space="preserve">       </t>
  </si>
  <si>
    <t>VERIFICATION</t>
  </si>
  <si>
    <t>Schedules 330, 332, 335, 352B, 410, 700, 710, 710S, and 720</t>
  </si>
  <si>
    <t>PTC Supplement</t>
  </si>
  <si>
    <t>98-120</t>
  </si>
  <si>
    <t xml:space="preserve"> YEAR ENDED DECEMBER 31, 2015</t>
  </si>
  <si>
    <t>Road Initials:  BNSF               Year 2015</t>
  </si>
  <si>
    <t>Road Initials:  BNSF           Year   2015</t>
  </si>
  <si>
    <t xml:space="preserve">      Road Initials:  BNSF               Year 2015</t>
  </si>
  <si>
    <t xml:space="preserve"> Road Initials:  BNSF               Year 2015</t>
  </si>
  <si>
    <t>Mark Bracker makes oath and states that he is General Director of Accounting of BNSF Railway Company;</t>
  </si>
  <si>
    <t>in which such books are kept; that he knows that such books have been kept in good faith during the period covered by this report;</t>
  </si>
  <si>
    <t>that he knows that the entries contained in this report relate to accounting matters that have been prepared in accordance with the</t>
  </si>
  <si>
    <t>Transportation Board; that he believes that all other statements of fact contained in this report are true, and that this report is a</t>
  </si>
  <si>
    <t>respondent during the period of time from and including January 1, 2015 to and including December 31, 2015.</t>
  </si>
  <si>
    <t>respondent and the operations of its property during the period of time from and including January 1, 2015, to and including</t>
  </si>
  <si>
    <t>December 31, 2015.</t>
  </si>
  <si>
    <t>that it is his duty to have supervision over the books of accounts of the respondent and to control the manner</t>
  </si>
  <si>
    <t>A. SCHEDULES OMITTED BY RESPONDENT</t>
  </si>
  <si>
    <t xml:space="preserve">   1. The respondent, at its option, may omit pages from this report provided there is nothing to report or the schedules are not </t>
  </si>
  <si>
    <t xml:space="preserve">        applicable.</t>
  </si>
  <si>
    <t xml:space="preserve">   2. Show below the pages excluded, as well as the schedule number and title, in the space provided below.</t>
  </si>
  <si>
    <t xml:space="preserve">   3. If no schedules were omitted indicate "NONE."</t>
  </si>
  <si>
    <t>Schedule No.</t>
  </si>
  <si>
    <t>NONE</t>
  </si>
  <si>
    <t xml:space="preserve">  Railroad Annual Report R-1</t>
  </si>
  <si>
    <t xml:space="preserve">Road Initials:  BNSF               Year </t>
  </si>
  <si>
    <t>B. IDENTITY OF RESPONDENT</t>
  </si>
  <si>
    <t xml:space="preserve">   Answers to the questions asked should be made in full, without reference to data returned on the corresponding page of previous reports.  In </t>
  </si>
  <si>
    <t xml:space="preserve">case any changes of the nature referred to under Inquiry 4 on this page have taken place during the year covered by this report, they should be </t>
  </si>
  <si>
    <t>explained in full detail.</t>
  </si>
  <si>
    <t xml:space="preserve">   1. Give the exact name of the respondent in full.  Use the words, "The" and "Company" only when they are parts of the corporate name.  Be careful </t>
  </si>
  <si>
    <t xml:space="preserve">to distinguish between railroad and railway.  The corporate name should be given uniformly throughout the report, notably on the cover, on the title </t>
  </si>
  <si>
    <t xml:space="preserve">page, and in the "Verification."  If the report is made by receivers, trustees, a committee of bondholders, or individuals otherwise in possession of </t>
  </si>
  <si>
    <t xml:space="preserve">the property, state names and facts with precision.  If the report is for a consolidated group, pursuant to Special Permission from the Board, </t>
  </si>
  <si>
    <t>indicate such fact on line 1 below and list the consolidated group on page 4.</t>
  </si>
  <si>
    <t xml:space="preserve">   2. If incorporated under a special charter, give date of passage of the act; if under a general law, give date of filing certificate of organization; if a </t>
  </si>
  <si>
    <t xml:space="preserve">reorganization has been effected, give date of reorganization.  If a receivership or other trust, also give date when such receivership or other </t>
  </si>
  <si>
    <t>possession began.  If a partnership, give date of formation and also names in full of present partners.</t>
  </si>
  <si>
    <t xml:space="preserve">   3. State the occasion for the reorganization, whether by reason of foreclosure of mortgage or otherwise, according to the fact.  Give date of </t>
  </si>
  <si>
    <t>organization of original corporation and refer to laws under which organized.</t>
  </si>
  <si>
    <t xml:space="preserve">   1. Exact Name of common carrier making this report:</t>
  </si>
  <si>
    <t>BNSF Railway Company</t>
  </si>
  <si>
    <t xml:space="preserve">   2. Date of incorporation:</t>
  </si>
  <si>
    <t>January 13, 1961</t>
  </si>
  <si>
    <t xml:space="preserve">   3. Under laws of what Government, State or Territory organized?  If more than one, name all.  If in bankruptcy, give court of jurisdiction and dates</t>
  </si>
  <si>
    <t xml:space="preserve">       of beginning of receivership and of appointment of receivers or trustees:</t>
  </si>
  <si>
    <t xml:space="preserve"> </t>
  </si>
  <si>
    <t>Organized under the provisions of the General Corporation Law of the State of Delaware.</t>
  </si>
  <si>
    <t xml:space="preserve">   4. If the respondent was reorganized during the year, involved in a consolidation or merger, or conducted its business under a different name, give</t>
  </si>
  <si>
    <t xml:space="preserve">       full particulars:</t>
  </si>
  <si>
    <t>STOCKHOLDERS' REPORTS</t>
  </si>
  <si>
    <t xml:space="preserve">   5. The respondent is required to send the Office of Economic and Environmental Analysis, immediately upon preparation, two copies of its latest </t>
  </si>
  <si>
    <t xml:space="preserve">       annual report to stockholders.</t>
  </si>
  <si>
    <t xml:space="preserve">       Check appropriate box:</t>
  </si>
  <si>
    <t xml:space="preserve">(  ) </t>
  </si>
  <si>
    <t>Two copies are attached to this report.</t>
  </si>
  <si>
    <t>Two copies will be submitted on:  __________________________________________________________________________________</t>
  </si>
  <si>
    <t>(date)</t>
  </si>
  <si>
    <t xml:space="preserve">(X) </t>
  </si>
  <si>
    <t>No annual report to stockholders is prepared.</t>
  </si>
  <si>
    <t>A copy of BNSF Railway Company SEC Form 10-K is attached.</t>
  </si>
  <si>
    <t>Road Initials:  BNSF                               Year 2015</t>
  </si>
  <si>
    <t>C. VOTING POWERS AND ELECTIONS</t>
  </si>
  <si>
    <t xml:space="preserve">  1.  State the par value of each share of stock:  Common $1.00 per share; first preferred, $ N/A per share; second preferred,</t>
  </si>
  <si>
    <t xml:space="preserve"> $ N/A per share; debenture stock, $ N/A per share.</t>
  </si>
  <si>
    <t xml:space="preserve">   2.  State whether or not each share of stock has the right to one vote; if not, give full particulars in a footnote.  [X] Yes    [  ] No</t>
  </si>
  <si>
    <t xml:space="preserve">   3.  Are voting rights proportional to holdings?  [X] Yes   [  ] No.  If not, state in a footnote the relation between holdings and corresponding voting rights.</t>
  </si>
  <si>
    <t xml:space="preserve">   4.  Are voting rights attached to any securities other than stock?  [  ] Yes   [X] No.  If yes, name in a footnote each security, other than stock, to which voting rights are</t>
  </si>
  <si>
    <t xml:space="preserve"> attached (as of the close of the year), and state in detail the relation between holdings and corresponding voting rights, indicating whether voting rights are actual or </t>
  </si>
  <si>
    <t>contingent and, if contingent, showing the contingency.</t>
  </si>
  <si>
    <t xml:space="preserve">   5.  Has any class or issue of securities any special privileges in the election of directors, trustees, or managers, or in the determination of corporate action by any method?</t>
  </si>
  <si>
    <t xml:space="preserve"> [  ] Yes   [X] No.  If yes, describe fully in a footnote each such class or issue and give a succinct statement showing clearly the character and extent of such privileges.</t>
  </si>
  <si>
    <t xml:space="preserve">   6.  Give the date of the latest closing of the stock book prior to the actual filing of this report, and state the purpose of such closing.</t>
  </si>
  <si>
    <t xml:space="preserve"> Stock books not closed and not required to be closed.</t>
  </si>
  <si>
    <t xml:space="preserve">   7.  State the total voting power of all security holders of the respondent at the date of such closing, if within one year of the date of such filing; if not, state as of the close</t>
  </si>
  <si>
    <r>
      <rPr>
        <sz val="11"/>
        <rFont val="Arial"/>
        <family val="2"/>
      </rPr>
      <t xml:space="preserve">  of the year. </t>
    </r>
    <r>
      <rPr>
        <u/>
        <sz val="11"/>
        <rFont val="Arial"/>
        <family val="2"/>
      </rPr>
      <t>1,000 votes, as of December 31, 2015</t>
    </r>
  </si>
  <si>
    <t xml:space="preserve">   8.  State the total number of stockholders of record, as of the date shown in answer to Inquiry 7.   One (1) stockholder.</t>
  </si>
  <si>
    <t xml:space="preserve">   9.  Give the names of 30 security holders of the respondent who, at the date of the latest closing of the stock book or compilation of the list of stockholders of the</t>
  </si>
  <si>
    <t xml:space="preserve"> respondent (if within 1 year prior to the actual filing of this report), had the highest voting powers in the respondent, showing for each his or her address, the number of votes</t>
  </si>
  <si>
    <t xml:space="preserve"> he or she would have had a right to cast on that date had a meeting then been in order, and the classification of the number of votes to which he or she was entitled, with</t>
  </si>
  <si>
    <t xml:space="preserve">respect to securities held by him or her, such securities being classified as common stock, second preferred stock, first preferred stock, and other securities (stating in a </t>
  </si>
  <si>
    <t>footnote the names of such other securities, if any).  If any such holder held in trust, give (in a footnote) the particulars of the trust.  In the case of voting trust agreements,</t>
  </si>
  <si>
    <t xml:space="preserve">give as supplemental information and the names and addresses of the 30 largest holders of the voting trust certificates and the amount of their individual holdings.  If the </t>
  </si>
  <si>
    <t>stock book was not closed or the list of stockholders compiled within such year, show such 30 security holders as of the close of the year.</t>
  </si>
  <si>
    <t>Number of Votes, Classified With</t>
  </si>
  <si>
    <t>Number of Votes</t>
  </si>
  <si>
    <t>Respect to Securities on Which Based</t>
  </si>
  <si>
    <t>Line</t>
  </si>
  <si>
    <t>to Which</t>
  </si>
  <si>
    <t>Stock</t>
  </si>
  <si>
    <t>No.</t>
  </si>
  <si>
    <t>Security Holder</t>
  </si>
  <si>
    <t>Preferred</t>
  </si>
  <si>
    <t>Name of Security Holder</t>
  </si>
  <si>
    <t>Address of Security Holder</t>
  </si>
  <si>
    <t>Was Entitled</t>
  </si>
  <si>
    <t>Common</t>
  </si>
  <si>
    <t>Second</t>
  </si>
  <si>
    <t>First</t>
  </si>
  <si>
    <t>(a)</t>
  </si>
  <si>
    <t>(b)</t>
  </si>
  <si>
    <t>(c)</t>
  </si>
  <si>
    <t>(d)</t>
  </si>
  <si>
    <t>(e)</t>
  </si>
  <si>
    <t>(f)</t>
  </si>
  <si>
    <t>Burlington Northern Santa Fe, LLC</t>
  </si>
  <si>
    <t>2650 Lou Menk Drive</t>
  </si>
  <si>
    <t>Fort Worth, TX  76131</t>
  </si>
  <si>
    <t>4</t>
  </si>
  <si>
    <t>6</t>
  </si>
  <si>
    <t>9</t>
  </si>
  <si>
    <t>10</t>
  </si>
  <si>
    <t>12</t>
  </si>
  <si>
    <t>13</t>
  </si>
  <si>
    <t>14</t>
  </si>
  <si>
    <t>15</t>
  </si>
  <si>
    <t>18</t>
  </si>
  <si>
    <t>22</t>
  </si>
  <si>
    <t>24</t>
  </si>
  <si>
    <t>25</t>
  </si>
  <si>
    <t>27</t>
  </si>
  <si>
    <t>28</t>
  </si>
  <si>
    <t>29</t>
  </si>
  <si>
    <t>C. VOTING POWERS AND ELECTIONS - Continued</t>
  </si>
  <si>
    <t xml:space="preserve">   10.  State the total number of votes cast at the latest general meeting for the election of directors of the respondent:    "Not Applicable" </t>
  </si>
  <si>
    <t>Refer to note shown under inquiry 9.</t>
  </si>
  <si>
    <t xml:space="preserve">   11.  Give the date of such meeting:   "Not Applicable" - Refer to note shown under inquiry 9.</t>
  </si>
  <si>
    <t xml:space="preserve">   12.  Give the place of such meeting:   "Not Applicable" - Refer to note shown under inquiry 9.</t>
  </si>
  <si>
    <t>NOTES AND REMARKS</t>
  </si>
  <si>
    <t>Consolidated Subsidiaries:</t>
  </si>
  <si>
    <t>Bayport Systems, Inc.</t>
  </si>
  <si>
    <t>BayRail, LLC</t>
  </si>
  <si>
    <t>BN Leasing Corporation</t>
  </si>
  <si>
    <t>BNSF Communications, Inc.</t>
  </si>
  <si>
    <t>BNSF Equipment Acquisition Company, LLC</t>
  </si>
  <si>
    <t>Burlington Northern Santa Fe Properties, LLC</t>
  </si>
  <si>
    <t>BNSF Railway International Services, Inc.</t>
  </si>
  <si>
    <t>BNSF Spectrum, Inc.</t>
  </si>
  <si>
    <t xml:space="preserve">Burlington Northern (Manitoba) Limited </t>
  </si>
  <si>
    <t>Burlington Northern Railroad Holdings, Inc.</t>
  </si>
  <si>
    <t>Los Angeles Junction Railway Company</t>
  </si>
  <si>
    <t>Midwest/Northwest Properties Inc.</t>
  </si>
  <si>
    <t>Pine Canyon Land Company</t>
  </si>
  <si>
    <t>San Jacinto Rail Limited</t>
  </si>
  <si>
    <t>Santa Fe Pacific Insurance Company</t>
  </si>
  <si>
    <t>Santa Fe Pacific Pipelines, Inc.</t>
  </si>
  <si>
    <t>Santa Fe Pacific Railroad Company</t>
  </si>
  <si>
    <t>SFP Pipeline Holdings, Inc.</t>
  </si>
  <si>
    <t>Slover Development Company LLC</t>
  </si>
  <si>
    <t>Star Lake Railroad Company</t>
  </si>
  <si>
    <t>The Burlington Northern and Santa Fe Railway Company de Mexico, S.A. de C.V.</t>
  </si>
  <si>
    <t>The Zia Company</t>
  </si>
  <si>
    <t>Western Fruit Express Company</t>
  </si>
  <si>
    <t>Inactive Subsidiaries:</t>
  </si>
  <si>
    <t>Northern Radio Limited</t>
  </si>
  <si>
    <t xml:space="preserve">200.  COMPARATIVE STATEMENT OF FINANCIAL POSITION - EXPLANATORY NOTES  </t>
  </si>
  <si>
    <t>(Dollars in Thousands)</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</si>
  <si>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</si>
  <si>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</si>
  <si>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</si>
  <si>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</si>
  <si>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</si>
  <si>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</si>
  <si>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</si>
  <si>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</si>
  <si>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</si>
  <si>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 xml:space="preserve">pursuant to provisions of reorganization plans, mortgages, deeds of trust, or other contracts. </t>
  </si>
  <si>
    <t>$  None</t>
  </si>
  <si>
    <t>2. Estimated amount of future earnings which can be realized before paying Federal income taxes because of unused and available net</t>
  </si>
  <si>
    <t xml:space="preserve">operating loss carryover on January 1 of the year following that for which the report is made.  </t>
  </si>
  <si>
    <t>3. (a)  Explain the procedure in accounting for pension funds and recording in the accounts the current and past service pension costs,</t>
  </si>
  <si>
    <t xml:space="preserve">indicating whether or not consistent with the prior year. </t>
  </si>
  <si>
    <t>See Note 2 on page 9 - 15A</t>
  </si>
  <si>
    <t xml:space="preserve">      (b)  State amount, if any, representing the excess of the actuarially computed value of vested benefits over the total of the pension fund.   </t>
  </si>
  <si>
    <t xml:space="preserve">      (c)  Is any part of the pension plan funded?     Specify.            Yes       X                 No   </t>
  </si>
  <si>
    <t xml:space="preserve">   If funding is by insurance, give name of insuring company                   None</t>
  </si>
  <si>
    <t xml:space="preserve">   If funding is by trust agreement, list trustee(s)          Northern Trust Company</t>
  </si>
  <si>
    <t>Date of trust agreement or latest amendment        September 24, 2012</t>
  </si>
  <si>
    <t>If respondent is affiliated in any way with the trustee(s), explain affiliation:     Not Affiliated</t>
  </si>
  <si>
    <t xml:space="preserve">      (d)  List affiliated companies which are included in the pension plan funding agreement and describe basis for allocating charges under the</t>
  </si>
  <si>
    <t xml:space="preserve">agreement.  </t>
  </si>
  <si>
    <t xml:space="preserve">      (e)  Is any part of the pension plan fund invested in stock or other securities of the respondent or its affiliates?  Specify   Yes         No     X</t>
  </si>
  <si>
    <t xml:space="preserve">If yes, give number of the shares for each class of stock or other security.    </t>
  </si>
  <si>
    <t xml:space="preserve">Are voting rights attached to any securities held by the pension plan?  Specify   Yes         No     X    </t>
  </si>
  <si>
    <t xml:space="preserve">  If yes, who determines how stock is voted?</t>
  </si>
  <si>
    <t>4. State whether a segregated political fund has been established as provided by the Federal Election Campaign Act of 1971 (18 U.S.C. 610).</t>
  </si>
  <si>
    <t>Yes   X       No</t>
  </si>
  <si>
    <t>5.  (a)  The amount of employer's contribution to employee stock ownership plans for the current year was  $ None</t>
  </si>
  <si>
    <t xml:space="preserve">      (b)  The amount of investment tax credit used to reduce current income tax expense resulting from contributions to qualified employee</t>
  </si>
  <si>
    <t>stock ownership plans for the current year was $   None</t>
  </si>
  <si>
    <t>6. In reference to Docket 37465, specify the total amount of business entertainment expenditures charged to the non-operating expense</t>
  </si>
  <si>
    <t>account.   $   None</t>
  </si>
  <si>
    <t>Continued on following page</t>
  </si>
  <si>
    <t>Road Initials: BNSF        Year 2015</t>
  </si>
  <si>
    <t xml:space="preserve">200.  COMPARATIVE STATEMENT OF FINANCIAL POSITION - EXPLANATORY NOTES - Continued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</si>
  <si>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</si>
  <si>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</si>
  <si>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</si>
  <si>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</si>
  <si>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</si>
  <si>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</si>
  <si>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See Note 3 on pages 15A -15H</t>
  </si>
  <si>
    <t>(a)  Changes in valuation accounts.</t>
  </si>
  <si>
    <t>8.  Marketable equity securities.</t>
  </si>
  <si>
    <t>See Note 4 on page 15H for the information required below</t>
  </si>
  <si>
    <t>Dr. (Cr.)</t>
  </si>
  <si>
    <t>Dr. (Cr.) to</t>
  </si>
  <si>
    <t>Cost</t>
  </si>
  <si>
    <t>Market</t>
  </si>
  <si>
    <t>to Income</t>
  </si>
  <si>
    <t>Stockholder's Equity</t>
  </si>
  <si>
    <t>(Current Yr.)</t>
  </si>
  <si>
    <t>Current Portfolio</t>
  </si>
  <si>
    <t xml:space="preserve">as of     /   / </t>
  </si>
  <si>
    <t>Noncurrent Portfolio</t>
  </si>
  <si>
    <t>(Previous Yr.)</t>
  </si>
  <si>
    <t>At 12/31/15, gross unrealized gains and losses pertaining to marketable equity securities were as follows:</t>
  </si>
  <si>
    <t>Gains</t>
  </si>
  <si>
    <t>Losses</t>
  </si>
  <si>
    <t>Current</t>
  </si>
  <si>
    <t>Noncurrent</t>
  </si>
  <si>
    <t>A net unrealized gain (loss) of $     on the sale of marketable equity securities was included in net income for 2015.</t>
  </si>
  <si>
    <t>The cost of securities was based on the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</si>
  <si>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</si>
  <si>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</si>
  <si>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NOTE:   12 / 31  / 15    Balance sheet date of reported year unless specified as previous year.</t>
  </si>
  <si>
    <t xml:space="preserve">                Railroad Annual Report R-1</t>
  </si>
  <si>
    <t>Road Initials:   BNSF               Year 2015</t>
  </si>
  <si>
    <t>200.  COMPARATIVE STATEMENT OF FINANCIAL POSITION - ASSETS</t>
  </si>
  <si>
    <t>Cross</t>
  </si>
  <si>
    <t>Account</t>
  </si>
  <si>
    <t>Balance at close</t>
  </si>
  <si>
    <t>Balance at begin-</t>
  </si>
  <si>
    <t>Check</t>
  </si>
  <si>
    <t>of year</t>
  </si>
  <si>
    <t>ing 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</si>
  <si>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</si>
  <si>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</si>
  <si>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</si>
  <si>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</si>
  <si>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</si>
  <si>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</si>
  <si>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</si>
  <si>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</si>
  <si>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</si>
  <si>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</si>
  <si>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</si>
  <si>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</si>
  <si>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</si>
  <si>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</si>
  <si>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</si>
  <si>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</si>
  <si>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</si>
  <si>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</si>
  <si>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</si>
  <si>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</si>
  <si>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</si>
  <si>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</si>
  <si>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</si>
  <si>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</si>
  <si>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Investments and advances affiliated companies</t>
  </si>
  <si>
    <t xml:space="preserve">   (Schs. 310 and 310A)</t>
  </si>
  <si>
    <t>722, 723</t>
  </si>
  <si>
    <t>Other investments and advances</t>
  </si>
  <si>
    <t>Allowances for net unrealized loss on noncurrent</t>
  </si>
  <si>
    <t xml:space="preserve">   marketable equity securities - Cr.</t>
  </si>
  <si>
    <t>737, 738</t>
  </si>
  <si>
    <t>Property used in other than carrier operation</t>
  </si>
  <si>
    <t xml:space="preserve">   (Less depreciation)   </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</si>
  <si>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</si>
  <si>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</si>
  <si>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</si>
  <si>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</si>
  <si>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</si>
  <si>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</si>
  <si>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</si>
  <si>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</si>
  <si>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</si>
  <si>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</si>
  <si>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</si>
  <si>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t>
  </si>
  <si>
    <t xml:space="preserve">   (Schs. 335, 342, 351)</t>
  </si>
  <si>
    <t xml:space="preserve">  Net Road and Equipment</t>
  </si>
  <si>
    <t xml:space="preserve">  TOTAL ASSETS</t>
  </si>
  <si>
    <t>Road Initials:  BNSF</t>
  </si>
  <si>
    <t>Year 2015</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</si>
  <si>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</si>
  <si>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</si>
  <si>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</si>
  <si>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</si>
  <si>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</si>
  <si>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</si>
  <si>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</si>
  <si>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</si>
  <si>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</si>
  <si>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</si>
  <si>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t>
  </si>
  <si>
    <t>Taxes accrued</t>
  </si>
  <si>
    <t>Other current liabilities</t>
  </si>
  <si>
    <t>Equipment obligations and other long-term debt</t>
  </si>
  <si>
    <t xml:space="preserve">   due within one year</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</si>
  <si>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</si>
  <si>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</si>
  <si>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</si>
  <si>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</si>
  <si>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</si>
  <si>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</si>
  <si>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</si>
  <si>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</si>
  <si>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</si>
  <si>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</si>
  <si>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</si>
  <si>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</si>
  <si>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</si>
  <si>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t>
  </si>
  <si>
    <t>775, 782, 784</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</si>
  <si>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</si>
  <si>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</si>
  <si>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</si>
  <si>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</si>
  <si>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</si>
  <si>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</si>
  <si>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</si>
  <si>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</si>
  <si>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</si>
  <si>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</si>
  <si>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</si>
  <si>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</si>
  <si>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</si>
  <si>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 xml:space="preserve">   Net unrealized loss on noncurrent marketable</t>
  </si>
  <si>
    <t xml:space="preserve">   equity securities</t>
  </si>
  <si>
    <t>Less treasury stock</t>
  </si>
  <si>
    <t xml:space="preserve">   Net stockholders equity</t>
  </si>
  <si>
    <t xml:space="preserve">   TOTAL LIABILITIES AND SHAREHOLDERS EQUITY</t>
  </si>
  <si>
    <t>Road Initials: BNSF</t>
  </si>
  <si>
    <t>210.  RESULTS OF OPERATIONS</t>
  </si>
  <si>
    <t>1. Disclose requested information for respondent pertaining to results</t>
  </si>
  <si>
    <t>Cross-Checks</t>
  </si>
  <si>
    <t>of operations for the year.</t>
  </si>
  <si>
    <t>Line 15, col b</t>
  </si>
  <si>
    <t>= Line 62, col b</t>
  </si>
  <si>
    <t>2. Report total operating expenses from Sched. 410.  Any differences</t>
  </si>
  <si>
    <t>Lines 47,48,49 col b</t>
  </si>
  <si>
    <t>= Line 63, col b</t>
  </si>
  <si>
    <t>between this schedule and Sched. 410 must be explained on page 18.</t>
  </si>
  <si>
    <t>Line 50, col b</t>
  </si>
  <si>
    <t>= Line 64, col b</t>
  </si>
  <si>
    <t>3. List dividends from investments accounted for under the cost method</t>
  </si>
  <si>
    <t xml:space="preserve">on line 19, and list dividends accounted for under the equity method </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</si>
  <si>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</si>
  <si>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</si>
  <si>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</si>
  <si>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</si>
  <si>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</si>
  <si>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</si>
  <si>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</si>
  <si>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</si>
  <si>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</si>
  <si>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</si>
  <si>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</si>
  <si>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</si>
  <si>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</si>
  <si>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</si>
  <si>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</si>
  <si>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</si>
  <si>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</si>
  <si>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</si>
  <si>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</si>
  <si>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(101) Freight</t>
  </si>
  <si>
    <t>(102) Passenger</t>
  </si>
  <si>
    <t>(103) Passenger-related</t>
  </si>
  <si>
    <t>(104) Switching</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</si>
  <si>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</si>
  <si>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</si>
  <si>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</si>
  <si>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</si>
  <si>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</si>
  <si>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</si>
  <si>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</si>
  <si>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</si>
  <si>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</si>
  <si>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</si>
  <si>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</si>
  <si>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</si>
  <si>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</si>
  <si>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</si>
  <si>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</si>
  <si>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</si>
  <si>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</si>
  <si>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</si>
  <si>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</si>
  <si>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</si>
  <si>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</si>
  <si>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</si>
  <si>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</si>
  <si>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</si>
  <si>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</si>
  <si>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</si>
  <si>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</si>
  <si>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</si>
  <si>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</si>
  <si>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</si>
  <si>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</si>
  <si>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</si>
  <si>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</si>
  <si>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</si>
  <si>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</si>
  <si>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</si>
  <si>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</si>
  <si>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</si>
  <si>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</si>
  <si>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</si>
  <si>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</si>
  <si>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</si>
  <si>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Road Initials:   BNSF               Year  2015</t>
  </si>
  <si>
    <t>210.  RESULTS OF OPERATIONS - Continued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</si>
  <si>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</si>
  <si>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</si>
  <si>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</si>
  <si>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</si>
  <si>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</si>
  <si>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</si>
  <si>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</si>
  <si>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</si>
  <si>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</si>
  <si>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</si>
  <si>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</si>
  <si>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</si>
  <si>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</si>
  <si>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</si>
  <si>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</si>
  <si>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</si>
  <si>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</si>
  <si>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</si>
  <si>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</si>
  <si>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</si>
  <si>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</si>
  <si>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</si>
  <si>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</si>
  <si>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</si>
  <si>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</si>
  <si>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</si>
  <si>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</si>
  <si>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</si>
  <si>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</si>
  <si>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</si>
  <si>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</si>
  <si>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</si>
  <si>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(592) Cumulative effect of changes in accounting principles  (less applicable income</t>
  </si>
  <si>
    <t xml:space="preserve">            taxes of $                                                )</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</si>
  <si>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</si>
  <si>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</si>
  <si>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</si>
  <si>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</si>
  <si>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</si>
  <si>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</si>
  <si>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</si>
  <si>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</si>
  <si>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 210 AND 220</t>
  </si>
  <si>
    <t>THIS PAGE INTENTIONALLY LEFT BLANK</t>
  </si>
  <si>
    <t>220.  RETAINED EARNINGS</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</si>
  <si>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</si>
  <si>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</si>
  <si>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</si>
  <si>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</si>
  <si>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</si>
  <si>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</si>
  <si>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</si>
  <si>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</si>
  <si>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</si>
  <si>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</si>
  <si>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</si>
  <si>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</si>
  <si>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</si>
  <si>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</si>
  <si>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</si>
  <si>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 xml:space="preserve"> 1</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</si>
  <si>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</si>
  <si>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</si>
  <si>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</si>
  <si>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</si>
  <si>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</si>
  <si>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</si>
  <si>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</si>
  <si>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</si>
  <si>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</si>
  <si>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</si>
  <si>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</si>
  <si>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</si>
  <si>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</si>
  <si>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</si>
  <si>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</si>
  <si>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</si>
  <si>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</si>
  <si>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</si>
  <si>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</si>
  <si>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</si>
  <si>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</si>
  <si>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</si>
  <si>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</si>
  <si>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</si>
  <si>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</si>
  <si>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</si>
  <si>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</si>
  <si>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N/A</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</si>
  <si>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</si>
  <si>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</si>
  <si>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</si>
  <si>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</si>
  <si>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</si>
  <si>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</si>
  <si>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$ 0</t>
  </si>
  <si>
    <t xml:space="preserve">        Debits during year           $ 0</t>
  </si>
  <si>
    <t xml:space="preserve">        Balance at close of year  $ 0</t>
  </si>
  <si>
    <t>Amount of assigned Federal income tax consequences</t>
  </si>
  <si>
    <t xml:space="preserve">               Account 606        $ 0</t>
  </si>
  <si>
    <t xml:space="preserve">               Account 616         $ 0</t>
  </si>
  <si>
    <t>230.  CAPITAL STOCK</t>
  </si>
  <si>
    <t>PART I.  CAPITAL STOCK</t>
  </si>
  <si>
    <t>Disclose in column (a) the particulars of the various issues of capital stock of the respondent, distinguishing separate issues of any general class, if different in any respect.</t>
  </si>
  <si>
    <t>Present in column (b) the par or stated value of each issue.  If none, so state.</t>
  </si>
  <si>
    <t>Disclose in columns (c), (d), (e), and (f) the required information concerning the number of shares authorized, issued, in treasury, and outstanding for the various issues.</t>
  </si>
  <si>
    <t>For the purposes of this report, capital stock and other securities are considered to be nominally issued when certificates are signed and sealed and placed with the proper officer for sale and delivery or are</t>
  </si>
  <si>
    <t xml:space="preserve">pledged or otherwise placed in some special fund of the respondent.  They are considered to be actually issued when sold to a bona fide purchaser who holds them free from control by the respondent.  All </t>
  </si>
  <si>
    <t>securities actually issued and not reacquired by or for the respondent are considered to be actually outstanding.  If reacquired by or for the respondent, and not canceled or retired, they are considered to</t>
  </si>
  <si>
    <t>be nominally outstanding.</t>
  </si>
  <si>
    <t>Number of Shares</t>
  </si>
  <si>
    <t>Book Value at End of Year</t>
  </si>
  <si>
    <t>Class of Stock</t>
  </si>
  <si>
    <t>Par Value</t>
  </si>
  <si>
    <t>Authorized</t>
  </si>
  <si>
    <t>Issued</t>
  </si>
  <si>
    <t>In Treasury</t>
  </si>
  <si>
    <t>Outstanding</t>
  </si>
  <si>
    <t>(g)</t>
  </si>
  <si>
    <t>(h)</t>
  </si>
  <si>
    <t>Common - BNSF Railway</t>
  </si>
  <si>
    <t xml:space="preserve">PART II.  SUMMARY OF CAPITAL STOCK CHANGES DURING YEAR  </t>
  </si>
  <si>
    <t>The purpose of this part is to disclose capital stock changes during the year.</t>
  </si>
  <si>
    <t>Column (a) presents the items to be disclosed.</t>
  </si>
  <si>
    <t>Columns (b), (d), and (f) require disclosure of the number of shares of preferred, common, and treasury stock applicable to the items in column (a).</t>
  </si>
  <si>
    <t>Columns (c), (e), and (g) require the disclosure of the book value of preferred, common, and treasury stock.</t>
  </si>
  <si>
    <t>Disclose in column (h) the additional paid-in capital realized from changes in capital stock during the year.</t>
  </si>
  <si>
    <t>Unusual circumstances arising from changes in capital stock shall be fully explained in footnotes to this schedule.</t>
  </si>
  <si>
    <t>Preferred Stock</t>
  </si>
  <si>
    <t>Common Stock</t>
  </si>
  <si>
    <t>Treasury Stock</t>
  </si>
  <si>
    <t>Additional</t>
  </si>
  <si>
    <t>No. of Shares</t>
  </si>
  <si>
    <t>$ Amount</t>
  </si>
  <si>
    <t>Capital $</t>
  </si>
  <si>
    <t xml:space="preserve">Balance at beginning of year </t>
  </si>
  <si>
    <t xml:space="preserve">     Capital stock sold  </t>
  </si>
  <si>
    <t xml:space="preserve">     Capital stock reacquired</t>
  </si>
  <si>
    <t xml:space="preserve">     Capital stock cancelled</t>
  </si>
  <si>
    <t xml:space="preserve">     Balance at close of year</t>
  </si>
  <si>
    <t xml:space="preserve">NONE </t>
  </si>
  <si>
    <t>Road Initials: BNSF               Year 2015</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</si>
  <si>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</si>
  <si>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</si>
  <si>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</si>
  <si>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</si>
  <si>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</si>
  <si>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</si>
  <si>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</si>
  <si>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</si>
  <si>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</si>
  <si>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</si>
  <si>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</si>
  <si>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</si>
  <si>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</si>
  <si>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</si>
  <si>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</si>
  <si>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</si>
  <si>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</si>
  <si>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</si>
  <si>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</si>
  <si>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</si>
  <si>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</si>
  <si>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</si>
  <si>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</si>
  <si>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</si>
  <si>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</si>
  <si>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</si>
  <si>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</si>
  <si>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</si>
  <si>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</si>
  <si>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</si>
  <si>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</si>
  <si>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</si>
  <si>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</si>
  <si>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</si>
  <si>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</si>
  <si>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</si>
  <si>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</si>
  <si>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</si>
  <si>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</si>
  <si>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</si>
  <si>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</si>
  <si>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</si>
  <si>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</si>
  <si>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</si>
  <si>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</si>
  <si>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</si>
  <si>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</si>
  <si>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</si>
  <si>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</si>
  <si>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</si>
  <si>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</si>
  <si>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</si>
  <si>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</si>
  <si>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</si>
  <si>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</si>
  <si>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Principal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</si>
  <si>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</si>
  <si>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</si>
  <si>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</si>
  <si>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</si>
  <si>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</si>
  <si>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</si>
  <si>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</si>
  <si>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</si>
  <si>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</si>
  <si>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</si>
  <si>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</si>
  <si>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</si>
  <si>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</si>
  <si>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</si>
  <si>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</si>
  <si>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</si>
  <si>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</si>
  <si>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</si>
  <si>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</si>
  <si>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</si>
  <si>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</si>
  <si>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</si>
  <si>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</si>
  <si>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</si>
  <si>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</si>
  <si>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</si>
  <si>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</si>
  <si>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</si>
  <si>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</si>
  <si>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</si>
  <si>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</si>
  <si>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</si>
  <si>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</si>
  <si>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</si>
  <si>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</si>
  <si>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</si>
  <si>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</si>
  <si>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</si>
  <si>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</si>
  <si>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</si>
  <si>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</si>
  <si>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</si>
  <si>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</si>
  <si>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Sched. 200, line 31, col. b</t>
  </si>
  <si>
    <t>Audited accounts and wages payable (753)</t>
  </si>
  <si>
    <t>Sched. 200, line 32, col. b</t>
  </si>
  <si>
    <t>Accounts payable - other (754)</t>
  </si>
  <si>
    <t>Sched. 200, line 33, col. b</t>
  </si>
  <si>
    <t>Other taxes accrued (761.5)</t>
  </si>
  <si>
    <t>TOTAL CURRENT OPERATING LIABILITIES</t>
  </si>
  <si>
    <t>Sum of lines 11 through 14</t>
  </si>
  <si>
    <t>OPERATING EXPENSES</t>
  </si>
  <si>
    <t>Railway operating expenses</t>
  </si>
  <si>
    <t>Sched. 210, line 14, col. b</t>
  </si>
  <si>
    <t>Depreciation</t>
  </si>
  <si>
    <t>Sched 410, lines 136, 137, 138, 213, 232, 317, col. h</t>
  </si>
  <si>
    <t>Cash related operating expenses</t>
  </si>
  <si>
    <t>Line 16 + line 6 - line 17</t>
  </si>
  <si>
    <t>Average daily expenditures</t>
  </si>
  <si>
    <t>Line 18 ÷ 360 days</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</si>
  <si>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</si>
  <si>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</si>
  <si>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</si>
  <si>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</si>
  <si>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</si>
  <si>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</si>
  <si>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</si>
  <si>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</si>
  <si>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</si>
  <si>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</si>
  <si>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</si>
  <si>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</si>
  <si>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</si>
  <si>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Sched. 200, line 12, col. b</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</si>
  <si>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</si>
  <si>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</si>
  <si>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</si>
  <si>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</si>
  <si>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</si>
  <si>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</si>
  <si>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</si>
  <si>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</si>
  <si>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</si>
  <si>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</si>
  <si>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</si>
  <si>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</si>
  <si>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</si>
  <si>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</si>
  <si>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</si>
  <si>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Road Initials: BNSF              Year 2015</t>
  </si>
  <si>
    <t>GENERAL INSTRUCTIONS CONCERNING RETURNS IN SCHEDULES 310, 310A</t>
  </si>
  <si>
    <t xml:space="preserve">    1. Schedule 310 should give particulars of stocks, bonds, other secured obligations, unsecured notes, and investment advances of affiliated  </t>
  </si>
  <si>
    <t xml:space="preserve">companies held by respondent at close of year.  Also, disclose the investments made, disposed of, and written down during the year  </t>
  </si>
  <si>
    <t xml:space="preserve">and the applicable dividends and interest credited to income as a result of those investments.  They should exclude securities issued or  </t>
  </si>
  <si>
    <t>assumed by respondent.  For definition of affiliated companies, see the rules governing Account No. 721 "Investments and Advances;</t>
  </si>
  <si>
    <t>Affiliated Companies", in the Uniform System of Accounts for Railroad Companies.</t>
  </si>
  <si>
    <t xml:space="preserve">    2. List the investments in the following order and show a total for each group and each class of investments by accounts in numerical order:</t>
  </si>
  <si>
    <t>Stocks</t>
  </si>
  <si>
    <t>(1) Carriers-active</t>
  </si>
  <si>
    <t>(2) Carriers-inactive</t>
  </si>
  <si>
    <t>(3) Noncarriers-active</t>
  </si>
  <si>
    <t>(4) Noncarriers-inactive</t>
  </si>
  <si>
    <t>Bonds (including US government bonds)</t>
  </si>
  <si>
    <t>Other secured obligations</t>
  </si>
  <si>
    <t>(D)</t>
  </si>
  <si>
    <t>Unsecured notes</t>
  </si>
  <si>
    <t>(E)</t>
  </si>
  <si>
    <t>Investment advances</t>
  </si>
  <si>
    <t xml:space="preserve">    3. The subclassification of classes (B), (C), (D), and (E) should be the same as that provided for class (A).</t>
  </si>
  <si>
    <t xml:space="preserve">    4. The kinds of industry represented by respondent's investments in the securities of other companies should be shown by symbol opposite the </t>
  </si>
  <si>
    <t>the names of the issuing corporations, the symbols and industrial classifications to be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</si>
  <si>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</si>
  <si>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</si>
  <si>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</si>
  <si>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</si>
  <si>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</si>
  <si>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</si>
  <si>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</si>
  <si>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</si>
  <si>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</si>
  <si>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</si>
  <si>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</si>
  <si>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</si>
  <si>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</si>
  <si>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</si>
  <si>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</si>
  <si>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</si>
  <si>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</si>
  <si>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</si>
  <si>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</si>
  <si>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</si>
  <si>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</si>
  <si>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</si>
  <si>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 xml:space="preserve">    5. By carriers, as the term is used here, is meant companies owning or operating railroads, facilities auxiliary thereto such as bridges, ferries, </t>
  </si>
  <si>
    <t xml:space="preserve">union deposts, and other terminal facilities, sleeping cars, parlor cars, dining cars, freight cars, express service and facilities, electric </t>
  </si>
  <si>
    <t xml:space="preserve">railways, highway motor vehicles, steamboats and other marine transportation equipment, pipe lines (other than those for transportation  </t>
  </si>
  <si>
    <t xml:space="preserve">of water), and other instrumentalities devoted to the transportation of persons or property for hire.  Telegraph and telephone companies </t>
  </si>
  <si>
    <t xml:space="preserve">are not meant to be included.  </t>
  </si>
  <si>
    <t xml:space="preserve">    6. Noncarrier companies should, for the purpose of these schedules, include telephone companies, telegraph companies, mining companies,  </t>
  </si>
  <si>
    <t xml:space="preserve">manufacturing companies, hotel companies, etc.  Purely "holding companies" are to be classed as noncarrier companies, even though the  </t>
  </si>
  <si>
    <t xml:space="preserve">securities held by such companies are largely or entirely those issued or assumed by carriers.  </t>
  </si>
  <si>
    <t xml:space="preserve">    7. By an active corporation is meant one which maintains an organization for operating property or administering its financial affairs.  An </t>
  </si>
  <si>
    <t xml:space="preserve">inactive corporation is one which has been practically absorbed in a controlling corporation and which neither operates property nor </t>
  </si>
  <si>
    <t xml:space="preserve">administers its financial affairs.  If it maintains an organization it does so only for the purpose of complying with legal requirements and  </t>
  </si>
  <si>
    <t>maintaining title to property or franchises.</t>
  </si>
  <si>
    <t xml:space="preserve">    8. Combine, in one amount, investments in which the original cost or present equity in total assets is less than $10,000.</t>
  </si>
  <si>
    <t xml:space="preserve">    9. Include investments in unincorporated entities such as lessee organizations.  Exclude amounts normally settled on a current basis.  </t>
  </si>
  <si>
    <t xml:space="preserve">   10. Do not include the value of securities issued or assumed by respondent.</t>
  </si>
  <si>
    <t xml:space="preserve">   11. For affiliates which do not report to the Surface Transportation Board and are jointly owned, disclose in footnotes the name and extent of </t>
  </si>
  <si>
    <t>control of the other controlling entities.</t>
  </si>
  <si>
    <t xml:space="preserve">310.  INVESTMENTS AND ADVANCES AFFILIATED COMPANIES  </t>
  </si>
  <si>
    <t xml:space="preserve">310.  INVESTMENTS AND ADVANCES AFFILIATED COMPANIES  - (Continued)  </t>
  </si>
  <si>
    <t xml:space="preserve">Give particulars of investments in stocks, bonds, other secured obligations, unsecured notes, and investment advances of companies affiliated  </t>
  </si>
  <si>
    <t xml:space="preserve">If any of the companies included in this schedule are controlled by respondent, the percent of control should be shown in column (e),  In case  </t>
  </si>
  <si>
    <t xml:space="preserve">with respondent from accounts 715 (sinking funds), 716 (capital funds), 721 (investments and advances affiliated companies), and 717 (other funds).  </t>
  </si>
  <si>
    <t xml:space="preserve">any company listed is controlled other than through actual ownership of securities, give particulars in a footnote.  In case of joint control, give names  </t>
  </si>
  <si>
    <t xml:space="preserve">of other parties and particulars of control.  </t>
  </si>
  <si>
    <t xml:space="preserve">Entries in this schedule should be made in accordance with the definitions and general instructions given on page 25, classifying the  </t>
  </si>
  <si>
    <t xml:space="preserve">investments by means of letters, figures, and symbols in columns (a), (b) and (c).  </t>
  </si>
  <si>
    <t xml:space="preserve">If any advances reported are pledged, give particulars in a footnote.  </t>
  </si>
  <si>
    <t xml:space="preserve">Indicate by means of an arbitrary mark in column (d) the obligation in support of which any security is pledged, mortgaged, or otherwise  </t>
  </si>
  <si>
    <t xml:space="preserve">Investments in companies in which neither the original cost or present equity in total assets are less than $10,000 may be combined in one figure.  </t>
  </si>
  <si>
    <t xml:space="preserve">encumbered.  Give names and other important particulars of such obligations in footnotes.  </t>
  </si>
  <si>
    <t xml:space="preserve">Also include investments in unincorporated entities such as lessee organizations (exclusive of amounts nominally settled on a current basis).  </t>
  </si>
  <si>
    <t xml:space="preserve">Give totals for each class and for each subclass and a grand total for each account.  </t>
  </si>
  <si>
    <t>10.</t>
  </si>
  <si>
    <t xml:space="preserve">This schedule should not include securities issued or assumed by respondent.  </t>
  </si>
  <si>
    <t xml:space="preserve">Entries in column (d) should show date of maturity of bonds and other evidence of indebtedness.  In case obligations of the same designation  </t>
  </si>
  <si>
    <t xml:space="preserve">mature serially, the date in column (d) may be reported as "Serially ______ to ______."  Abbreviations in common use in standard financial  </t>
  </si>
  <si>
    <t>11.</t>
  </si>
  <si>
    <t xml:space="preserve">For affiliates which do not report to the Surface Transportation Board and are jointly owned, give names and extent of control by other entities  </t>
  </si>
  <si>
    <t xml:space="preserve">publications may be used to conserve space.  </t>
  </si>
  <si>
    <t xml:space="preserve">by footnotes.  </t>
  </si>
  <si>
    <t>Investments and Advances</t>
  </si>
  <si>
    <t>Deductions (if</t>
  </si>
  <si>
    <t>Dividends or</t>
  </si>
  <si>
    <t>Class</t>
  </si>
  <si>
    <t>Kind of</t>
  </si>
  <si>
    <t xml:space="preserve">Name of Issuing Company and also lien reference, if any  </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</si>
  <si>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</si>
  <si>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</si>
  <si>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</si>
  <si>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</si>
  <si>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</si>
  <si>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</si>
  <si>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</si>
  <si>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</si>
  <si>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</si>
  <si>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</si>
  <si>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</si>
  <si>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</si>
  <si>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</si>
  <si>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</si>
  <si>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</si>
  <si>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</si>
  <si>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</si>
  <si>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</si>
  <si>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</si>
  <si>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</si>
  <si>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A-1</t>
  </si>
  <si>
    <t xml:space="preserve">Alameda Belt Line                                                                                                                      </t>
  </si>
  <si>
    <t xml:space="preserve">Belt Railway Company of Chicago, The                                                                                         </t>
  </si>
  <si>
    <t xml:space="preserve">Central California Traction Company                                                                                        </t>
  </si>
  <si>
    <t xml:space="preserve">Houston Belt &amp; Terminal Railway Company                                                          </t>
  </si>
  <si>
    <t xml:space="preserve">Kansas City Terminal Railway Company                                                                     </t>
  </si>
  <si>
    <t xml:space="preserve">Longview Switching Company  </t>
  </si>
  <si>
    <t>MT Properties Inc.</t>
  </si>
  <si>
    <t xml:space="preserve">Oakland Terminal Railway  </t>
  </si>
  <si>
    <t xml:space="preserve">Paducah &amp; Illinois Railroad Company  </t>
  </si>
  <si>
    <t xml:space="preserve">Portland Terminal Railroad Company  </t>
  </si>
  <si>
    <t xml:space="preserve">St. Joseph Terminal Railroad Company </t>
  </si>
  <si>
    <t xml:space="preserve">Sunset Railway Company </t>
  </si>
  <si>
    <t>Terminal Railroad Association of St. Louis</t>
  </si>
  <si>
    <t xml:space="preserve">Texas City Terminal Railway Company </t>
  </si>
  <si>
    <t>TTX Company</t>
  </si>
  <si>
    <t xml:space="preserve">Wichita Union Terminal Railway Company  </t>
  </si>
  <si>
    <t xml:space="preserve">Central California Traction Company                                                                                    </t>
  </si>
  <si>
    <t>Total  Class A-1</t>
  </si>
  <si>
    <t>A-3</t>
  </si>
  <si>
    <t>Kinder Morgan Energy Partners LP</t>
  </si>
  <si>
    <t>LP</t>
  </si>
  <si>
    <t>Meteorcomm, LLC</t>
  </si>
  <si>
    <t>LLC</t>
  </si>
  <si>
    <t>Montauk Synfuels LLC</t>
  </si>
  <si>
    <t>PTC 220, LLC</t>
  </si>
  <si>
    <t>Tongue River Holding Company, LLC</t>
  </si>
  <si>
    <t>Railmarketplace.com, Inc.</t>
  </si>
  <si>
    <t>Total  Class A-3</t>
  </si>
  <si>
    <t>Total  Class A</t>
  </si>
  <si>
    <t>E-1</t>
  </si>
  <si>
    <t>Port Terminal Railroad Association</t>
  </si>
  <si>
    <t>Association</t>
  </si>
  <si>
    <t>Wichita Terminal Association</t>
  </si>
  <si>
    <t>Total  Class E-1</t>
  </si>
  <si>
    <t>Total Class E</t>
  </si>
  <si>
    <t xml:space="preserve">Total </t>
  </si>
  <si>
    <t>Note: Column (h) includes equity method accounting for losses</t>
  </si>
  <si>
    <t>310.  NOTES AND REMARKS</t>
  </si>
  <si>
    <t>% Ownership</t>
  </si>
  <si>
    <t>ALAMEDA BELT LINE</t>
  </si>
  <si>
    <t xml:space="preserve">  BNSF Railway Company</t>
  </si>
  <si>
    <t xml:space="preserve">  Union Pacific Railroad Company</t>
  </si>
  <si>
    <t>BELT RAILWAY COMPANY OF CHICAGO, THE</t>
  </si>
  <si>
    <t xml:space="preserve">  CSX Transportation, Inc.</t>
  </si>
  <si>
    <t xml:space="preserve">  Norfolk Southern Company</t>
  </si>
  <si>
    <t xml:space="preserve">  Grand Trunk Western Railroad Illinois Central Railroad Company</t>
  </si>
  <si>
    <t xml:space="preserve">  Soo Line Railroad Company</t>
  </si>
  <si>
    <t>5,198 shares are held by U.S. Bank, N.A., Trustee, as collateral under the BNI Consolidated</t>
  </si>
  <si>
    <t>Mortgage.</t>
  </si>
  <si>
    <t>3 &amp; 17</t>
  </si>
  <si>
    <t>CENTRAL CALIFORNIA TRACTION COMPANY</t>
  </si>
  <si>
    <t>HOUSTON BELT &amp; TERMINAL RAILWAY COMPANY</t>
  </si>
  <si>
    <t>121 shares are held by U.S. Bank, N.A., Trustee, as collateral under the BNI Consolidated</t>
  </si>
  <si>
    <t xml:space="preserve">Mortgage.  </t>
  </si>
  <si>
    <t>KANSAS CITY TERMINAL RAILWAY COMPANY</t>
  </si>
  <si>
    <t xml:space="preserve">  Kansas City Southern Railway Company</t>
  </si>
  <si>
    <t xml:space="preserve">  Dakota, Minnesota and Eastern Railroad</t>
  </si>
  <si>
    <t xml:space="preserve">  Norfolk Southern Railway Company</t>
  </si>
  <si>
    <t>5,485 shares are held by UMB of Kansas City, Missouri, Trustee, under Stock Trust Agreement dated</t>
  </si>
  <si>
    <t>June 12, 1909, and 5 shares are held by U.S. Bank, N.A., Trustee, as collateral under the BNI</t>
  </si>
  <si>
    <t>Consolidated Mortgage.</t>
  </si>
  <si>
    <t>LONGVIEW SWITCHING COMPANY</t>
  </si>
  <si>
    <t>MT PROPERTIES INC.</t>
  </si>
  <si>
    <t xml:space="preserve">30,498 shares are subject to the liens of the BNI Consolidated Mortgage and the NP General </t>
  </si>
  <si>
    <t>Lien Mortgage and held as collateral by U.S. Bank, N.A., Trustee.</t>
  </si>
  <si>
    <t>OAKLAND TERMINAL RAILWAY</t>
  </si>
  <si>
    <t>PADUCAH &amp; ILLINOIS RAILROAD COMPANY</t>
  </si>
  <si>
    <t xml:space="preserve">  Paducah &amp; Louisville Railroad Company</t>
  </si>
  <si>
    <t xml:space="preserve">  Canadian National Railroad Company</t>
  </si>
  <si>
    <t>33 1/3 shares are held by U.S. Bank, N.A., Trustee, as collateral under the BNI Consolidated</t>
  </si>
  <si>
    <t>PORTLAND TERMINAL RAILROAD COMPANY</t>
  </si>
  <si>
    <t>ST JOSEPH TERMINAL RAILROAD COMPANY</t>
  </si>
  <si>
    <t>SUNSET RAILWAY COMPANY</t>
  </si>
  <si>
    <t>TERMINAL RAILROAD ASSOCIATION OF ST. LOUIS</t>
  </si>
  <si>
    <t xml:space="preserve">  Illinois Central Railroad Company</t>
  </si>
  <si>
    <t>2,058 shares are held by U.S. Bank, N.A., Trustee, as collateral under the BNI Consolidated</t>
  </si>
  <si>
    <t>TEXAS CITY TERMINAL RAILWAY COMPANY</t>
  </si>
  <si>
    <t xml:space="preserve">  Union Pacific Railroad Company </t>
  </si>
  <si>
    <t xml:space="preserve">  Texas City Terminal Railway Company</t>
  </si>
  <si>
    <t>TTX COMPANY</t>
  </si>
  <si>
    <t xml:space="preserve">  Canadian National Railway Company</t>
  </si>
  <si>
    <t xml:space="preserve">  Canadian Pacific Limited</t>
  </si>
  <si>
    <t xml:space="preserve">  Pan Am Railways</t>
  </si>
  <si>
    <t xml:space="preserve">  FXE Railroad</t>
  </si>
  <si>
    <t>250 voting shares are held by TTX Company</t>
  </si>
  <si>
    <t>WICHITA UNION TERMINAL RAILWAY COMPANY</t>
  </si>
  <si>
    <t>KINDER MORGAN ENERGY PARTNERS L.P.</t>
  </si>
  <si>
    <t xml:space="preserve">   Various</t>
  </si>
  <si>
    <t xml:space="preserve">  BNSF Communications, Inc. (BNSF Railway Company)</t>
  </si>
  <si>
    <t xml:space="preserve">  Ekanet, Inc. (Union Pacific Railroad Company)</t>
  </si>
  <si>
    <t xml:space="preserve">  NS Spectrum Corporation (Norfolk Southern Company)</t>
  </si>
  <si>
    <t>MONTAUK SYNFUELS, LLC</t>
  </si>
  <si>
    <t xml:space="preserve">  Montauk Energy Capital, Inc.</t>
  </si>
  <si>
    <t>29A</t>
  </si>
  <si>
    <t xml:space="preserve">  BNSF Spectrum, Inc. (BNSF Railway Company)</t>
  </si>
  <si>
    <t xml:space="preserve">  CSX Intellectual Properties Corp. (CSX Transportation, Inc.)</t>
  </si>
  <si>
    <t xml:space="preserve">  GTC Spectrum(Canadian National Railway Company)</t>
  </si>
  <si>
    <t xml:space="preserve">  Canadian Pacific Railway Company</t>
  </si>
  <si>
    <t xml:space="preserve">  KSC Spectrum (Kansas City Southern Railway Company)</t>
  </si>
  <si>
    <t>TONGUE RIVER HOLDING COMPANY, LLC</t>
  </si>
  <si>
    <t xml:space="preserve">  Arch Coal, Inc.</t>
  </si>
  <si>
    <t xml:space="preserve">  TRR Financing, LLC</t>
  </si>
  <si>
    <t>RAILMARKETPLACE.COM, INC.</t>
  </si>
  <si>
    <t xml:space="preserve">  GE Information Services, Inc.</t>
  </si>
  <si>
    <t>29B</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</si>
  <si>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</si>
  <si>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</si>
  <si>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</si>
  <si>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</si>
  <si>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</si>
  <si>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</si>
  <si>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</si>
  <si>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Balance at</t>
  </si>
  <si>
    <t>Adjustments for</t>
  </si>
  <si>
    <t>Equity in</t>
  </si>
  <si>
    <t>Adjustment for</t>
  </si>
  <si>
    <t>Name of issuing company and description of security held</t>
  </si>
  <si>
    <t>beginning</t>
  </si>
  <si>
    <t>investments</t>
  </si>
  <si>
    <t>undistributed earnings</t>
  </si>
  <si>
    <t>Amortization</t>
  </si>
  <si>
    <t>investments disposed of</t>
  </si>
  <si>
    <t>at close</t>
  </si>
  <si>
    <t>equity method</t>
  </si>
  <si>
    <t>(losses) during year</t>
  </si>
  <si>
    <t>during year</t>
  </si>
  <si>
    <t>or written down during year</t>
  </si>
  <si>
    <t xml:space="preserve">   Carriers:  (List specifics for each company)</t>
  </si>
  <si>
    <t>Alameda Belt Line</t>
  </si>
  <si>
    <t>Central California Traction Company</t>
  </si>
  <si>
    <t>Houston Belt &amp; Terminal Railway Company</t>
  </si>
  <si>
    <t>Kansas City Terminal Railway Company</t>
  </si>
  <si>
    <t>Longview Switching Company</t>
  </si>
  <si>
    <t>Oakland Terminal Railway</t>
  </si>
  <si>
    <t>Paducah &amp; Illinois Railroad Company</t>
  </si>
  <si>
    <t>Portland Terminal Railroad Company</t>
  </si>
  <si>
    <t>St. Joseph Terminal Railroad Company</t>
  </si>
  <si>
    <t>Sunset Railway Company</t>
  </si>
  <si>
    <t>Texas City Terminal Railway Company</t>
  </si>
  <si>
    <t>Wichita Union Terminal Railway Company</t>
  </si>
  <si>
    <t>TOTAL CARRIERS</t>
  </si>
  <si>
    <t>TOTAL NON-CARRIERS</t>
  </si>
  <si>
    <t>TOTAL INVESTMENTS IN COMMON STOCK</t>
  </si>
  <si>
    <t xml:space="preserve">Note:  </t>
  </si>
  <si>
    <t>Column (d) Line No. 14 is net of approximately $14,000K in dividends received.</t>
  </si>
  <si>
    <t>Reconciliation of Equity Earnings to Schedule 210 Results of Operations</t>
  </si>
  <si>
    <t>Equity in Undistributed Earnings</t>
  </si>
  <si>
    <t>Purchase Price Adjustment Phase-In</t>
  </si>
  <si>
    <t>OCI Adjustment</t>
  </si>
  <si>
    <t>Schedule 210 Line 26  Column b</t>
  </si>
  <si>
    <t xml:space="preserve">INSTRUCTIONS CONCERNING RETURNS TO BE MADE IN SCHEDULE 330  </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</si>
  <si>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</si>
  <si>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</si>
  <si>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</si>
  <si>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</si>
  <si>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</si>
  <si>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</si>
  <si>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</si>
  <si>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</si>
  <si>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</si>
  <si>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</si>
  <si>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</si>
  <si>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</si>
  <si>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</si>
  <si>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</si>
  <si>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</si>
  <si>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</si>
  <si>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</si>
  <si>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</si>
  <si>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</si>
  <si>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</si>
  <si>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</si>
  <si>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</si>
  <si>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</si>
  <si>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</si>
  <si>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</si>
  <si>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</si>
  <si>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</si>
  <si>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</si>
  <si>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</si>
  <si>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 xml:space="preserve">NOTES AND REMARKS  </t>
  </si>
  <si>
    <t>Road Initials:                             Year</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</si>
  <si>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</si>
  <si>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</si>
  <si>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</si>
  <si>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</si>
  <si>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</si>
  <si>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</si>
  <si>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</si>
  <si>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</si>
  <si>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</si>
  <si>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</si>
  <si>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</si>
  <si>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</si>
  <si>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</si>
  <si>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</si>
  <si>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</si>
  <si>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</si>
  <si>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</si>
  <si>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</si>
  <si>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</si>
  <si>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</si>
  <si>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</si>
  <si>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</si>
  <si>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</si>
  <si>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</si>
  <si>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</si>
  <si>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</si>
  <si>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</si>
  <si>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</si>
  <si>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</si>
  <si>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</si>
  <si>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</si>
  <si>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</si>
  <si>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</si>
  <si>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</si>
  <si>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</si>
  <si>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</si>
  <si>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</si>
  <si>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</si>
  <si>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</si>
  <si>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</si>
  <si>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</si>
  <si>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</si>
  <si>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</si>
  <si>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</si>
  <si>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</si>
  <si>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Other lease/rentals</t>
  </si>
  <si>
    <t>TOTAL EXPENDITURES FOR ROAD</t>
  </si>
  <si>
    <t>Locomotives</t>
  </si>
  <si>
    <t>Freight train cars</t>
  </si>
  <si>
    <t>Passenger train cars</t>
  </si>
  <si>
    <t>Highway revenue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</si>
  <si>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</si>
  <si>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</si>
  <si>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</si>
  <si>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</si>
  <si>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</si>
  <si>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</si>
  <si>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</si>
  <si>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</si>
  <si>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Road Initials:  BNSF        Year  2015</t>
  </si>
  <si>
    <t xml:space="preserve">332.  DEPRECIATION BASE AND RATES - ROAD AND EQUIPMENT OWNED AND LEASED FROM OTHERS   </t>
  </si>
  <si>
    <t xml:space="preserve">Show in columns (b) and (e), for each primary account, the depreciation base used to compute depreciation charges for the month of January,         </t>
  </si>
  <si>
    <t xml:space="preserve">and in columns (c) and (f), the depreciation charges for the month of December.  In columns (d) and (g) show the composite rates used in computing    </t>
  </si>
  <si>
    <t xml:space="preserve">depreciation charges for December, and on lines 30 and 39 of these columns show the composite percentage for all road and equipment accounts,   </t>
  </si>
  <si>
    <t xml:space="preserve">respectively, ascertained by applying the primary account composite rates to the depreciation base used in computing the charges for December, and   </t>
  </si>
  <si>
    <t xml:space="preserve">dividing that total by the total depreciation base for the same month.  The depreciation base should not include cost of equipment used, but not   </t>
  </si>
  <si>
    <t xml:space="preserve">owned, when the rents are included in rent for equipment and account nos. 31-22-00, 31-23-00, 31-25-00, 31-21-00, 35-21-00, 35-23-00, 35-22-00,   </t>
  </si>
  <si>
    <t xml:space="preserve">and 35-25-00.  It should include cost of equipment owned and leased to others when the rents therefrom are included in the rent for equipment,    </t>
  </si>
  <si>
    <t xml:space="preserve">accounts nos. 32-21-00, 32-22-00, 32-23-00, 32-25-00, 36-21-00, 36-22-00, 36-23-00, and 36-25-00., inclusive.  Composite rates used should   </t>
  </si>
  <si>
    <t xml:space="preserve">be those prescribed or authorized by the Board, except that where the use of component rates has been authorized, the composite rates to be   </t>
  </si>
  <si>
    <t xml:space="preserve">shown for the respective primary accounts should be recomputed from the December charges developed by the use of the authorized rates.  If any   </t>
  </si>
  <si>
    <t>changes in rates were effective during the year, give particulars in a footnote.</t>
  </si>
  <si>
    <t xml:space="preserve">All leased property may be combined and one composite rate computed for each primary account, or a separate schedule may be included for   </t>
  </si>
  <si>
    <t>each such property.</t>
  </si>
  <si>
    <t xml:space="preserve">Show in columns (e), (f), and (g) data applicable to lessor property, when the rent therefore is included in accounts nos. 31-11-00, 31-12-00,   </t>
  </si>
  <si>
    <t>31-13-00, 31-21-00, 31-22-00, and 31-23-00, inclusive.</t>
  </si>
  <si>
    <t xml:space="preserve">If depreciation accruals have been discontinued for any account, the depreciation base should be reported, nevertheless, in support of   </t>
  </si>
  <si>
    <t xml:space="preserve">depreciation reserves.  Authority for discontinuance of accruals should be shown in a footnote, indicating the effected account(s).   </t>
  </si>
  <si>
    <t xml:space="preserve">Disclosures in the respective sections of this schedule may be omitted if either total road leased from others or total equipment leased from   </t>
  </si>
  <si>
    <t xml:space="preserve">others represents less than 5% of total road owned or total equipment owned, respectively.   </t>
  </si>
  <si>
    <t>OWNED AND USED</t>
  </si>
  <si>
    <t>LEASED FROM OTHERS</t>
  </si>
  <si>
    <t>Depreciation Base</t>
  </si>
  <si>
    <t>Annual</t>
  </si>
  <si>
    <t>composite</t>
  </si>
  <si>
    <t>At beginning</t>
  </si>
  <si>
    <t>At close</t>
  </si>
  <si>
    <t>rate</t>
  </si>
  <si>
    <t>%</t>
  </si>
  <si>
    <t>ROAD</t>
  </si>
  <si>
    <t xml:space="preserve">TOTAL ROAD AND </t>
  </si>
  <si>
    <t>EQUIPMENT LEASED FROM</t>
  </si>
  <si>
    <t>OTHERS IS LESS THAN 5%</t>
  </si>
  <si>
    <t>OF TOTAL OWNED</t>
  </si>
  <si>
    <t>All other road accounts</t>
  </si>
  <si>
    <t>Amortization (other than def. projects)</t>
  </si>
  <si>
    <t>TOTAL ROAD</t>
  </si>
  <si>
    <t>EQUIPMENT</t>
  </si>
  <si>
    <t>Computer systems &amp; WP equipment</t>
  </si>
  <si>
    <t>TOTAL EQUIPMENT</t>
  </si>
  <si>
    <t>NA</t>
  </si>
  <si>
    <r>
      <rPr>
        <b/>
        <sz val="7"/>
        <rFont val="Arial"/>
        <family val="2"/>
      </rPr>
      <t>Note</t>
    </r>
    <r>
      <rPr>
        <sz val="7"/>
        <rFont val="Arial"/>
        <family val="2"/>
      </rPr>
      <t>: STB approved rates were implemented in 2015, impacting the composite rate for ICC's 16, 23, 25, 31, 37, 44, and 52.</t>
    </r>
  </si>
  <si>
    <t>335.  ACCUMULATED DEPRECIATION - ROAD AND EQUIPMENT OWNED AND USED</t>
  </si>
  <si>
    <t xml:space="preserve">Disclose the required information regarding credits and debits to Account No. 735, "Accumulated Depreciation: Road and Equipment Property."  </t>
  </si>
  <si>
    <t xml:space="preserve">during the year relating to owned and used road and equipment.  Include entries for depreciation of equipment owned but not used when the resulting </t>
  </si>
  <si>
    <t xml:space="preserve">rents are included in the "Lease Rentals - Credit - Equipment" accounts and "Other Rents - Credit - Equipment" accounts.  Exclude any entries for   </t>
  </si>
  <si>
    <t xml:space="preserve">depreciation of equipment that is used but not owned when the resulting rents are included in "Lease Rental - Debit - Equipment" accounts and   </t>
  </si>
  <si>
    <t xml:space="preserve">"Other Rents - Debit - Equipment" accounts.  (See Schedule 351 for accumulated depreciation to road and equipment owned and leased to others.)   </t>
  </si>
  <si>
    <t xml:space="preserve">If any data are included in columns (d) or (f), explain the entries in detail.   </t>
  </si>
  <si>
    <t xml:space="preserve">A debit balance in columns (b) or (g) for any primary account should be designated "Dr."   </t>
  </si>
  <si>
    <t>If there is any inconsistency between credits to reserves as shown in column (c) and charges to operating expenses, a full explanation should be given.</t>
  </si>
  <si>
    <t xml:space="preserve">Include authorized amortization amounts in column (c) on the lines for the affected accounts. </t>
  </si>
  <si>
    <t>Notes and Remarks</t>
  </si>
  <si>
    <t>CREDITS TO RESERVE</t>
  </si>
  <si>
    <t>DEBITS TO RESERVE</t>
  </si>
  <si>
    <t>During the year</t>
  </si>
  <si>
    <t xml:space="preserve">at </t>
  </si>
  <si>
    <t>Charges to</t>
  </si>
  <si>
    <t>operating</t>
  </si>
  <si>
    <t>Other</t>
  </si>
  <si>
    <t>Retirements</t>
  </si>
  <si>
    <t>of</t>
  </si>
  <si>
    <t>credits</t>
  </si>
  <si>
    <t>debits</t>
  </si>
  <si>
    <t>year</t>
  </si>
  <si>
    <t>Public improvements - const.</t>
  </si>
  <si>
    <t>Amortization (adjustments)</t>
  </si>
  <si>
    <t>Computer systems &amp; WP equip.</t>
  </si>
  <si>
    <t>NOTE:  Credits in Column (d) represent transfers from depreciation expense to inventory and capital accounts to recognize allocated overhead costs.</t>
  </si>
  <si>
    <t>Road Initials:</t>
  </si>
  <si>
    <t>339.  ACCRUED LIABILITY - LEASED PROPERTY</t>
  </si>
  <si>
    <t>Disclose the required information relating to credits and debits of Account 772, "Accrued Liability Leased Property," during the year</t>
  </si>
  <si>
    <t>concerning road and equipment leased from others.</t>
  </si>
  <si>
    <t>In column (c), enter amounts charged to operating expenses.  In column (e), enter debits to accounts arising from retirements.  In column (f),</t>
  </si>
  <si>
    <t>enter amounts paid to lessor.</t>
  </si>
  <si>
    <t>Any inconsistencies between credits to account, charges to operating expenses, and payment to lessors should be fully explained.</t>
  </si>
  <si>
    <t>Required disclosure may be omitted if leased road and equipment property represents 5% or less of total property owned and used.</t>
  </si>
  <si>
    <t>If settlement for depreciation is made currently between lessee and lessor, and no debits or credits to Account No. 772 are made by the</t>
  </si>
  <si>
    <t>accounting company, show in column (c) the charges to operating expenses, and in column (f) show payments made to the lessor in settlement thereof.</t>
  </si>
  <si>
    <t>CREDITS TO ACCOUNTS</t>
  </si>
  <si>
    <t>DEBITS TO ACCOUNTS</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</si>
  <si>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</si>
  <si>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</si>
  <si>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</si>
  <si>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</si>
  <si>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</si>
  <si>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</si>
  <si>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If any entries are made for column (d) "Other credits" or column (f) "Other debits," state the facts occasioning such entries on page 39.  A</t>
  </si>
  <si>
    <t>debit balance in columns (b) or (g) for any primary account should be shown in parenthesis or designated "Dr."</t>
  </si>
  <si>
    <t>Any inconsistency between credits to the reserve as shown in column (c) and charges to operating expenses should be fully explained on page 39.</t>
  </si>
  <si>
    <t>Show in column (e) the debits to the reserve arising from retirements.  These debits should not exceed investment, etc.</t>
  </si>
  <si>
    <t>Disclosures in the respective sections of this schedule may be omitted if either total road leased from others or total equipment leased from</t>
  </si>
  <si>
    <t>others represents less than 5% of total road owned or total equipment owned, respectively.  However, line 39, Grand Total, should be completed.</t>
  </si>
  <si>
    <t>351.  ACCUMULATED DEPRECIATION - ROAD AND EQUIPMENT LEASED TO OTHERS</t>
  </si>
  <si>
    <t>This schedule is to be used in cases where the related depreciation reserve is carried in the accounts of the respondent and the rent</t>
  </si>
  <si>
    <t>therefrom is included in Accounts 32-11-00, 32-12-00, 32-13-00, 32-21-00, 32-22-00, and 32-23-00.</t>
  </si>
  <si>
    <t>Disclose credits and debits to Account 735, "Accumulated Depreciation - Road and Equipment Property," during the year relating to road</t>
  </si>
  <si>
    <t>and equipment leased to others, the depreciation charges for which are not included in operating expenses of the respondent.  (See Schedule 330</t>
  </si>
  <si>
    <t>for the reserve relating to road and equipment owned and used by the respondent.</t>
  </si>
  <si>
    <t>Disclosures in the respective sections of this schedule may be omitted if either total road leased to others or total equipment leased to</t>
  </si>
  <si>
    <t xml:space="preserve">accounting company, show in column (c) the charges to operating expenses, and in column (f) show payments made to the lessor in settlement </t>
  </si>
  <si>
    <t>thereof.</t>
  </si>
  <si>
    <t>N/A BASED ON 5% RULE</t>
  </si>
  <si>
    <t xml:space="preserve">           340. DEPRECIATION BASE AND RATES-IMPROVEMENTS TO ROAD AND EQUIPMENT LEASED FROM OTHERS</t>
  </si>
  <si>
    <t xml:space="preserve">                                                                                               (Dollars in Thousands)</t>
  </si>
  <si>
    <t xml:space="preserve">   1. Show in column (b) for each primary account the depreciation base used in computing the depreciation charges for the month of January, and in column (c)</t>
  </si>
  <si>
    <t>show the depreciation base used in computing the depreciation charges for the month of December, in column (d) show the composite rates used in computing the</t>
  </si>
  <si>
    <t>depreciation charges for the month of December, and on lines 30 and 40 of these columns show the composite percentage of all road and equipment accounts,</t>
  </si>
  <si>
    <t>respectively, ascertained by applying the primary account composite rates to the depreciation base used in computing the charges for December and dividing the</t>
  </si>
  <si>
    <t>total so computed by the total depreciation base for the same month.  This schedule should include only improvements to leased property charged to Account 732,</t>
  </si>
  <si>
    <t>"Improvements on Leased Property."  The composite rates used should be those prescribed or otherwise authorized by the Commission, except that where the use</t>
  </si>
  <si>
    <t>of component rates has been authorized, the composite rates to be shown for the respective primary accounts should be recomputed from the December charges</t>
  </si>
  <si>
    <t>developed by the use of authorized rates.  If any charges in rates were effective during the year, give full particulars in a footnote.</t>
  </si>
  <si>
    <t xml:space="preserve">   2. All improvements to leased properties may be combined and one composite rate computed for each primary account, or a separate schedule may be included</t>
  </si>
  <si>
    <t>for each such property.</t>
  </si>
  <si>
    <t xml:space="preserve">   3. If depreciation accruals have been discontinued for any account, the depreciation base should be reported, nevertheless, in support of depreciation reserves.</t>
  </si>
  <si>
    <t>Authority for the discontinuance of accruals should be shown in a footnote indicating the account(s) affected.</t>
  </si>
  <si>
    <t xml:space="preserve">   4. Disclosures in the respective sections of this schedule may be omitted if either total road leased from others or total equipment leased from others represents</t>
  </si>
  <si>
    <t>less than 5% of total road owned or total equipment owned, respectively.  However, line 41, Grand Total, should be completed.</t>
  </si>
  <si>
    <t xml:space="preserve">                                 Depreciation base</t>
  </si>
  <si>
    <t>Annual composite</t>
  </si>
  <si>
    <t>At beginning of year</t>
  </si>
  <si>
    <t>At close of year</t>
  </si>
  <si>
    <t>(percent)</t>
  </si>
  <si>
    <t>(3)  Grading</t>
  </si>
  <si>
    <t>(4)  Other right-of-way expenditures</t>
  </si>
  <si>
    <t>(5)  Tunnels and subways</t>
  </si>
  <si>
    <t>(6)  Bridges, trestles, and culverts</t>
  </si>
  <si>
    <t>(7)  Elevated structures</t>
  </si>
  <si>
    <t>(8)  Ties</t>
  </si>
  <si>
    <t>(9)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</si>
  <si>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</si>
  <si>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</si>
  <si>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</si>
  <si>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</si>
  <si>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</si>
  <si>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</si>
  <si>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</si>
  <si>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</si>
  <si>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</si>
  <si>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</si>
  <si>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</si>
  <si>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</si>
  <si>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</si>
  <si>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</si>
  <si>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</si>
  <si>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</si>
  <si>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</si>
  <si>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</si>
  <si>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 *</t>
  </si>
  <si>
    <t>(45) Power-plant machinery</t>
  </si>
  <si>
    <t>Amortization (Adjustments)</t>
  </si>
  <si>
    <t xml:space="preserve">   TOTAL ROAD</t>
  </si>
  <si>
    <t>(52) Locomotives</t>
  </si>
  <si>
    <t>(53) Freight-train cars</t>
  </si>
  <si>
    <t>(54) Passenger-train cars</t>
  </si>
  <si>
    <t>(55) Highway revenue equipment</t>
  </si>
  <si>
    <t>(56) Floating equipment</t>
  </si>
  <si>
    <t>(57) Work equipment</t>
  </si>
  <si>
    <t>(58) Miscellaneous equipment</t>
  </si>
  <si>
    <t>(59) Computer systems and word processing equip.</t>
  </si>
  <si>
    <t>Amortization Adjustments</t>
  </si>
  <si>
    <t xml:space="preserve">   TOTAL EQUIPMENT</t>
  </si>
  <si>
    <t xml:space="preserve">        *To be reported with equipment expenses rather than W&amp;S expenses.</t>
  </si>
  <si>
    <t xml:space="preserve">342.  ACCUMULATED DEPRECIATION - IMPROVEMENTS TO ROAD AND EQUIPMENT LEASED FROM OTHERS </t>
  </si>
  <si>
    <t>TOTAL IMPROVEMENTS TO ROAD LEASED FROM OTHERS IS LESS THAN 5%</t>
  </si>
  <si>
    <t>OF TOTAL ROAD OWNED</t>
  </si>
  <si>
    <t xml:space="preserve">TOTAL IMPROVEMENTS TO EQUIPMENT LEASED FROM OTHERS IS LESS THAN </t>
  </si>
  <si>
    <t>5% OF TOTAL EQUIPMENT OWNED</t>
  </si>
  <si>
    <t>INSTRUCTIONS CONCERNING RETURNS TO BE MADE IN SCHEDULE 330</t>
  </si>
  <si>
    <t xml:space="preserve">NOTES AND REMARKS FOR SCHEDULE 342  </t>
  </si>
  <si>
    <t xml:space="preserve">350.  DEPRECIATION BASE AND RATES - ROAD AND EQUIPMENT LEASED TO OTHERS  </t>
  </si>
  <si>
    <t>Show in columns (b) and (c), for each primary account, the depreciation base used in computing the depreciation for the months of January</t>
  </si>
  <si>
    <t>and December, respectively, with respect to road and equipment owned by the respondent but leased to others, the depreciation charges for</t>
  </si>
  <si>
    <t>which are not included in operating expenses of the respondent, but for which the depreciation reserve is recorded in the accounts of the</t>
  </si>
  <si>
    <t>respondent.  If the base for road is other than the original cost or estimated original cost as found by the Board's Office of Economic and</t>
  </si>
  <si>
    <t>Environmental Analysis, brought to a current date by the respondent from its Order No. 3 records and accounts, or is other than ledger value</t>
  </si>
  <si>
    <t>for equipment, a full explanation should be given.</t>
  </si>
  <si>
    <t xml:space="preserve">In column (d) show the composite rates used to compute depreciation  for December, and on lines 29 and 38 of this column show the </t>
  </si>
  <si>
    <t>composite percentage of all road and equipment accounts, respectively, ascertained by applying the primary account composite rates to the</t>
  </si>
  <si>
    <t>depreciation base used to compute depreciation for December and dividing the total also computed by the depreciation base.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</si>
  <si>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</si>
  <si>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</si>
  <si>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Close</t>
  </si>
  <si>
    <t>composite rate</t>
  </si>
  <si>
    <t>ALL DEPRECIATION EXPENSE FOR OWNED ROAD AND</t>
  </si>
  <si>
    <t>EQUIPMENT LEASED TO OTHERS IS RECORDED IN BNSF'S</t>
  </si>
  <si>
    <t>OPERATING EXPENSE AND TOTAL ROAD AND EQUIPMENT</t>
  </si>
  <si>
    <t>LEASED TO OTHERS IS LESS THAN 5% OF TOTAL OWNED</t>
  </si>
  <si>
    <t>ROAD AND EQUIPMENT.</t>
  </si>
  <si>
    <t xml:space="preserve">351.  ACCUMULATED DEPRECIATION - ROAD AND EQUIPMENT LEASED TO OTHERS  </t>
  </si>
  <si>
    <t>TOTAL ROAD LEASED TO OTHERS IS LESS THAN 5%</t>
  </si>
  <si>
    <t>OF TOTAL ROAD OWNED.</t>
  </si>
  <si>
    <t>TOTAL EQUIPMENT LEASED TO OTHERS IS LESS THAN 5%</t>
  </si>
  <si>
    <t>OF TOTAL EQUIPMENT OWNED.</t>
  </si>
  <si>
    <t xml:space="preserve">352A.  INVESTMENT IN RAILROAD PROPERTY USED IN TRANSPORTATION SERVICE (By Company) </t>
  </si>
  <si>
    <t>Disclose the investment in railway property used in transportation service at the close of the year.  This investment represents the aggregate of property owned</t>
  </si>
  <si>
    <t>or leased by respondent and used in respondent's transportation service.  Such property includes (a) investment reported in Accounts 731, "Road and Equipment</t>
  </si>
  <si>
    <t xml:space="preserve">Property" and 732, "improvements on Leased Property" of respondent, less any 731 or 732 property leased to others for their exclusive use of road, track, or bridges </t>
  </si>
  <si>
    <t>(including equipment or other railway property covered by the contract).  Equipment leased to others under separate distinct contracts shall not be deducted from</t>
  </si>
  <si>
    <t>respondent's 731 or 732 property, and (b) the investment of other companies' 731 or 732 property (including operating and lessor railroads) used by respondent when</t>
  </si>
  <si>
    <t>the lease is for exclusive use or control of roads, tracks, or bridges (including equipment or other railway property covered by the contract).  This excludes lease</t>
  </si>
  <si>
    <t xml:space="preserve">equipment from operating railroads under separate distinct contracts and the investment of other carriers in property jointly used by respondent.  </t>
  </si>
  <si>
    <t>In column (a), classify each company in this schedule as:  "R" for respondent, "L" for lessor railroad, "P" for inactive or proprietary company or "O" for other</t>
  </si>
  <si>
    <t>leased properties.</t>
  </si>
  <si>
    <t>In columns (a) to (e), inclusive, first show the data requested for respondent (R); next show data for companies whose entire properties are used in transportation</t>
  </si>
  <si>
    <t>service of the respondent, divided between lessor (L) and proprietary (P) companies; followed by data for carriers and others (O), portions of whose property are used</t>
  </si>
  <si>
    <t>in transportation service of respondent.  Show a total for each class of company in columns (d) and (e).  Then show, as deductions. data for transportation</t>
  </si>
  <si>
    <t xml:space="preserve">property leased to carriers and others.  </t>
  </si>
  <si>
    <t xml:space="preserve">In column (c), line-haul carriers report the miles of road used in line-haul service.  Report miles in whole numbers.  </t>
  </si>
  <si>
    <t>In column (d), show the amount applicable to Accounts 731 and 732 on the books of companies whose names appear in column (b).  Values of property</t>
  </si>
  <si>
    <t>of other carriers segregated by estimate or otherwise should correspond in amount to deductions made by the owners in their reports.  If separate value is not</t>
  </si>
  <si>
    <t>available, an explanation should be provided.  Differences between amounts shown in column (d) of this schedule and column (c), line 24, on the asset side of</t>
  </si>
  <si>
    <t>the general balance sheet of each individual railway should be explained in a footnote.  Book values included in Accounts 731 and 732 of the owner should be</t>
  </si>
  <si>
    <t>reported in column (d) in reference to the investment of respondent in securities of the owner unless a good reason can be given for the contrary.  Methods of</t>
  </si>
  <si>
    <t xml:space="preserve">estimating (by capitalizing rentals at 6% or otherwise) value of property of private owners, or portions of property of other carriers, should be explained.  </t>
  </si>
  <si>
    <t/>
  </si>
  <si>
    <t>In column (e), show the amount of depreciation and amortization accrued as of the close of the year in Accounts 733, 734, 735, 736, and 772, that is applicable</t>
  </si>
  <si>
    <t xml:space="preserve">to the property of the carriers whose names are listed in column (b), regardless of where reserves therefor are recorded.  </t>
  </si>
  <si>
    <t>Miles of road</t>
  </si>
  <si>
    <t>Investments</t>
  </si>
  <si>
    <t>&amp; amortization of</t>
  </si>
  <si>
    <t>(See</t>
  </si>
  <si>
    <t>Name of company</t>
  </si>
  <si>
    <t>used (See Ins. 4)</t>
  </si>
  <si>
    <t>in property</t>
  </si>
  <si>
    <t>defense projects</t>
  </si>
  <si>
    <t>(Ins. 2)</t>
  </si>
  <si>
    <t>(whole number)</t>
  </si>
  <si>
    <t>(See Ins. 5)</t>
  </si>
  <si>
    <t>(See Ins. 6)</t>
  </si>
  <si>
    <t>R</t>
  </si>
  <si>
    <t>The Burlington Northern and Santa Fe Railway Company</t>
  </si>
  <si>
    <t xml:space="preserve">     Add Leased from Others:</t>
  </si>
  <si>
    <t>L</t>
  </si>
  <si>
    <t>Dayton, TX  - Yard</t>
  </si>
  <si>
    <t>***</t>
  </si>
  <si>
    <t>**</t>
  </si>
  <si>
    <t>****</t>
  </si>
  <si>
    <t>Hanley Falls, MN</t>
  </si>
  <si>
    <t>Des Moines Sub, IA</t>
  </si>
  <si>
    <t xml:space="preserve">     Total Leased from Others</t>
  </si>
  <si>
    <t xml:space="preserve">     Deduct Leased to Others:</t>
  </si>
  <si>
    <t>O</t>
  </si>
  <si>
    <t>*Timber Rock Railroad (TIBR) - Silsbee, TX Yard; Silsbee to Tenaha, TX</t>
  </si>
  <si>
    <t>*Portland &amp; Western Railroad (PNWR) - Salem Yard, Albany Yard, Eugene Yard, Quinaby to Eugene, OR</t>
  </si>
  <si>
    <t>*Alabama &amp; Gulf Coast Railway (AGR) - Mobile Yard, AL; Bucks, AL to Mobile, AL; Columbus to Whitbury, MS</t>
  </si>
  <si>
    <t>METRA - Aurora, IL Yard</t>
  </si>
  <si>
    <t>South Kansas and Oklahoma Railroad (SKOL) - Pittsburg to Cherokee, KS</t>
  </si>
  <si>
    <t xml:space="preserve">Burlington Junction (BJRY) - Quincy, IL to Marblehead, IL </t>
  </si>
  <si>
    <t>*Southwestern Railroad (SW) - Clovis, NM to Loving, NM; Ricon to Deming, NM; MCC Jct - NMPI; Carlsbad, NM to Eddy Potash</t>
  </si>
  <si>
    <t>Kettle Falls International Railway (KFR) - Chewallah, WA to Columbia Gardens, BC &amp; Kettle Falls, WA</t>
  </si>
  <si>
    <t>KAW River Railroad (KAW) - Birmingham to Kearney, MO</t>
  </si>
  <si>
    <t>Mission Mountain Railroad (MMT) - Columbia Falls to Kalispell, MT</t>
  </si>
  <si>
    <t>Northern Lines (NLR)- St. Cloud to East St. Cloud &amp; St. Cloud to Cold Springs, MN</t>
  </si>
  <si>
    <t>R.J. Corman - Tennessee Yard (Memphis Terminal) and Airport Park</t>
  </si>
  <si>
    <t>Dakota Northern Railroad (DNR) - Grafton to Walhalla &amp; Grafton to Glasston, ND</t>
  </si>
  <si>
    <t>*Central Washington Railroad - Gibbon, WA to Granger, WA; Yakima to Moxee City, WA</t>
  </si>
  <si>
    <t>*Industry (INDY) - Reno Jct., WY to Jacobs Jct., WY; Red Oak, IA, Red Cloud, NE</t>
  </si>
  <si>
    <t>*Tacoma Rail (TRMW) - Olympia, WA to Belmore, WA, &amp; St. Clair, WA to Quadlok, WA</t>
  </si>
  <si>
    <t>Minnesota National Guard (MNG) - Little Falls, MN to Camp Riley, MN</t>
  </si>
  <si>
    <t>Minnesota Commercial Railway Company (MNNR)- E MPLS M&amp;D Jct</t>
  </si>
  <si>
    <t>Nebraska, Kansas &amp; Colorado Railway (NKCR) - Imperial Sub</t>
  </si>
  <si>
    <t>Stillwater Central Railroad (SLWC) - Greig, OK to Wheatland, OK</t>
  </si>
  <si>
    <t>Union Pacific Railroad (UP) - Marion to Hulbert, AR</t>
  </si>
  <si>
    <t>Canadian National (CN) - Fraser River Jct, BC to Vancouver, BC</t>
  </si>
  <si>
    <t>Blue Mountain Railroad (BLMR) - Wallula Jct, WA to Zanger, WA</t>
  </si>
  <si>
    <t>Richmond Pacific Railroad Corporation (RPRC) - Yard</t>
  </si>
  <si>
    <t>San Joaquin Valley Railway (SJVR)</t>
  </si>
  <si>
    <t xml:space="preserve">     Total Leased to Others</t>
  </si>
  <si>
    <t xml:space="preserve">     Deduct Operated by Others:</t>
  </si>
  <si>
    <t>Red River Valley &amp; Western Railway (RRVW)</t>
  </si>
  <si>
    <t xml:space="preserve">     Total Operated by Others</t>
  </si>
  <si>
    <t>Net Deductions</t>
  </si>
  <si>
    <t xml:space="preserve">TOTAL     </t>
  </si>
  <si>
    <t>Lease lines were consolidated to present one line per lessor.</t>
  </si>
  <si>
    <t>Investment not available to respondent.</t>
  </si>
  <si>
    <t>Miles of road used not available to respondent.</t>
  </si>
  <si>
    <t>Depreciation not available to respondent.</t>
  </si>
  <si>
    <t xml:space="preserve">352B.  INVESTMENT IN RAILROAD PROPERTY USED IN TRANSPORTATION SERVICE (By Property Account)  </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</si>
  <si>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</si>
  <si>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</si>
  <si>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</si>
  <si>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</si>
  <si>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</si>
  <si>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</si>
  <si>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</si>
  <si>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</si>
  <si>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</si>
  <si>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</si>
  <si>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</si>
  <si>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</si>
  <si>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</si>
  <si>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</si>
  <si>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</si>
  <si>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</si>
  <si>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</si>
  <si>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</si>
  <si>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</si>
  <si>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(e)*</t>
  </si>
  <si>
    <t>(44)</t>
  </si>
  <si>
    <t>Leased property (capitalized rentals)</t>
  </si>
  <si>
    <t>Other (specify and explain)</t>
  </si>
  <si>
    <t>* Includes property leased to and operated by others.</t>
  </si>
  <si>
    <t>410.  RAILWAY OPERATING EXPENSES</t>
  </si>
  <si>
    <t xml:space="preserve">     Road Initials:  BNSF               Year 2015</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</si>
  <si>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</si>
  <si>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</si>
  <si>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</si>
  <si>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</si>
  <si>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</si>
  <si>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</si>
  <si>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</si>
  <si>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</si>
  <si>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</si>
  <si>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</si>
  <si>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</si>
  <si>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</si>
  <si>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</si>
  <si>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</si>
  <si>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</si>
  <si>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</si>
  <si>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</si>
  <si>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</si>
  <si>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</si>
  <si>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</si>
  <si>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</si>
  <si>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</si>
  <si>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</si>
  <si>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</si>
  <si>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</si>
  <si>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</si>
  <si>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</si>
  <si>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</si>
  <si>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</si>
  <si>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</si>
  <si>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</si>
  <si>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</si>
  <si>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</si>
  <si>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</si>
  <si>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</si>
  <si>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</si>
  <si>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</si>
  <si>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</si>
  <si>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</si>
  <si>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</si>
  <si>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</si>
  <si>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</si>
  <si>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</si>
  <si>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</si>
  <si>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</si>
  <si>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</si>
  <si>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</si>
  <si>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</si>
  <si>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</si>
  <si>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</si>
  <si>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</si>
  <si>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</si>
  <si>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</si>
  <si>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</si>
  <si>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</si>
  <si>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</si>
  <si>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</si>
  <si>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</si>
  <si>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</si>
  <si>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</si>
  <si>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</si>
  <si>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 xml:space="preserve">   Road Initials:  BNSF               Year 2015</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</si>
  <si>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</si>
  <si>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</si>
  <si>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</si>
  <si>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</si>
  <si>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</si>
  <si>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</si>
  <si>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</si>
  <si>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</si>
  <si>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</si>
  <si>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</si>
  <si>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</si>
  <si>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</si>
  <si>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</si>
  <si>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</si>
  <si>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</si>
  <si>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</si>
  <si>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</si>
  <si>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</si>
  <si>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</si>
  <si>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</si>
  <si>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</si>
  <si>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</si>
  <si>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</si>
  <si>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</si>
  <si>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</si>
  <si>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</si>
  <si>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</si>
  <si>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</si>
  <si>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</si>
  <si>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</si>
  <si>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</si>
  <si>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</si>
  <si>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</si>
  <si>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</si>
  <si>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</si>
  <si>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</si>
  <si>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</si>
  <si>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</si>
  <si>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</si>
  <si>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</si>
  <si>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</si>
  <si>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</si>
  <si>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</si>
  <si>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</si>
  <si>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</si>
  <si>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</si>
  <si>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</si>
  <si>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</si>
  <si>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</si>
  <si>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</si>
  <si>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</si>
  <si>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</si>
  <si>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</si>
  <si>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</si>
  <si>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</si>
  <si>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</si>
  <si>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 xml:space="preserve">    Road Initials:  BNSF               Year 2015</t>
  </si>
  <si>
    <t>TOTAL FREIGHT CARS</t>
  </si>
  <si>
    <t>OTHER EQUIPMENT</t>
  </si>
  <si>
    <t>Repair &amp; maintenance:</t>
  </si>
  <si>
    <t>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</si>
  <si>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</si>
  <si>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</si>
  <si>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</si>
  <si>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</si>
  <si>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</si>
  <si>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</si>
  <si>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</si>
  <si>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</si>
  <si>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</si>
  <si>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</si>
  <si>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</si>
  <si>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</si>
  <si>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</si>
  <si>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</si>
  <si>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</si>
  <si>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</si>
  <si>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</si>
  <si>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</si>
  <si>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produced or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</si>
  <si>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</si>
  <si>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</si>
  <si>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</si>
  <si>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</si>
  <si>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</si>
  <si>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</si>
  <si>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</si>
  <si>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</si>
  <si>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</si>
  <si>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</si>
  <si>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Electric power electric power produced or
    purchased for motive power</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</si>
  <si>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</si>
  <si>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</si>
  <si>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</si>
  <si>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</si>
  <si>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</si>
  <si>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</si>
  <si>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</si>
  <si>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</si>
  <si>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</si>
  <si>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</si>
  <si>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</si>
  <si>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</si>
  <si>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</si>
  <si>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</si>
  <si>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</si>
  <si>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</si>
  <si>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</si>
  <si>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</si>
  <si>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</si>
  <si>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</si>
  <si>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</si>
  <si>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</si>
  <si>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</si>
  <si>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</si>
  <si>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</si>
  <si>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</si>
  <si>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</si>
  <si>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</si>
  <si>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</si>
  <si>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</si>
  <si>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</si>
  <si>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</si>
  <si>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</si>
  <si>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</si>
  <si>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</si>
  <si>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</si>
  <si>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</si>
  <si>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</si>
  <si>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</si>
  <si>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</si>
  <si>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</si>
  <si>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</si>
  <si>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</si>
  <si>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</si>
  <si>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</si>
  <si>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</si>
  <si>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the appropriate line item.</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</si>
  <si>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</si>
  <si>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</si>
  <si>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</si>
  <si>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</si>
  <si>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</si>
  <si>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</si>
  <si>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</si>
  <si>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</si>
  <si>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</si>
  <si>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</si>
  <si>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</si>
  <si>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Road Initials:  BNSF               Year  2015</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</si>
  <si>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</si>
  <si>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</si>
  <si>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</si>
  <si>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</si>
  <si>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(f).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</si>
  <si>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</si>
  <si>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</si>
  <si>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</si>
  <si>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</si>
  <si>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</si>
  <si>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</si>
  <si>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</si>
  <si>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</si>
  <si>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</si>
  <si>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</si>
  <si>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</si>
  <si>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</si>
  <si>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</si>
  <si>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</si>
  <si>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</si>
  <si>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</si>
  <si>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</si>
  <si>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</si>
  <si>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</si>
  <si>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</si>
  <si>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</si>
  <si>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</si>
  <si>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</si>
  <si>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</si>
  <si>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</si>
  <si>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</si>
  <si>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</si>
  <si>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</si>
  <si>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</si>
  <si>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</si>
  <si>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</si>
  <si>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</si>
  <si>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</si>
  <si>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</si>
  <si>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</si>
  <si>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</si>
  <si>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</si>
  <si>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</si>
  <si>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</si>
  <si>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</si>
  <si>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Road Initials:  BNSF               Year   2015</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</si>
  <si>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</si>
  <si>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</si>
  <si>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</si>
  <si>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</si>
  <si>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</si>
  <si>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</si>
  <si>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</si>
  <si>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</si>
  <si>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</si>
  <si>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</si>
  <si>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</si>
  <si>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</si>
  <si>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</si>
  <si>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</si>
  <si>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</si>
  <si>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</si>
  <si>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</si>
  <si>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</si>
  <si>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</si>
  <si>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</si>
  <si>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</si>
  <si>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</si>
  <si>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</si>
  <si>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</si>
  <si>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</si>
  <si>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</si>
  <si>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</si>
  <si>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</si>
  <si>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</si>
  <si>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</si>
  <si>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</si>
  <si>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</si>
  <si>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</si>
  <si>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</si>
  <si>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</si>
  <si>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</si>
  <si>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</si>
  <si>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</si>
  <si>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</si>
  <si>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</si>
  <si>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</si>
  <si>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</si>
  <si>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</si>
  <si>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</si>
  <si>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</si>
  <si>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</si>
  <si>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</si>
  <si>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</si>
  <si>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</si>
  <si>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</si>
  <si>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</si>
  <si>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</si>
  <si>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</si>
  <si>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</si>
  <si>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</si>
  <si>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</si>
  <si>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</si>
  <si>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</si>
  <si>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</si>
  <si>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</si>
  <si>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</si>
  <si>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</si>
  <si>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</si>
  <si>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</si>
  <si>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</si>
  <si>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</si>
  <si>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</si>
  <si>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</si>
  <si>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</si>
  <si>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</si>
  <si>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</si>
  <si>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</si>
  <si>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</si>
  <si>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</si>
  <si>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</si>
  <si>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</si>
  <si>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</si>
  <si>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</si>
  <si>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</si>
  <si>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</si>
  <si>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</si>
  <si>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Computer Systems &amp; Word Processing Equip.</t>
  </si>
  <si>
    <t xml:space="preserve">Machinery - Locomotives </t>
  </si>
  <si>
    <t>Machinery - Freight Cars</t>
  </si>
  <si>
    <t>Machinery - Other Equipment</t>
  </si>
  <si>
    <t>Work and Other Nonrevenue Equipment</t>
  </si>
  <si>
    <t xml:space="preserve">     TOTAL OTHER EQUIPMENT</t>
  </si>
  <si>
    <t>TOTAL ALL EQUIPMENT (FREIGHT PORTION)</t>
  </si>
  <si>
    <t xml:space="preserve">   (1) Depreciation reported on lines 38, 39, and 40 in column (c) is calculated by multiplying the investment in each element by the effective</t>
  </si>
  <si>
    <t xml:space="preserve">   (1) Data reported on lines 38, 39, and 40 in columns (g) and (h) are investment recorded in property account 44, allocated to locomotives,</t>
  </si>
  <si>
    <t xml:space="preserve">          composite rate for property account 44, and then adding or subtracting the adjustment reported in column (e).  This calculation</t>
  </si>
  <si>
    <t xml:space="preserve">        freight cars, and other equipment.</t>
  </si>
  <si>
    <t xml:space="preserve">          should equal the amount shown in column (c), Schedule 335.</t>
  </si>
  <si>
    <t>416.  SUPPORTING SCHEDULE - ROAD</t>
  </si>
  <si>
    <t>Owned and Used</t>
  </si>
  <si>
    <t>Improvements to Leased Property</t>
  </si>
  <si>
    <t>Capitalized Leases</t>
  </si>
  <si>
    <t>Accumulated</t>
  </si>
  <si>
    <t>Density</t>
  </si>
  <si>
    <t>Depr.</t>
  </si>
  <si>
    <t>Investment</t>
  </si>
  <si>
    <t>Rate</t>
  </si>
  <si>
    <t>&amp;</t>
  </si>
  <si>
    <t>(Class)</t>
  </si>
  <si>
    <t>Base</t>
  </si>
  <si>
    <t>(m)</t>
  </si>
  <si>
    <t>TOTAL IMPROVEMENTS TO</t>
  </si>
  <si>
    <t>NO CAPITAL LEASES IN ACCOUNTS 3, 8, 9, 11</t>
  </si>
  <si>
    <t>PROPERTY LEASED FROM</t>
  </si>
  <si>
    <t>OF TOTAL PROPERTY OWNED.</t>
  </si>
  <si>
    <t>SUB TOTAL</t>
  </si>
  <si>
    <t>Road Initials:  BNSF      Year  2015</t>
  </si>
  <si>
    <t>Notes:</t>
  </si>
  <si>
    <t xml:space="preserve">   (1) The base grand total for owned and used, improvements to leased property, and capitalized leases should equal the sum of Accounts 3, 8, 9, and 11 shown at year end on</t>
  </si>
  <si>
    <t xml:space="preserve">          Schedule 330.</t>
  </si>
  <si>
    <t xml:space="preserve">   (2) Columns (c)  and (d) include improvements to leased property.  Improvements to leased property are not separately included based on the 5% rule.</t>
  </si>
  <si>
    <t>,,,</t>
  </si>
  <si>
    <t>417.  SPECIALIZED SERVICE SUBSCHEDULE - TRANSPORTATION</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</si>
  <si>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</si>
  <si>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</si>
  <si>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</si>
  <si>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</si>
  <si>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</si>
  <si>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</si>
  <si>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</si>
  <si>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</si>
  <si>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</si>
  <si>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</si>
  <si>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</si>
  <si>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</si>
  <si>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</si>
  <si>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</si>
  <si>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</si>
  <si>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</si>
  <si>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</si>
  <si>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</si>
  <si>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</si>
  <si>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</si>
  <si>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</si>
  <si>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</si>
  <si>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</si>
  <si>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</si>
  <si>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</si>
  <si>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</si>
  <si>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</si>
  <si>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</si>
  <si>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</si>
  <si>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</si>
  <si>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</si>
  <si>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</si>
  <si>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</si>
  <si>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</si>
  <si>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</si>
  <si>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</si>
  <si>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</si>
  <si>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</si>
  <si>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p</t>
  </si>
  <si>
    <t>418.  SUPPORTING SCHEDULE - CAPITAL LEASES</t>
  </si>
  <si>
    <t xml:space="preserve">               Instructions:</t>
  </si>
  <si>
    <t xml:space="preserve">               This schedule will show the investment in capitalized leases in road and equipment by primary account.</t>
  </si>
  <si>
    <t>Column</t>
  </si>
  <si>
    <t xml:space="preserve">(a)    =    </t>
  </si>
  <si>
    <t>primary account number and title for which capital lease amounts are included therein.</t>
  </si>
  <si>
    <t xml:space="preserve">(b)    =    </t>
  </si>
  <si>
    <t>the total investment in that primary account.</t>
  </si>
  <si>
    <t xml:space="preserve">(c)    =    </t>
  </si>
  <si>
    <t>the investment in capital leases at the end of the year.</t>
  </si>
  <si>
    <t xml:space="preserve">(d)    =    </t>
  </si>
  <si>
    <t>the current year amortization.</t>
  </si>
  <si>
    <t xml:space="preserve">(e)    =    </t>
  </si>
  <si>
    <t>the accumulated amortization relating to the leased properties.</t>
  </si>
  <si>
    <t>Capital Leases</t>
  </si>
  <si>
    <t>Primary Account</t>
  </si>
  <si>
    <t>Total Investment</t>
  </si>
  <si>
    <t>Investment at</t>
  </si>
  <si>
    <t>No. &amp; Title</t>
  </si>
  <si>
    <t>At End of Year</t>
  </si>
  <si>
    <t>End of Year</t>
  </si>
  <si>
    <t>25 - TOFC/COFC</t>
  </si>
  <si>
    <t>37 - Roadway Machines</t>
  </si>
  <si>
    <t>52 - Locomotives</t>
  </si>
  <si>
    <t>53 - Freight-Train Cars</t>
  </si>
  <si>
    <t>57 - Work Equipment</t>
  </si>
  <si>
    <t>58 - Miscellaneous Equipment</t>
  </si>
  <si>
    <t>59 - Computer Systems and Word Processing</t>
  </si>
  <si>
    <t>Road Initials:  BNSF                Year 2015</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</si>
  <si>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</si>
  <si>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</si>
  <si>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</si>
  <si>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</si>
  <si>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</si>
  <si>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</si>
  <si>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</si>
  <si>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</si>
  <si>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</si>
  <si>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</si>
  <si>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</si>
  <si>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</si>
  <si>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</si>
  <si>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</si>
  <si>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</si>
  <si>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</si>
  <si>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</si>
  <si>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</si>
  <si>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</si>
  <si>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</si>
  <si>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</si>
  <si>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</si>
  <si>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</si>
  <si>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</si>
  <si>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</si>
  <si>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</si>
  <si>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</si>
  <si>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</si>
  <si>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</si>
  <si>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t>
  </si>
  <si>
    <t>744, 762, and 786.</t>
  </si>
  <si>
    <t>Net credits</t>
  </si>
  <si>
    <t>Particulars</t>
  </si>
  <si>
    <t>Beginning of</t>
  </si>
  <si>
    <t>(charges) for</t>
  </si>
  <si>
    <t>End of</t>
  </si>
  <si>
    <t>year balance</t>
  </si>
  <si>
    <t>Deferred debits:</t>
  </si>
  <si>
    <t xml:space="preserve">  Accrued liabilities not deductible until paid:</t>
  </si>
  <si>
    <t xml:space="preserve">    Casualty and Environmental Costs</t>
  </si>
  <si>
    <t xml:space="preserve">    Postretirement Benefits</t>
  </si>
  <si>
    <t xml:space="preserve">    Compensation and Benefits</t>
  </si>
  <si>
    <t xml:space="preserve">    Intangible Liabilities</t>
  </si>
  <si>
    <t xml:space="preserve">    Long-term debt fair value adjustment under acquisition accounting</t>
  </si>
  <si>
    <t xml:space="preserve">    Other</t>
  </si>
  <si>
    <t xml:space="preserve">  Subtotal</t>
  </si>
  <si>
    <t>Deferred tax credits:</t>
  </si>
  <si>
    <t xml:space="preserve">   Depreciation and Amortization</t>
  </si>
  <si>
    <t xml:space="preserve">   Other</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</si>
  <si>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</si>
  <si>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</si>
  <si>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</si>
  <si>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</si>
  <si>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</si>
  <si>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</si>
  <si>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</si>
  <si>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</si>
  <si>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</si>
  <si>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</si>
  <si>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</si>
  <si>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</si>
  <si>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</si>
  <si>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Notes and Remarks:</t>
  </si>
  <si>
    <t>Adjustment is to reflect income taxes on balance sheet adjustment which, in accordance with</t>
  </si>
  <si>
    <t>generally accepted accounting principles, are not reflected in Railway income tax expense.</t>
  </si>
  <si>
    <t>Minimum pension liability</t>
  </si>
  <si>
    <t>Postretirement benefits</t>
  </si>
  <si>
    <t>Current year purchase accounting adjustments</t>
  </si>
  <si>
    <t>FIN 48</t>
  </si>
  <si>
    <t>SFAS 133- Fuel hedges</t>
  </si>
  <si>
    <t xml:space="preserve">  Total</t>
  </si>
  <si>
    <t xml:space="preserve">460.  ITEMS IN SELECTED INCOME AND RETAINED EARNINGS ACCOUNTS FOR THE YEAR  </t>
  </si>
  <si>
    <t xml:space="preserve">Give a brief description for all items, regardless of amount, included during the year in Accounts 555, Unusual or Infrequent Items; </t>
  </si>
  <si>
    <t>560, Income or Loss From Operations or Discontinued Segments;  562, Gain or Loss on Disposal of Discontinued Segments;  570, Extraordinary</t>
  </si>
  <si>
    <t>Items;  590, Income Taxes on Extraordinary Items;  592, Cumulative Effect of Changes in Accounting Principles;  603, Appropriations Released;</t>
  </si>
  <si>
    <t>606, Other Credits to Retained Earnings;  616, Other Debits to Retained Earnings;  620, Appropriations for Sinking and Other Funds;  and 621,</t>
  </si>
  <si>
    <t>Appropriations for Other Purposes.  If appropriations released reflect appropriations provided during the year, each account should not be</t>
  </si>
  <si>
    <t>reported.</t>
  </si>
  <si>
    <t>For Accounts 519, Miscellaneous Income, and 551, Miscellaneous Income Charges, if the total in either account exceeds 10% of net income</t>
  </si>
  <si>
    <t>before extraordinary items, describe the three largest items in the account and any other items in excess of 10% of net income.</t>
  </si>
  <si>
    <t>Debits</t>
  </si>
  <si>
    <t>Credits</t>
  </si>
  <si>
    <t>Other Comprehensive Income - Interest Hedging</t>
  </si>
  <si>
    <t>Other Comprehensive Income - BNSF Pension and Retiree Benefits</t>
  </si>
  <si>
    <t>Intercompany Notes Receivable from Burlington Northern Santa Fe, LLC*</t>
  </si>
  <si>
    <t>Other Comprehensive Income - Equity Method Investments</t>
  </si>
  <si>
    <t xml:space="preserve">MEMORANDA RELATING TO SELECTED INCOME AND RETAINED EARNINGS ACCOUNTS  </t>
  </si>
  <si>
    <t xml:space="preserve">*  BNSF Railway classified the intercompany note receivable as equity in accordance with GAAP and </t>
  </si>
  <si>
    <t>the BNSF Railway 10-K.</t>
  </si>
  <si>
    <t xml:space="preserve">501.  GUARANTIES AND SURETYSHIPS  </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</si>
  <si>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</si>
  <si>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</si>
  <si>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</si>
  <si>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</si>
  <si>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</si>
  <si>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</si>
  <si>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</si>
  <si>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</si>
  <si>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</si>
  <si>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Terminal Railroad Association of St Louis</t>
  </si>
  <si>
    <t xml:space="preserve"> BNSF Railway Company</t>
  </si>
  <si>
    <t>Sinking Fund and Interest</t>
  </si>
  <si>
    <t>Joint (Note 1)</t>
  </si>
  <si>
    <t xml:space="preserve"> CSX Transportation, Inc.</t>
  </si>
  <si>
    <t>on Refunding and Improvement</t>
  </si>
  <si>
    <t xml:space="preserve"> Canadian National Railway Company</t>
  </si>
  <si>
    <t>Mortgage Bonds Series C</t>
  </si>
  <si>
    <t xml:space="preserve"> Norfolk and Southern Railway Company</t>
  </si>
  <si>
    <t>due 7/1/2019</t>
  </si>
  <si>
    <t xml:space="preserve"> Union Pacific Railroad Company</t>
  </si>
  <si>
    <t>Kinder Morgan Energy Partners, L.P.</t>
  </si>
  <si>
    <t>Sole (Note 2)</t>
  </si>
  <si>
    <t>Tate &amp; Lyle Ingredients Americas, LLC</t>
  </si>
  <si>
    <t>Bridge Funding</t>
  </si>
  <si>
    <t>Sole (Note 3)</t>
  </si>
  <si>
    <t>Note 1:  Terminal Railroad Association of St. Louis Mortgage Bonds are fully funded by TRRA through a sinking fund with a balance</t>
  </si>
  <si>
    <t xml:space="preserve">of approximately $22 million as of December 31, 2015.  BNSF is jointly and severally liable with CSX, CN, NS, and UP for the Sinking Fund.  This fund </t>
  </si>
  <si>
    <t xml:space="preserve">covers future interest and principal payments through the remainder of the bonds' term.  </t>
  </si>
  <si>
    <t>Note 2: Santa Fe Pacific Pipelines, Inc (SFPP) , an indirect, wholly-owned subsidiary of BNSF Railway Company, has a guarantee in connection with its</t>
  </si>
  <si>
    <t>remaining special limited partnership interest in SFPP, L.P.  All obligations with respect to the guarantee will cease upon termination of ownership rights</t>
  </si>
  <si>
    <t xml:space="preserve">which would occur upon a put notice issued by BNSF Railway Company or the exercise of the call rights by the general partners of SFPP, L.P.  The </t>
  </si>
  <si>
    <t>company has recorded a $1.5 million liability for the fair value of the guarantee as of December 31, 2015.</t>
  </si>
  <si>
    <t xml:space="preserve">Note 3: This guarantee expires in 2023.  It is secured by a letter of credit established  in January 2014 and issued on behalf of Tate &amp; Lyle </t>
  </si>
  <si>
    <t xml:space="preserve">for $700 thousand, the maximum amount of the loan.  </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</si>
  <si>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</si>
  <si>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</si>
  <si>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</si>
  <si>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 xml:space="preserve"> after the date of issue, nor does it include ordinary surety bonds or undertakings on appeals in court proceedings.</t>
  </si>
  <si>
    <t>Finance docket number, title</t>
  </si>
  <si>
    <t>maturity date and concise descrip-</t>
  </si>
  <si>
    <t>Names of all</t>
  </si>
  <si>
    <t>Amount of contingent</t>
  </si>
  <si>
    <t>tion of agreement or obligation</t>
  </si>
  <si>
    <t>guarantors and sureties</t>
  </si>
  <si>
    <t>liability of guarantors</t>
  </si>
  <si>
    <t>None</t>
  </si>
  <si>
    <t xml:space="preserve">502.  COMPENSATING BALANCES AND SHORT-TERM BORROWING AGREEMENTS  </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</si>
  <si>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</si>
  <si>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</si>
  <si>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</si>
  <si>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</si>
  <si>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</si>
  <si>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</si>
  <si>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</si>
  <si>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</si>
  <si>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</si>
  <si>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</si>
  <si>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</si>
  <si>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 xml:space="preserve">510.  SEPARATION OF DEBTHOLDINGS BETWEEN ROAD PROPERTY AND EQUIPMENT  </t>
  </si>
  <si>
    <t>The principal use of this schedule is to determine the average rate of debt capital.</t>
  </si>
  <si>
    <t>I. Debt Outstanding at End of Year</t>
  </si>
  <si>
    <t>Close of Year</t>
  </si>
  <si>
    <t>Sch 200, Line 30</t>
  </si>
  <si>
    <t>Equipment obligations and other long-term debt due within one year</t>
  </si>
  <si>
    <t>Sch 200, Line 39</t>
  </si>
  <si>
    <t>765/767</t>
  </si>
  <si>
    <t>Sch 200, Line 41</t>
  </si>
  <si>
    <t>Sch 200, Line 42</t>
  </si>
  <si>
    <t>Sch 200, Line 43</t>
  </si>
  <si>
    <t>Sch 200, Line 44</t>
  </si>
  <si>
    <t>Accounts payable - affiliated companies</t>
  </si>
  <si>
    <t>Sch 200, Line 45</t>
  </si>
  <si>
    <t>770.1/770.2</t>
  </si>
  <si>
    <t>Sch 200, Line 46</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</si>
  <si>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</si>
  <si>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</si>
  <si>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</si>
  <si>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</si>
  <si>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</si>
  <si>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</si>
  <si>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</si>
  <si>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</si>
  <si>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</si>
  <si>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</si>
  <si>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</si>
  <si>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</si>
  <si>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</si>
  <si>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</si>
  <si>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</si>
  <si>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(Line 13 x Line 15) + Line 10</t>
  </si>
  <si>
    <t>Equipment debt (Note 2)</t>
  </si>
  <si>
    <t>(Line 14 x Line 15) + Line 11</t>
  </si>
  <si>
    <t>II.  Interest Accrued During the Year</t>
  </si>
  <si>
    <t>546-548</t>
  </si>
  <si>
    <t>Total interest and amortization (fixed charges)</t>
  </si>
  <si>
    <t>Sch. 210, Line 42</t>
  </si>
  <si>
    <t>Contingent interest on funded debt</t>
  </si>
  <si>
    <t>Sch. 210, Line 44</t>
  </si>
  <si>
    <t>Release of premium on funded debt</t>
  </si>
  <si>
    <t>Sch. 210, Line 22</t>
  </si>
  <si>
    <t>Total interest (Note 3)</t>
  </si>
  <si>
    <t>(Line 18 + Line 19) - Line 20</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</si>
  <si>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</si>
  <si>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</si>
  <si>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</si>
  <si>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</si>
  <si>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</si>
  <si>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</si>
  <si>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</si>
  <si>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</si>
  <si>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</si>
  <si>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</si>
  <si>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</si>
  <si>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</si>
  <si>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</si>
  <si>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</si>
  <si>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</si>
  <si>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</si>
  <si>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</si>
  <si>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</si>
  <si>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 if applicable.</t>
  </si>
  <si>
    <t xml:space="preserve">Note 4:  </t>
  </si>
  <si>
    <t>This interest relates to debt reported on Lines 10 and 11, respectively.</t>
  </si>
  <si>
    <t xml:space="preserve">Note 5:  </t>
  </si>
  <si>
    <t>Line 25 plus Line 26 must equal  Line 21.</t>
  </si>
  <si>
    <t xml:space="preserve">Note 6:  </t>
  </si>
  <si>
    <t>Line 24 includes capitalized interest.</t>
  </si>
  <si>
    <t>INSTRUCTIONS CONCERNING RETURNS TO BE MADE IN SCHEDULE 512</t>
  </si>
  <si>
    <t>Furnish the information called for below between the respondent and the affiliated companies</t>
  </si>
  <si>
    <t>In column (b) indicate the nature of the relationship or control between the respondent and</t>
  </si>
  <si>
    <t xml:space="preserve"> or persons affiliated with the respondent, including officers, directors, stockholders, owners,</t>
  </si>
  <si>
    <t xml:space="preserve"> the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</si>
  <si>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</si>
  <si>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</si>
  <si>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</si>
  <si>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</si>
  <si>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</si>
  <si>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</si>
  <si>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</si>
  <si>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</si>
  <si>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</si>
  <si>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</si>
  <si>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</si>
  <si>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</si>
  <si>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</si>
  <si>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</si>
  <si>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</si>
  <si>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</si>
  <si>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</si>
  <si>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</si>
  <si>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</si>
  <si>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</si>
  <si>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</si>
  <si>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</si>
  <si>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</si>
  <si>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</si>
  <si>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</si>
  <si>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</si>
  <si>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</si>
  <si>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</si>
  <si>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</si>
  <si>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</si>
  <si>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</si>
  <si>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</si>
  <si>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</si>
  <si>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</si>
  <si>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</si>
  <si>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</si>
  <si>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</si>
  <si>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</si>
  <si>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</si>
  <si>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</si>
  <si>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</si>
  <si>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</si>
  <si>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</si>
  <si>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</si>
  <si>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</si>
  <si>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</si>
  <si>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</si>
  <si>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</si>
  <si>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</si>
  <si>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</si>
  <si>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</si>
  <si>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</si>
  <si>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</si>
  <si>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</si>
  <si>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</si>
  <si>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</si>
  <si>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</si>
  <si>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</si>
  <si>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</si>
  <si>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</si>
  <si>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</si>
  <si>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</si>
  <si>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Controlled</t>
  </si>
  <si>
    <t>Services Rendered</t>
  </si>
  <si>
    <t>Freightwise, Inc</t>
  </si>
  <si>
    <t>BNSF Insurance Co, Ltd</t>
  </si>
  <si>
    <t>Insurance Premiums</t>
  </si>
  <si>
    <t>Claims Paid</t>
  </si>
  <si>
    <t>See above</t>
  </si>
  <si>
    <t>BNSF Logistics, LLC</t>
  </si>
  <si>
    <t>BNSF Logistics International, Inc</t>
  </si>
  <si>
    <t>Berkshire Hathaway Inc.</t>
  </si>
  <si>
    <t>Stock Option Exercises</t>
  </si>
  <si>
    <t xml:space="preserve">     Railroad Initials:  BNSF                Year 2015</t>
  </si>
  <si>
    <t xml:space="preserve">INSTRUCTIONS CONCERNING RETURNS TO BE MADE IN SCHEDULE 700  </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</si>
  <si>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</si>
  <si>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</si>
  <si>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</si>
  <si>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</si>
  <si>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</si>
  <si>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</si>
  <si>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</si>
  <si>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</si>
  <si>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</si>
  <si>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</si>
  <si>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</si>
  <si>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</si>
  <si>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</si>
  <si>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</si>
  <si>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</si>
  <si>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</si>
  <si>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</si>
  <si>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</si>
  <si>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</si>
  <si>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</si>
  <si>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</si>
  <si>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</si>
  <si>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</si>
  <si>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</si>
  <si>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</si>
  <si>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</si>
  <si>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</si>
  <si>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</si>
  <si>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</si>
  <si>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</si>
  <si>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</si>
  <si>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</si>
  <si>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</si>
  <si>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</si>
  <si>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</si>
  <si>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</si>
  <si>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</si>
  <si>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</si>
  <si>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</si>
  <si>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</si>
  <si>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</si>
  <si>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</si>
  <si>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</si>
  <si>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</si>
  <si>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</si>
  <si>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</si>
  <si>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</si>
  <si>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</si>
  <si>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</si>
  <si>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</si>
  <si>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</si>
  <si>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</si>
  <si>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</si>
  <si>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</si>
  <si>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</si>
  <si>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</si>
  <si>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</si>
  <si>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</si>
  <si>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</si>
  <si>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</si>
  <si>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</si>
  <si>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</si>
  <si>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</si>
  <si>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</si>
  <si>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</si>
  <si>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</si>
  <si>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</si>
  <si>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</si>
  <si>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1J</t>
  </si>
  <si>
    <t>Total 1J</t>
  </si>
  <si>
    <t>Total 1 and 1J</t>
  </si>
  <si>
    <t>Grand Total</t>
  </si>
  <si>
    <t>Miles of electrified road</t>
  </si>
  <si>
    <t>or track included in the</t>
  </si>
  <si>
    <t>preceding grand total</t>
  </si>
  <si>
    <t>700.  CANADIAN MILEAGE OPERATED AT THE CLOSE OF YEAR (INCLUDED IN SCHEDULE 700 ABOVE)</t>
  </si>
  <si>
    <t>Grand Total Canadian Miles</t>
  </si>
  <si>
    <t xml:space="preserve">Railroad Annual Report R-1    </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</si>
  <si>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</si>
  <si>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</si>
  <si>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 xml:space="preserve">  under a joint lease, or under any joint arrangement, should be shown in columns (b), (c), (d), or (e), as may be appropriate.  The remainder of jointly operated mileage should be shown in column (f).</t>
  </si>
  <si>
    <t xml:space="preserve">  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</si>
  <si>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</si>
  <si>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</si>
  <si>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</si>
  <si>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</si>
  <si>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</si>
  <si>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</si>
  <si>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</si>
  <si>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</si>
  <si>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</si>
  <si>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</si>
  <si>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mileage</t>
  </si>
  <si>
    <t>not operated</t>
  </si>
  <si>
    <t>constructed</t>
  </si>
  <si>
    <t>territory</t>
  </si>
  <si>
    <t>owned</t>
  </si>
  <si>
    <t>companies</t>
  </si>
  <si>
    <t>under lease</t>
  </si>
  <si>
    <t>etc.</t>
  </si>
  <si>
    <t>rights</t>
  </si>
  <si>
    <t>operated</t>
  </si>
  <si>
    <t>by respondent</t>
  </si>
  <si>
    <t>Alabama</t>
  </si>
  <si>
    <t>Arizona</t>
  </si>
  <si>
    <t>Arkansas</t>
  </si>
  <si>
    <t>British Columbia</t>
  </si>
  <si>
    <t>California</t>
  </si>
  <si>
    <t>Colorado</t>
  </si>
  <si>
    <t>Idaho</t>
  </si>
  <si>
    <t>Illinois</t>
  </si>
  <si>
    <t>Iowa</t>
  </si>
  <si>
    <t>Kansas</t>
  </si>
  <si>
    <t>Kentucky</t>
  </si>
  <si>
    <t>Louisiana</t>
  </si>
  <si>
    <t>Manitoba</t>
  </si>
  <si>
    <t>Minnesota</t>
  </si>
  <si>
    <t>Mississippi</t>
  </si>
  <si>
    <t>Missouri</t>
  </si>
  <si>
    <t>Montana</t>
  </si>
  <si>
    <t>Nebraska</t>
  </si>
  <si>
    <t>Nevada</t>
  </si>
  <si>
    <t>New Mexico</t>
  </si>
  <si>
    <t>North Dakota</t>
  </si>
  <si>
    <t>Oklahoma</t>
  </si>
  <si>
    <t>Oregon</t>
  </si>
  <si>
    <t>Saskatchewan</t>
  </si>
  <si>
    <t>South Dakota</t>
  </si>
  <si>
    <t>Tennessee</t>
  </si>
  <si>
    <t>Texas</t>
  </si>
  <si>
    <t>Utah</t>
  </si>
  <si>
    <t>Washington</t>
  </si>
  <si>
    <t>Wisconsin</t>
  </si>
  <si>
    <t>31</t>
  </si>
  <si>
    <t>Wyoming</t>
  </si>
  <si>
    <t xml:space="preserve"> Total Mileage (Single Track)</t>
  </si>
  <si>
    <t xml:space="preserve">                Railroad Annual Report R-1    </t>
  </si>
  <si>
    <t>Road Initials:  BNSF      Year 2015</t>
  </si>
  <si>
    <t>710. INVENTORY OF EQUIPMENT</t>
  </si>
  <si>
    <t xml:space="preserve">UNITS OWNED, INCLUDED IN INVESTMENT ACCOUNT, AND LEASED FROM OTHERS  </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</si>
  <si>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</si>
  <si>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</si>
  <si>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</si>
  <si>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</si>
  <si>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</si>
  <si>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</si>
  <si>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</si>
  <si>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</si>
  <si>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</si>
  <si>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</si>
  <si>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</si>
  <si>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</si>
  <si>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</si>
  <si>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</si>
  <si>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</si>
  <si>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</si>
  <si>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</si>
  <si>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</si>
  <si>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</si>
  <si>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</si>
  <si>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</si>
  <si>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</si>
  <si>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</si>
  <si>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</si>
  <si>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</si>
  <si>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</si>
  <si>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</si>
  <si>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</si>
  <si>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</si>
  <si>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</si>
  <si>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</si>
  <si>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</si>
  <si>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</si>
  <si>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</si>
  <si>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</si>
  <si>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</si>
  <si>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</si>
  <si>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</si>
  <si>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</si>
  <si>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</si>
  <si>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</si>
  <si>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</si>
  <si>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</si>
  <si>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</si>
  <si>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</si>
  <si>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</si>
  <si>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</si>
  <si>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</si>
  <si>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</si>
  <si>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</si>
  <si>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</si>
  <si>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</si>
  <si>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</si>
  <si>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</si>
  <si>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</si>
  <si>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TOTAL LOCOMOTIVE UNITS</t>
  </si>
  <si>
    <t xml:space="preserve">   (lines 8 and 9)</t>
  </si>
  <si>
    <t xml:space="preserve">DISTRIBUTION OF LOCOMOTIVE UNITS IN SERVICE OF RESPONDENT AT CLOSE OF YEAR BUILT, DISREGARDING YEAR OF REBUILDING  </t>
  </si>
  <si>
    <t>During Calendar Year</t>
  </si>
  <si>
    <t>Between</t>
  </si>
  <si>
    <t>Jan 1, 1995</t>
  </si>
  <si>
    <t>Jan 1, 2000</t>
  </si>
  <si>
    <t>Jan 1, 2005</t>
  </si>
  <si>
    <t>Jan 1, 2010</t>
  </si>
  <si>
    <t>Before</t>
  </si>
  <si>
    <t>Dec 31, 1999</t>
  </si>
  <si>
    <t>Dec 31, 2004</t>
  </si>
  <si>
    <t>Dec 31, 2009</t>
  </si>
  <si>
    <t>Dec 31, 2014</t>
  </si>
  <si>
    <t>Diesel</t>
  </si>
  <si>
    <t>Electric</t>
  </si>
  <si>
    <t xml:space="preserve">  TOTAL (lines 11 to 13)</t>
  </si>
  <si>
    <t xml:space="preserve">  (lines 14 and 15)</t>
  </si>
  <si>
    <t xml:space="preserve">        Railroad Annual Report R-1</t>
  </si>
  <si>
    <t>710. INVENTORY OF EQUIPMENT  (Continued)</t>
  </si>
  <si>
    <t xml:space="preserve">               Road Initials:  BNSF      Year 2015</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</si>
  <si>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</si>
  <si>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</si>
  <si>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</si>
  <si>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</si>
  <si>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</si>
  <si>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</si>
  <si>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</si>
  <si>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</si>
  <si>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</si>
  <si>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</si>
  <si>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</si>
  <si>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</si>
  <si>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</si>
  <si>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</si>
  <si>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</si>
  <si>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</si>
  <si>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</si>
  <si>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</si>
  <si>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</si>
  <si>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</si>
  <si>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</si>
  <si>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</si>
  <si>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</si>
  <si>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</si>
  <si>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</si>
  <si>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</si>
  <si>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</si>
  <si>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</si>
  <si>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</si>
  <si>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</si>
  <si>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</si>
  <si>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</si>
  <si>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</si>
  <si>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</si>
  <si>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</si>
  <si>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</si>
  <si>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</si>
  <si>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</si>
  <si>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</si>
  <si>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</si>
  <si>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</si>
  <si>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</si>
  <si>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</si>
  <si>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</si>
  <si>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</si>
  <si>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OWNED, INCLUDED IN INVESTMENT ACCOUNT, AND LEASED FROM OTHERS</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</si>
  <si>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</si>
  <si>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</si>
  <si>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</si>
  <si>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</si>
  <si>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</si>
  <si>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</si>
  <si>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</si>
  <si>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</si>
  <si>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</si>
  <si>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</si>
  <si>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</si>
  <si>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</si>
  <si>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</si>
  <si>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</si>
  <si>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</si>
  <si>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</si>
  <si>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</si>
  <si>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</si>
  <si>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</si>
  <si>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</si>
  <si>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</si>
  <si>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</si>
  <si>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</si>
  <si>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</si>
  <si>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</si>
  <si>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</si>
  <si>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</si>
  <si>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</si>
  <si>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</si>
  <si>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</si>
  <si>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</si>
  <si>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</si>
  <si>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</si>
  <si>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</si>
  <si>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</si>
  <si>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</si>
  <si>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</si>
  <si>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</si>
  <si>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</si>
  <si>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</si>
  <si>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</si>
  <si>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</si>
  <si>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</si>
  <si>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39</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</si>
  <si>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</si>
  <si>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</si>
  <si>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</si>
  <si>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</si>
  <si>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</si>
  <si>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</si>
  <si>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</si>
  <si>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</si>
  <si>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Open top hopper cars - special</t>
  </si>
  <si>
    <t xml:space="preserve">   service (J__O), and All Code K)</t>
  </si>
  <si>
    <t xml:space="preserve"> Refrigerator cars - mechanical</t>
  </si>
  <si>
    <t>44</t>
  </si>
  <si>
    <t xml:space="preserve"> (R_5,_, R_6_, R_7_, R_8_, R_9_)</t>
  </si>
  <si>
    <t xml:space="preserve"> Refrigerator cars - nonmechanical</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</si>
  <si>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</si>
  <si>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</si>
  <si>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</si>
  <si>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</si>
  <si>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</si>
  <si>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</si>
  <si>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</si>
  <si>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</si>
  <si>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</si>
  <si>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</si>
  <si>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</si>
  <si>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</si>
  <si>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</si>
  <si>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</si>
  <si>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</si>
  <si>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</si>
  <si>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</si>
  <si>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</si>
  <si>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</si>
  <si>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</si>
  <si>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</si>
  <si>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</si>
  <si>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</si>
  <si>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</si>
  <si>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</si>
  <si>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</si>
  <si>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</si>
  <si>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</si>
  <si>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</si>
  <si>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</si>
  <si>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</si>
  <si>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</si>
  <si>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</si>
  <si>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</si>
  <si>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</si>
  <si>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</si>
  <si>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</si>
  <si>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</si>
  <si>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</si>
  <si>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</si>
  <si>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</si>
  <si>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</si>
  <si>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</si>
  <si>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</si>
  <si>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</si>
  <si>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</si>
  <si>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</si>
  <si>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</si>
  <si>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</si>
  <si>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</si>
  <si>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</si>
  <si>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710S. UNIT COST OF EQUIPMENT INSTALLED DURING THE YEAR</t>
  </si>
  <si>
    <t xml:space="preserve">    1. 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</si>
  <si>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</si>
  <si>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 the</t>
  </si>
  <si>
    <t>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</si>
  <si>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t>
  </si>
  <si>
    <t>(S) including units acquired through capitalized leases (L).</t>
  </si>
  <si>
    <t xml:space="preserve">    2. 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</si>
  <si>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</si>
  <si>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</si>
  <si>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</si>
  <si>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aluminum-covered hopper car (LO), steel boxcars-special service (XAP), etc.  For TOFC/COFC show type of equipment as enumerated in Schedule 710.</t>
  </si>
  <si>
    <t xml:space="preserve">    3. In column (c) show the total weight in tons of 2,000 pounds.  The weight of the equipment acquired should be the weight 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</si>
  <si>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</si>
  <si>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</si>
  <si>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</si>
  <si>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 unit or</t>
  </si>
  <si>
    <t>units placed in service for the first time on any railroad.</t>
  </si>
  <si>
    <t xml:space="preserve">    6. All unequipped boxcars acquired in whole or in part with incentive per diem funds should be reported on separate lines and appropriately identified by</t>
  </si>
  <si>
    <t>footnote or sub-heading.</t>
  </si>
  <si>
    <t>NEW UNITS</t>
  </si>
  <si>
    <t>Total weight</t>
  </si>
  <si>
    <t>Total cost</t>
  </si>
  <si>
    <t>Method of</t>
  </si>
  <si>
    <t>Number of units</t>
  </si>
  <si>
    <t>(tons)</t>
  </si>
  <si>
    <t>(000)</t>
  </si>
  <si>
    <t>acquisition</t>
  </si>
  <si>
    <t>(see instructions)</t>
  </si>
  <si>
    <t>Diesel-Freight Locomotives</t>
  </si>
  <si>
    <t>P</t>
  </si>
  <si>
    <t>Freight-Train Cars</t>
  </si>
  <si>
    <t xml:space="preserve">  Covered Hoppers</t>
  </si>
  <si>
    <t xml:space="preserve">  Open Top Hoppers</t>
  </si>
  <si>
    <t>Work Equipment Cars</t>
  </si>
  <si>
    <t xml:space="preserve">  Dump and Ballast Cars</t>
  </si>
  <si>
    <t xml:space="preserve">  Other MOW</t>
  </si>
  <si>
    <t>REBUILT UNITS</t>
  </si>
  <si>
    <t>GRAND TOTAL (NEW AND REBUILT)</t>
  </si>
  <si>
    <t xml:space="preserve">       Road Initials     BNSF    Year 2015</t>
  </si>
  <si>
    <t>GENERAL INSTRUCTIONS CONCERNING RETURNS TO BE MADE IN SCHEDULES 720, 721, 723, AND 726</t>
  </si>
  <si>
    <t>1. For purposes of these schedules, the track categories are defined as follows:</t>
  </si>
  <si>
    <t xml:space="preserve">    Track category 1</t>
  </si>
  <si>
    <t xml:space="preserve">     A - Freight density of 20 million or more gross ton miles per track mile per year (include passing tracks, turnouts and crossovers)</t>
  </si>
  <si>
    <t xml:space="preserve">     B - Freight density of less than 20 million gross ton miles per track mile per year, but at least 5 million (include passing tracks, turnouts and crossovers)</t>
  </si>
  <si>
    <t xml:space="preserve">     C - Freight density of less than 5 million gross ton miles per track mile per year, but at least 1 million (include passing tracks, turnouts and crossovers)</t>
  </si>
  <si>
    <t xml:space="preserve">     D - Freight density of less than 1 million gross ton miles per track mile per year(include passing tracks, turnouts and crossovers)</t>
  </si>
  <si>
    <t xml:space="preserve">     E - Way and yard switching tracks (passing tracks, crossovers and turnouts shall be included in category A, B, C, D, F, and Potential abandonments, as appropriate).</t>
  </si>
  <si>
    <t xml:space="preserve">     F - Track over which any passenger service is provided (other than potential abandonments).  Mileage should be included within track categories A through E unless there is </t>
  </si>
  <si>
    <t xml:space="preserve">         dedicated entirely to passenger service F.</t>
  </si>
  <si>
    <t xml:space="preserve">   Potential abandonments - Route segments identified by railroads as potentially subject to abandonment as required by Section 10904 of the Interstate Commerce Act.</t>
  </si>
  <si>
    <t>2.This schedule should include all class 1, 2, 3, or 4 track from schedule 700 that is maintained by the respondent (class 5 is assumed to be maintained by others).</t>
  </si>
  <si>
    <t xml:space="preserve">3. If, for two consecutive years, a line segment classified in one track category maintains a traffic density which would place it in another, it shall be reclassified into that category </t>
  </si>
  <si>
    <t xml:space="preserve">       as of the beginning of the second year.</t>
  </si>
  <si>
    <t>4.Traffic density related to passenger service shall not be included in the determination of the track category of a line segment.</t>
  </si>
  <si>
    <t xml:space="preserve">                                                              720. TRACK AND TRAFFIC CONDITIONS</t>
  </si>
  <si>
    <t>1. Disclose the requested information pertaining to track and traffic conditions.</t>
  </si>
  <si>
    <t>Mileage of tracks</t>
  </si>
  <si>
    <t>Average annual traffic density in</t>
  </si>
  <si>
    <t>Average running</t>
  </si>
  <si>
    <t xml:space="preserve">Track miles under </t>
  </si>
  <si>
    <t>Track Category</t>
  </si>
  <si>
    <t>at end of period</t>
  </si>
  <si>
    <t>millions of gross ton-miles per track-mile*</t>
  </si>
  <si>
    <t>speed limit</t>
  </si>
  <si>
    <t>slow orders</t>
  </si>
  <si>
    <t>(whole numbers)</t>
  </si>
  <si>
    <t>(use two decimal places)</t>
  </si>
  <si>
    <t>D</t>
  </si>
  <si>
    <t>E</t>
  </si>
  <si>
    <t>n/a</t>
  </si>
  <si>
    <t>F</t>
  </si>
  <si>
    <t>Potential abandonments</t>
  </si>
  <si>
    <t>*To determine average density, total track miles (route miles times number of tracks), rather than route-miles, shall be used.</t>
  </si>
  <si>
    <t>721.  TIES LAID IN REPLACEMENT</t>
  </si>
  <si>
    <t>Furnish the requested information concerning ties laid in replacement.</t>
  </si>
  <si>
    <t>In column (j), report the total board feet of switch and bridge ties laid in replacement.</t>
  </si>
  <si>
    <t>The term "spot maintenance" in column (k) means repairs to track components during routine inspections, as opposed to programmed replacements aimed at upgrading the general condition of the</t>
  </si>
  <si>
    <t>tracks.  "Percent of spot maintenance" refers to the percentage of total ties or board feet laid in replacement that are considered to be spot maintenance.</t>
  </si>
  <si>
    <t>In line 9, the average cost per tie should include transportation charges on foreign lines, tie trains, loading, inspection, and the cost of handling ties in general supply storage and seasoning yards,</t>
  </si>
  <si>
    <t>and in the case of treating ties, also the cost of handling at treating plants and the cost of treatment.  The cost of unloading, hauling over the carrier's own lines, and placing the ties in tracks and</t>
  </si>
  <si>
    <t>of train service other than that necessary in connection with loading or treatment should not be included in this schedule.</t>
  </si>
  <si>
    <t>Number of crossties laid in replacement</t>
  </si>
  <si>
    <t>Cross ties</t>
  </si>
  <si>
    <t>switch  and</t>
  </si>
  <si>
    <t>New Ties</t>
  </si>
  <si>
    <t>Second-hand Ties</t>
  </si>
  <si>
    <t>Switch and</t>
  </si>
  <si>
    <t>bridge ties</t>
  </si>
  <si>
    <t>Wooden</t>
  </si>
  <si>
    <t>Concrete</t>
  </si>
  <si>
    <t>% of spot</t>
  </si>
  <si>
    <t>Treated</t>
  </si>
  <si>
    <t>Untreated</t>
  </si>
  <si>
    <t>(board feet)</t>
  </si>
  <si>
    <t>maintenance</t>
  </si>
  <si>
    <t>Average cost per cross tie</t>
  </si>
  <si>
    <t xml:space="preserve">    and switch tie  (MBM)</t>
  </si>
  <si>
    <t>722.  TIES LAID IN ADDITIONAL TRACKS AND IN NEW LINES AND EXTENSIONS</t>
  </si>
  <si>
    <t>Give particulars of ties laid during the year in new construction during the year.</t>
  </si>
  <si>
    <t>In column (a), classify the ties as follows:</t>
  </si>
  <si>
    <t xml:space="preserve">     U - Wooden ties, untreated when applied.</t>
  </si>
  <si>
    <t xml:space="preserve">     T  - Wooden ties, treated before application.</t>
  </si>
  <si>
    <t xml:space="preserve">     S  - Ties other than wooden (steel, concrete, etc.).  Indicate type under remarks in column (h).</t>
  </si>
  <si>
    <t>Report new and second-hand (relay) ties separately, indicating in column (h) which ties are new.</t>
  </si>
  <si>
    <t>In columns (d) and (g), show the total cost, including transportation charges on foreign lines, tie trains, loading, inspection, and the cost of handling ties in general supply, storage and seasoning yard.</t>
  </si>
  <si>
    <t xml:space="preserve">     In the case of treated ties, also show the cost of handling at treating plants and the cost of treatment.  The cost of unloading, hauling over carrier's own lines, and placing the ties in tracks, and of train</t>
  </si>
  <si>
    <t xml:space="preserve">     service, other than that necessary in connection with loading or treatment, should not be included in this schedule.</t>
  </si>
  <si>
    <t>Cross Ties</t>
  </si>
  <si>
    <t>Switch and Bridge Ties</t>
  </si>
  <si>
    <t>Total cost of</t>
  </si>
  <si>
    <t>cross ties laid in</t>
  </si>
  <si>
    <t>Number of feet</t>
  </si>
  <si>
    <t>Average cost</t>
  </si>
  <si>
    <t>switch &amp; bridge</t>
  </si>
  <si>
    <t>Total number</t>
  </si>
  <si>
    <t>new tracks</t>
  </si>
  <si>
    <t>(board measure)</t>
  </si>
  <si>
    <t>per M feet</t>
  </si>
  <si>
    <t>ties laid in new</t>
  </si>
  <si>
    <t>Remarks</t>
  </si>
  <si>
    <t>of ties</t>
  </si>
  <si>
    <t>of ties applied</t>
  </si>
  <si>
    <t>per tie</t>
  </si>
  <si>
    <t>laid in tracks</t>
  </si>
  <si>
    <t>tracks during year</t>
  </si>
  <si>
    <t>T</t>
  </si>
  <si>
    <t>New</t>
  </si>
  <si>
    <t>S</t>
  </si>
  <si>
    <t xml:space="preserve">   Number of miles of new running tracks, passing tracks, cross-overs, etc., in which ties were laid</t>
  </si>
  <si>
    <t xml:space="preserve">   Number of miles of new yard, station, team, industry, and other switching tracks in which ties were laid</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</si>
  <si>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</si>
  <si>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</si>
  <si>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 general condition of the</t>
  </si>
  <si>
    <t>tracks.  "Percent of spot maintenance" refers to the percentage of total rails laid in replacement that are considered to be spot maintenance.</t>
  </si>
  <si>
    <t xml:space="preserve">In line 9, the average cost of new and relay rail should include the cost of loading at the point of purchase ready for shipment, freight charges paid to foreign lines, and the cost of handling rails in </t>
  </si>
  <si>
    <t>general supply and storage yards.   The cost of unloading, hauling over the carrier's own lines, and placing the rails in tracks and of train service in connection with the distribution of rails should not</t>
  </si>
  <si>
    <t>be included in this schedule.</t>
  </si>
  <si>
    <t>Miles of rail laid in replacement (rail-miles)</t>
  </si>
  <si>
    <t>New rail</t>
  </si>
  <si>
    <t>Relay rail</t>
  </si>
  <si>
    <t>Percent of</t>
  </si>
  <si>
    <t>Welded</t>
  </si>
  <si>
    <t>Bolted</t>
  </si>
  <si>
    <t>Spot</t>
  </si>
  <si>
    <t>rail</t>
  </si>
  <si>
    <t>Maintenance</t>
  </si>
  <si>
    <t xml:space="preserve"> A</t>
  </si>
  <si>
    <t xml:space="preserve"> B</t>
  </si>
  <si>
    <t xml:space="preserve"> C</t>
  </si>
  <si>
    <t xml:space="preserve"> D</t>
  </si>
  <si>
    <t xml:space="preserve"> E</t>
  </si>
  <si>
    <t xml:space="preserve"> F</t>
  </si>
  <si>
    <t xml:space="preserve"> Potential Abandonments</t>
  </si>
  <si>
    <t xml:space="preserve"> Average cost of new and relay rail laid in replacement per gross ton</t>
  </si>
  <si>
    <t>Relay</t>
  </si>
  <si>
    <t>724.  RAILS LAID IN ADDITIONAL TRACKS AND IN NEW LINES AND EXTENSIONS</t>
  </si>
  <si>
    <t>Give particulars of all rails applied during the year in connection with the construction of new track.</t>
  </si>
  <si>
    <t>In Column (a) classify the kind of rail applied as follows:</t>
  </si>
  <si>
    <t>New steel rails, Bessemer process.</t>
  </si>
  <si>
    <t>New steel rails, open-hearth process</t>
  </si>
  <si>
    <t>New rails, special alloy (describe more fully in a footnote).</t>
  </si>
  <si>
    <t>Relay rails.</t>
  </si>
  <si>
    <t>Returns in Columns (c) and (g) should be reported in WHOLE numbers.  Fractions of less than one-half should be disregarded and fractions of</t>
  </si>
  <si>
    <t xml:space="preserve"> one-half or more should be counted as one.</t>
  </si>
  <si>
    <t>The returns in Columns (d) and (h) should include the cost of loading at the point of purchase ready for shipment, the freight charges paid to</t>
  </si>
  <si>
    <t xml:space="preserve"> foreign lines, and the cost of handling rails in general supply and storage yards.  The cost of unloading, hauling over carrier's own lines, and placing</t>
  </si>
  <si>
    <t xml:space="preserve"> the rails in tracks, as well as train service in connection with the distribution of the rail, should not be included in this schedule.</t>
  </si>
  <si>
    <t>Rail Applied in Running Tracks, Passing Tracks.</t>
  </si>
  <si>
    <t>Rail Applied in Yard, Station, Team, Industry</t>
  </si>
  <si>
    <t>Crossovers, Etc.</t>
  </si>
  <si>
    <t>and Other Switching Tracks</t>
  </si>
  <si>
    <t>Total cost of rail</t>
  </si>
  <si>
    <t>applied in running</t>
  </si>
  <si>
    <t>applied in yard,</t>
  </si>
  <si>
    <t>track, passing</t>
  </si>
  <si>
    <t>station, team,</t>
  </si>
  <si>
    <t>Pounds</t>
  </si>
  <si>
    <t>Number</t>
  </si>
  <si>
    <t>track, crossovers,</t>
  </si>
  <si>
    <t>industry, and other</t>
  </si>
  <si>
    <t>per yard</t>
  </si>
  <si>
    <t>of tons</t>
  </si>
  <si>
    <t>etc., during</t>
  </si>
  <si>
    <t>per ton</t>
  </si>
  <si>
    <t>switching track</t>
  </si>
  <si>
    <t>of rail</t>
  </si>
  <si>
    <t>(2000 lbs)</t>
  </si>
  <si>
    <t xml:space="preserve"> Number of miles of new running tracks, passing tracks, cross-overs, etc., in which rails were laid.</t>
  </si>
  <si>
    <t xml:space="preserve"> Number of miles of new yard, station, team, industry, and other switching tracks in which rails were laid.   </t>
  </si>
  <si>
    <t xml:space="preserve"> Track-miles of welded rail installed on system this year</t>
  </si>
  <si>
    <t xml:space="preserve">  Total to date</t>
  </si>
  <si>
    <t>725.   WEIGHT OF RAIL</t>
  </si>
  <si>
    <t>Give the particulars called for below concerning the road and track operated by respondent at the close of the year.  Only the respondent's</t>
  </si>
  <si>
    <t xml:space="preserve"> proportion of jointly owned mileage should be included.  Under "Weight of rail," the various weights of rail should be given.  Road and track</t>
  </si>
  <si>
    <t xml:space="preserve"> occupied under trackage rights or other form of license should not be included herein, but all road and track held under any form of lease (granting</t>
  </si>
  <si>
    <t xml:space="preserve"> exclusive possession to the lessee) should be included.</t>
  </si>
  <si>
    <t>Weight of</t>
  </si>
  <si>
    <t>Line-haul</t>
  </si>
  <si>
    <t>Switching and</t>
  </si>
  <si>
    <t>rails per yard</t>
  </si>
  <si>
    <t>companies (miles</t>
  </si>
  <si>
    <t>terminal companies</t>
  </si>
  <si>
    <t>(pounds)</t>
  </si>
  <si>
    <t>of main track)</t>
  </si>
  <si>
    <t>(miles of all track)</t>
  </si>
  <si>
    <t>70</t>
  </si>
  <si>
    <t>76</t>
  </si>
  <si>
    <t>77</t>
  </si>
  <si>
    <t>80</t>
  </si>
  <si>
    <t>100</t>
  </si>
  <si>
    <t>105</t>
  </si>
  <si>
    <t>110</t>
  </si>
  <si>
    <t>112</t>
  </si>
  <si>
    <t>115</t>
  </si>
  <si>
    <t>119</t>
  </si>
  <si>
    <t>128</t>
  </si>
  <si>
    <t>129</t>
  </si>
  <si>
    <t>130</t>
  </si>
  <si>
    <t>131</t>
  </si>
  <si>
    <t>132</t>
  </si>
  <si>
    <t>133</t>
  </si>
  <si>
    <t>136</t>
  </si>
  <si>
    <t>140</t>
  </si>
  <si>
    <t>Unknown</t>
  </si>
  <si>
    <t xml:space="preserve">726.  SUMMARY OF TRACK REPLACEMENTS  </t>
  </si>
  <si>
    <t>Furnish the requested information concerning the summary of track replacements.</t>
  </si>
  <si>
    <t>In columns (d), (e), (g), and (j), give the percentage of replacements to units of property in each track category at year end.</t>
  </si>
  <si>
    <t>Rail</t>
  </si>
  <si>
    <t>Track Surfacing</t>
  </si>
  <si>
    <t>Number of ties replaced</t>
  </si>
  <si>
    <t>Percent replaced</t>
  </si>
  <si>
    <t>Miles of rail</t>
  </si>
  <si>
    <t>Cubic yards</t>
  </si>
  <si>
    <t>Crossties</t>
  </si>
  <si>
    <t>replaced</t>
  </si>
  <si>
    <t>Percent</t>
  </si>
  <si>
    <t>of ballast</t>
  </si>
  <si>
    <t>(rail-miles)</t>
  </si>
  <si>
    <t>Replaced</t>
  </si>
  <si>
    <t>placed</t>
  </si>
  <si>
    <t>surfaced</t>
  </si>
  <si>
    <t xml:space="preserve"> Potential abandonments</t>
  </si>
  <si>
    <t>750.  CONSUMPTION OF DIESEL FUEL</t>
  </si>
  <si>
    <t>Kind of locomotive service</t>
  </si>
  <si>
    <t>Diesel oil (gallons)</t>
  </si>
  <si>
    <t>Freight</t>
  </si>
  <si>
    <t>Yard Switching</t>
  </si>
  <si>
    <t xml:space="preserve">  TOTAL</t>
  </si>
  <si>
    <t>COST OF FUEL $(000)*</t>
  </si>
  <si>
    <t>Work Train</t>
  </si>
  <si>
    <t>*Show cost of fuel charged to train and yard service (function 67-Loco. Fuels).  The cost stated for diesel fuel should be the total charges in the accounts specified, including freight charges and handling</t>
  </si>
  <si>
    <t>expenses.   Fuel consumed by mixed and special trains that are predominantly freight should be included in freight service, but where the service of mixed or special trains is predominantly passenger, the</t>
  </si>
  <si>
    <t>fuel should be included in passenger service.</t>
  </si>
  <si>
    <t xml:space="preserve">                                                                                                                              Road Initials: BNSF                  Year  2015</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</si>
  <si>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</si>
  <si>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</si>
  <si>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</si>
  <si>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</si>
  <si>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</si>
  <si>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</si>
  <si>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</si>
  <si>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</si>
  <si>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</si>
  <si>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</si>
  <si>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</si>
  <si>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</si>
  <si>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</si>
  <si>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</si>
  <si>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</si>
  <si>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</si>
  <si>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</si>
  <si>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</si>
  <si>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</si>
  <si>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</si>
  <si>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</si>
  <si>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</si>
  <si>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</si>
  <si>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</si>
  <si>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</si>
  <si>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</si>
  <si>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</si>
  <si>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</si>
  <si>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</si>
  <si>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</si>
  <si>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</si>
  <si>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</si>
  <si>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</si>
  <si>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</si>
  <si>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</si>
  <si>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A car-mile is a movement of a unit of car equipment a distance of one mile.  Use car designations shown in Schedule 710. Under</t>
  </si>
  <si>
    <t>Railroad Owned and Leased Cars, items 4-01 and 4-11, report both foreign cars and respondent's own cars while on the line of the</t>
  </si>
  <si>
    <t>respondent railroad.  In Items 4-13 and 4-15, report private-line cars and shipper owned cars.  Loaded and empty miles should be</t>
  </si>
  <si>
    <t>reported whether or not the railroad reimbursed the owner on a loaded and/or empty mile basis.  Report miles made by flatcars</t>
  </si>
  <si>
    <t>carrying empty highway trailers that are not moving under revenue billigs as empty freight cars-miles.  Do not report miles made by</t>
  </si>
  <si>
    <t>motorcars or business cars.</t>
  </si>
  <si>
    <t>(I)</t>
  </si>
  <si>
    <t>Exclude from Items 4-01, 4-11, 4-13, and 4-5, car-miles of work equipment, cars carrying company freight, and non-revenue</t>
  </si>
  <si>
    <t>private line cars moving in transportation trains.  Include such car-miles in Items 4-17, 4-18, and 4-19.  If private line cars move in revenue</t>
  </si>
  <si>
    <t>service, yhe loaded and empty miles should not be considered n0-payment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</si>
  <si>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</si>
  <si>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</si>
  <si>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</si>
  <si>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</si>
  <si>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</si>
  <si>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</si>
  <si>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</si>
  <si>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</si>
  <si>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</si>
  <si>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</si>
  <si>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</si>
  <si>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</si>
  <si>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</si>
  <si>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</si>
  <si>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</si>
  <si>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</si>
  <si>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</si>
  <si>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</si>
  <si>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</si>
  <si>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Road Initials:  BNSF          Year       2015                                                                                                                  93</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</si>
  <si>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</si>
  <si>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</si>
  <si>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</si>
  <si>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</si>
  <si>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</si>
  <si>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</si>
  <si>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</si>
  <si>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</si>
  <si>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</si>
  <si>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</si>
  <si>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</si>
  <si>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</si>
  <si>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</si>
  <si>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</si>
  <si>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</si>
  <si>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</si>
  <si>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</si>
  <si>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</si>
  <si>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</si>
  <si>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</si>
  <si>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</si>
  <si>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</si>
  <si>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</si>
  <si>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</si>
  <si>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</si>
  <si>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</si>
  <si>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</si>
  <si>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</si>
  <si>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</si>
  <si>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</si>
  <si>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</si>
  <si>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</si>
  <si>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</si>
  <si>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</si>
  <si>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</si>
  <si>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</si>
  <si>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</si>
  <si>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</si>
  <si>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</si>
  <si>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</si>
  <si>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</si>
  <si>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</si>
  <si>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</si>
  <si>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</si>
  <si>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</si>
  <si>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</si>
  <si>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</si>
  <si>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</si>
  <si>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</si>
  <si>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</si>
  <si>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</si>
  <si>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</si>
  <si>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</si>
  <si>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</si>
  <si>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Car-miles reported in lines 25 (4-020), 41 (4-120), 57 (4-140), and 75 (4-160) will be computed using cars rather than</t>
  </si>
  <si>
    <t>constructed container platforms.  For example, an articulated car consisting of five platforms moved one mile will be counted as one car-mile,</t>
  </si>
  <si>
    <t>not five car-miles.</t>
  </si>
  <si>
    <t>(V)</t>
  </si>
  <si>
    <t>The intermodal Load Factor reported on Line 134 will be calculated for the average number of intermodal (TOFC/COFC) units loaded</t>
  </si>
  <si>
    <t>on the average intermodal car.  Units are to be calculated in the same manner as Line 123 (13 TOFC/COFC - No. of Revenue Trailers &amp;</t>
  </si>
  <si>
    <t>Containers Loaded and Unloaded (Q)).  Intermodal cars will be calculated in accordance with instruction U for reporting Flat-TOFC/COFC</t>
  </si>
  <si>
    <t>Car-miles.  Both intermodal (TOFC/COFC) units and intermodal cars are to be calculated using actual units and not constructed intermodal</t>
  </si>
  <si>
    <t>(TOFC/COFC) units or cars.</t>
  </si>
  <si>
    <t xml:space="preserve"> Railroad Annual Report R-1</t>
  </si>
  <si>
    <t xml:space="preserve">  Road Initials:   BNSF           Year   2015</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</si>
  <si>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</si>
  <si>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</si>
  <si>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</si>
  <si>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</si>
  <si>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</si>
  <si>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</si>
  <si>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</si>
  <si>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</si>
  <si>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</si>
  <si>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</si>
  <si>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</si>
  <si>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</si>
  <si>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</si>
  <si>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</si>
  <si>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</si>
  <si>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</si>
  <si>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</si>
  <si>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</si>
  <si>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</si>
  <si>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</si>
  <si>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</si>
  <si>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</si>
  <si>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</si>
  <si>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</si>
  <si>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</si>
  <si>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</si>
  <si>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</si>
  <si>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</si>
  <si>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</si>
  <si>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</si>
  <si>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</si>
  <si>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</si>
  <si>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</si>
  <si>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</si>
  <si>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</si>
  <si>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</si>
  <si>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</si>
  <si>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</si>
  <si>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</si>
  <si>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</si>
  <si>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</si>
  <si>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</si>
  <si>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</si>
  <si>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</si>
  <si>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</si>
  <si>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</si>
  <si>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</si>
  <si>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</si>
  <si>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</si>
  <si>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</si>
  <si>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</si>
  <si>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</si>
  <si>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</si>
  <si>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</si>
  <si>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</si>
  <si>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</si>
  <si>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</si>
  <si>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</si>
  <si>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</si>
  <si>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</si>
  <si>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</si>
  <si>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</si>
  <si>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</si>
  <si>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</si>
  <si>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</si>
  <si>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</si>
  <si>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Road Initials:   BNSF           Year   2015</t>
  </si>
  <si>
    <t>755.  RAILROAD OPERATING STATISTICS - (Continued)</t>
  </si>
  <si>
    <t>4-11</t>
  </si>
  <si>
    <t>RR Owned and Leased Cars - Empty</t>
  </si>
  <si>
    <t>4-110</t>
  </si>
  <si>
    <t>4-111</t>
  </si>
  <si>
    <t>4-112</t>
  </si>
  <si>
    <t>4-113</t>
  </si>
  <si>
    <t>4-114</t>
  </si>
  <si>
    <t>4-115</t>
  </si>
  <si>
    <t>4-116</t>
  </si>
  <si>
    <t>4-117</t>
  </si>
  <si>
    <t>4-118</t>
  </si>
  <si>
    <t>4-119</t>
  </si>
  <si>
    <t>4-120</t>
  </si>
  <si>
    <t>4-121</t>
  </si>
  <si>
    <t>4-122</t>
  </si>
  <si>
    <t>4-123</t>
  </si>
  <si>
    <t>4-124</t>
  </si>
  <si>
    <t>4-125</t>
  </si>
  <si>
    <t xml:space="preserve">   TOTAL  (Lines 31-45)</t>
  </si>
  <si>
    <t>4-13</t>
  </si>
  <si>
    <t>Private Line Cars - Loaded (H)</t>
  </si>
  <si>
    <t>4-130</t>
  </si>
  <si>
    <t>4-131</t>
  </si>
  <si>
    <t>4-132</t>
  </si>
  <si>
    <t>4-133</t>
  </si>
  <si>
    <t>4-134</t>
  </si>
  <si>
    <t>4-135</t>
  </si>
  <si>
    <t>4-136</t>
  </si>
  <si>
    <t>54</t>
  </si>
  <si>
    <t>4-137</t>
  </si>
  <si>
    <t>55</t>
  </si>
  <si>
    <t>4-138</t>
  </si>
  <si>
    <t>4-139</t>
  </si>
  <si>
    <t>57</t>
  </si>
  <si>
    <t>4-140</t>
  </si>
  <si>
    <t>4-141</t>
  </si>
  <si>
    <t>59</t>
  </si>
  <si>
    <t>4-142</t>
  </si>
  <si>
    <t>4-143</t>
  </si>
  <si>
    <t>4-144</t>
  </si>
  <si>
    <t xml:space="preserve">   Tank Under 22,000 Gallons</t>
  </si>
  <si>
    <t>62</t>
  </si>
  <si>
    <t>4-145</t>
  </si>
  <si>
    <t xml:space="preserve">   Tank - 22,000 Gallons and Over</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</si>
  <si>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</si>
  <si>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</si>
  <si>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</si>
  <si>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</si>
  <si>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</si>
  <si>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</si>
  <si>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</si>
  <si>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</si>
  <si>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</si>
  <si>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</si>
  <si>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</si>
  <si>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</si>
  <si>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</si>
  <si>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</si>
  <si>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</si>
  <si>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</si>
  <si>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</si>
  <si>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</si>
  <si>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</si>
  <si>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</si>
  <si>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</si>
  <si>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</si>
  <si>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</si>
  <si>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</si>
  <si>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</si>
  <si>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</si>
  <si>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</si>
  <si>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</si>
  <si>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</si>
  <si>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</si>
  <si>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</si>
  <si>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</si>
  <si>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</si>
  <si>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</si>
  <si>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</si>
  <si>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</si>
  <si>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</si>
  <si>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</si>
  <si>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&lt;1&gt;  Total number of loaded miles 11,832 and empty miles 2,547 by roadrailer reported above in lines 63 and 81 respectively, rather than line 84.</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</si>
  <si>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</si>
  <si>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</si>
  <si>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</si>
  <si>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</si>
  <si>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</si>
  <si>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</si>
  <si>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</si>
  <si>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</si>
  <si>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</si>
  <si>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</si>
  <si>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</si>
  <si>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</si>
  <si>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</si>
  <si>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</si>
  <si>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</si>
  <si>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</si>
  <si>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</si>
  <si>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</si>
  <si>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</si>
  <si>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</si>
  <si>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</si>
  <si>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</si>
  <si>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</si>
  <si>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</si>
  <si>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</si>
  <si>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</si>
  <si>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</si>
  <si>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</si>
  <si>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</si>
  <si>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</si>
  <si>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</si>
  <si>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</si>
  <si>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</si>
  <si>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</si>
  <si>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</si>
  <si>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</si>
  <si>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</si>
  <si>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</si>
  <si>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</si>
  <si>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</si>
  <si>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</si>
  <si>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9-02</t>
  </si>
  <si>
    <t xml:space="preserve">   Train Switching</t>
  </si>
  <si>
    <t>TOTAL YARD-SWITCHING HOURS (N)</t>
  </si>
  <si>
    <t>Train-Miles Work Trains (O)</t>
  </si>
  <si>
    <t>11-01</t>
  </si>
  <si>
    <t xml:space="preserve">   Locomotives</t>
  </si>
  <si>
    <t>11-02</t>
  </si>
  <si>
    <t xml:space="preserve">   Motorcars</t>
  </si>
  <si>
    <t>Number of Loaded Freight Cars (P)</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</si>
  <si>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</si>
  <si>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</si>
  <si>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</si>
  <si>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</si>
  <si>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</si>
  <si>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</si>
  <si>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</si>
  <si>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</si>
  <si>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</si>
  <si>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</si>
  <si>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</si>
  <si>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</si>
  <si>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</si>
  <si>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</si>
  <si>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</si>
  <si>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</si>
  <si>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</si>
  <si>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</si>
  <si>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</si>
  <si>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</si>
  <si>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</si>
  <si>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</si>
  <si>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</si>
  <si>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</si>
  <si>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TOFC/COFC - Average No. of Units Loaded Per Car</t>
  </si>
  <si>
    <t>PTC 330.  ROAD PROPERTY AND EQUIPMENT AND IMPROVEMENTS TO LEASED PROPERTY AND EQUIPMENT</t>
  </si>
  <si>
    <t>PTC 330.  ROAD PROPERTY AND EQUIPMENT AND IMPROVEMENTS TO LEASED PROPERTY AND EQUIPMENT - (Continued)</t>
  </si>
  <si>
    <t>* PTC-related expenditures from passenger-only service not otherwise captured in this schedule shall be stated in the aggregate here: None noted.</t>
  </si>
  <si>
    <t>** Excludes investments in equity method of $54,650 and $3,501 for MCC and PTC 220 companies, respectively</t>
  </si>
  <si>
    <t xml:space="preserve">PTC 332.  DEPRECIATION BASE AND RATES - ROAD AND EQUIPMENT OWNED AND LEASED FROM OTHERS   </t>
  </si>
  <si>
    <t>*The annual composite rates in column (d) are the prescribed rates for accounts 27 and 52.  Accounts 9, 26, 58, and 59 contain multiple class component rates and</t>
  </si>
  <si>
    <t>were recomputed in line with the instructions. As such, the PTC composite rates will differ from Federal Schedule 332 rates.</t>
  </si>
  <si>
    <t>** PTC-related expenditures from passenger-only service not otherwise captured in this schedule shall be stated in the aggregate here: None noted.</t>
  </si>
  <si>
    <t>PTC 335.  ACCUMULATED DEPRECIATION - ROAD AND EQUIPMENT OWNED AND USED</t>
  </si>
  <si>
    <t xml:space="preserve">If there is any inconsistency between credits to reserves as shown in column (c) and charges to operating expenses, a full explanation should   </t>
  </si>
  <si>
    <t>be given.</t>
  </si>
  <si>
    <t>Include authorized amortization amounts in column (c) on the lines for the affected accounts.</t>
  </si>
  <si>
    <t xml:space="preserve">PTC 352B.  INVESTMENT IN RAILROAD PROPERTY USED IN TRANSPORTATION SERVICE (By Property Account)  </t>
  </si>
  <si>
    <t>PTC 410.  RAILWAY OPERATING EXPENSES</t>
  </si>
  <si>
    <t xml:space="preserve">       Road Initials:  BNSF               Year 2015</t>
  </si>
  <si>
    <t xml:space="preserve">      Railroad Annual Report R-1</t>
  </si>
  <si>
    <t>PTC 410.  RAILWAY OPERATING EXPENSES - (Continued)</t>
  </si>
  <si>
    <t xml:space="preserve">            Road Initials:  BNSF               Year 2015</t>
  </si>
  <si>
    <t xml:space="preserve">        Road Initials:  BNSF               Year 2015</t>
  </si>
  <si>
    <t xml:space="preserve">   Trucks, trailers, &amp; containers - revenue service</t>
  </si>
  <si>
    <t xml:space="preserve">    Railroad Annual Report R-1</t>
  </si>
  <si>
    <t xml:space="preserve">           Road Initials:  BNSF               Year 2015</t>
  </si>
  <si>
    <t>PTC 700.  MILEAGE OPERATED AT CLOSE OF YEAR</t>
  </si>
  <si>
    <t>PTC 710. INVENTORY OF EQUIPMENT</t>
  </si>
  <si>
    <t xml:space="preserve">           Road Initials:  BNSF      Year 2015</t>
  </si>
  <si>
    <t>Beginning balance will not tie to ending balance of prior year due to PTC installation on 1,182 existing locomotives.</t>
  </si>
  <si>
    <t>PTC 710. INVENTORY OF EQUIPMENT  (Continued)</t>
  </si>
  <si>
    <t xml:space="preserve">                            Railroad Annual Report R-1                                     </t>
  </si>
  <si>
    <t>PTC 710.  INVENTORY OF EQUIPMENT - Continued</t>
  </si>
  <si>
    <t xml:space="preserve">     Railroad Annual Report R-1</t>
  </si>
  <si>
    <t>PTC 710.  INVENTORY OF EQUIPMENT - Concluded</t>
  </si>
  <si>
    <t>PTC 710S. UNIT COST OF EQUIPMENT INSTALLED DURING THE YEAR</t>
  </si>
  <si>
    <t xml:space="preserve">                                                              PTC 720. TRACK AND TRAFFIC CONDITIONS</t>
  </si>
  <si>
    <t>**PTC-related expenditures from passenger-only service not otherwise captured in this schedule shall be stated in the aggregate here:  Note noted.</t>
  </si>
  <si>
    <t>120A</t>
  </si>
  <si>
    <t xml:space="preserve">Footnote: PTC Grants  </t>
  </si>
  <si>
    <t>In addition to separating capital expenses and operating expenses incurred by the railroad for PTC, the respondent
entity should include by footnote disclosure here the value of funds received from government transfers to include grants, subsidies, and other contributions or reimbursements that the respondent entity used to purchase or create PTC assets or to offset PTC costs.  These amounts represent non-railroad monies that the respondent entity used for PTC and would provide for full disclosure of PTC costs on an annual basis.  This disclosure would identify the nature and location of the project by FRA identification, if applicable.</t>
  </si>
  <si>
    <t>Entity Receiving Funds</t>
  </si>
  <si>
    <t>Name of Program Providing Funding</t>
  </si>
  <si>
    <t>BNSF Railway</t>
  </si>
  <si>
    <t>Metra</t>
  </si>
  <si>
    <t>Chicago</t>
  </si>
  <si>
    <t>BNSF received the following amounts of PTC Grant Funding in years prior to 2015:</t>
  </si>
  <si>
    <t xml:space="preserve">Meteorcomm LLC, of which BNSF has 25% ownership and accounts for as an equity method investment, received PTC grant funding in prior years.  BNSF's portion is as follows:
</t>
  </si>
  <si>
    <t>                2012</t>
  </si>
  <si>
    <t>Line
No.</t>
  </si>
  <si>
    <t>Location(s) of the Project Funded</t>
  </si>
  <si>
    <t>Amount of Funding Received</t>
  </si>
  <si>
    <t>/s/ Mark Bracker</t>
  </si>
  <si>
    <t>/s/ Jon I. Stevens</t>
  </si>
  <si>
    <t>2301 Lou Menk Dr GOB 2W, Fort Worth, Texas  76131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</si>
</sst>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yyyy"/>
    <numFmt numFmtId="166" formatCode="&quot;$&quot;#,##0"/>
    <numFmt numFmtId="167" formatCode="_(* #,##0_);_(* \(#,##0\);_(* &quot;-&quot;??_);_(@_)"/>
    <numFmt numFmtId="168" formatCode="_(&quot;$&quot;* #,##0_);_(&quot;$&quot;* \(#,##0\);_(&quot;$&quot;* &quot;-&quot;??_);_(@_)"/>
    <numFmt numFmtId="169" formatCode="mmmm\ d\,\ yyyy"/>
    <numFmt numFmtId="170" formatCode="0.0%"/>
    <numFmt numFmtId="171" formatCode="#,##0.0_);\(#,##0.0\)"/>
    <numFmt numFmtId="172" formatCode="_(* #,##0.00_);_(* \(#,##0.00\);_(* &quot;-&quot;_);_(@_)"/>
    <numFmt numFmtId="173" formatCode="_(* #,##0.0_);_(* \(#,##0.0\);_(* &quot;-&quot;??_);_(@_)"/>
    <numFmt numFmtId="174" formatCode="###0;###0"/>
  </numFmts>
  <fonts count="65">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8"/>
      <name val="Arial"/>
      <family val="2"/>
    </font>
    <font>
      <sz val="14"/>
      <name val="Arial"/>
      <family val="2"/>
    </font>
    <font>
      <b/>
      <sz val="24"/>
      <name val="Arial"/>
      <family val="2"/>
    </font>
    <font>
      <sz val="16"/>
      <name val="Arial"/>
      <family val="2"/>
    </font>
    <font>
      <sz val="11"/>
      <name val="Arial"/>
      <family val="2"/>
    </font>
    <font>
      <sz val="8"/>
      <name val="Arial"/>
      <family val="2"/>
    </font>
    <font>
      <sz val="7"/>
      <name val="Arial MT"/>
    </font>
    <font>
      <b/>
      <sz val="8"/>
      <name val="Arial"/>
      <family val="2"/>
    </font>
    <font>
      <sz val="8"/>
      <name val="Arial MT"/>
      <family val="2"/>
    </font>
    <font>
      <b/>
      <sz val="8"/>
      <name val="Arial MT"/>
      <family val="2"/>
    </font>
    <font>
      <sz val="7"/>
      <name val="Arial"/>
      <family val="2"/>
    </font>
    <font>
      <sz val="10"/>
      <name val="Arial MT"/>
    </font>
    <font>
      <sz val="9"/>
      <name val="Arial"/>
      <family val="2"/>
    </font>
    <font>
      <sz val="9"/>
      <name val="Arial MT"/>
    </font>
    <font>
      <sz val="7"/>
      <name val="Arial MT"/>
      <family val="2"/>
    </font>
    <font>
      <b/>
      <sz val="10"/>
      <name val="Arial"/>
      <family val="2"/>
    </font>
    <font>
      <b/>
      <sz val="7"/>
      <name val="Arial"/>
      <family val="2"/>
    </font>
    <font>
      <sz val="6"/>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8"/>
      <color indexed="12"/>
      <name val="Arial"/>
      <family val="2"/>
    </font>
    <font>
      <sz val="8"/>
      <name val="Arial"/>
      <family val="2"/>
    </font>
    <font>
      <sz val="10"/>
      <name val="Arial"/>
      <family val="2"/>
    </font>
    <font>
      <sz val="6"/>
      <name val="Arial MT"/>
    </font>
    <font>
      <sz val="11"/>
      <name val="Times New Roman"/>
      <family val="1"/>
    </font>
    <font>
      <sz val="8"/>
      <color theme="1"/>
      <name val="Arial"/>
      <family val="2"/>
    </font>
    <font>
      <b/>
      <sz val="8"/>
      <color theme="1"/>
      <name val="Arial"/>
      <family val="2"/>
    </font>
    <font>
      <sz val="10"/>
      <name val="Arial MT"/>
      <family val="2"/>
    </font>
    <font>
      <sz val="12"/>
      <name val="Arial"/>
      <family val="2"/>
    </font>
    <font>
      <sz val="12"/>
      <name val="Arial MT"/>
    </font>
    <font>
      <u/>
      <sz val="11"/>
      <name val="Arial"/>
      <family val="2"/>
    </font>
    <font>
      <u/>
      <sz val="12"/>
      <name val="Arial"/>
      <family val="2"/>
    </font>
    <font>
      <sz val="11"/>
      <name val="Arial MT"/>
    </font>
    <font>
      <sz val="7"/>
      <color theme="1"/>
      <name val="Arial"/>
      <family val="2"/>
    </font>
    <font>
      <b/>
      <sz val="7"/>
      <color theme="1"/>
      <name val="Arial"/>
      <family val="2"/>
    </font>
    <font>
      <b/>
      <sz val="9"/>
      <name val="Arial"/>
      <family val="2"/>
    </font>
    <font>
      <sz val="8"/>
      <color indexed="9"/>
      <name val="Arial"/>
      <family val="2"/>
    </font>
    <font>
      <sz val="11"/>
      <name val="Arial MT"/>
      <family val="2"/>
    </font>
    <font>
      <b/>
      <sz val="12"/>
      <name val="Arial"/>
      <family val="2"/>
    </font>
    <font>
      <sz val="8"/>
      <color indexed="10"/>
      <name val="Arial"/>
      <family val="2"/>
    </font>
    <font>
      <sz val="8"/>
      <color rgb="FF0000FF"/>
      <name val="Arial"/>
      <family val="2"/>
    </font>
    <font>
      <b/>
      <i/>
      <sz val="7"/>
      <name val="Arial"/>
      <family val="2"/>
    </font>
    <font>
      <sz val="8"/>
      <name val="Arial MT"/>
    </font>
    <font>
      <sz val="11"/>
      <name val="Calibri"/>
      <family val="2"/>
      <scheme val="minor"/>
    </font>
    <font>
      <i/>
      <sz val="8"/>
      <name val="Arial"/>
      <family val="2"/>
    </font>
    <font>
      <sz val="8"/>
      <name val="Arial"/>
    </font>
  </fonts>
  <fills count="5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0"/>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8"/>
      </patternFill>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8"/>
      </patternFill>
    </fill>
    <fill>
      <patternFill patternType="solid">
        <fgColor theme="1"/>
        <bgColor indexed="8"/>
      </patternFill>
    </fill>
    <fill>
      <patternFill patternType="solid">
        <fgColor indexed="9"/>
        <bgColor indexed="8"/>
      </patternFill>
    </fill>
    <fill>
      <patternFill patternType="solid">
        <fgColor rgb="FFFFFFFF"/>
      </patternFill>
    </fill>
  </fills>
  <borders count="3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bottom style="double">
        <color indexed="8"/>
      </bottom>
      <diagonal/>
    </border>
    <border>
      <left/>
      <right style="thin">
        <color indexed="8"/>
      </right>
      <top/>
      <bottom style="double">
        <color indexed="8"/>
      </bottom>
      <diagonal/>
    </border>
    <border>
      <left/>
      <right/>
      <top style="double">
        <color indexed="8"/>
      </top>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top style="double">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8"/>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8"/>
      </right>
      <top style="thin">
        <color indexed="8"/>
      </top>
      <bottom/>
      <diagonal/>
    </border>
    <border>
      <left style="medium">
        <color indexed="64"/>
      </left>
      <right/>
      <top/>
      <bottom style="thin">
        <color indexed="8"/>
      </bottom>
      <diagonal/>
    </border>
    <border>
      <left style="thin">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8"/>
      </bottom>
      <diagonal/>
    </border>
    <border>
      <left style="medium">
        <color indexed="64"/>
      </left>
      <right style="thin">
        <color indexed="64"/>
      </right>
      <top/>
      <bottom style="thin">
        <color indexed="8"/>
      </bottom>
      <diagonal/>
    </border>
    <border>
      <left style="medium">
        <color indexed="64"/>
      </left>
      <right style="medium">
        <color indexed="64"/>
      </right>
      <top style="thin">
        <color indexed="8"/>
      </top>
      <bottom style="medium">
        <color indexed="9"/>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8"/>
      </left>
      <right/>
      <top style="medium">
        <color indexed="8"/>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8"/>
      </left>
      <right/>
      <top/>
      <bottom/>
      <diagonal/>
    </border>
    <border>
      <left style="thin">
        <color indexed="8"/>
      </left>
      <right style="medium">
        <color indexed="64"/>
      </right>
      <top/>
      <bottom/>
      <diagonal/>
    </border>
    <border>
      <left style="medium">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bottom/>
      <diagonal/>
    </border>
    <border>
      <left/>
      <right style="medium">
        <color indexed="64"/>
      </right>
      <top/>
      <bottom style="thin">
        <color indexed="8"/>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bottom style="thin">
        <color indexed="8"/>
      </bottom>
      <diagonal/>
    </border>
    <border>
      <left style="medium">
        <color indexed="8"/>
      </left>
      <right/>
      <top/>
      <bottom style="medium">
        <color indexed="8"/>
      </bottom>
      <diagonal/>
    </border>
    <border>
      <left style="medium">
        <color indexed="8"/>
      </left>
      <right style="medium">
        <color indexed="64"/>
      </right>
      <top/>
      <bottom style="medium">
        <color indexed="64"/>
      </bottom>
      <diagonal/>
    </border>
    <border>
      <left style="thin">
        <color indexed="8"/>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medium">
        <color indexed="8"/>
      </left>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diagonal/>
    </border>
    <border>
      <left/>
      <right style="medium">
        <color indexed="8"/>
      </right>
      <top/>
      <bottom/>
      <diagonal/>
    </border>
    <border>
      <left style="thin">
        <color indexed="8"/>
      </left>
      <right style="medium">
        <color indexed="8"/>
      </right>
      <top style="thin">
        <color indexed="8"/>
      </top>
      <bottom style="thin">
        <color indexed="64"/>
      </bottom>
      <diagonal/>
    </border>
    <border>
      <left style="medium">
        <color indexed="8"/>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thin">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thin">
        <color indexed="8"/>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8"/>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diagonal/>
    </border>
    <border>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bottom style="medium">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medium">
        <color indexed="8"/>
      </right>
      <top style="thin">
        <color indexed="64"/>
      </top>
      <bottom style="double">
        <color indexed="64"/>
      </bottom>
      <diagonal/>
    </border>
    <border>
      <left style="thin">
        <color indexed="8"/>
      </left>
      <right style="thin">
        <color indexed="8"/>
      </right>
      <top style="double">
        <color indexed="8"/>
      </top>
      <bottom style="thin">
        <color indexed="64"/>
      </bottom>
      <diagonal/>
    </border>
    <border>
      <left/>
      <right/>
      <top style="double">
        <color indexed="8"/>
      </top>
      <bottom style="thin">
        <color indexed="64"/>
      </bottom>
      <diagonal/>
    </border>
    <border>
      <left style="medium">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right style="thin">
        <color indexed="8"/>
      </right>
      <top style="thin">
        <color indexed="64"/>
      </top>
      <bottom/>
      <diagonal/>
    </border>
    <border>
      <left style="thin">
        <color indexed="64"/>
      </left>
      <right style="thin">
        <color indexed="8"/>
      </right>
      <top style="medium">
        <color indexed="64"/>
      </top>
      <bottom/>
      <diagonal/>
    </border>
    <border>
      <left/>
      <right style="medium">
        <color indexed="64"/>
      </right>
      <top style="medium">
        <color indexed="64"/>
      </top>
      <bottom/>
      <diagonal/>
    </border>
    <border>
      <left style="medium">
        <color indexed="8"/>
      </left>
      <right/>
      <top/>
      <bottom style="double">
        <color indexed="8"/>
      </bottom>
      <diagonal/>
    </border>
    <border>
      <left style="thin">
        <color indexed="8"/>
      </left>
      <right style="thin">
        <color indexed="8"/>
      </right>
      <top style="thin">
        <color indexed="8"/>
      </top>
      <bottom style="double">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style="thin">
        <color indexed="8"/>
      </right>
      <top style="double">
        <color indexed="8"/>
      </top>
      <bottom/>
      <diagonal/>
    </border>
    <border>
      <left style="medium">
        <color indexed="64"/>
      </left>
      <right style="thin">
        <color indexed="8"/>
      </right>
      <top/>
      <bottom/>
      <diagonal/>
    </border>
    <border>
      <left/>
      <right style="medium">
        <color indexed="64"/>
      </right>
      <top style="thin">
        <color indexed="8"/>
      </top>
      <bottom style="thin">
        <color indexed="8"/>
      </bottom>
      <diagonal/>
    </border>
    <border>
      <left style="medium">
        <color indexed="64"/>
      </left>
      <right style="thin">
        <color indexed="8"/>
      </right>
      <top style="double">
        <color indexed="8"/>
      </top>
      <bottom/>
      <diagonal/>
    </border>
    <border>
      <left/>
      <right style="medium">
        <color indexed="64"/>
      </right>
      <top style="double">
        <color indexed="8"/>
      </top>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medium">
        <color indexed="64"/>
      </bottom>
      <diagonal/>
    </border>
    <border>
      <left style="medium">
        <color indexed="8"/>
      </left>
      <right style="medium">
        <color indexed="64"/>
      </right>
      <top style="double">
        <color indexed="8"/>
      </top>
      <bottom style="medium">
        <color indexed="64"/>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top/>
      <bottom style="medium">
        <color indexed="8"/>
      </bottom>
      <diagonal/>
    </border>
    <border>
      <left style="thin">
        <color indexed="64"/>
      </left>
      <right style="thin">
        <color indexed="8"/>
      </right>
      <top style="double">
        <color indexed="8"/>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double">
        <color indexed="8"/>
      </bottom>
      <diagonal/>
    </border>
    <border>
      <left/>
      <right style="medium">
        <color indexed="64"/>
      </right>
      <top/>
      <bottom style="double">
        <color indexed="8"/>
      </bottom>
      <diagonal/>
    </border>
    <border>
      <left style="medium">
        <color indexed="64"/>
      </left>
      <right style="medium">
        <color indexed="8"/>
      </right>
      <top/>
      <bottom style="medium">
        <color indexed="64"/>
      </bottom>
      <diagonal/>
    </border>
    <border>
      <left style="medium">
        <color indexed="64"/>
      </left>
      <right/>
      <top style="double">
        <color indexed="8"/>
      </top>
      <bottom style="medium">
        <color indexed="64"/>
      </bottom>
      <diagonal/>
    </border>
    <border>
      <left style="thin">
        <color indexed="64"/>
      </left>
      <right style="thin">
        <color indexed="8"/>
      </right>
      <top style="double">
        <color indexed="8"/>
      </top>
      <bottom style="medium">
        <color indexed="64"/>
      </bottom>
      <diagonal/>
    </border>
    <border>
      <left/>
      <right/>
      <top/>
      <bottom style="medium">
        <color indexed="64"/>
      </bottom>
      <diagonal/>
    </border>
    <border>
      <left style="thin">
        <color indexed="64"/>
      </left>
      <right style="medium">
        <color indexed="64"/>
      </right>
      <top style="double">
        <color indexed="8"/>
      </top>
      <bottom style="medium">
        <color indexed="64"/>
      </bottom>
      <diagonal/>
    </border>
    <border>
      <left style="medium">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8"/>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thin">
        <color indexed="64"/>
      </top>
      <bottom style="thin">
        <color indexed="8"/>
      </bottom>
      <diagonal/>
    </border>
    <border>
      <left style="thin">
        <color indexed="8"/>
      </left>
      <right/>
      <top style="thin">
        <color indexed="8"/>
      </top>
      <bottom style="double">
        <color indexed="8"/>
      </bottom>
      <diagonal/>
    </border>
    <border>
      <left style="medium">
        <color indexed="64"/>
      </left>
      <right/>
      <top style="thin">
        <color indexed="8"/>
      </top>
      <bottom style="double">
        <color indexed="8"/>
      </bottom>
      <diagonal/>
    </border>
    <border>
      <left style="thin">
        <color indexed="64"/>
      </left>
      <right style="medium">
        <color indexed="64"/>
      </right>
      <top style="thin">
        <color indexed="8"/>
      </top>
      <bottom style="double">
        <color indexed="8"/>
      </bottom>
      <diagonal/>
    </border>
    <border>
      <left style="medium">
        <color indexed="64"/>
      </left>
      <right style="thin">
        <color indexed="8"/>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right style="thin">
        <color indexed="8"/>
      </right>
      <top style="thin">
        <color indexed="8"/>
      </top>
      <bottom style="double">
        <color indexed="8"/>
      </bottom>
      <diagonal/>
    </border>
    <border>
      <left style="medium">
        <color indexed="64"/>
      </left>
      <right style="thin">
        <color indexed="64"/>
      </right>
      <top style="thin">
        <color indexed="8"/>
      </top>
      <bottom style="double">
        <color indexed="8"/>
      </bottom>
      <diagonal/>
    </border>
    <border>
      <left/>
      <right style="medium">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right style="medium">
        <color indexed="64"/>
      </right>
      <top style="double">
        <color indexed="8"/>
      </top>
      <bottom style="thin">
        <color indexed="64"/>
      </bottom>
      <diagonal/>
    </border>
    <border>
      <left style="thin">
        <color indexed="64"/>
      </left>
      <right style="medium">
        <color indexed="64"/>
      </right>
      <top/>
      <bottom style="medium">
        <color indexed="64"/>
      </bottom>
      <diagonal/>
    </border>
    <border>
      <left style="thin">
        <color indexed="8"/>
      </left>
      <right/>
      <top style="double">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8"/>
      </right>
      <top style="thin">
        <color indexed="64"/>
      </top>
      <bottom style="medium">
        <color indexed="64"/>
      </bottom>
      <diagonal/>
    </border>
    <border>
      <left/>
      <right style="medium">
        <color indexed="64"/>
      </right>
      <top style="thin">
        <color indexed="8"/>
      </top>
      <bottom style="medium">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diagonal/>
    </border>
    <border>
      <left/>
      <right style="thin">
        <color theme="0"/>
      </right>
      <top/>
      <bottom/>
      <diagonal/>
    </border>
    <border>
      <left style="thin">
        <color theme="0"/>
      </left>
      <right style="thin">
        <color theme="0"/>
      </right>
      <top/>
      <bottom/>
      <diagonal/>
    </border>
    <border>
      <left style="medium">
        <color indexed="8"/>
      </left>
      <right style="medium">
        <color indexed="8"/>
      </right>
      <top/>
      <bottom style="thin">
        <color indexed="8"/>
      </bottom>
      <diagonal/>
    </border>
    <border>
      <left/>
      <right/>
      <top style="thin">
        <color indexed="64"/>
      </top>
      <bottom style="double">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medium">
        <color indexed="64"/>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8"/>
      </right>
      <top/>
      <bottom style="thin">
        <color indexed="64"/>
      </bottom>
      <diagonal/>
    </border>
    <border>
      <left style="medium">
        <color indexed="64"/>
      </left>
      <right/>
      <top/>
      <bottom style="double">
        <color indexed="8"/>
      </bottom>
      <diagonal/>
    </border>
    <border>
      <left style="thin">
        <color indexed="64"/>
      </left>
      <right style="medium">
        <color indexed="64"/>
      </right>
      <top/>
      <bottom style="double">
        <color indexed="8"/>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thin">
        <color indexed="8"/>
      </right>
      <top style="thin">
        <color indexed="64"/>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43">
    <xf numFmtId="0" fontId="0" fillId="0" borderId="0"/>
    <xf numFmtId="0" fontId="15" fillId="0" borderId="0"/>
    <xf numFmtId="0" fontId="20" fillId="0" borderId="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8" fillId="22"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8"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4" fontId="30" fillId="11" borderId="27" applyNumberFormat="0" applyProtection="0">
      <alignment vertical="center"/>
    </xf>
    <xf numFmtId="4" fontId="31" fillId="11" borderId="27" applyNumberFormat="0" applyProtection="0">
      <alignment vertical="center"/>
    </xf>
    <xf numFmtId="4" fontId="30" fillId="11" borderId="27" applyNumberFormat="0" applyProtection="0">
      <alignment horizontal="left" vertical="center" indent="1"/>
    </xf>
    <xf numFmtId="0" fontId="30" fillId="11" borderId="27" applyNumberFormat="0" applyProtection="0">
      <alignment horizontal="left" vertical="top" indent="1"/>
    </xf>
    <xf numFmtId="4" fontId="30" fillId="28" borderId="0" applyNumberFormat="0" applyProtection="0">
      <alignment horizontal="left" vertical="center" indent="1"/>
    </xf>
    <xf numFmtId="4" fontId="32" fillId="2" borderId="27" applyNumberFormat="0" applyProtection="0">
      <alignment horizontal="right" vertical="center"/>
    </xf>
    <xf numFmtId="4" fontId="32" fillId="4" borderId="27" applyNumberFormat="0" applyProtection="0">
      <alignment horizontal="right" vertical="center"/>
    </xf>
    <xf numFmtId="4" fontId="32" fillId="8" borderId="27" applyNumberFormat="0" applyProtection="0">
      <alignment horizontal="right" vertical="center"/>
    </xf>
    <xf numFmtId="4" fontId="32" fillId="6" borderId="27" applyNumberFormat="0" applyProtection="0">
      <alignment horizontal="right" vertical="center"/>
    </xf>
    <xf numFmtId="4" fontId="32" fillId="7" borderId="27" applyNumberFormat="0" applyProtection="0">
      <alignment horizontal="right" vertical="center"/>
    </xf>
    <xf numFmtId="4" fontId="32" fillId="10" borderId="27" applyNumberFormat="0" applyProtection="0">
      <alignment horizontal="right" vertical="center"/>
    </xf>
    <xf numFmtId="4" fontId="32" fillId="9" borderId="27" applyNumberFormat="0" applyProtection="0">
      <alignment horizontal="right" vertical="center"/>
    </xf>
    <xf numFmtId="4" fontId="32" fillId="29" borderId="27" applyNumberFormat="0" applyProtection="0">
      <alignment horizontal="right" vertical="center"/>
    </xf>
    <xf numFmtId="4" fontId="32" fillId="5" borderId="27" applyNumberFormat="0" applyProtection="0">
      <alignment horizontal="right" vertical="center"/>
    </xf>
    <xf numFmtId="4" fontId="30" fillId="30" borderId="28" applyNumberFormat="0" applyProtection="0">
      <alignment horizontal="left" vertical="center" indent="1"/>
    </xf>
    <xf numFmtId="4" fontId="32" fillId="31" borderId="0" applyNumberFormat="0" applyProtection="0">
      <alignment horizontal="left" vertical="center" indent="1"/>
    </xf>
    <xf numFmtId="4" fontId="33" fillId="32" borderId="0" applyNumberFormat="0" applyProtection="0">
      <alignment horizontal="left" vertical="center" indent="1"/>
    </xf>
    <xf numFmtId="4" fontId="32" fillId="28" borderId="27" applyNumberFormat="0" applyProtection="0">
      <alignment horizontal="right" vertical="center"/>
    </xf>
    <xf numFmtId="4" fontId="32" fillId="31" borderId="0" applyNumberFormat="0" applyProtection="0">
      <alignment horizontal="left" vertical="center" indent="1"/>
    </xf>
    <xf numFmtId="4" fontId="32" fillId="28" borderId="0" applyNumberFormat="0" applyProtection="0">
      <alignment horizontal="left" vertical="center" indent="1"/>
    </xf>
    <xf numFmtId="0" fontId="34" fillId="32" borderId="27" applyNumberFormat="0" applyProtection="0">
      <alignment horizontal="left" vertical="center" indent="1"/>
    </xf>
    <xf numFmtId="0" fontId="34" fillId="32" borderId="27" applyNumberFormat="0" applyProtection="0">
      <alignment horizontal="left" vertical="top" indent="1"/>
    </xf>
    <xf numFmtId="0" fontId="34" fillId="28" borderId="27" applyNumberFormat="0" applyProtection="0">
      <alignment horizontal="left" vertical="center" indent="1"/>
    </xf>
    <xf numFmtId="0" fontId="34" fillId="28" borderId="27" applyNumberFormat="0" applyProtection="0">
      <alignment horizontal="left" vertical="top" indent="1"/>
    </xf>
    <xf numFmtId="0" fontId="34" fillId="3" borderId="27" applyNumberFormat="0" applyProtection="0">
      <alignment horizontal="left" vertical="center" indent="1"/>
    </xf>
    <xf numFmtId="0" fontId="34" fillId="3" borderId="27" applyNumberFormat="0" applyProtection="0">
      <alignment horizontal="left" vertical="top" indent="1"/>
    </xf>
    <xf numFmtId="0" fontId="34" fillId="31" borderId="27" applyNumberFormat="0" applyProtection="0">
      <alignment horizontal="left" vertical="center" indent="1"/>
    </xf>
    <xf numFmtId="0" fontId="34" fillId="31" borderId="27" applyNumberFormat="0" applyProtection="0">
      <alignment horizontal="left" vertical="top" indent="1"/>
    </xf>
    <xf numFmtId="0" fontId="34" fillId="33" borderId="26" applyNumberFormat="0">
      <protection locked="0"/>
    </xf>
    <xf numFmtId="0" fontId="16" fillId="32" borderId="29" applyBorder="0"/>
    <xf numFmtId="4" fontId="32" fillId="12" borderId="27" applyNumberFormat="0" applyProtection="0">
      <alignment vertical="center"/>
    </xf>
    <xf numFmtId="4" fontId="35" fillId="12" borderId="27" applyNumberFormat="0" applyProtection="0">
      <alignment vertical="center"/>
    </xf>
    <xf numFmtId="4" fontId="32" fillId="12" borderId="27" applyNumberFormat="0" applyProtection="0">
      <alignment horizontal="left" vertical="center" indent="1"/>
    </xf>
    <xf numFmtId="0" fontId="32" fillId="12" borderId="27" applyNumberFormat="0" applyProtection="0">
      <alignment horizontal="left" vertical="top" indent="1"/>
    </xf>
    <xf numFmtId="4" fontId="32" fillId="31" borderId="27" applyNumberFormat="0" applyProtection="0">
      <alignment horizontal="right" vertical="center"/>
    </xf>
    <xf numFmtId="4" fontId="35" fillId="31" borderId="27" applyNumberFormat="0" applyProtection="0">
      <alignment horizontal="right" vertical="center"/>
    </xf>
    <xf numFmtId="4" fontId="32" fillId="28" borderId="27" applyNumberFormat="0" applyProtection="0">
      <alignment horizontal="left" vertical="center" indent="1"/>
    </xf>
    <xf numFmtId="0" fontId="32" fillId="28" borderId="27" applyNumberFormat="0" applyProtection="0">
      <alignment horizontal="left" vertical="top" indent="1"/>
    </xf>
    <xf numFmtId="4" fontId="36" fillId="34" borderId="0" applyNumberFormat="0" applyProtection="0">
      <alignment horizontal="left" vertical="center" indent="1"/>
    </xf>
    <xf numFmtId="0" fontId="14" fillId="35" borderId="26"/>
    <xf numFmtId="4" fontId="37" fillId="31" borderId="27" applyNumberFormat="0" applyProtection="0">
      <alignment horizontal="right" vertical="center"/>
    </xf>
    <xf numFmtId="0" fontId="38" fillId="0" borderId="0" applyNumberFormat="0" applyFill="0" applyBorder="0" applyAlignment="0" applyProtection="0"/>
    <xf numFmtId="0" fontId="14" fillId="0" borderId="0"/>
    <xf numFmtId="43" fontId="8" fillId="0" borderId="0" applyFont="0" applyFill="0" applyBorder="0" applyAlignment="0" applyProtection="0"/>
    <xf numFmtId="37" fontId="20" fillId="0" borderId="0"/>
    <xf numFmtId="0" fontId="39"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43" fontId="40"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43" fontId="8" fillId="0" borderId="0" applyFont="0" applyFill="0" applyBorder="0" applyAlignment="0" applyProtection="0"/>
    <xf numFmtId="0" fontId="15" fillId="0" borderId="0"/>
    <xf numFmtId="43" fontId="8" fillId="0" borderId="0" applyFont="0" applyFill="0" applyBorder="0" applyAlignment="0" applyProtection="0"/>
    <xf numFmtId="44" fontId="8" fillId="0" borderId="0" applyFont="0" applyFill="0" applyBorder="0" applyAlignment="0" applyProtection="0"/>
    <xf numFmtId="0" fontId="42" fillId="0" borderId="0"/>
    <xf numFmtId="1" fontId="40" fillId="0" borderId="0"/>
    <xf numFmtId="0" fontId="41" fillId="0" borderId="0"/>
    <xf numFmtId="1" fontId="40" fillId="0" borderId="0"/>
    <xf numFmtId="1" fontId="40" fillId="0" borderId="0"/>
    <xf numFmtId="1" fontId="40" fillId="0" borderId="0"/>
    <xf numFmtId="43" fontId="14" fillId="0" borderId="0" applyFont="0" applyFill="0" applyBorder="0" applyAlignment="0" applyProtection="0"/>
    <xf numFmtId="1" fontId="14" fillId="0" borderId="0"/>
    <xf numFmtId="0" fontId="14" fillId="0" borderId="0"/>
    <xf numFmtId="43" fontId="8" fillId="0" borderId="0" applyFont="0" applyFill="0" applyBorder="0" applyAlignment="0" applyProtection="0"/>
    <xf numFmtId="43" fontId="7" fillId="0" borderId="0" applyFont="0" applyFill="0" applyBorder="0" applyAlignment="0" applyProtection="0"/>
    <xf numFmtId="0" fontId="7" fillId="0" borderId="0"/>
    <xf numFmtId="0" fontId="7" fillId="36" borderId="39" applyNumberFormat="0" applyFont="0" applyAlignment="0" applyProtection="0"/>
    <xf numFmtId="0" fontId="14" fillId="0" borderId="0"/>
    <xf numFmtId="0" fontId="6" fillId="0" borderId="0"/>
    <xf numFmtId="43" fontId="6" fillId="0" borderId="0" applyFont="0" applyFill="0" applyBorder="0" applyAlignment="0" applyProtection="0"/>
    <xf numFmtId="0" fontId="14" fillId="0" borderId="0"/>
    <xf numFmtId="44" fontId="43"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4" fillId="0" borderId="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47"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4" fillId="0" borderId="0"/>
    <xf numFmtId="0" fontId="14" fillId="0" borderId="0"/>
    <xf numFmtId="0" fontId="14" fillId="0" borderId="0"/>
    <xf numFmtId="0" fontId="14" fillId="0" borderId="0"/>
    <xf numFmtId="0" fontId="8" fillId="0" borderId="0"/>
    <xf numFmtId="0" fontId="2" fillId="0" borderId="0"/>
    <xf numFmtId="43" fontId="2" fillId="0" borderId="0" applyFont="0" applyFill="0" applyBorder="0" applyAlignment="0" applyProtection="0"/>
    <xf numFmtId="0" fontId="14" fillId="0" borderId="0"/>
    <xf numFmtId="0" fontId="14" fillId="0" borderId="0"/>
    <xf numFmtId="43" fontId="8" fillId="0" borderId="0" applyFont="0" applyFill="0" applyBorder="0" applyAlignment="0" applyProtection="0"/>
    <xf numFmtId="0" fontId="14" fillId="0" borderId="0"/>
    <xf numFmtId="0" fontId="14" fillId="0" borderId="0"/>
    <xf numFmtId="0" fontId="14" fillId="0" borderId="0"/>
    <xf numFmtId="0" fontId="14" fillId="0" borderId="0"/>
    <xf numFmtId="0" fontId="64" fillId="0" borderId="0"/>
    <xf numFmtId="0" fontId="15" fillId="0" borderId="0"/>
    <xf numFmtId="0" fontId="1" fillId="0" borderId="0"/>
  </cellStyleXfs>
  <cellXfs count="4188">
    <xf numFmtId="0" fontId="0" fillId="0" borderId="0" xfId="0"/>
    <xf numFmtId="0" fontId="14" fillId="0" borderId="0" xfId="1" applyFont="1" applyProtection="1"/>
    <xf numFmtId="0" fontId="17" fillId="0" borderId="0" xfId="1" applyFont="1" applyProtection="1"/>
    <xf numFmtId="0" fontId="15" fillId="0" borderId="0" xfId="1"/>
    <xf numFmtId="0" fontId="19" fillId="0" borderId="0" xfId="1" applyFont="1" applyProtection="1"/>
    <xf numFmtId="0" fontId="15" fillId="0" borderId="0" xfId="1" applyProtection="1"/>
    <xf numFmtId="0" fontId="8" fillId="0" borderId="0" xfId="2" applyFont="1"/>
    <xf numFmtId="0" fontId="16" fillId="0" borderId="0" xfId="2" applyFont="1"/>
    <xf numFmtId="0" fontId="14" fillId="0" borderId="0" xfId="2" applyFont="1" applyAlignment="1">
      <alignment horizontal="right"/>
    </xf>
    <xf numFmtId="0" fontId="17" fillId="0" borderId="0" xfId="2" applyFont="1"/>
    <xf numFmtId="0" fontId="18" fillId="0" borderId="0" xfId="2" applyFont="1"/>
    <xf numFmtId="0" fontId="20" fillId="0" borderId="0" xfId="2"/>
    <xf numFmtId="0" fontId="8" fillId="0" borderId="1" xfId="2" applyFont="1" applyBorder="1"/>
    <xf numFmtId="0" fontId="14" fillId="0" borderId="2" xfId="2" applyFont="1" applyBorder="1"/>
    <xf numFmtId="0" fontId="8" fillId="0" borderId="2" xfId="2" applyFont="1" applyBorder="1"/>
    <xf numFmtId="0" fontId="8" fillId="0" borderId="4" xfId="2" applyFont="1" applyBorder="1"/>
    <xf numFmtId="0" fontId="14" fillId="0" borderId="0" xfId="2" applyFont="1" applyBorder="1"/>
    <xf numFmtId="0" fontId="8" fillId="0" borderId="0" xfId="2" applyFont="1" applyBorder="1"/>
    <xf numFmtId="0" fontId="21" fillId="0" borderId="4" xfId="2" applyFont="1" applyBorder="1"/>
    <xf numFmtId="0" fontId="21" fillId="0" borderId="0" xfId="2" applyFont="1" applyBorder="1"/>
    <xf numFmtId="0" fontId="22" fillId="0" borderId="0" xfId="2" applyFont="1"/>
    <xf numFmtId="0" fontId="22" fillId="0" borderId="0" xfId="2" applyFont="1" applyBorder="1"/>
    <xf numFmtId="0" fontId="20" fillId="0" borderId="0" xfId="2" applyBorder="1"/>
    <xf numFmtId="0" fontId="20" fillId="0" borderId="5" xfId="2" applyBorder="1"/>
    <xf numFmtId="0" fontId="23" fillId="0" borderId="0" xfId="2" applyFont="1"/>
    <xf numFmtId="0" fontId="19" fillId="0" borderId="0" xfId="2" applyFont="1" applyBorder="1"/>
    <xf numFmtId="0" fontId="24" fillId="0" borderId="0" xfId="2" applyFont="1" applyBorder="1"/>
    <xf numFmtId="0" fontId="25" fillId="0" borderId="0" xfId="2" applyFont="1" applyBorder="1"/>
    <xf numFmtId="0" fontId="8" fillId="0" borderId="6" xfId="2" applyFont="1" applyBorder="1"/>
    <xf numFmtId="0" fontId="26" fillId="0" borderId="7" xfId="2" applyFont="1" applyBorder="1"/>
    <xf numFmtId="0" fontId="8" fillId="0" borderId="7" xfId="2" applyFont="1" applyBorder="1"/>
    <xf numFmtId="0" fontId="19" fillId="0" borderId="0" xfId="2" applyFont="1"/>
    <xf numFmtId="0" fontId="8" fillId="0" borderId="0" xfId="2" applyFont="1" applyAlignment="1">
      <alignment horizontal="right"/>
    </xf>
    <xf numFmtId="0" fontId="20" fillId="0" borderId="12" xfId="2" applyBorder="1"/>
    <xf numFmtId="0" fontId="20" fillId="0" borderId="14" xfId="2" applyBorder="1"/>
    <xf numFmtId="0" fontId="17" fillId="0" borderId="15" xfId="2" applyFont="1" applyBorder="1"/>
    <xf numFmtId="0" fontId="20" fillId="0" borderId="15" xfId="2" applyBorder="1"/>
    <xf numFmtId="0" fontId="8" fillId="0" borderId="0" xfId="1" quotePrefix="1" applyFont="1" applyAlignment="1" applyProtection="1">
      <alignment horizontal="left"/>
    </xf>
    <xf numFmtId="0" fontId="8" fillId="0" borderId="0" xfId="1" applyFont="1" applyProtection="1"/>
    <xf numFmtId="0" fontId="14" fillId="13" borderId="0" xfId="1" quotePrefix="1" applyFont="1" applyFill="1" applyAlignment="1" applyProtection="1">
      <alignment horizontal="left"/>
    </xf>
    <xf numFmtId="0" fontId="14" fillId="13" borderId="0" xfId="1" applyFont="1" applyFill="1" applyProtection="1"/>
    <xf numFmtId="0" fontId="19" fillId="13" borderId="0" xfId="1" applyFont="1" applyFill="1"/>
    <xf numFmtId="0" fontId="14" fillId="13" borderId="0" xfId="1" applyFont="1" applyFill="1" applyAlignment="1">
      <alignment horizontal="right"/>
    </xf>
    <xf numFmtId="0" fontId="15" fillId="13" borderId="0" xfId="1" applyFill="1"/>
    <xf numFmtId="0" fontId="19" fillId="13" borderId="9" xfId="1" applyFont="1" applyFill="1" applyBorder="1" applyProtection="1"/>
    <xf numFmtId="0" fontId="19" fillId="13" borderId="10" xfId="1" applyFont="1" applyFill="1" applyBorder="1" applyProtection="1"/>
    <xf numFmtId="0" fontId="19" fillId="13" borderId="11" xfId="1" applyFont="1" applyFill="1" applyBorder="1" applyProtection="1"/>
    <xf numFmtId="0" fontId="19" fillId="13" borderId="12" xfId="1" applyFont="1" applyFill="1" applyBorder="1" applyAlignment="1" applyProtection="1">
      <alignment horizontal="centerContinuous"/>
    </xf>
    <xf numFmtId="0" fontId="25" fillId="13" borderId="0" xfId="1" applyFont="1" applyFill="1" applyAlignment="1" applyProtection="1">
      <alignment horizontal="centerContinuous"/>
    </xf>
    <xf numFmtId="0" fontId="16" fillId="13" borderId="0" xfId="1" applyFont="1" applyFill="1" applyAlignment="1" applyProtection="1">
      <alignment horizontal="centerContinuous"/>
    </xf>
    <xf numFmtId="0" fontId="25" fillId="13" borderId="13" xfId="1" applyFont="1" applyFill="1" applyBorder="1" applyAlignment="1" applyProtection="1">
      <alignment horizontal="centerContinuous"/>
    </xf>
    <xf numFmtId="0" fontId="14" fillId="13" borderId="35" xfId="1" applyFont="1" applyFill="1" applyBorder="1" applyProtection="1"/>
    <xf numFmtId="0" fontId="14" fillId="13" borderId="30" xfId="1" applyFont="1" applyFill="1" applyBorder="1" applyAlignment="1" applyProtection="1">
      <alignment horizontal="centerContinuous"/>
    </xf>
    <xf numFmtId="0" fontId="19" fillId="13" borderId="30" xfId="1" applyFont="1" applyFill="1" applyBorder="1" applyAlignment="1" applyProtection="1">
      <alignment horizontal="centerContinuous"/>
    </xf>
    <xf numFmtId="0" fontId="19" fillId="13" borderId="31" xfId="1" applyFont="1" applyFill="1" applyBorder="1" applyProtection="1"/>
    <xf numFmtId="0" fontId="19" fillId="13" borderId="12" xfId="1" applyFont="1" applyFill="1" applyBorder="1" applyProtection="1"/>
    <xf numFmtId="0" fontId="19" fillId="13" borderId="0" xfId="1" applyFont="1" applyFill="1" applyProtection="1"/>
    <xf numFmtId="0" fontId="19" fillId="13" borderId="23" xfId="1" applyFont="1" applyFill="1" applyBorder="1" applyProtection="1"/>
    <xf numFmtId="0" fontId="19" fillId="13" borderId="15" xfId="1" applyFont="1" applyFill="1" applyBorder="1" applyAlignment="1" applyProtection="1">
      <alignment horizontal="centerContinuous"/>
    </xf>
    <xf numFmtId="0" fontId="19" fillId="13" borderId="16" xfId="1" applyFont="1" applyFill="1" applyBorder="1" applyAlignment="1" applyProtection="1">
      <alignment horizontal="centerContinuous"/>
    </xf>
    <xf numFmtId="0" fontId="19" fillId="13" borderId="13" xfId="1" applyFont="1" applyFill="1" applyBorder="1" applyProtection="1"/>
    <xf numFmtId="0" fontId="19" fillId="13" borderId="20" xfId="1" applyFont="1" applyFill="1" applyBorder="1" applyProtection="1"/>
    <xf numFmtId="0" fontId="19" fillId="13" borderId="0" xfId="1" applyFont="1" applyFill="1" applyAlignment="1" applyProtection="1">
      <alignment horizontal="centerContinuous"/>
    </xf>
    <xf numFmtId="0" fontId="19" fillId="13" borderId="13" xfId="1" applyFont="1" applyFill="1" applyBorder="1" applyAlignment="1" applyProtection="1">
      <alignment horizontal="centerContinuous"/>
    </xf>
    <xf numFmtId="0" fontId="19" fillId="13" borderId="20" xfId="1" applyFont="1" applyFill="1" applyBorder="1" applyAlignment="1" applyProtection="1">
      <alignment horizontal="center"/>
    </xf>
    <xf numFmtId="0" fontId="19" fillId="13" borderId="13" xfId="1" applyFont="1" applyFill="1" applyBorder="1" applyAlignment="1" applyProtection="1">
      <alignment horizontal="center"/>
    </xf>
    <xf numFmtId="0" fontId="19" fillId="13" borderId="14" xfId="1" applyFont="1" applyFill="1" applyBorder="1" applyProtection="1"/>
    <xf numFmtId="0" fontId="19" fillId="13" borderId="15" xfId="1" applyFont="1" applyFill="1" applyBorder="1" applyProtection="1"/>
    <xf numFmtId="0" fontId="19" fillId="13" borderId="16" xfId="1" applyFont="1" applyFill="1" applyBorder="1" applyProtection="1"/>
    <xf numFmtId="0" fontId="19" fillId="13" borderId="22" xfId="1" applyFont="1" applyFill="1" applyBorder="1" applyAlignment="1" applyProtection="1">
      <alignment horizontal="centerContinuous"/>
    </xf>
    <xf numFmtId="0" fontId="19" fillId="13" borderId="19" xfId="1" applyFont="1" applyFill="1" applyBorder="1" applyAlignment="1" applyProtection="1">
      <alignment horizontal="centerContinuous"/>
    </xf>
    <xf numFmtId="0" fontId="19" fillId="13" borderId="18" xfId="1" applyFont="1" applyFill="1" applyBorder="1" applyAlignment="1" applyProtection="1">
      <alignment horizontal="centerContinuous"/>
    </xf>
    <xf numFmtId="0" fontId="19" fillId="13" borderId="17" xfId="1" applyFont="1" applyFill="1" applyBorder="1" applyAlignment="1" applyProtection="1">
      <alignment horizontal="center"/>
    </xf>
    <xf numFmtId="0" fontId="19" fillId="13" borderId="21" xfId="1" applyFont="1" applyFill="1" applyBorder="1" applyProtection="1"/>
    <xf numFmtId="0" fontId="19" fillId="13" borderId="16" xfId="1" applyFont="1" applyFill="1" applyBorder="1" applyAlignment="1" applyProtection="1">
      <alignment horizontal="center"/>
    </xf>
    <xf numFmtId="0" fontId="19" fillId="13" borderId="36" xfId="1" applyFont="1" applyFill="1" applyBorder="1" applyProtection="1"/>
    <xf numFmtId="0" fontId="19" fillId="13" borderId="32" xfId="1" applyFont="1" applyFill="1" applyBorder="1" applyProtection="1"/>
    <xf numFmtId="0" fontId="19" fillId="13" borderId="37" xfId="1" applyFont="1" applyFill="1" applyBorder="1" applyProtection="1"/>
    <xf numFmtId="0" fontId="19" fillId="13" borderId="38" xfId="1" applyFont="1" applyFill="1" applyBorder="1" applyAlignment="1" applyProtection="1">
      <alignment horizontal="centerContinuous"/>
    </xf>
    <xf numFmtId="0" fontId="19" fillId="13" borderId="33" xfId="1" applyFont="1" applyFill="1" applyBorder="1" applyAlignment="1" applyProtection="1">
      <alignment horizontal="centerContinuous"/>
    </xf>
    <xf numFmtId="0" fontId="19" fillId="13" borderId="34" xfId="1" applyFont="1" applyFill="1" applyBorder="1" applyAlignment="1" applyProtection="1">
      <alignment horizontal="centerContinuous"/>
    </xf>
    <xf numFmtId="0" fontId="14" fillId="13" borderId="0" xfId="1" applyFont="1" applyFill="1" applyAlignment="1" applyProtection="1">
      <alignment horizontal="left"/>
    </xf>
    <xf numFmtId="0" fontId="19" fillId="0" borderId="0" xfId="1" applyFont="1"/>
    <xf numFmtId="0" fontId="8" fillId="0" borderId="0" xfId="1" quotePrefix="1" applyFont="1" applyAlignment="1" applyProtection="1">
      <alignment horizontal="right"/>
    </xf>
    <xf numFmtId="0" fontId="21" fillId="0" borderId="9" xfId="1" applyFont="1" applyBorder="1" applyProtection="1"/>
    <xf numFmtId="0" fontId="21" fillId="0" borderId="10" xfId="1" applyFont="1" applyBorder="1" applyProtection="1"/>
    <xf numFmtId="0" fontId="21" fillId="0" borderId="11" xfId="1" applyFont="1" applyBorder="1" applyProtection="1"/>
    <xf numFmtId="0" fontId="22" fillId="0" borderId="0" xfId="1" applyFont="1"/>
    <xf numFmtId="0" fontId="21" fillId="0" borderId="12" xfId="1" applyFont="1" applyBorder="1" applyProtection="1"/>
    <xf numFmtId="0" fontId="21" fillId="0" borderId="0" xfId="1" applyFont="1" applyProtection="1"/>
    <xf numFmtId="0" fontId="21" fillId="0" borderId="0" xfId="1" applyFont="1" applyAlignment="1" applyProtection="1">
      <alignment horizontal="center"/>
    </xf>
    <xf numFmtId="0" fontId="21" fillId="0" borderId="13" xfId="1" applyFont="1" applyBorder="1" applyProtection="1"/>
    <xf numFmtId="0" fontId="21" fillId="0" borderId="0" xfId="1" applyFont="1"/>
    <xf numFmtId="0" fontId="21" fillId="0" borderId="0" xfId="1" applyFont="1" applyAlignment="1" applyProtection="1">
      <alignment horizontal="right"/>
    </xf>
    <xf numFmtId="0" fontId="21" fillId="0" borderId="0" xfId="1" quotePrefix="1" applyFont="1" applyAlignment="1" applyProtection="1">
      <alignment horizontal="left"/>
    </xf>
    <xf numFmtId="0" fontId="14" fillId="0" borderId="24" xfId="1" applyFont="1" applyBorder="1" applyProtection="1"/>
    <xf numFmtId="0" fontId="14" fillId="0" borderId="7" xfId="1" applyFont="1" applyBorder="1" applyProtection="1"/>
    <xf numFmtId="0" fontId="19" fillId="0" borderId="7" xfId="1" applyFont="1" applyBorder="1"/>
    <xf numFmtId="0" fontId="14" fillId="0" borderId="25" xfId="1" applyFont="1" applyBorder="1" applyProtection="1"/>
    <xf numFmtId="0" fontId="19" fillId="0" borderId="7" xfId="1" applyFont="1" applyBorder="1" applyProtection="1"/>
    <xf numFmtId="0" fontId="19" fillId="0" borderId="25" xfId="1" applyFont="1" applyBorder="1" applyProtection="1"/>
    <xf numFmtId="0" fontId="8" fillId="0" borderId="0" xfId="1" applyFont="1" applyAlignment="1" applyProtection="1">
      <alignment horizontal="left"/>
    </xf>
    <xf numFmtId="0" fontId="8" fillId="0" borderId="0" xfId="66" applyFont="1"/>
    <xf numFmtId="0" fontId="20" fillId="0" borderId="3" xfId="2" applyBorder="1"/>
    <xf numFmtId="0" fontId="18" fillId="0" borderId="5" xfId="2" applyFont="1" applyBorder="1"/>
    <xf numFmtId="0" fontId="22" fillId="0" borderId="5" xfId="2" applyFont="1" applyBorder="1"/>
    <xf numFmtId="0" fontId="23" fillId="0" borderId="5" xfId="2" applyFont="1" applyBorder="1"/>
    <xf numFmtId="0" fontId="20" fillId="0" borderId="8" xfId="2" applyBorder="1"/>
    <xf numFmtId="0" fontId="14" fillId="13" borderId="0" xfId="66" applyFill="1"/>
    <xf numFmtId="0" fontId="19" fillId="13" borderId="12" xfId="66" applyFont="1" applyFill="1" applyBorder="1"/>
    <xf numFmtId="0" fontId="14" fillId="0" borderId="0" xfId="66"/>
    <xf numFmtId="0" fontId="16" fillId="13" borderId="10" xfId="66" applyFont="1" applyFill="1" applyBorder="1" applyAlignment="1">
      <alignment horizontal="centerContinuous"/>
    </xf>
    <xf numFmtId="0" fontId="14" fillId="13" borderId="13" xfId="66" applyFill="1" applyBorder="1"/>
    <xf numFmtId="0" fontId="19" fillId="13" borderId="12" xfId="66" applyFont="1" applyFill="1" applyBorder="1" applyAlignment="1">
      <alignment horizontal="center"/>
    </xf>
    <xf numFmtId="0" fontId="19" fillId="13" borderId="0" xfId="66" applyFont="1" applyFill="1"/>
    <xf numFmtId="0" fontId="19" fillId="13" borderId="13" xfId="66" applyFont="1" applyFill="1" applyBorder="1"/>
    <xf numFmtId="0" fontId="19" fillId="13" borderId="15" xfId="66" applyFont="1" applyFill="1" applyBorder="1"/>
    <xf numFmtId="0" fontId="19" fillId="13" borderId="16" xfId="66" applyFont="1" applyFill="1" applyBorder="1"/>
    <xf numFmtId="0" fontId="14" fillId="13" borderId="0" xfId="66" applyFill="1" applyAlignment="1">
      <alignment textRotation="180"/>
    </xf>
    <xf numFmtId="0" fontId="19" fillId="13" borderId="0" xfId="66" applyFont="1" applyFill="1" applyAlignment="1">
      <alignment horizontal="center"/>
    </xf>
    <xf numFmtId="0" fontId="16" fillId="0" borderId="9" xfId="66" applyFont="1" applyBorder="1" applyAlignment="1">
      <alignment horizontal="centerContinuous"/>
    </xf>
    <xf numFmtId="0" fontId="16" fillId="0" borderId="10" xfId="66" applyFont="1" applyBorder="1" applyAlignment="1">
      <alignment horizontal="centerContinuous"/>
    </xf>
    <xf numFmtId="0" fontId="16" fillId="0" borderId="11" xfId="66" applyFont="1" applyBorder="1" applyAlignment="1">
      <alignment horizontal="centerContinuous"/>
    </xf>
    <xf numFmtId="0" fontId="14" fillId="0" borderId="0" xfId="66" applyAlignment="1">
      <alignment textRotation="180"/>
    </xf>
    <xf numFmtId="0" fontId="14" fillId="0" borderId="12" xfId="66" applyBorder="1" applyAlignment="1">
      <alignment horizontal="centerContinuous"/>
    </xf>
    <xf numFmtId="0" fontId="14" fillId="0" borderId="0" xfId="66" applyAlignment="1">
      <alignment horizontal="centerContinuous"/>
    </xf>
    <xf numFmtId="0" fontId="14" fillId="0" borderId="13" xfId="66" applyBorder="1" applyAlignment="1">
      <alignment horizontal="centerContinuous"/>
    </xf>
    <xf numFmtId="0" fontId="19" fillId="0" borderId="12" xfId="66" applyFont="1" applyBorder="1" applyAlignment="1">
      <alignment horizontal="centerContinuous"/>
    </xf>
    <xf numFmtId="0" fontId="19" fillId="0" borderId="0" xfId="66" applyFont="1" applyAlignment="1">
      <alignment horizontal="centerContinuous"/>
    </xf>
    <xf numFmtId="0" fontId="19" fillId="0" borderId="13" xfId="66" applyFont="1" applyBorder="1" applyAlignment="1">
      <alignment horizontal="centerContinuous"/>
    </xf>
    <xf numFmtId="0" fontId="19" fillId="0" borderId="12" xfId="66" applyFont="1" applyBorder="1"/>
    <xf numFmtId="0" fontId="19" fillId="0" borderId="0" xfId="66" applyFont="1"/>
    <xf numFmtId="0" fontId="19" fillId="0" borderId="13" xfId="66" applyFont="1" applyBorder="1"/>
    <xf numFmtId="0" fontId="19" fillId="0" borderId="12" xfId="66" applyFont="1" applyBorder="1" applyAlignment="1">
      <alignment horizontal="left"/>
    </xf>
    <xf numFmtId="0" fontId="19" fillId="0" borderId="0" xfId="66" applyFont="1" applyAlignment="1">
      <alignment horizontal="left"/>
    </xf>
    <xf numFmtId="0" fontId="19" fillId="0" borderId="13" xfId="66" applyFont="1" applyBorder="1" applyAlignment="1">
      <alignment horizontal="left"/>
    </xf>
    <xf numFmtId="0" fontId="19" fillId="0" borderId="0" xfId="66" applyFont="1" applyAlignment="1">
      <alignment horizontal="center"/>
    </xf>
    <xf numFmtId="0" fontId="14" fillId="0" borderId="0" xfId="66" applyAlignment="1">
      <alignment horizontal="left"/>
    </xf>
    <xf numFmtId="0" fontId="19" fillId="0" borderId="13" xfId="66" applyFont="1" applyBorder="1" applyAlignment="1">
      <alignment horizontal="center"/>
    </xf>
    <xf numFmtId="0" fontId="14" fillId="0" borderId="0" xfId="66" quotePrefix="1" applyAlignment="1">
      <alignment horizontal="left" textRotation="180"/>
    </xf>
    <xf numFmtId="0" fontId="19" fillId="0" borderId="14" xfId="66" applyFont="1" applyBorder="1"/>
    <xf numFmtId="0" fontId="19" fillId="0" borderId="15" xfId="66" applyFont="1" applyBorder="1"/>
    <xf numFmtId="0" fontId="19" fillId="0" borderId="16" xfId="66" applyFont="1" applyBorder="1"/>
    <xf numFmtId="164" fontId="14" fillId="0" borderId="0" xfId="66" applyNumberFormat="1" applyProtection="1"/>
    <xf numFmtId="164" fontId="19" fillId="13" borderId="14" xfId="66" applyNumberFormat="1" applyFont="1" applyFill="1" applyBorder="1" applyProtection="1"/>
    <xf numFmtId="0" fontId="14" fillId="13" borderId="9" xfId="66" applyFill="1" applyBorder="1"/>
    <xf numFmtId="0" fontId="16" fillId="13" borderId="11" xfId="66" applyFont="1" applyFill="1" applyBorder="1" applyAlignment="1">
      <alignment horizontal="centerContinuous"/>
    </xf>
    <xf numFmtId="0" fontId="20" fillId="13" borderId="0" xfId="1" applyFont="1" applyFill="1"/>
    <xf numFmtId="0" fontId="8" fillId="13" borderId="0" xfId="1" applyFont="1" applyFill="1" applyAlignment="1" applyProtection="1">
      <alignment horizontal="right"/>
    </xf>
    <xf numFmtId="0" fontId="8" fillId="13" borderId="0" xfId="1" applyFont="1" applyFill="1"/>
    <xf numFmtId="0" fontId="8" fillId="13" borderId="0" xfId="1" applyFont="1" applyFill="1" applyProtection="1"/>
    <xf numFmtId="0" fontId="8" fillId="13" borderId="8" xfId="1" applyFont="1" applyFill="1" applyBorder="1" applyProtection="1"/>
    <xf numFmtId="0" fontId="8" fillId="13" borderId="7" xfId="1" applyFont="1" applyFill="1" applyBorder="1" applyProtection="1"/>
    <xf numFmtId="0" fontId="8" fillId="13" borderId="6" xfId="1" applyFont="1" applyFill="1" applyBorder="1" applyProtection="1"/>
    <xf numFmtId="0" fontId="8" fillId="13" borderId="5" xfId="1" applyFont="1" applyFill="1" applyBorder="1" applyProtection="1"/>
    <xf numFmtId="0" fontId="8" fillId="13" borderId="0" xfId="1" applyFont="1" applyFill="1" applyBorder="1" applyProtection="1"/>
    <xf numFmtId="0" fontId="8" fillId="13" borderId="4" xfId="1" applyFont="1" applyFill="1" applyBorder="1" applyProtection="1"/>
    <xf numFmtId="0" fontId="8" fillId="13" borderId="0" xfId="1" applyFont="1" applyFill="1" applyBorder="1" applyAlignment="1" applyProtection="1">
      <alignment horizontal="center"/>
    </xf>
    <xf numFmtId="0" fontId="8" fillId="13" borderId="15" xfId="1" quotePrefix="1" applyFont="1" applyFill="1" applyBorder="1" applyAlignment="1" applyProtection="1">
      <alignment horizontal="center"/>
    </xf>
    <xf numFmtId="0" fontId="8" fillId="13" borderId="0" xfId="1" applyFont="1" applyFill="1" applyBorder="1"/>
    <xf numFmtId="0" fontId="8" fillId="13" borderId="4" xfId="1" quotePrefix="1" applyFont="1" applyFill="1" applyBorder="1" applyAlignment="1" applyProtection="1">
      <alignment horizontal="left"/>
    </xf>
    <xf numFmtId="0" fontId="8" fillId="13" borderId="0" xfId="1" applyFont="1" applyFill="1" applyBorder="1" applyAlignment="1" applyProtection="1">
      <alignment horizontal="centerContinuous"/>
    </xf>
    <xf numFmtId="0" fontId="8" fillId="13" borderId="4" xfId="1" applyFont="1" applyFill="1" applyBorder="1" applyAlignment="1" applyProtection="1">
      <alignment horizontal="left"/>
    </xf>
    <xf numFmtId="0" fontId="8" fillId="0" borderId="0" xfId="1" quotePrefix="1" applyFont="1" applyFill="1" applyBorder="1" applyAlignment="1" applyProtection="1">
      <alignment horizontal="left"/>
    </xf>
    <xf numFmtId="0" fontId="8" fillId="13" borderId="4" xfId="1" applyFont="1" applyFill="1" applyBorder="1"/>
    <xf numFmtId="0" fontId="8" fillId="13" borderId="5" xfId="1" applyFont="1" applyFill="1" applyBorder="1" applyAlignment="1" applyProtection="1">
      <alignment horizontal="centerContinuous"/>
    </xf>
    <xf numFmtId="0" fontId="8" fillId="13" borderId="4" xfId="1" applyFont="1" applyFill="1" applyBorder="1" applyAlignment="1" applyProtection="1">
      <alignment horizontal="centerContinuous"/>
    </xf>
    <xf numFmtId="0" fontId="20" fillId="13" borderId="7" xfId="1" applyFont="1" applyFill="1" applyBorder="1"/>
    <xf numFmtId="0" fontId="8" fillId="13" borderId="0" xfId="1" applyFont="1" applyFill="1" applyBorder="1" applyAlignment="1" applyProtection="1">
      <alignment horizontal="left"/>
    </xf>
    <xf numFmtId="0" fontId="24" fillId="13" borderId="5" xfId="1" applyFont="1" applyFill="1" applyBorder="1" applyAlignment="1" applyProtection="1">
      <alignment horizontal="centerContinuous"/>
    </xf>
    <xf numFmtId="0" fontId="24" fillId="13" borderId="0" xfId="1" applyFont="1" applyFill="1" applyBorder="1" applyAlignment="1" applyProtection="1">
      <alignment horizontal="centerContinuous"/>
    </xf>
    <xf numFmtId="0" fontId="24" fillId="13" borderId="4" xfId="1" applyFont="1" applyFill="1" applyBorder="1" applyAlignment="1" applyProtection="1">
      <alignment horizontal="centerContinuous"/>
    </xf>
    <xf numFmtId="0" fontId="8" fillId="13" borderId="0" xfId="1" quotePrefix="1" applyFont="1" applyFill="1" applyBorder="1" applyAlignment="1" applyProtection="1">
      <alignment horizontal="left"/>
    </xf>
    <xf numFmtId="0" fontId="8" fillId="13" borderId="3" xfId="1" applyFont="1" applyFill="1" applyBorder="1" applyProtection="1"/>
    <xf numFmtId="0" fontId="8" fillId="13" borderId="2" xfId="1" applyFont="1" applyFill="1" applyBorder="1" applyProtection="1"/>
    <xf numFmtId="0" fontId="8" fillId="13" borderId="1" xfId="1" applyFont="1" applyFill="1" applyBorder="1" applyProtection="1"/>
    <xf numFmtId="0" fontId="8" fillId="13" borderId="0" xfId="1" quotePrefix="1" applyFont="1" applyFill="1" applyAlignment="1" applyProtection="1">
      <alignment horizontal="right"/>
    </xf>
    <xf numFmtId="0" fontId="8" fillId="13" borderId="0" xfId="1" applyFont="1" applyFill="1" applyBorder="1" applyAlignment="1" applyProtection="1">
      <alignment horizontal="center"/>
    </xf>
    <xf numFmtId="0" fontId="16" fillId="0" borderId="0" xfId="66" applyFont="1"/>
    <xf numFmtId="0" fontId="44" fillId="13" borderId="0" xfId="66" applyFont="1" applyFill="1" applyAlignment="1" applyProtection="1">
      <alignment horizontal="right"/>
    </xf>
    <xf numFmtId="0" fontId="44" fillId="13" borderId="0" xfId="66" quotePrefix="1" applyFont="1" applyFill="1" applyAlignment="1" applyProtection="1">
      <alignment horizontal="right"/>
    </xf>
    <xf numFmtId="0" fontId="22" fillId="0" borderId="0" xfId="1" applyFont="1" applyAlignment="1">
      <alignment horizontal="right"/>
    </xf>
    <xf numFmtId="0" fontId="8" fillId="0" borderId="0" xfId="1" applyFont="1" applyAlignment="1" applyProtection="1">
      <alignment horizontal="center"/>
    </xf>
    <xf numFmtId="0" fontId="8" fillId="0" borderId="10" xfId="1" applyFont="1" applyBorder="1" applyProtection="1"/>
    <xf numFmtId="0" fontId="8" fillId="0" borderId="15" xfId="1" applyFont="1" applyBorder="1" applyProtection="1"/>
    <xf numFmtId="0" fontId="20" fillId="0" borderId="0" xfId="1" applyFont="1"/>
    <xf numFmtId="0" fontId="8" fillId="0" borderId="1" xfId="1" applyFont="1" applyBorder="1" applyProtection="1"/>
    <xf numFmtId="0" fontId="8" fillId="0" borderId="2" xfId="1" applyFont="1" applyBorder="1" applyProtection="1"/>
    <xf numFmtId="0" fontId="8" fillId="0" borderId="3" xfId="1" applyFont="1" applyBorder="1" applyProtection="1"/>
    <xf numFmtId="0" fontId="8" fillId="0" borderId="4" xfId="1" applyFont="1" applyBorder="1" applyProtection="1"/>
    <xf numFmtId="0" fontId="8" fillId="0" borderId="0" xfId="1" applyFont="1" applyBorder="1" applyProtection="1"/>
    <xf numFmtId="0" fontId="8" fillId="0" borderId="5" xfId="1" applyFont="1" applyBorder="1" applyProtection="1"/>
    <xf numFmtId="0" fontId="47" fillId="0" borderId="4" xfId="1" quotePrefix="1" applyFont="1" applyBorder="1" applyAlignment="1" applyProtection="1">
      <alignment horizontal="left"/>
    </xf>
    <xf numFmtId="0" fontId="47" fillId="0" borderId="4" xfId="1" applyFont="1" applyBorder="1" applyAlignment="1" applyProtection="1">
      <alignment horizontal="left"/>
    </xf>
    <xf numFmtId="0" fontId="47" fillId="0" borderId="4" xfId="1" applyFont="1" applyBorder="1" applyProtection="1"/>
    <xf numFmtId="0" fontId="47" fillId="0" borderId="40" xfId="1" applyFont="1" applyBorder="1" applyProtection="1"/>
    <xf numFmtId="0" fontId="47" fillId="0" borderId="10" xfId="1" applyFont="1" applyBorder="1" applyProtection="1"/>
    <xf numFmtId="0" fontId="8" fillId="0" borderId="41" xfId="1" applyFont="1" applyBorder="1" applyProtection="1"/>
    <xf numFmtId="0" fontId="47" fillId="0" borderId="42" xfId="1" applyFont="1" applyBorder="1" applyProtection="1"/>
    <xf numFmtId="0" fontId="47" fillId="0" borderId="15" xfId="1" applyFont="1" applyBorder="1" applyProtection="1"/>
    <xf numFmtId="0" fontId="8" fillId="0" borderId="43" xfId="1" applyFont="1" applyBorder="1" applyProtection="1"/>
    <xf numFmtId="0" fontId="47" fillId="0" borderId="0" xfId="1" applyFont="1" applyBorder="1" applyProtection="1"/>
    <xf numFmtId="0" fontId="47" fillId="0" borderId="0" xfId="1" quotePrefix="1" applyFont="1" applyBorder="1" applyAlignment="1" applyProtection="1">
      <alignment horizontal="left"/>
    </xf>
    <xf numFmtId="0" fontId="8" fillId="0" borderId="42" xfId="1" applyFont="1" applyBorder="1" applyProtection="1"/>
    <xf numFmtId="0" fontId="47" fillId="0" borderId="5" xfId="1" applyFont="1" applyBorder="1" applyProtection="1"/>
    <xf numFmtId="0" fontId="47" fillId="0" borderId="43" xfId="1" applyFont="1" applyBorder="1" applyProtection="1"/>
    <xf numFmtId="0" fontId="47" fillId="0" borderId="44" xfId="1" applyFont="1" applyBorder="1" applyProtection="1"/>
    <xf numFmtId="0" fontId="47" fillId="0" borderId="45" xfId="1" applyFont="1" applyBorder="1" applyProtection="1"/>
    <xf numFmtId="0" fontId="47" fillId="0" borderId="46" xfId="1" applyFont="1" applyBorder="1" applyProtection="1"/>
    <xf numFmtId="0" fontId="47" fillId="0" borderId="4" xfId="1" applyFont="1" applyBorder="1" applyAlignment="1" applyProtection="1">
      <alignment horizontal="right"/>
    </xf>
    <xf numFmtId="0" fontId="47" fillId="0" borderId="4" xfId="1" quotePrefix="1" applyFont="1" applyBorder="1" applyAlignment="1" applyProtection="1">
      <alignment horizontal="right"/>
    </xf>
    <xf numFmtId="0" fontId="8" fillId="0" borderId="6" xfId="1" applyFont="1" applyBorder="1" applyProtection="1"/>
    <xf numFmtId="0" fontId="8" fillId="0" borderId="7" xfId="1" applyFont="1" applyBorder="1" applyProtection="1"/>
    <xf numFmtId="0" fontId="8" fillId="0" borderId="8" xfId="1" applyFont="1" applyBorder="1" applyProtection="1"/>
    <xf numFmtId="0" fontId="47" fillId="0" borderId="0" xfId="1" applyFont="1" applyAlignment="1" applyProtection="1">
      <alignment horizontal="right"/>
    </xf>
    <xf numFmtId="0" fontId="48" fillId="0" borderId="0" xfId="1" applyFont="1"/>
    <xf numFmtId="0" fontId="47" fillId="0" borderId="0" xfId="2" quotePrefix="1" applyFont="1" applyAlignment="1" applyProtection="1">
      <alignment horizontal="left"/>
    </xf>
    <xf numFmtId="0" fontId="47" fillId="0" borderId="0" xfId="2" applyFont="1" applyProtection="1"/>
    <xf numFmtId="165" fontId="47" fillId="0" borderId="0" xfId="2" applyNumberFormat="1" applyFont="1" applyAlignment="1" applyProtection="1">
      <alignment horizontal="left"/>
    </xf>
    <xf numFmtId="0" fontId="47" fillId="0" borderId="0" xfId="2" applyFont="1" applyAlignment="1" applyProtection="1">
      <alignment horizontal="right"/>
    </xf>
    <xf numFmtId="0" fontId="26" fillId="0" borderId="0" xfId="2" applyFont="1" applyProtection="1"/>
    <xf numFmtId="0" fontId="47" fillId="0" borderId="9" xfId="2" applyFont="1" applyBorder="1" applyAlignment="1" applyProtection="1">
      <alignment horizontal="centerContinuous"/>
    </xf>
    <xf numFmtId="0" fontId="26" fillId="0" borderId="10" xfId="2" applyFont="1" applyBorder="1" applyAlignment="1" applyProtection="1">
      <alignment horizontal="centerContinuous"/>
    </xf>
    <xf numFmtId="0" fontId="26" fillId="0" borderId="11" xfId="2" applyFont="1" applyBorder="1" applyAlignment="1" applyProtection="1">
      <alignment horizontal="centerContinuous"/>
    </xf>
    <xf numFmtId="0" fontId="47" fillId="0" borderId="4" xfId="2" applyFont="1" applyBorder="1" applyAlignment="1" applyProtection="1">
      <alignment horizontal="centerContinuous"/>
    </xf>
    <xf numFmtId="0" fontId="26" fillId="0" borderId="0" xfId="2" applyFont="1" applyBorder="1" applyAlignment="1" applyProtection="1">
      <alignment horizontal="centerContinuous"/>
    </xf>
    <xf numFmtId="0" fontId="26" fillId="0" borderId="13" xfId="2" applyFont="1" applyBorder="1" applyAlignment="1" applyProtection="1">
      <alignment horizontal="centerContinuous"/>
    </xf>
    <xf numFmtId="0" fontId="13" fillId="0" borderId="12" xfId="2" applyFont="1" applyBorder="1" applyProtection="1"/>
    <xf numFmtId="0" fontId="26" fillId="0" borderId="13" xfId="2" applyFont="1" applyBorder="1" applyProtection="1"/>
    <xf numFmtId="0" fontId="49" fillId="0" borderId="12" xfId="2" applyFont="1" applyBorder="1" applyProtection="1"/>
    <xf numFmtId="0" fontId="49" fillId="0" borderId="12" xfId="2" quotePrefix="1" applyFont="1" applyFill="1" applyBorder="1" applyAlignment="1" applyProtection="1">
      <alignment horizontal="left"/>
    </xf>
    <xf numFmtId="0" fontId="26" fillId="0" borderId="0" xfId="2" applyFont="1" applyFill="1" applyProtection="1"/>
    <xf numFmtId="0" fontId="26" fillId="0" borderId="13" xfId="2" applyFont="1" applyFill="1" applyBorder="1" applyProtection="1"/>
    <xf numFmtId="0" fontId="20" fillId="0" borderId="0" xfId="2" applyFont="1" applyFill="1"/>
    <xf numFmtId="0" fontId="13" fillId="0" borderId="12" xfId="2" quotePrefix="1" applyFont="1" applyBorder="1" applyAlignment="1" applyProtection="1">
      <alignment horizontal="left"/>
    </xf>
    <xf numFmtId="0" fontId="26" fillId="0" borderId="12" xfId="2" applyFont="1" applyBorder="1" applyProtection="1"/>
    <xf numFmtId="0" fontId="13" fillId="0" borderId="47" xfId="2" applyFont="1" applyBorder="1" applyProtection="1"/>
    <xf numFmtId="0" fontId="13" fillId="0" borderId="49" xfId="2" applyFont="1" applyBorder="1" applyProtection="1"/>
    <xf numFmtId="0" fontId="20" fillId="0" borderId="2" xfId="2" applyBorder="1"/>
    <xf numFmtId="0" fontId="13" fillId="0" borderId="2" xfId="2" applyFont="1" applyBorder="1" applyAlignment="1" applyProtection="1">
      <alignment horizontal="centerContinuous"/>
    </xf>
    <xf numFmtId="0" fontId="13" fillId="0" borderId="50" xfId="2" applyFont="1" applyBorder="1" applyProtection="1"/>
    <xf numFmtId="0" fontId="13" fillId="0" borderId="51" xfId="2" applyFont="1" applyBorder="1" applyProtection="1"/>
    <xf numFmtId="0" fontId="13" fillId="0" borderId="52" xfId="2" applyFont="1" applyBorder="1" applyProtection="1"/>
    <xf numFmtId="0" fontId="13" fillId="0" borderId="0" xfId="2" applyFont="1" applyBorder="1" applyAlignment="1" applyProtection="1">
      <alignment horizontal="centerContinuous"/>
    </xf>
    <xf numFmtId="0" fontId="13" fillId="0" borderId="53" xfId="2" applyFont="1" applyBorder="1" applyProtection="1"/>
    <xf numFmtId="0" fontId="13" fillId="0" borderId="51" xfId="2" applyFont="1" applyBorder="1" applyAlignment="1" applyProtection="1">
      <alignment horizontal="center"/>
    </xf>
    <xf numFmtId="0" fontId="13" fillId="0" borderId="13" xfId="2" applyFont="1" applyBorder="1" applyAlignment="1" applyProtection="1">
      <alignment horizontal="center"/>
    </xf>
    <xf numFmtId="0" fontId="13" fillId="0" borderId="22" xfId="2" applyFont="1" applyBorder="1" applyProtection="1"/>
    <xf numFmtId="0" fontId="13" fillId="0" borderId="19" xfId="2" applyFont="1" applyBorder="1" applyAlignment="1" applyProtection="1">
      <alignment horizontal="center"/>
    </xf>
    <xf numFmtId="0" fontId="13" fillId="0" borderId="18" xfId="2" applyFont="1" applyBorder="1" applyProtection="1"/>
    <xf numFmtId="0" fontId="20" fillId="0" borderId="52" xfId="2" applyBorder="1"/>
    <xf numFmtId="0" fontId="13" fillId="0" borderId="23" xfId="2" applyFont="1" applyBorder="1" applyProtection="1"/>
    <xf numFmtId="0" fontId="13" fillId="0" borderId="22" xfId="2" applyFont="1" applyBorder="1" applyAlignment="1" applyProtection="1">
      <alignment horizontal="centerContinuous"/>
    </xf>
    <xf numFmtId="0" fontId="13" fillId="0" borderId="18" xfId="2" applyFont="1" applyBorder="1" applyAlignment="1" applyProtection="1">
      <alignment horizontal="centerContinuous"/>
    </xf>
    <xf numFmtId="0" fontId="13" fillId="0" borderId="53" xfId="2" applyFont="1" applyBorder="1" applyAlignment="1" applyProtection="1">
      <alignment horizontal="center"/>
    </xf>
    <xf numFmtId="0" fontId="13" fillId="0" borderId="52" xfId="2" applyFont="1" applyBorder="1" applyAlignment="1" applyProtection="1">
      <alignment horizontal="center"/>
    </xf>
    <xf numFmtId="0" fontId="13" fillId="0" borderId="20" xfId="2" applyFont="1" applyBorder="1" applyAlignment="1" applyProtection="1">
      <alignment horizontal="center"/>
    </xf>
    <xf numFmtId="0" fontId="13" fillId="0" borderId="23" xfId="2" applyFont="1" applyBorder="1" applyAlignment="1" applyProtection="1">
      <alignment horizontal="center"/>
    </xf>
    <xf numFmtId="0" fontId="13" fillId="0" borderId="54" xfId="2" applyFont="1" applyBorder="1" applyProtection="1"/>
    <xf numFmtId="0" fontId="13" fillId="0" borderId="55" xfId="2" applyFont="1" applyBorder="1" applyAlignment="1" applyProtection="1">
      <alignment horizontal="center"/>
    </xf>
    <xf numFmtId="0" fontId="13" fillId="0" borderId="25" xfId="2" applyFont="1" applyBorder="1" applyAlignment="1" applyProtection="1">
      <alignment horizontal="center"/>
    </xf>
    <xf numFmtId="0" fontId="13" fillId="0" borderId="56" xfId="2" applyFont="1" applyBorder="1" applyAlignment="1" applyProtection="1">
      <alignment horizontal="center"/>
    </xf>
    <xf numFmtId="0" fontId="13" fillId="0" borderId="57" xfId="2" applyFont="1" applyBorder="1" applyProtection="1"/>
    <xf numFmtId="0" fontId="13" fillId="0" borderId="21" xfId="2" applyFont="1" applyBorder="1" applyAlignment="1" applyProtection="1">
      <alignment horizontal="center"/>
    </xf>
    <xf numFmtId="0" fontId="13" fillId="0" borderId="21" xfId="2" quotePrefix="1" applyFont="1" applyBorder="1" applyAlignment="1" applyProtection="1">
      <alignment horizontal="left"/>
    </xf>
    <xf numFmtId="37" fontId="13" fillId="0" borderId="21" xfId="2" applyNumberFormat="1" applyFont="1" applyFill="1" applyBorder="1" applyProtection="1"/>
    <xf numFmtId="0" fontId="13" fillId="0" borderId="21" xfId="2" applyFont="1" applyBorder="1" applyProtection="1"/>
    <xf numFmtId="0" fontId="13" fillId="0" borderId="17" xfId="2" applyFont="1" applyBorder="1" applyAlignment="1" applyProtection="1">
      <alignment horizontal="center"/>
    </xf>
    <xf numFmtId="0" fontId="13" fillId="0" borderId="17" xfId="2" applyFont="1" applyBorder="1" applyProtection="1"/>
    <xf numFmtId="0" fontId="13" fillId="0" borderId="22" xfId="2" applyFont="1" applyBorder="1" applyAlignment="1" applyProtection="1">
      <alignment horizontal="center"/>
    </xf>
    <xf numFmtId="0" fontId="13" fillId="0" borderId="26" xfId="2" applyFont="1" applyBorder="1" applyProtection="1"/>
    <xf numFmtId="0" fontId="13" fillId="0" borderId="18" xfId="2" applyFont="1" applyBorder="1" applyAlignment="1" applyProtection="1">
      <alignment horizontal="center"/>
    </xf>
    <xf numFmtId="0" fontId="13" fillId="0" borderId="16" xfId="2" applyFont="1" applyBorder="1" applyProtection="1"/>
    <xf numFmtId="0" fontId="13" fillId="0" borderId="0" xfId="2" applyFont="1" applyProtection="1"/>
    <xf numFmtId="0" fontId="26" fillId="0" borderId="9" xfId="2" applyFont="1" applyBorder="1" applyProtection="1"/>
    <xf numFmtId="0" fontId="26" fillId="0" borderId="10" xfId="2" applyFont="1" applyBorder="1" applyProtection="1"/>
    <xf numFmtId="0" fontId="26" fillId="0" borderId="11" xfId="2" applyFont="1" applyBorder="1" applyProtection="1"/>
    <xf numFmtId="0" fontId="47" fillId="0" borderId="12" xfId="2" applyFont="1" applyBorder="1" applyAlignment="1" applyProtection="1">
      <alignment horizontal="left"/>
    </xf>
    <xf numFmtId="0" fontId="14" fillId="0" borderId="0" xfId="2" applyFont="1" applyAlignment="1" applyProtection="1">
      <alignment horizontal="center"/>
    </xf>
    <xf numFmtId="0" fontId="14" fillId="0" borderId="0" xfId="2" applyFont="1" applyAlignment="1" applyProtection="1">
      <alignment horizontal="centerContinuous"/>
    </xf>
    <xf numFmtId="0" fontId="14" fillId="0" borderId="13" xfId="2" applyFont="1" applyBorder="1" applyAlignment="1" applyProtection="1">
      <alignment horizontal="centerContinuous"/>
    </xf>
    <xf numFmtId="0" fontId="14" fillId="0" borderId="12" xfId="2" applyFont="1" applyBorder="1" applyProtection="1"/>
    <xf numFmtId="0" fontId="14" fillId="0" borderId="0" xfId="2" applyFont="1" applyProtection="1"/>
    <xf numFmtId="0" fontId="14" fillId="0" borderId="13" xfId="2" applyFont="1" applyBorder="1" applyProtection="1"/>
    <xf numFmtId="0" fontId="47" fillId="0" borderId="12" xfId="2" quotePrefix="1" applyFont="1" applyBorder="1" applyAlignment="1" applyProtection="1">
      <alignment horizontal="left"/>
    </xf>
    <xf numFmtId="0" fontId="50" fillId="0" borderId="0" xfId="2" applyFont="1" applyAlignment="1" applyProtection="1">
      <alignment horizontal="right"/>
    </xf>
    <xf numFmtId="0" fontId="47" fillId="0" borderId="12" xfId="2" applyFont="1" applyBorder="1" applyProtection="1"/>
    <xf numFmtId="0" fontId="49" fillId="0" borderId="0" xfId="2" applyFont="1" applyAlignment="1" applyProtection="1">
      <alignment horizontal="left"/>
    </xf>
    <xf numFmtId="0" fontId="49" fillId="0" borderId="0" xfId="2" applyFont="1" applyProtection="1"/>
    <xf numFmtId="0" fontId="47" fillId="0" borderId="14" xfId="2" applyFont="1" applyBorder="1" applyProtection="1"/>
    <xf numFmtId="0" fontId="13" fillId="0" borderId="15" xfId="2" applyFont="1" applyBorder="1" applyProtection="1"/>
    <xf numFmtId="0" fontId="14" fillId="0" borderId="15" xfId="2" applyFont="1" applyBorder="1" applyProtection="1"/>
    <xf numFmtId="0" fontId="14" fillId="0" borderId="16" xfId="2" applyFont="1" applyBorder="1" applyProtection="1"/>
    <xf numFmtId="0" fontId="47" fillId="0" borderId="4" xfId="2" applyFont="1" applyFill="1" applyBorder="1" applyProtection="1"/>
    <xf numFmtId="0" fontId="20" fillId="0" borderId="0" xfId="2" applyFill="1"/>
    <xf numFmtId="0" fontId="13" fillId="0" borderId="0" xfId="2" applyFont="1" applyBorder="1" applyAlignment="1" applyProtection="1">
      <alignment horizontal="center"/>
    </xf>
    <xf numFmtId="0" fontId="13" fillId="0" borderId="13" xfId="2" applyFont="1" applyBorder="1" applyProtection="1"/>
    <xf numFmtId="0" fontId="13" fillId="0" borderId="12" xfId="2" applyFont="1" applyFill="1" applyBorder="1" applyProtection="1"/>
    <xf numFmtId="0" fontId="13" fillId="0" borderId="0" xfId="2" applyFont="1" applyFill="1" applyAlignment="1" applyProtection="1"/>
    <xf numFmtId="0" fontId="51" fillId="0" borderId="0" xfId="2" applyFont="1" applyFill="1" applyProtection="1"/>
    <xf numFmtId="0" fontId="13" fillId="0" borderId="0" xfId="2" applyFont="1" applyFill="1" applyProtection="1"/>
    <xf numFmtId="0" fontId="13" fillId="0" borderId="0" xfId="2" applyFont="1" applyAlignment="1" applyProtection="1">
      <alignment horizontal="center"/>
    </xf>
    <xf numFmtId="0" fontId="14" fillId="0" borderId="12" xfId="2" applyFont="1" applyFill="1" applyBorder="1" applyProtection="1"/>
    <xf numFmtId="0" fontId="20" fillId="0" borderId="12" xfId="2" applyFill="1" applyBorder="1" applyProtection="1"/>
    <xf numFmtId="0" fontId="20" fillId="0" borderId="0" xfId="2" applyProtection="1"/>
    <xf numFmtId="0" fontId="20" fillId="0" borderId="13" xfId="2" applyBorder="1" applyProtection="1"/>
    <xf numFmtId="9" fontId="51" fillId="0" borderId="0" xfId="2" applyNumberFormat="1" applyFont="1" applyFill="1" applyProtection="1"/>
    <xf numFmtId="9" fontId="13" fillId="0" borderId="0" xfId="2" applyNumberFormat="1" applyFont="1" applyFill="1" applyProtection="1"/>
    <xf numFmtId="0" fontId="20" fillId="0" borderId="0" xfId="2" applyFill="1" applyProtection="1"/>
    <xf numFmtId="0" fontId="20" fillId="0" borderId="13" xfId="2" applyFill="1" applyBorder="1" applyProtection="1"/>
    <xf numFmtId="0" fontId="47" fillId="0" borderId="0" xfId="2" applyFont="1" applyFill="1" applyBorder="1" applyProtection="1"/>
    <xf numFmtId="0" fontId="20" fillId="0" borderId="12" xfId="2" applyBorder="1" applyProtection="1"/>
    <xf numFmtId="0" fontId="47" fillId="0" borderId="4" xfId="2" applyFont="1" applyBorder="1" applyProtection="1"/>
    <xf numFmtId="0" fontId="51" fillId="0" borderId="0" xfId="2" applyFont="1" applyProtection="1"/>
    <xf numFmtId="0" fontId="20" fillId="0" borderId="14" xfId="2" applyBorder="1" applyProtection="1"/>
    <xf numFmtId="0" fontId="20" fillId="0" borderId="15" xfId="2" applyBorder="1" applyProtection="1"/>
    <xf numFmtId="0" fontId="20" fillId="0" borderId="16" xfId="2" applyBorder="1" applyProtection="1"/>
    <xf numFmtId="0" fontId="14" fillId="0" borderId="0" xfId="66" quotePrefix="1" applyFont="1" applyFill="1" applyAlignment="1" applyProtection="1">
      <alignment horizontal="left"/>
    </xf>
    <xf numFmtId="0" fontId="14" fillId="0" borderId="0" xfId="66" applyFont="1" applyFill="1" applyAlignment="1" applyProtection="1">
      <alignment horizontal="center"/>
    </xf>
    <xf numFmtId="0" fontId="19" fillId="0" borderId="0" xfId="66" applyFont="1" applyFill="1" applyAlignment="1" applyProtection="1">
      <alignment horizontal="left"/>
    </xf>
    <xf numFmtId="0" fontId="14" fillId="0" borderId="0" xfId="66" applyFont="1" applyFill="1" applyProtection="1"/>
    <xf numFmtId="0" fontId="14" fillId="0" borderId="0" xfId="66" applyFont="1" applyFill="1" applyAlignment="1" applyProtection="1">
      <alignment horizontal="right"/>
    </xf>
    <xf numFmtId="0" fontId="14" fillId="0" borderId="0" xfId="66" applyFill="1"/>
    <xf numFmtId="0" fontId="16" fillId="0" borderId="1" xfId="66" applyFont="1" applyFill="1" applyBorder="1" applyAlignment="1" applyProtection="1">
      <alignment horizontal="centerContinuous"/>
    </xf>
    <xf numFmtId="0" fontId="14" fillId="0" borderId="2" xfId="66" applyFill="1" applyBorder="1" applyAlignment="1" applyProtection="1">
      <alignment horizontal="centerContinuous"/>
    </xf>
    <xf numFmtId="0" fontId="19" fillId="0" borderId="2" xfId="66" applyFont="1" applyFill="1" applyBorder="1" applyAlignment="1" applyProtection="1">
      <alignment horizontal="centerContinuous"/>
    </xf>
    <xf numFmtId="0" fontId="14" fillId="0" borderId="3" xfId="66" applyFill="1" applyBorder="1" applyAlignment="1" applyProtection="1">
      <alignment horizontal="centerContinuous"/>
    </xf>
    <xf numFmtId="0" fontId="16" fillId="0" borderId="4" xfId="66" applyFont="1" applyFill="1" applyBorder="1" applyAlignment="1" applyProtection="1">
      <alignment horizontal="centerContinuous"/>
    </xf>
    <xf numFmtId="0" fontId="16" fillId="0" borderId="0" xfId="66" applyFont="1" applyFill="1" applyBorder="1" applyAlignment="1" applyProtection="1">
      <alignment horizontal="centerContinuous"/>
    </xf>
    <xf numFmtId="0" fontId="25" fillId="0" borderId="0" xfId="66" applyFont="1" applyFill="1" applyBorder="1" applyAlignment="1" applyProtection="1">
      <alignment horizontal="centerContinuous"/>
    </xf>
    <xf numFmtId="0" fontId="16" fillId="0" borderId="5" xfId="66" applyFont="1" applyFill="1" applyBorder="1" applyAlignment="1" applyProtection="1">
      <alignment horizontal="centerContinuous"/>
    </xf>
    <xf numFmtId="0" fontId="14" fillId="0" borderId="42" xfId="66" applyFill="1" applyBorder="1" applyAlignment="1" applyProtection="1">
      <alignment horizontal="center"/>
    </xf>
    <xf numFmtId="0" fontId="14" fillId="0" borderId="15" xfId="66" applyFill="1" applyBorder="1" applyAlignment="1" applyProtection="1">
      <alignment horizontal="center"/>
    </xf>
    <xf numFmtId="0" fontId="19" fillId="0" borderId="15" xfId="66" applyFont="1" applyFill="1" applyBorder="1" applyAlignment="1" applyProtection="1">
      <alignment horizontal="left"/>
    </xf>
    <xf numFmtId="0" fontId="14" fillId="0" borderId="15" xfId="66" applyFill="1" applyBorder="1" applyProtection="1"/>
    <xf numFmtId="0" fontId="14" fillId="0" borderId="43" xfId="66" applyFill="1" applyBorder="1" applyAlignment="1" applyProtection="1">
      <alignment horizontal="center"/>
    </xf>
    <xf numFmtId="0" fontId="14" fillId="0" borderId="40" xfId="66" applyFill="1" applyBorder="1" applyProtection="1"/>
    <xf numFmtId="0" fontId="14" fillId="0" borderId="10" xfId="66" applyFill="1" applyBorder="1" applyProtection="1"/>
    <xf numFmtId="0" fontId="14" fillId="0" borderId="41" xfId="66" applyFill="1" applyBorder="1" applyProtection="1"/>
    <xf numFmtId="0" fontId="19" fillId="0" borderId="4" xfId="66" applyFont="1" applyFill="1" applyBorder="1" applyProtection="1"/>
    <xf numFmtId="0" fontId="19" fillId="0" borderId="0" xfId="66" applyFont="1" applyFill="1" applyBorder="1" applyProtection="1"/>
    <xf numFmtId="0" fontId="19" fillId="0" borderId="5" xfId="66" applyFont="1" applyFill="1" applyBorder="1" applyProtection="1"/>
    <xf numFmtId="0" fontId="19" fillId="0" borderId="42" xfId="66" applyFont="1" applyFill="1" applyBorder="1" applyProtection="1"/>
    <xf numFmtId="0" fontId="19" fillId="0" borderId="15" xfId="66" applyFont="1" applyFill="1" applyBorder="1" applyProtection="1"/>
    <xf numFmtId="0" fontId="19" fillId="0" borderId="43" xfId="66" applyFont="1" applyFill="1" applyBorder="1" applyProtection="1"/>
    <xf numFmtId="0" fontId="14" fillId="0" borderId="0" xfId="66" applyFill="1" applyBorder="1" applyProtection="1"/>
    <xf numFmtId="0" fontId="19" fillId="0" borderId="4" xfId="66" quotePrefix="1" applyFont="1" applyFill="1" applyBorder="1" applyAlignment="1" applyProtection="1">
      <alignment horizontal="left"/>
    </xf>
    <xf numFmtId="0" fontId="19" fillId="0" borderId="0" xfId="66" quotePrefix="1" applyFont="1" applyFill="1" applyBorder="1" applyAlignment="1" applyProtection="1">
      <alignment horizontal="left"/>
    </xf>
    <xf numFmtId="0" fontId="19" fillId="0" borderId="7" xfId="66" applyFont="1" applyFill="1" applyBorder="1" applyProtection="1"/>
    <xf numFmtId="0" fontId="19" fillId="0" borderId="64" xfId="66" applyFont="1" applyFill="1" applyBorder="1" applyProtection="1"/>
    <xf numFmtId="0" fontId="14" fillId="0" borderId="4" xfId="66" applyFill="1" applyBorder="1"/>
    <xf numFmtId="0" fontId="14" fillId="0" borderId="7" xfId="66" applyFill="1" applyBorder="1"/>
    <xf numFmtId="0" fontId="19" fillId="0" borderId="7" xfId="66" quotePrefix="1" applyFont="1" applyFill="1" applyBorder="1" applyAlignment="1" applyProtection="1">
      <alignment horizontal="left"/>
    </xf>
    <xf numFmtId="0" fontId="14" fillId="0" borderId="4" xfId="66" applyFill="1" applyBorder="1" applyAlignment="1" applyProtection="1">
      <alignment horizontal="centerContinuous"/>
    </xf>
    <xf numFmtId="0" fontId="14" fillId="0" borderId="7" xfId="66" applyFill="1" applyBorder="1" applyAlignment="1" applyProtection="1">
      <alignment horizontal="centerContinuous"/>
    </xf>
    <xf numFmtId="0" fontId="14" fillId="0" borderId="8" xfId="66" applyFill="1" applyBorder="1" applyAlignment="1" applyProtection="1">
      <alignment horizontal="centerContinuous"/>
    </xf>
    <xf numFmtId="0" fontId="14" fillId="0" borderId="2" xfId="66" applyFont="1" applyFill="1" applyBorder="1" applyAlignment="1" applyProtection="1">
      <alignment horizontal="left"/>
    </xf>
    <xf numFmtId="0" fontId="14" fillId="0" borderId="0" xfId="66" applyFont="1" applyFill="1"/>
    <xf numFmtId="0" fontId="14" fillId="0" borderId="7" xfId="66" applyFont="1" applyFill="1" applyBorder="1" applyAlignment="1" applyProtection="1">
      <alignment horizontal="center"/>
    </xf>
    <xf numFmtId="0" fontId="16" fillId="0" borderId="2" xfId="66" applyFont="1" applyFill="1" applyBorder="1" applyAlignment="1" applyProtection="1">
      <alignment horizontal="centerContinuous"/>
    </xf>
    <xf numFmtId="0" fontId="14" fillId="0" borderId="4" xfId="66" applyFill="1" applyBorder="1" applyProtection="1"/>
    <xf numFmtId="0" fontId="14" fillId="0" borderId="5" xfId="66" applyFill="1" applyBorder="1" applyProtection="1"/>
    <xf numFmtId="0" fontId="14" fillId="0" borderId="0" xfId="66" applyFill="1" applyBorder="1"/>
    <xf numFmtId="0" fontId="14" fillId="0" borderId="5" xfId="66" applyFill="1" applyBorder="1"/>
    <xf numFmtId="0" fontId="19" fillId="0" borderId="0" xfId="66" applyFont="1" applyFill="1" applyBorder="1"/>
    <xf numFmtId="0" fontId="19" fillId="0" borderId="40" xfId="66" applyFont="1" applyFill="1" applyBorder="1" applyProtection="1"/>
    <xf numFmtId="0" fontId="19" fillId="0" borderId="10" xfId="66" applyFont="1" applyFill="1" applyBorder="1" applyProtection="1"/>
    <xf numFmtId="0" fontId="19" fillId="0" borderId="23" xfId="66" applyFont="1" applyFill="1" applyBorder="1" applyProtection="1"/>
    <xf numFmtId="0" fontId="19" fillId="0" borderId="9" xfId="66" applyFont="1" applyFill="1" applyBorder="1" applyAlignment="1" applyProtection="1">
      <alignment horizontal="center"/>
    </xf>
    <xf numFmtId="0" fontId="19" fillId="0" borderId="49" xfId="66" applyFont="1" applyFill="1" applyBorder="1" applyAlignment="1" applyProtection="1">
      <alignment horizontal="centerContinuous"/>
    </xf>
    <xf numFmtId="0" fontId="19" fillId="0" borderId="20" xfId="66" applyFont="1" applyFill="1" applyBorder="1" applyProtection="1"/>
    <xf numFmtId="0" fontId="19" fillId="0" borderId="20" xfId="66" applyFont="1" applyFill="1" applyBorder="1" applyAlignment="1" applyProtection="1">
      <alignment horizontal="center"/>
    </xf>
    <xf numFmtId="0" fontId="19" fillId="0" borderId="12" xfId="66" applyFont="1" applyFill="1" applyBorder="1" applyAlignment="1" applyProtection="1">
      <alignment horizontal="center"/>
    </xf>
    <xf numFmtId="0" fontId="19" fillId="0" borderId="52" xfId="66" applyFont="1" applyFill="1" applyBorder="1" applyAlignment="1" applyProtection="1">
      <alignment horizontal="centerContinuous"/>
    </xf>
    <xf numFmtId="0" fontId="19" fillId="0" borderId="21" xfId="66" applyFont="1" applyFill="1" applyBorder="1" applyProtection="1"/>
    <xf numFmtId="0" fontId="19" fillId="0" borderId="14" xfId="66" applyFont="1" applyFill="1" applyBorder="1" applyProtection="1"/>
    <xf numFmtId="0" fontId="19" fillId="0" borderId="65" xfId="66" applyFont="1" applyFill="1" applyBorder="1" applyProtection="1"/>
    <xf numFmtId="0" fontId="19" fillId="0" borderId="4" xfId="66" applyFont="1" applyFill="1" applyBorder="1" applyAlignment="1" applyProtection="1">
      <alignment horizontal="centerContinuous"/>
    </xf>
    <xf numFmtId="0" fontId="19" fillId="0" borderId="0" xfId="66" applyFont="1" applyFill="1" applyBorder="1" applyAlignment="1" applyProtection="1">
      <alignment horizontal="centerContinuous"/>
    </xf>
    <xf numFmtId="0" fontId="19" fillId="0" borderId="14" xfId="66" applyFont="1" applyFill="1" applyBorder="1" applyAlignment="1" applyProtection="1">
      <alignment horizontal="center"/>
    </xf>
    <xf numFmtId="166" fontId="19" fillId="0" borderId="14" xfId="97" applyNumberFormat="1" applyFont="1" applyFill="1" applyBorder="1" applyAlignment="1" applyProtection="1">
      <alignment horizontal="center"/>
    </xf>
    <xf numFmtId="166" fontId="19" fillId="0" borderId="65" xfId="97" applyNumberFormat="1" applyFont="1" applyFill="1" applyBorder="1" applyAlignment="1" applyProtection="1">
      <alignment horizontal="center"/>
    </xf>
    <xf numFmtId="0" fontId="19" fillId="0" borderId="42" xfId="66" applyFont="1" applyFill="1" applyBorder="1" applyAlignment="1" applyProtection="1">
      <alignment horizontal="centerContinuous"/>
    </xf>
    <xf numFmtId="0" fontId="19" fillId="0" borderId="15" xfId="66" applyFont="1" applyFill="1" applyBorder="1" applyAlignment="1" applyProtection="1">
      <alignment horizontal="centerContinuous"/>
    </xf>
    <xf numFmtId="166" fontId="19" fillId="0" borderId="55" xfId="97" applyNumberFormat="1" applyFont="1" applyFill="1" applyBorder="1" applyAlignment="1" applyProtection="1">
      <alignment horizontal="center"/>
    </xf>
    <xf numFmtId="0" fontId="19" fillId="0" borderId="0" xfId="66" applyFont="1" applyFill="1" applyBorder="1" applyAlignment="1" applyProtection="1">
      <alignment horizontal="left"/>
    </xf>
    <xf numFmtId="0" fontId="19" fillId="0" borderId="9" xfId="66" applyFont="1" applyFill="1" applyBorder="1" applyProtection="1"/>
    <xf numFmtId="0" fontId="19" fillId="0" borderId="23" xfId="66" applyFont="1" applyFill="1" applyBorder="1" applyAlignment="1" applyProtection="1">
      <alignment horizontal="center"/>
    </xf>
    <xf numFmtId="0" fontId="19" fillId="0" borderId="12" xfId="66" applyFont="1" applyFill="1" applyBorder="1" applyProtection="1"/>
    <xf numFmtId="0" fontId="19" fillId="0" borderId="4" xfId="66" applyFont="1" applyFill="1" applyBorder="1" applyAlignment="1" applyProtection="1">
      <alignment horizontal="center"/>
    </xf>
    <xf numFmtId="166" fontId="19" fillId="0" borderId="21" xfId="66" applyNumberFormat="1" applyFont="1" applyFill="1" applyBorder="1" applyAlignment="1" applyProtection="1">
      <alignment horizontal="center"/>
    </xf>
    <xf numFmtId="166" fontId="19" fillId="0" borderId="14" xfId="66" applyNumberFormat="1" applyFont="1" applyFill="1" applyBorder="1" applyAlignment="1" applyProtection="1">
      <alignment horizontal="center"/>
    </xf>
    <xf numFmtId="0" fontId="19" fillId="0" borderId="6" xfId="66" applyFont="1" applyFill="1" applyBorder="1" applyProtection="1"/>
    <xf numFmtId="0" fontId="19" fillId="0" borderId="8" xfId="66" applyFont="1" applyFill="1" applyBorder="1" applyProtection="1"/>
    <xf numFmtId="0" fontId="19" fillId="0" borderId="0" xfId="66" applyFont="1" applyFill="1" applyProtection="1"/>
    <xf numFmtId="0" fontId="14" fillId="13" borderId="0" xfId="66" quotePrefix="1" applyFont="1" applyFill="1" applyAlignment="1" applyProtection="1">
      <alignment horizontal="left"/>
    </xf>
    <xf numFmtId="0" fontId="16" fillId="13" borderId="0" xfId="66" applyFont="1" applyFill="1" applyAlignment="1" applyProtection="1">
      <alignment horizontal="center"/>
    </xf>
    <xf numFmtId="0" fontId="25" fillId="13" borderId="0" xfId="66" applyFont="1" applyFill="1" applyAlignment="1" applyProtection="1">
      <alignment horizontal="left"/>
    </xf>
    <xf numFmtId="0" fontId="14" fillId="13" borderId="0" xfId="66" applyFont="1" applyFill="1" applyAlignment="1" applyProtection="1">
      <alignment horizontal="center"/>
    </xf>
    <xf numFmtId="0" fontId="16" fillId="13" borderId="9" xfId="66" applyFont="1" applyFill="1" applyBorder="1" applyAlignment="1" applyProtection="1">
      <alignment horizontal="centerContinuous"/>
    </xf>
    <xf numFmtId="0" fontId="14" fillId="13" borderId="10" xfId="66" applyFill="1" applyBorder="1" applyAlignment="1" applyProtection="1">
      <alignment horizontal="centerContinuous"/>
    </xf>
    <xf numFmtId="0" fontId="19" fillId="13" borderId="10" xfId="66" applyFont="1" applyFill="1" applyBorder="1" applyAlignment="1" applyProtection="1">
      <alignment horizontal="centerContinuous"/>
    </xf>
    <xf numFmtId="0" fontId="14" fillId="13" borderId="11" xfId="66" applyFill="1" applyBorder="1" applyAlignment="1" applyProtection="1">
      <alignment horizontal="centerContinuous"/>
    </xf>
    <xf numFmtId="0" fontId="16" fillId="13" borderId="12" xfId="66" applyFont="1" applyFill="1" applyBorder="1" applyAlignment="1" applyProtection="1">
      <alignment horizontal="centerContinuous"/>
    </xf>
    <xf numFmtId="0" fontId="16" fillId="13" borderId="0" xfId="66" applyFont="1" applyFill="1" applyAlignment="1" applyProtection="1">
      <alignment horizontal="centerContinuous"/>
    </xf>
    <xf numFmtId="0" fontId="25" fillId="13" borderId="0" xfId="66" applyFont="1" applyFill="1" applyAlignment="1" applyProtection="1">
      <alignment horizontal="centerContinuous"/>
    </xf>
    <xf numFmtId="0" fontId="16" fillId="13" borderId="13" xfId="66" applyFont="1" applyFill="1" applyBorder="1" applyAlignment="1" applyProtection="1">
      <alignment horizontal="centerContinuous"/>
    </xf>
    <xf numFmtId="0" fontId="19" fillId="13" borderId="15" xfId="66" applyFont="1" applyFill="1" applyBorder="1" applyAlignment="1" applyProtection="1">
      <alignment horizontal="left"/>
    </xf>
    <xf numFmtId="0" fontId="14" fillId="13" borderId="15" xfId="66" applyFill="1" applyBorder="1" applyProtection="1"/>
    <xf numFmtId="0" fontId="19" fillId="13" borderId="23" xfId="66" applyFont="1" applyFill="1" applyBorder="1" applyAlignment="1" applyProtection="1">
      <alignment horizontal="center"/>
    </xf>
    <xf numFmtId="0" fontId="19" fillId="13" borderId="11" xfId="66" applyFont="1" applyFill="1" applyBorder="1" applyAlignment="1" applyProtection="1">
      <alignment horizontal="center"/>
    </xf>
    <xf numFmtId="0" fontId="19" fillId="13" borderId="10" xfId="66" applyFont="1" applyFill="1" applyBorder="1" applyAlignment="1" applyProtection="1">
      <alignment horizontal="center"/>
    </xf>
    <xf numFmtId="0" fontId="19" fillId="13" borderId="68" xfId="66" applyFont="1" applyFill="1" applyBorder="1" applyAlignment="1" applyProtection="1">
      <alignment horizontal="center"/>
    </xf>
    <xf numFmtId="0" fontId="19" fillId="13" borderId="20" xfId="66" applyFont="1" applyFill="1" applyBorder="1" applyAlignment="1" applyProtection="1">
      <alignment horizontal="center"/>
    </xf>
    <xf numFmtId="0" fontId="19" fillId="13" borderId="13" xfId="66" applyFont="1" applyFill="1" applyBorder="1" applyAlignment="1" applyProtection="1">
      <alignment horizontal="center"/>
    </xf>
    <xf numFmtId="0" fontId="19" fillId="13" borderId="13" xfId="66" applyFont="1" applyFill="1" applyBorder="1" applyAlignment="1" applyProtection="1">
      <alignment horizontal="left"/>
    </xf>
    <xf numFmtId="0" fontId="19" fillId="13" borderId="0" xfId="66" applyFont="1" applyFill="1" applyBorder="1" applyProtection="1"/>
    <xf numFmtId="0" fontId="19" fillId="13" borderId="51" xfId="66" applyFont="1" applyFill="1" applyBorder="1" applyAlignment="1" applyProtection="1">
      <alignment horizontal="center"/>
    </xf>
    <xf numFmtId="0" fontId="19" fillId="13" borderId="21" xfId="66" applyFont="1" applyFill="1" applyBorder="1" applyAlignment="1" applyProtection="1">
      <alignment horizontal="center"/>
    </xf>
    <xf numFmtId="0" fontId="19" fillId="13" borderId="16" xfId="66" applyFont="1" applyFill="1" applyBorder="1" applyAlignment="1" applyProtection="1">
      <alignment horizontal="center"/>
    </xf>
    <xf numFmtId="0" fontId="19" fillId="13" borderId="16" xfId="66" applyFont="1" applyFill="1" applyBorder="1" applyAlignment="1" applyProtection="1">
      <alignment horizontal="left"/>
    </xf>
    <xf numFmtId="0" fontId="19" fillId="13" borderId="15" xfId="66" applyFont="1" applyFill="1" applyBorder="1" applyAlignment="1" applyProtection="1">
      <alignment horizontal="center"/>
    </xf>
    <xf numFmtId="0" fontId="19" fillId="13" borderId="70" xfId="66" applyFont="1" applyFill="1" applyBorder="1" applyAlignment="1" applyProtection="1">
      <alignment horizontal="center"/>
    </xf>
    <xf numFmtId="0" fontId="14" fillId="13" borderId="0" xfId="66" applyFill="1" applyBorder="1" applyProtection="1"/>
    <xf numFmtId="0" fontId="19" fillId="13" borderId="0" xfId="66" applyFont="1" applyFill="1" applyBorder="1" applyAlignment="1" applyProtection="1">
      <alignment horizontal="center"/>
    </xf>
    <xf numFmtId="0" fontId="19" fillId="13" borderId="21" xfId="66" applyNumberFormat="1" applyFont="1" applyFill="1" applyBorder="1" applyAlignment="1" applyProtection="1">
      <alignment horizontal="center"/>
    </xf>
    <xf numFmtId="37" fontId="19" fillId="13" borderId="15" xfId="66" applyNumberFormat="1" applyFont="1" applyFill="1" applyBorder="1" applyProtection="1"/>
    <xf numFmtId="37" fontId="19" fillId="13" borderId="70" xfId="66" applyNumberFormat="1" applyFont="1" applyFill="1" applyBorder="1" applyAlignment="1" applyProtection="1">
      <alignment horizontal="center"/>
    </xf>
    <xf numFmtId="0" fontId="19" fillId="13" borderId="15" xfId="66" applyFont="1" applyFill="1" applyBorder="1" applyProtection="1"/>
    <xf numFmtId="0" fontId="19" fillId="13" borderId="20" xfId="66" applyNumberFormat="1" applyFont="1" applyFill="1" applyBorder="1" applyAlignment="1" applyProtection="1">
      <alignment horizontal="center"/>
    </xf>
    <xf numFmtId="0" fontId="19" fillId="13" borderId="49" xfId="66" applyFont="1" applyFill="1" applyBorder="1" applyAlignment="1" applyProtection="1">
      <alignment horizontal="center"/>
    </xf>
    <xf numFmtId="0" fontId="19" fillId="13" borderId="55" xfId="66" applyFont="1" applyFill="1" applyBorder="1" applyAlignment="1" applyProtection="1">
      <alignment horizontal="center"/>
    </xf>
    <xf numFmtId="37" fontId="19" fillId="13" borderId="0" xfId="66" applyNumberFormat="1" applyFont="1" applyFill="1" applyBorder="1" applyProtection="1"/>
    <xf numFmtId="37" fontId="19" fillId="13" borderId="51" xfId="66" applyNumberFormat="1" applyFont="1" applyFill="1" applyBorder="1" applyAlignment="1" applyProtection="1">
      <alignment horizontal="center"/>
    </xf>
    <xf numFmtId="0" fontId="19" fillId="13" borderId="49" xfId="66" applyNumberFormat="1" applyFont="1" applyFill="1" applyBorder="1" applyAlignment="1" applyProtection="1">
      <alignment horizontal="center"/>
    </xf>
    <xf numFmtId="0" fontId="19" fillId="13" borderId="49" xfId="66" applyFont="1" applyFill="1" applyBorder="1" applyAlignment="1" applyProtection="1">
      <alignment horizontal="left"/>
    </xf>
    <xf numFmtId="37" fontId="19" fillId="13" borderId="1" xfId="66" applyNumberFormat="1" applyFont="1" applyFill="1" applyBorder="1" applyProtection="1"/>
    <xf numFmtId="37" fontId="19" fillId="13" borderId="49" xfId="66" applyNumberFormat="1" applyFont="1" applyFill="1" applyBorder="1" applyAlignment="1" applyProtection="1">
      <alignment horizontal="center"/>
    </xf>
    <xf numFmtId="0" fontId="19" fillId="13" borderId="55" xfId="66" applyNumberFormat="1" applyFont="1" applyFill="1" applyBorder="1" applyAlignment="1" applyProtection="1">
      <alignment horizontal="center"/>
    </xf>
    <xf numFmtId="0" fontId="19" fillId="13" borderId="55" xfId="66" applyFont="1" applyFill="1" applyBorder="1" applyAlignment="1" applyProtection="1">
      <alignment horizontal="left"/>
    </xf>
    <xf numFmtId="0" fontId="19" fillId="13" borderId="6" xfId="66" applyFont="1" applyFill="1" applyBorder="1" applyProtection="1"/>
    <xf numFmtId="0" fontId="19" fillId="13" borderId="4" xfId="66" applyNumberFormat="1" applyFont="1" applyFill="1" applyBorder="1" applyAlignment="1" applyProtection="1">
      <alignment horizontal="center"/>
    </xf>
    <xf numFmtId="0" fontId="19" fillId="13" borderId="52" xfId="66" applyFont="1" applyFill="1" applyBorder="1" applyAlignment="1" applyProtection="1">
      <alignment horizontal="left"/>
    </xf>
    <xf numFmtId="0" fontId="19" fillId="13" borderId="4" xfId="66" applyFont="1" applyFill="1" applyBorder="1" applyProtection="1"/>
    <xf numFmtId="0" fontId="19" fillId="13" borderId="52" xfId="66" applyNumberFormat="1" applyFont="1" applyFill="1" applyBorder="1" applyAlignment="1" applyProtection="1">
      <alignment horizontal="center"/>
    </xf>
    <xf numFmtId="0" fontId="19" fillId="13" borderId="6" xfId="66" applyNumberFormat="1" applyFont="1" applyFill="1" applyBorder="1" applyAlignment="1" applyProtection="1">
      <alignment horizontal="center"/>
    </xf>
    <xf numFmtId="0" fontId="19" fillId="0" borderId="6" xfId="66" quotePrefix="1" applyFont="1" applyFill="1" applyBorder="1" applyAlignment="1" applyProtection="1">
      <alignment horizontal="left"/>
    </xf>
    <xf numFmtId="0" fontId="19" fillId="13" borderId="51" xfId="66" applyNumberFormat="1" applyFont="1" applyFill="1" applyBorder="1" applyAlignment="1" applyProtection="1">
      <alignment horizontal="center"/>
    </xf>
    <xf numFmtId="0" fontId="19" fillId="13" borderId="70" xfId="66" applyNumberFormat="1" applyFont="1" applyFill="1" applyBorder="1" applyAlignment="1" applyProtection="1">
      <alignment horizontal="center"/>
    </xf>
    <xf numFmtId="0" fontId="19" fillId="13" borderId="10" xfId="66" applyFont="1" applyFill="1" applyBorder="1" applyAlignment="1" applyProtection="1">
      <alignment horizontal="left"/>
    </xf>
    <xf numFmtId="0" fontId="14" fillId="13" borderId="10" xfId="66" applyFill="1" applyBorder="1" applyProtection="1"/>
    <xf numFmtId="0" fontId="14" fillId="13" borderId="0" xfId="66" applyFill="1" applyAlignment="1" applyProtection="1">
      <alignment horizontal="center"/>
    </xf>
    <xf numFmtId="0" fontId="19" fillId="13" borderId="0" xfId="66" applyFont="1" applyFill="1" applyAlignment="1" applyProtection="1">
      <alignment horizontal="left"/>
    </xf>
    <xf numFmtId="0" fontId="14" fillId="13" borderId="0" xfId="66" applyFill="1" applyProtection="1"/>
    <xf numFmtId="0" fontId="14" fillId="13" borderId="0" xfId="66" applyFont="1" applyFill="1" applyAlignment="1" applyProtection="1">
      <alignment horizontal="left"/>
    </xf>
    <xf numFmtId="0" fontId="14" fillId="13" borderId="0" xfId="66" applyFont="1" applyFill="1" applyProtection="1"/>
    <xf numFmtId="0" fontId="14" fillId="13" borderId="0" xfId="66" applyFont="1" applyFill="1" applyAlignment="1" applyProtection="1">
      <alignment horizontal="right"/>
    </xf>
    <xf numFmtId="0" fontId="14" fillId="13" borderId="12" xfId="66" applyFill="1" applyBorder="1" applyProtection="1"/>
    <xf numFmtId="0" fontId="19" fillId="13" borderId="12" xfId="66" applyFont="1" applyFill="1" applyBorder="1" applyAlignment="1" applyProtection="1">
      <alignment horizontal="center"/>
    </xf>
    <xf numFmtId="37" fontId="19" fillId="13" borderId="14" xfId="66" applyNumberFormat="1" applyFont="1" applyFill="1" applyBorder="1" applyAlignment="1" applyProtection="1">
      <alignment horizontal="center"/>
    </xf>
    <xf numFmtId="0" fontId="19" fillId="13" borderId="14" xfId="66" applyFont="1" applyFill="1" applyBorder="1" applyAlignment="1" applyProtection="1">
      <alignment horizontal="center"/>
    </xf>
    <xf numFmtId="0" fontId="19" fillId="13" borderId="14" xfId="66" applyFont="1" applyFill="1" applyBorder="1" applyAlignment="1" applyProtection="1">
      <alignment horizontal="left"/>
    </xf>
    <xf numFmtId="37" fontId="19" fillId="13" borderId="14" xfId="66" applyNumberFormat="1" applyFont="1" applyFill="1" applyBorder="1" applyProtection="1"/>
    <xf numFmtId="37" fontId="19" fillId="13" borderId="16" xfId="66" applyNumberFormat="1" applyFont="1" applyFill="1" applyBorder="1" applyAlignment="1" applyProtection="1">
      <alignment horizontal="center"/>
    </xf>
    <xf numFmtId="0" fontId="19" fillId="13" borderId="14" xfId="66" applyFont="1" applyFill="1" applyBorder="1" applyProtection="1"/>
    <xf numFmtId="37" fontId="19" fillId="13" borderId="12" xfId="66" applyNumberFormat="1" applyFont="1" applyFill="1" applyBorder="1" applyAlignment="1" applyProtection="1">
      <alignment horizontal="center"/>
    </xf>
    <xf numFmtId="0" fontId="19" fillId="13" borderId="12" xfId="66" applyFont="1" applyFill="1" applyBorder="1" applyAlignment="1" applyProtection="1">
      <alignment horizontal="left"/>
    </xf>
    <xf numFmtId="37" fontId="19" fillId="13" borderId="24" xfId="66" applyNumberFormat="1" applyFont="1" applyFill="1" applyBorder="1" applyProtection="1"/>
    <xf numFmtId="0" fontId="19" fillId="13" borderId="12" xfId="66" applyFont="1" applyFill="1" applyBorder="1" applyProtection="1"/>
    <xf numFmtId="37" fontId="19" fillId="13" borderId="84" xfId="66" applyNumberFormat="1" applyFont="1" applyFill="1" applyBorder="1" applyAlignment="1" applyProtection="1">
      <alignment horizontal="center"/>
    </xf>
    <xf numFmtId="0" fontId="19" fillId="13" borderId="24" xfId="66" applyFont="1" applyFill="1" applyBorder="1" applyProtection="1"/>
    <xf numFmtId="37" fontId="19" fillId="13" borderId="85" xfId="66" applyNumberFormat="1" applyFont="1" applyFill="1" applyBorder="1" applyAlignment="1" applyProtection="1">
      <alignment horizontal="center"/>
    </xf>
    <xf numFmtId="37" fontId="19" fillId="13" borderId="12" xfId="66" applyNumberFormat="1" applyFont="1" applyFill="1" applyBorder="1" applyProtection="1"/>
    <xf numFmtId="0" fontId="19" fillId="13" borderId="9" xfId="66" applyFont="1" applyFill="1" applyBorder="1" applyAlignment="1" applyProtection="1">
      <alignment horizontal="centerContinuous"/>
    </xf>
    <xf numFmtId="0" fontId="19" fillId="13" borderId="0" xfId="66" applyFont="1" applyFill="1" applyBorder="1" applyAlignment="1" applyProtection="1">
      <alignment horizontal="left"/>
    </xf>
    <xf numFmtId="0" fontId="19" fillId="13" borderId="1" xfId="66" applyFont="1" applyFill="1" applyBorder="1" applyAlignment="1" applyProtection="1">
      <alignment horizontal="centerContinuous"/>
    </xf>
    <xf numFmtId="0" fontId="14" fillId="13" borderId="2" xfId="66" applyFill="1" applyBorder="1" applyAlignment="1" applyProtection="1">
      <alignment horizontal="centerContinuous"/>
    </xf>
    <xf numFmtId="0" fontId="19" fillId="13" borderId="2" xfId="66" applyFont="1" applyFill="1" applyBorder="1" applyAlignment="1" applyProtection="1">
      <alignment horizontal="centerContinuous"/>
    </xf>
    <xf numFmtId="0" fontId="14" fillId="13" borderId="3" xfId="66" applyFill="1" applyBorder="1" applyAlignment="1" applyProtection="1">
      <alignment horizontal="centerContinuous"/>
    </xf>
    <xf numFmtId="0" fontId="19" fillId="13" borderId="4" xfId="66" applyFont="1" applyFill="1" applyBorder="1" applyAlignment="1" applyProtection="1">
      <alignment horizontal="centerContinuous"/>
    </xf>
    <xf numFmtId="0" fontId="14" fillId="13" borderId="0" xfId="66" applyFill="1" applyBorder="1" applyAlignment="1" applyProtection="1">
      <alignment horizontal="centerContinuous"/>
    </xf>
    <xf numFmtId="0" fontId="19" fillId="13" borderId="0" xfId="66" applyFont="1" applyFill="1" applyBorder="1" applyAlignment="1" applyProtection="1">
      <alignment horizontal="centerContinuous"/>
    </xf>
    <xf numFmtId="0" fontId="14" fillId="13" borderId="5" xfId="66" applyFill="1" applyBorder="1" applyAlignment="1" applyProtection="1">
      <alignment horizontal="centerContinuous"/>
    </xf>
    <xf numFmtId="0" fontId="14" fillId="13" borderId="4" xfId="66" applyFill="1" applyBorder="1"/>
    <xf numFmtId="0" fontId="14" fillId="13" borderId="0" xfId="66" applyFill="1" applyBorder="1"/>
    <xf numFmtId="0" fontId="19" fillId="13" borderId="4" xfId="66" applyFont="1" applyFill="1" applyBorder="1" applyAlignment="1" applyProtection="1">
      <alignment horizontal="center"/>
    </xf>
    <xf numFmtId="0" fontId="19" fillId="13" borderId="5" xfId="66" applyFont="1" applyFill="1" applyBorder="1" applyAlignment="1" applyProtection="1">
      <alignment horizontal="center"/>
    </xf>
    <xf numFmtId="0" fontId="19" fillId="13" borderId="6" xfId="66" applyFont="1" applyFill="1" applyBorder="1" applyAlignment="1" applyProtection="1">
      <alignment horizontal="center"/>
    </xf>
    <xf numFmtId="0" fontId="19" fillId="13" borderId="7" xfId="66" applyFont="1" applyFill="1" applyBorder="1" applyAlignment="1" applyProtection="1">
      <alignment horizontal="center"/>
    </xf>
    <xf numFmtId="0" fontId="19" fillId="13" borderId="7" xfId="66" applyFont="1" applyFill="1" applyBorder="1" applyAlignment="1" applyProtection="1">
      <alignment horizontal="left"/>
    </xf>
    <xf numFmtId="0" fontId="14" fillId="13" borderId="7" xfId="66" applyFill="1" applyBorder="1" applyProtection="1"/>
    <xf numFmtId="0" fontId="19" fillId="13" borderId="8" xfId="66" applyFont="1" applyFill="1" applyBorder="1" applyAlignment="1" applyProtection="1">
      <alignment horizontal="center"/>
    </xf>
    <xf numFmtId="0" fontId="19" fillId="13" borderId="0" xfId="66" applyFont="1" applyFill="1" applyAlignment="1" applyProtection="1">
      <alignment horizontal="center"/>
    </xf>
    <xf numFmtId="0" fontId="44" fillId="13" borderId="0" xfId="66" applyFont="1" applyFill="1" applyProtection="1"/>
    <xf numFmtId="0" fontId="44" fillId="13" borderId="0" xfId="66" quotePrefix="1" applyFont="1" applyFill="1" applyAlignment="1" applyProtection="1">
      <alignment horizontal="left"/>
    </xf>
    <xf numFmtId="0" fontId="44" fillId="13" borderId="0" xfId="66" applyFont="1" applyFill="1"/>
    <xf numFmtId="0" fontId="44" fillId="13" borderId="10" xfId="66" applyFont="1" applyFill="1" applyBorder="1" applyAlignment="1" applyProtection="1">
      <alignment horizontal="centerContinuous"/>
    </xf>
    <xf numFmtId="0" fontId="52" fillId="13" borderId="11" xfId="66" applyFont="1" applyFill="1" applyBorder="1" applyAlignment="1" applyProtection="1">
      <alignment horizontal="centerContinuous"/>
    </xf>
    <xf numFmtId="0" fontId="44" fillId="13" borderId="0" xfId="66" applyFont="1" applyFill="1" applyAlignment="1" applyProtection="1">
      <alignment horizontal="centerContinuous"/>
    </xf>
    <xf numFmtId="0" fontId="52" fillId="13" borderId="13" xfId="66" applyFont="1" applyFill="1" applyBorder="1" applyAlignment="1" applyProtection="1">
      <alignment horizontal="centerContinuous"/>
    </xf>
    <xf numFmtId="0" fontId="52" fillId="13" borderId="0" xfId="66" applyFont="1" applyFill="1" applyAlignment="1" applyProtection="1">
      <alignment horizontal="center"/>
    </xf>
    <xf numFmtId="0" fontId="52" fillId="13" borderId="0" xfId="66" applyFont="1" applyFill="1" applyProtection="1"/>
    <xf numFmtId="0" fontId="52" fillId="13" borderId="13" xfId="66" applyFont="1" applyFill="1" applyBorder="1" applyProtection="1"/>
    <xf numFmtId="0" fontId="52" fillId="13" borderId="12" xfId="66" applyFont="1" applyFill="1" applyBorder="1" applyProtection="1"/>
    <xf numFmtId="0" fontId="44" fillId="13" borderId="12" xfId="66" applyFont="1" applyFill="1" applyBorder="1" applyProtection="1"/>
    <xf numFmtId="0" fontId="52" fillId="13" borderId="15" xfId="66" applyFont="1" applyFill="1" applyBorder="1" applyProtection="1"/>
    <xf numFmtId="0" fontId="52" fillId="13" borderId="16" xfId="66" applyFont="1" applyFill="1" applyBorder="1" applyProtection="1"/>
    <xf numFmtId="0" fontId="52" fillId="13" borderId="23" xfId="66" applyFont="1" applyFill="1" applyBorder="1" applyAlignment="1" applyProtection="1">
      <alignment horizontal="center"/>
    </xf>
    <xf numFmtId="0" fontId="52" fillId="13" borderId="20" xfId="66" applyFont="1" applyFill="1" applyBorder="1" applyAlignment="1" applyProtection="1">
      <alignment horizontal="center"/>
    </xf>
    <xf numFmtId="0" fontId="52" fillId="13" borderId="20" xfId="66" applyFont="1" applyFill="1" applyBorder="1" applyProtection="1"/>
    <xf numFmtId="0" fontId="52" fillId="13" borderId="21" xfId="66" applyFont="1" applyFill="1" applyBorder="1" applyAlignment="1" applyProtection="1">
      <alignment horizontal="center"/>
    </xf>
    <xf numFmtId="37" fontId="52" fillId="13" borderId="21" xfId="66" applyNumberFormat="1" applyFont="1" applyFill="1" applyBorder="1" applyAlignment="1" applyProtection="1">
      <alignment horizontal="center"/>
    </xf>
    <xf numFmtId="37" fontId="52" fillId="13" borderId="21" xfId="66" applyNumberFormat="1" applyFont="1" applyFill="1" applyBorder="1" applyProtection="1"/>
    <xf numFmtId="0" fontId="52" fillId="13" borderId="13" xfId="66" applyFont="1" applyFill="1" applyBorder="1" applyAlignment="1" applyProtection="1">
      <alignment horizontal="center"/>
    </xf>
    <xf numFmtId="37" fontId="52" fillId="13" borderId="20" xfId="66" applyNumberFormat="1" applyFont="1" applyFill="1" applyBorder="1" applyProtection="1"/>
    <xf numFmtId="37" fontId="52" fillId="13" borderId="0" xfId="66" applyNumberFormat="1" applyFont="1" applyFill="1" applyProtection="1"/>
    <xf numFmtId="0" fontId="44" fillId="13" borderId="0" xfId="66" applyFont="1" applyFill="1" applyAlignment="1" applyProtection="1">
      <alignment horizontal="left"/>
    </xf>
    <xf numFmtId="0" fontId="45" fillId="13" borderId="1" xfId="66" applyFont="1" applyFill="1" applyBorder="1" applyAlignment="1" applyProtection="1">
      <alignment horizontal="centerContinuous"/>
    </xf>
    <xf numFmtId="0" fontId="45" fillId="13" borderId="2" xfId="66" applyFont="1" applyFill="1" applyBorder="1" applyAlignment="1" applyProtection="1">
      <alignment horizontal="centerContinuous"/>
    </xf>
    <xf numFmtId="0" fontId="45" fillId="13" borderId="0" xfId="66" applyFont="1" applyFill="1" applyBorder="1" applyAlignment="1" applyProtection="1">
      <alignment horizontal="centerContinuous"/>
    </xf>
    <xf numFmtId="0" fontId="52" fillId="13" borderId="51" xfId="66" applyFont="1" applyFill="1" applyBorder="1" applyAlignment="1" applyProtection="1">
      <alignment horizontal="center"/>
    </xf>
    <xf numFmtId="0" fontId="52" fillId="13" borderId="53" xfId="66" applyFont="1" applyFill="1" applyBorder="1" applyAlignment="1" applyProtection="1">
      <alignment horizontal="center"/>
    </xf>
    <xf numFmtId="37" fontId="52" fillId="13" borderId="0" xfId="66" applyNumberFormat="1" applyFont="1" applyFill="1" applyBorder="1" applyProtection="1"/>
    <xf numFmtId="0" fontId="52" fillId="13" borderId="0" xfId="66" applyFont="1" applyFill="1" applyBorder="1" applyProtection="1"/>
    <xf numFmtId="0" fontId="44" fillId="13" borderId="4" xfId="66" applyFont="1" applyFill="1" applyBorder="1" applyProtection="1"/>
    <xf numFmtId="0" fontId="44" fillId="13" borderId="5" xfId="66" applyFont="1" applyFill="1" applyBorder="1" applyProtection="1"/>
    <xf numFmtId="0" fontId="52" fillId="0" borderId="0" xfId="66" applyFont="1" applyFill="1" applyBorder="1" applyProtection="1"/>
    <xf numFmtId="0" fontId="44" fillId="13" borderId="0" xfId="66" applyFont="1" applyFill="1" applyBorder="1"/>
    <xf numFmtId="0" fontId="44" fillId="13" borderId="7" xfId="66" applyFont="1" applyFill="1" applyBorder="1" applyProtection="1"/>
    <xf numFmtId="0" fontId="52" fillId="13" borderId="7" xfId="66" applyFont="1" applyFill="1" applyBorder="1" applyProtection="1"/>
    <xf numFmtId="0" fontId="52" fillId="13" borderId="8" xfId="66" applyFont="1" applyFill="1" applyBorder="1" applyProtection="1"/>
    <xf numFmtId="0" fontId="44" fillId="13" borderId="0" xfId="66" applyFont="1" applyFill="1" applyBorder="1" applyProtection="1"/>
    <xf numFmtId="0" fontId="45" fillId="13" borderId="4" xfId="66" applyFont="1" applyFill="1" applyBorder="1" applyAlignment="1" applyProtection="1">
      <alignment horizontal="centerContinuous"/>
    </xf>
    <xf numFmtId="0" fontId="52" fillId="13" borderId="5" xfId="66" applyFont="1" applyFill="1" applyBorder="1" applyProtection="1"/>
    <xf numFmtId="0" fontId="44" fillId="13" borderId="4" xfId="66" applyFont="1" applyFill="1" applyBorder="1" applyAlignment="1" applyProtection="1">
      <alignment horizontal="center"/>
    </xf>
    <xf numFmtId="0" fontId="14" fillId="13" borderId="0" xfId="126" quotePrefix="1" applyFont="1" applyFill="1" applyAlignment="1">
      <alignment horizontal="left"/>
    </xf>
    <xf numFmtId="0" fontId="14" fillId="13" borderId="0" xfId="126" applyFont="1" applyFill="1" applyAlignment="1">
      <alignment horizontal="center"/>
    </xf>
    <xf numFmtId="0" fontId="14" fillId="13" borderId="0" xfId="126" applyFont="1" applyFill="1" applyAlignment="1">
      <alignment horizontal="left"/>
    </xf>
    <xf numFmtId="0" fontId="14" fillId="13" borderId="0" xfId="126" applyFont="1" applyFill="1"/>
    <xf numFmtId="37" fontId="14" fillId="13" borderId="0" xfId="126" applyNumberFormat="1" applyFont="1" applyFill="1" applyAlignment="1" applyProtection="1">
      <alignment horizontal="center"/>
    </xf>
    <xf numFmtId="0" fontId="14" fillId="13" borderId="12" xfId="126" applyFont="1" applyFill="1" applyBorder="1" applyAlignment="1">
      <alignment horizontal="centerContinuous"/>
    </xf>
    <xf numFmtId="0" fontId="19" fillId="13" borderId="21" xfId="126" applyFont="1" applyFill="1" applyBorder="1" applyAlignment="1">
      <alignment horizontal="center"/>
    </xf>
    <xf numFmtId="0" fontId="19" fillId="13" borderId="21" xfId="126" applyFont="1" applyFill="1" applyBorder="1"/>
    <xf numFmtId="0" fontId="19" fillId="13" borderId="14" xfId="126" applyFont="1" applyFill="1" applyBorder="1"/>
    <xf numFmtId="0" fontId="19" fillId="13" borderId="16" xfId="126" applyFont="1" applyFill="1" applyBorder="1"/>
    <xf numFmtId="0" fontId="19" fillId="13" borderId="15" xfId="126" applyFont="1" applyFill="1" applyBorder="1"/>
    <xf numFmtId="0" fontId="19" fillId="13" borderId="20" xfId="126" applyFont="1" applyFill="1" applyBorder="1" applyAlignment="1">
      <alignment horizontal="center"/>
    </xf>
    <xf numFmtId="0" fontId="19" fillId="13" borderId="0" xfId="126" applyFont="1" applyFill="1" applyAlignment="1">
      <alignment horizontal="centerContinuous"/>
    </xf>
    <xf numFmtId="0" fontId="19" fillId="13" borderId="16" xfId="126" applyFont="1" applyFill="1" applyBorder="1" applyAlignment="1">
      <alignment horizontal="center"/>
    </xf>
    <xf numFmtId="0" fontId="19" fillId="13" borderId="0" xfId="126" applyFont="1" applyFill="1"/>
    <xf numFmtId="0" fontId="19" fillId="13" borderId="13" xfId="126" applyFont="1" applyFill="1" applyBorder="1"/>
    <xf numFmtId="0" fontId="16" fillId="13" borderId="120" xfId="127" applyFont="1" applyFill="1" applyBorder="1" applyAlignment="1">
      <alignment horizontal="centerContinuous"/>
    </xf>
    <xf numFmtId="0" fontId="16" fillId="13" borderId="4" xfId="127" applyFont="1" applyFill="1" applyBorder="1" applyAlignment="1">
      <alignment horizontal="centerContinuous"/>
    </xf>
    <xf numFmtId="0" fontId="16" fillId="13" borderId="0" xfId="127" applyFont="1" applyFill="1" applyBorder="1" applyAlignment="1">
      <alignment horizontal="centerContinuous"/>
    </xf>
    <xf numFmtId="0" fontId="16" fillId="13" borderId="5" xfId="127" applyFont="1" applyFill="1" applyBorder="1" applyAlignment="1">
      <alignment horizontal="centerContinuous"/>
    </xf>
    <xf numFmtId="0" fontId="19" fillId="13" borderId="4" xfId="127" applyFont="1" applyFill="1" applyBorder="1" applyAlignment="1">
      <alignment horizontal="centerContinuous"/>
    </xf>
    <xf numFmtId="0" fontId="19" fillId="13" borderId="0" xfId="127" applyFont="1" applyFill="1" applyAlignment="1">
      <alignment vertical="top" textRotation="180"/>
    </xf>
    <xf numFmtId="0" fontId="19" fillId="13" borderId="0" xfId="127" applyFont="1" applyFill="1" applyBorder="1" applyAlignment="1">
      <alignment horizontal="left"/>
    </xf>
    <xf numFmtId="0" fontId="19" fillId="13" borderId="0" xfId="127" applyFont="1" applyFill="1" applyBorder="1" applyAlignment="1">
      <alignment horizontal="centerContinuous"/>
    </xf>
    <xf numFmtId="0" fontId="19" fillId="13" borderId="5" xfId="127" applyFont="1" applyFill="1" applyBorder="1" applyAlignment="1">
      <alignment horizontal="centerContinuous"/>
    </xf>
    <xf numFmtId="0" fontId="19" fillId="13" borderId="4" xfId="127" applyFont="1" applyFill="1" applyBorder="1" applyAlignment="1">
      <alignment horizontal="center"/>
    </xf>
    <xf numFmtId="0" fontId="19" fillId="13" borderId="0" xfId="127" applyFont="1" applyFill="1" applyBorder="1"/>
    <xf numFmtId="0" fontId="19" fillId="13" borderId="5" xfId="127" applyFont="1" applyFill="1" applyBorder="1"/>
    <xf numFmtId="0" fontId="19" fillId="13" borderId="68" xfId="127" applyFont="1" applyFill="1" applyBorder="1" applyAlignment="1">
      <alignment horizontal="center"/>
    </xf>
    <xf numFmtId="0" fontId="19" fillId="13" borderId="11" xfId="127" applyFont="1" applyFill="1" applyBorder="1"/>
    <xf numFmtId="0" fontId="19" fillId="13" borderId="19" xfId="127" applyFont="1" applyFill="1" applyBorder="1" applyAlignment="1">
      <alignment horizontal="centerContinuous"/>
    </xf>
    <xf numFmtId="0" fontId="19" fillId="13" borderId="18" xfId="127" applyFont="1" applyFill="1" applyBorder="1" applyAlignment="1">
      <alignment horizontal="centerContinuous"/>
    </xf>
    <xf numFmtId="0" fontId="19" fillId="13" borderId="41" xfId="127" applyFont="1" applyFill="1" applyBorder="1"/>
    <xf numFmtId="0" fontId="19" fillId="13" borderId="12" xfId="127" applyFont="1" applyFill="1" applyBorder="1" applyAlignment="1">
      <alignment horizontal="center"/>
    </xf>
    <xf numFmtId="0" fontId="19" fillId="13" borderId="20" xfId="127" applyFont="1" applyFill="1" applyBorder="1" applyAlignment="1">
      <alignment horizontal="center"/>
    </xf>
    <xf numFmtId="0" fontId="19" fillId="13" borderId="13" xfId="127" applyFont="1" applyFill="1" applyBorder="1" applyAlignment="1">
      <alignment horizontal="center"/>
    </xf>
    <xf numFmtId="0" fontId="19" fillId="13" borderId="5" xfId="127" applyFont="1" applyFill="1" applyBorder="1" applyAlignment="1">
      <alignment horizontal="center"/>
    </xf>
    <xf numFmtId="0" fontId="19" fillId="13" borderId="42" xfId="127" applyFont="1" applyFill="1" applyBorder="1" applyAlignment="1">
      <alignment horizontal="center"/>
    </xf>
    <xf numFmtId="0" fontId="19" fillId="13" borderId="14" xfId="127" applyFont="1" applyFill="1" applyBorder="1" applyAlignment="1">
      <alignment horizontal="center"/>
    </xf>
    <xf numFmtId="0" fontId="19" fillId="13" borderId="21" xfId="127" applyFont="1" applyFill="1" applyBorder="1" applyAlignment="1">
      <alignment horizontal="center"/>
    </xf>
    <xf numFmtId="0" fontId="19" fillId="13" borderId="16" xfId="127" applyFont="1" applyFill="1" applyBorder="1" applyAlignment="1">
      <alignment horizontal="center"/>
    </xf>
    <xf numFmtId="0" fontId="19" fillId="13" borderId="43" xfId="127" applyFont="1" applyFill="1" applyBorder="1" applyAlignment="1">
      <alignment horizontal="center"/>
    </xf>
    <xf numFmtId="0" fontId="19" fillId="13" borderId="14" xfId="127" applyFont="1" applyFill="1" applyBorder="1" applyAlignment="1">
      <alignment horizontal="left"/>
    </xf>
    <xf numFmtId="39" fontId="19" fillId="13" borderId="21" xfId="127" applyNumberFormat="1" applyFont="1" applyFill="1" applyBorder="1" applyAlignment="1">
      <alignment horizontal="center"/>
    </xf>
    <xf numFmtId="3" fontId="19" fillId="13" borderId="21" xfId="127" applyNumberFormat="1" applyFont="1" applyFill="1" applyBorder="1" applyAlignment="1">
      <alignment horizontal="center"/>
    </xf>
    <xf numFmtId="0" fontId="19" fillId="13" borderId="123" xfId="127" applyFont="1" applyFill="1" applyBorder="1" applyAlignment="1">
      <alignment horizontal="center"/>
    </xf>
    <xf numFmtId="0" fontId="19" fillId="13" borderId="14" xfId="127" applyFont="1" applyFill="1" applyBorder="1"/>
    <xf numFmtId="0" fontId="19" fillId="13" borderId="21" xfId="127" applyFont="1" applyFill="1" applyBorder="1"/>
    <xf numFmtId="0" fontId="19" fillId="13" borderId="16" xfId="127" applyFont="1" applyFill="1" applyBorder="1"/>
    <xf numFmtId="0" fontId="19" fillId="13" borderId="0" xfId="127" applyFont="1" applyFill="1" applyAlignment="1">
      <alignment textRotation="180"/>
    </xf>
    <xf numFmtId="0" fontId="19" fillId="13" borderId="0" xfId="127" applyFont="1" applyFill="1" applyAlignment="1">
      <alignment horizontal="left" vertical="top" textRotation="180"/>
    </xf>
    <xf numFmtId="0" fontId="19" fillId="13" borderId="0" xfId="127" applyFont="1" applyFill="1" applyAlignment="1">
      <alignment vertical="justify" textRotation="180"/>
    </xf>
    <xf numFmtId="0" fontId="19" fillId="13" borderId="0" xfId="127" quotePrefix="1" applyFont="1" applyFill="1" applyAlignment="1">
      <alignment horizontal="left" vertical="top" textRotation="180"/>
    </xf>
    <xf numFmtId="0" fontId="19" fillId="13" borderId="40" xfId="127" applyFont="1" applyFill="1" applyBorder="1" applyAlignment="1">
      <alignment horizontal="center"/>
    </xf>
    <xf numFmtId="0" fontId="19" fillId="13" borderId="9" xfId="127" applyFont="1" applyFill="1" applyBorder="1"/>
    <xf numFmtId="0" fontId="19" fillId="13" borderId="22" xfId="127" applyFont="1" applyFill="1" applyBorder="1" applyAlignment="1">
      <alignment horizontal="centerContinuous"/>
    </xf>
    <xf numFmtId="0" fontId="19" fillId="13" borderId="9" xfId="127" applyFont="1" applyFill="1" applyBorder="1" applyAlignment="1">
      <alignment horizontal="center"/>
    </xf>
    <xf numFmtId="0" fontId="19" fillId="13" borderId="103" xfId="127" applyFont="1" applyFill="1" applyBorder="1"/>
    <xf numFmtId="0" fontId="19" fillId="13" borderId="53" xfId="127" applyFont="1" applyFill="1" applyBorder="1" applyAlignment="1">
      <alignment horizontal="center"/>
    </xf>
    <xf numFmtId="0" fontId="19" fillId="13" borderId="21" xfId="127" quotePrefix="1" applyFont="1" applyFill="1" applyBorder="1" applyAlignment="1">
      <alignment horizontal="left"/>
    </xf>
    <xf numFmtId="37" fontId="19" fillId="13" borderId="21" xfId="127" applyNumberFormat="1" applyFont="1" applyFill="1" applyBorder="1" applyAlignment="1">
      <alignment horizontal="center"/>
    </xf>
    <xf numFmtId="1" fontId="19" fillId="13" borderId="21" xfId="127" applyNumberFormat="1" applyFont="1" applyFill="1" applyBorder="1" applyAlignment="1">
      <alignment horizontal="center"/>
    </xf>
    <xf numFmtId="37" fontId="19" fillId="0" borderId="21" xfId="127" applyNumberFormat="1" applyFont="1" applyFill="1" applyBorder="1" applyAlignment="1">
      <alignment horizontal="right"/>
    </xf>
    <xf numFmtId="37" fontId="19" fillId="13" borderId="21" xfId="127" applyNumberFormat="1" applyFont="1" applyFill="1" applyBorder="1" applyAlignment="1">
      <alignment horizontal="right"/>
    </xf>
    <xf numFmtId="0" fontId="19" fillId="13" borderId="21" xfId="127" applyFont="1" applyFill="1" applyBorder="1" applyAlignment="1">
      <alignment horizontal="left"/>
    </xf>
    <xf numFmtId="0" fontId="19" fillId="13" borderId="4" xfId="127" quotePrefix="1" applyFont="1" applyFill="1" applyBorder="1" applyAlignment="1">
      <alignment horizontal="left"/>
    </xf>
    <xf numFmtId="37" fontId="19" fillId="13" borderId="0" xfId="127" applyNumberFormat="1" applyFont="1" applyFill="1" applyBorder="1"/>
    <xf numFmtId="0" fontId="19" fillId="13" borderId="6" xfId="127" quotePrefix="1" applyFont="1" applyFill="1" applyBorder="1" applyAlignment="1">
      <alignment horizontal="left"/>
    </xf>
    <xf numFmtId="0" fontId="19" fillId="13" borderId="0" xfId="127" applyFont="1" applyFill="1"/>
    <xf numFmtId="0" fontId="14" fillId="13" borderId="0" xfId="66" quotePrefix="1" applyFont="1" applyFill="1" applyAlignment="1">
      <alignment horizontal="left"/>
    </xf>
    <xf numFmtId="0" fontId="16" fillId="13" borderId="0" xfId="66" applyFont="1" applyFill="1" applyAlignment="1">
      <alignment horizontal="center"/>
    </xf>
    <xf numFmtId="0" fontId="16" fillId="13" borderId="0" xfId="66" applyFont="1" applyFill="1" applyAlignment="1">
      <alignment horizontal="left"/>
    </xf>
    <xf numFmtId="0" fontId="16" fillId="13" borderId="0" xfId="66" applyFont="1" applyFill="1"/>
    <xf numFmtId="37" fontId="14" fillId="13" borderId="0" xfId="66" applyNumberFormat="1" applyFont="1" applyFill="1" applyAlignment="1" applyProtection="1">
      <alignment horizontal="center"/>
    </xf>
    <xf numFmtId="0" fontId="19" fillId="13" borderId="12" xfId="66" applyFont="1" applyFill="1" applyBorder="1" applyAlignment="1">
      <alignment horizontal="centerContinuous"/>
    </xf>
    <xf numFmtId="0" fontId="14" fillId="13" borderId="0" xfId="66" applyFont="1" applyFill="1"/>
    <xf numFmtId="0" fontId="52" fillId="13" borderId="21" xfId="66" applyFont="1" applyFill="1" applyBorder="1" applyAlignment="1">
      <alignment horizontal="center"/>
    </xf>
    <xf numFmtId="0" fontId="19" fillId="13" borderId="17" xfId="66" applyFont="1" applyFill="1" applyBorder="1"/>
    <xf numFmtId="37" fontId="52" fillId="13" borderId="17" xfId="66" applyNumberFormat="1" applyFont="1" applyFill="1" applyBorder="1"/>
    <xf numFmtId="0" fontId="19" fillId="13" borderId="22" xfId="66" applyFont="1" applyFill="1" applyBorder="1"/>
    <xf numFmtId="0" fontId="19" fillId="13" borderId="23" xfId="66" applyFont="1" applyFill="1" applyBorder="1"/>
    <xf numFmtId="0" fontId="19" fillId="13" borderId="9" xfId="66" applyFont="1" applyFill="1" applyBorder="1"/>
    <xf numFmtId="0" fontId="19" fillId="13" borderId="21" xfId="66" applyFont="1" applyFill="1" applyBorder="1"/>
    <xf numFmtId="0" fontId="19" fillId="13" borderId="14" xfId="66" applyFont="1" applyFill="1" applyBorder="1"/>
    <xf numFmtId="37" fontId="14" fillId="13" borderId="0" xfId="66" applyNumberFormat="1" applyFont="1" applyFill="1"/>
    <xf numFmtId="0" fontId="19" fillId="13" borderId="0" xfId="66" applyFont="1" applyFill="1" applyBorder="1"/>
    <xf numFmtId="0" fontId="14" fillId="13" borderId="0" xfId="66" applyFont="1" applyFill="1" applyAlignment="1">
      <alignment horizontal="left"/>
    </xf>
    <xf numFmtId="0" fontId="14" fillId="13" borderId="0" xfId="66" applyFont="1" applyFill="1" applyAlignment="1">
      <alignment horizontal="center"/>
    </xf>
    <xf numFmtId="37" fontId="14" fillId="13" borderId="0" xfId="66" quotePrefix="1" applyNumberFormat="1" applyFont="1" applyFill="1" applyAlignment="1">
      <alignment horizontal="right"/>
    </xf>
    <xf numFmtId="0" fontId="19" fillId="13" borderId="22" xfId="66" quotePrefix="1" applyFont="1" applyFill="1" applyBorder="1" applyAlignment="1">
      <alignment horizontal="left"/>
    </xf>
    <xf numFmtId="37" fontId="19" fillId="13" borderId="129" xfId="66" applyNumberFormat="1" applyFont="1" applyFill="1" applyBorder="1"/>
    <xf numFmtId="37" fontId="19" fillId="13" borderId="130" xfId="66" applyNumberFormat="1" applyFont="1" applyFill="1" applyBorder="1"/>
    <xf numFmtId="0" fontId="14" fillId="13" borderId="0" xfId="66" applyFont="1" applyFill="1" applyAlignment="1">
      <alignment horizontal="right"/>
    </xf>
    <xf numFmtId="0" fontId="14" fillId="13" borderId="0" xfId="66" quotePrefix="1" applyFont="1" applyFill="1" applyAlignment="1">
      <alignment horizontal="center"/>
    </xf>
    <xf numFmtId="0" fontId="14" fillId="13" borderId="0" xfId="66" quotePrefix="1" applyFont="1" applyFill="1" applyAlignment="1">
      <alignment horizontal="right"/>
    </xf>
    <xf numFmtId="0" fontId="13" fillId="0" borderId="0" xfId="66" quotePrefix="1" applyFont="1" applyAlignment="1">
      <alignment horizontal="left"/>
    </xf>
    <xf numFmtId="0" fontId="24" fillId="0" borderId="0" xfId="66" applyFont="1"/>
    <xf numFmtId="0" fontId="13" fillId="0" borderId="0" xfId="66" applyFont="1" applyAlignment="1">
      <alignment horizontal="center"/>
    </xf>
    <xf numFmtId="0" fontId="14" fillId="0" borderId="0" xfId="66" applyFont="1"/>
    <xf numFmtId="0" fontId="13" fillId="0" borderId="9" xfId="66" applyFont="1" applyBorder="1"/>
    <xf numFmtId="0" fontId="14" fillId="0" borderId="10" xfId="66" applyFont="1" applyBorder="1"/>
    <xf numFmtId="0" fontId="13" fillId="0" borderId="11" xfId="66" applyFont="1" applyBorder="1"/>
    <xf numFmtId="0" fontId="13" fillId="0" borderId="12" xfId="66" applyFont="1" applyBorder="1"/>
    <xf numFmtId="0" fontId="13" fillId="0" borderId="13" xfId="66" applyFont="1" applyBorder="1"/>
    <xf numFmtId="0" fontId="19" fillId="0" borderId="12" xfId="66" applyFont="1" applyBorder="1" applyAlignment="1" applyProtection="1">
      <alignment horizontal="centerContinuous" wrapText="1"/>
      <protection locked="0"/>
    </xf>
    <xf numFmtId="0" fontId="47" fillId="0" borderId="0" xfId="66" applyFont="1" applyAlignment="1" applyProtection="1">
      <alignment horizontal="centerContinuous" wrapText="1"/>
      <protection locked="0"/>
    </xf>
    <xf numFmtId="0" fontId="8" fillId="0" borderId="0" xfId="66" applyFont="1" applyAlignment="1" applyProtection="1">
      <alignment horizontal="centerContinuous" wrapText="1"/>
      <protection locked="0"/>
    </xf>
    <xf numFmtId="0" fontId="19" fillId="0" borderId="13" xfId="66" applyFont="1" applyBorder="1" applyAlignment="1" applyProtection="1">
      <alignment horizontal="centerContinuous" wrapText="1"/>
      <protection locked="0"/>
    </xf>
    <xf numFmtId="0" fontId="13" fillId="0" borderId="0" xfId="66" applyFont="1"/>
    <xf numFmtId="0" fontId="13" fillId="0" borderId="0" xfId="66" applyFont="1" applyAlignment="1">
      <alignment horizontal="left"/>
    </xf>
    <xf numFmtId="0" fontId="13" fillId="0" borderId="0" xfId="66" applyFont="1" applyBorder="1"/>
    <xf numFmtId="0" fontId="13" fillId="0" borderId="0" xfId="66" applyFont="1" applyAlignment="1" applyProtection="1">
      <alignment horizontal="center"/>
      <protection locked="0"/>
    </xf>
    <xf numFmtId="0" fontId="13" fillId="0" borderId="0" xfId="66" applyFont="1" applyProtection="1">
      <protection locked="0"/>
    </xf>
    <xf numFmtId="0" fontId="13" fillId="0" borderId="14" xfId="66" applyFont="1" applyBorder="1"/>
    <xf numFmtId="0" fontId="13" fillId="0" borderId="15" xfId="66" applyFont="1" applyBorder="1"/>
    <xf numFmtId="0" fontId="13" fillId="0" borderId="16" xfId="66" applyFont="1" applyBorder="1"/>
    <xf numFmtId="0" fontId="14" fillId="13" borderId="0" xfId="66" quotePrefix="1" applyFont="1" applyFill="1" applyAlignment="1" applyProtection="1">
      <alignment horizontal="center"/>
    </xf>
    <xf numFmtId="0" fontId="54" fillId="13" borderId="9" xfId="66" applyFont="1" applyFill="1" applyBorder="1" applyAlignment="1" applyProtection="1">
      <alignment horizontal="centerContinuous"/>
    </xf>
    <xf numFmtId="0" fontId="25" fillId="13" borderId="10" xfId="66" applyFont="1" applyFill="1" applyBorder="1" applyAlignment="1" applyProtection="1">
      <alignment horizontal="centerContinuous"/>
    </xf>
    <xf numFmtId="0" fontId="25" fillId="13" borderId="11" xfId="66" applyFont="1" applyFill="1" applyBorder="1" applyAlignment="1" applyProtection="1">
      <alignment horizontal="centerContinuous"/>
    </xf>
    <xf numFmtId="0" fontId="54" fillId="13" borderId="10" xfId="66" applyFont="1" applyFill="1" applyBorder="1" applyAlignment="1" applyProtection="1">
      <alignment horizontal="centerContinuous"/>
    </xf>
    <xf numFmtId="0" fontId="21" fillId="13" borderId="12" xfId="66" applyFont="1" applyFill="1" applyBorder="1" applyAlignment="1" applyProtection="1">
      <alignment horizontal="centerContinuous"/>
    </xf>
    <xf numFmtId="0" fontId="14" fillId="13" borderId="0" xfId="66" applyFill="1" applyAlignment="1" applyProtection="1">
      <alignment horizontal="centerContinuous"/>
    </xf>
    <xf numFmtId="0" fontId="14" fillId="13" borderId="13" xfId="66" applyFill="1" applyBorder="1" applyAlignment="1" applyProtection="1">
      <alignment horizontal="centerContinuous"/>
    </xf>
    <xf numFmtId="0" fontId="21" fillId="13" borderId="0" xfId="66" applyFont="1" applyFill="1" applyAlignment="1" applyProtection="1">
      <alignment horizontal="centerContinuous"/>
    </xf>
    <xf numFmtId="0" fontId="19" fillId="13" borderId="0" xfId="66" applyFont="1" applyFill="1" applyProtection="1"/>
    <xf numFmtId="0" fontId="19" fillId="13" borderId="13" xfId="66" applyFont="1" applyFill="1" applyBorder="1" applyProtection="1"/>
    <xf numFmtId="0" fontId="21" fillId="13" borderId="12" xfId="66" applyFont="1" applyFill="1" applyBorder="1" applyProtection="1"/>
    <xf numFmtId="0" fontId="21" fillId="13" borderId="0" xfId="66" applyFont="1" applyFill="1" applyProtection="1"/>
    <xf numFmtId="0" fontId="21" fillId="13" borderId="12" xfId="66" applyFont="1" applyFill="1" applyBorder="1" applyAlignment="1" applyProtection="1">
      <alignment horizontal="center"/>
    </xf>
    <xf numFmtId="0" fontId="21" fillId="13" borderId="0" xfId="66" quotePrefix="1" applyFont="1" applyFill="1" applyAlignment="1" applyProtection="1">
      <alignment horizontal="left"/>
    </xf>
    <xf numFmtId="0" fontId="21" fillId="13" borderId="12" xfId="66" quotePrefix="1" applyFont="1" applyFill="1" applyBorder="1" applyAlignment="1" applyProtection="1">
      <alignment horizontal="left"/>
    </xf>
    <xf numFmtId="0" fontId="19" fillId="13" borderId="16" xfId="66" applyFont="1" applyFill="1" applyBorder="1" applyProtection="1"/>
    <xf numFmtId="0" fontId="21" fillId="13" borderId="14" xfId="66" applyFont="1" applyFill="1" applyBorder="1" applyProtection="1"/>
    <xf numFmtId="0" fontId="21" fillId="13" borderId="15" xfId="66" applyFont="1" applyFill="1" applyBorder="1" applyProtection="1"/>
    <xf numFmtId="0" fontId="19" fillId="13" borderId="20" xfId="66" applyFont="1" applyFill="1" applyBorder="1" applyProtection="1"/>
    <xf numFmtId="0" fontId="19" fillId="13" borderId="1" xfId="66" applyFont="1" applyFill="1" applyBorder="1" applyProtection="1"/>
    <xf numFmtId="0" fontId="19" fillId="13" borderId="3" xfId="66" applyFont="1" applyFill="1" applyBorder="1" applyProtection="1"/>
    <xf numFmtId="0" fontId="19" fillId="13" borderId="49" xfId="66" applyFont="1" applyFill="1" applyBorder="1" applyProtection="1"/>
    <xf numFmtId="0" fontId="21" fillId="13" borderId="15" xfId="66" applyFont="1" applyFill="1" applyBorder="1" applyAlignment="1" applyProtection="1">
      <alignment horizontal="centerContinuous"/>
    </xf>
    <xf numFmtId="0" fontId="21" fillId="13" borderId="20" xfId="66" applyFont="1" applyFill="1" applyBorder="1" applyProtection="1"/>
    <xf numFmtId="0" fontId="19" fillId="13" borderId="5" xfId="66" applyFont="1" applyFill="1" applyBorder="1" applyProtection="1"/>
    <xf numFmtId="0" fontId="19" fillId="13" borderId="52" xfId="66" applyFont="1" applyFill="1" applyBorder="1" applyProtection="1"/>
    <xf numFmtId="0" fontId="21" fillId="13" borderId="20" xfId="66" applyFont="1" applyFill="1" applyBorder="1" applyAlignment="1" applyProtection="1">
      <alignment horizontal="center"/>
    </xf>
    <xf numFmtId="0" fontId="21" fillId="13" borderId="52" xfId="66" applyFont="1" applyFill="1" applyBorder="1" applyAlignment="1" applyProtection="1">
      <alignment horizontal="center"/>
    </xf>
    <xf numFmtId="0" fontId="21" fillId="0" borderId="52" xfId="66" applyFont="1" applyFill="1" applyBorder="1" applyAlignment="1" applyProtection="1">
      <alignment horizontal="center"/>
    </xf>
    <xf numFmtId="0" fontId="21" fillId="0" borderId="20" xfId="66" applyFont="1" applyFill="1" applyBorder="1" applyAlignment="1" applyProtection="1">
      <alignment horizontal="center"/>
    </xf>
    <xf numFmtId="0" fontId="21" fillId="13" borderId="26" xfId="66" applyFont="1" applyFill="1" applyBorder="1" applyAlignment="1" applyProtection="1">
      <alignment horizontal="center"/>
    </xf>
    <xf numFmtId="0" fontId="21" fillId="0" borderId="26" xfId="66" quotePrefix="1" applyFont="1" applyFill="1" applyBorder="1" applyAlignment="1" applyProtection="1">
      <alignment horizontal="left"/>
    </xf>
    <xf numFmtId="0" fontId="21" fillId="0" borderId="26" xfId="66" applyFont="1" applyFill="1" applyBorder="1" applyAlignment="1" applyProtection="1">
      <alignment horizontal="center"/>
    </xf>
    <xf numFmtId="2" fontId="21" fillId="0" borderId="26" xfId="66" applyNumberFormat="1" applyFont="1" applyFill="1" applyBorder="1" applyProtection="1"/>
    <xf numFmtId="37" fontId="21" fillId="0" borderId="26" xfId="66" applyNumberFormat="1" applyFont="1" applyFill="1" applyBorder="1" applyProtection="1"/>
    <xf numFmtId="37" fontId="21" fillId="13" borderId="26" xfId="66" applyNumberFormat="1" applyFont="1" applyFill="1" applyBorder="1" applyProtection="1"/>
    <xf numFmtId="0" fontId="21" fillId="13" borderId="26" xfId="66" applyFont="1" applyFill="1" applyBorder="1" applyProtection="1"/>
    <xf numFmtId="0" fontId="21" fillId="0" borderId="26" xfId="66" applyFont="1" applyFill="1" applyBorder="1" applyProtection="1"/>
    <xf numFmtId="0" fontId="21" fillId="0" borderId="26" xfId="66" applyFont="1" applyFill="1" applyBorder="1" applyAlignment="1" applyProtection="1">
      <alignment horizontal="left"/>
    </xf>
    <xf numFmtId="0" fontId="21" fillId="0" borderId="26" xfId="66" applyFont="1" applyFill="1" applyBorder="1" applyAlignment="1" applyProtection="1">
      <alignment horizontal="left" indent="4"/>
    </xf>
    <xf numFmtId="0" fontId="21" fillId="0" borderId="26" xfId="66" quotePrefix="1" applyFont="1" applyFill="1" applyBorder="1" applyAlignment="1" applyProtection="1">
      <alignment horizontal="center"/>
    </xf>
    <xf numFmtId="2" fontId="21" fillId="0" borderId="26" xfId="66" applyNumberFormat="1" applyFont="1" applyFill="1" applyBorder="1" applyAlignment="1" applyProtection="1">
      <alignment horizontal="right"/>
    </xf>
    <xf numFmtId="0" fontId="21" fillId="13" borderId="26" xfId="66" applyFont="1" applyFill="1" applyBorder="1" applyAlignment="1" applyProtection="1">
      <alignment horizontal="left" indent="4"/>
    </xf>
    <xf numFmtId="0" fontId="21" fillId="13" borderId="26" xfId="66" applyFont="1" applyFill="1" applyBorder="1" applyAlignment="1" applyProtection="1">
      <alignment horizontal="left"/>
    </xf>
    <xf numFmtId="0" fontId="21" fillId="13" borderId="26" xfId="66" quotePrefix="1" applyFont="1" applyFill="1" applyBorder="1" applyAlignment="1" applyProtection="1">
      <alignment horizontal="center"/>
    </xf>
    <xf numFmtId="0" fontId="21" fillId="13" borderId="0" xfId="66" applyFont="1" applyFill="1" applyBorder="1" applyProtection="1"/>
    <xf numFmtId="0" fontId="21" fillId="13" borderId="13" xfId="66" applyFont="1" applyFill="1" applyBorder="1" applyProtection="1"/>
    <xf numFmtId="0" fontId="21" fillId="0" borderId="0" xfId="66" applyFont="1" applyFill="1" applyBorder="1" applyProtection="1"/>
    <xf numFmtId="167" fontId="21" fillId="0" borderId="0" xfId="67" applyNumberFormat="1" applyFont="1" applyFill="1" applyBorder="1" applyProtection="1"/>
    <xf numFmtId="37" fontId="21" fillId="0" borderId="0" xfId="66" applyNumberFormat="1" applyFont="1" applyFill="1" applyBorder="1" applyProtection="1"/>
    <xf numFmtId="0" fontId="21" fillId="13" borderId="16" xfId="66" applyFont="1" applyFill="1" applyBorder="1" applyProtection="1"/>
    <xf numFmtId="0" fontId="14" fillId="0" borderId="0" xfId="66" applyFont="1" applyProtection="1"/>
    <xf numFmtId="0" fontId="19" fillId="0" borderId="0" xfId="66" applyFont="1" applyProtection="1"/>
    <xf numFmtId="0" fontId="14" fillId="0" borderId="0" xfId="66" quotePrefix="1" applyFont="1" applyAlignment="1" applyProtection="1">
      <alignment horizontal="right"/>
    </xf>
    <xf numFmtId="0" fontId="46" fillId="0" borderId="0" xfId="66" applyFont="1" applyProtection="1"/>
    <xf numFmtId="0" fontId="21" fillId="0" borderId="1" xfId="66" applyFont="1" applyBorder="1" applyProtection="1"/>
    <xf numFmtId="0" fontId="21" fillId="0" borderId="2" xfId="66" applyFont="1" applyBorder="1" applyProtection="1"/>
    <xf numFmtId="0" fontId="8" fillId="0" borderId="3" xfId="66" applyFont="1" applyBorder="1" applyProtection="1"/>
    <xf numFmtId="0" fontId="21" fillId="0" borderId="4" xfId="66" applyFont="1" applyBorder="1" applyAlignment="1" applyProtection="1">
      <alignment horizontal="centerContinuous"/>
    </xf>
    <xf numFmtId="0" fontId="21" fillId="0" borderId="0" xfId="66" applyFont="1" applyBorder="1" applyAlignment="1" applyProtection="1">
      <alignment horizontal="centerContinuous"/>
    </xf>
    <xf numFmtId="0" fontId="8" fillId="0" borderId="5" xfId="66" applyFont="1" applyBorder="1" applyAlignment="1" applyProtection="1">
      <alignment horizontal="centerContinuous"/>
    </xf>
    <xf numFmtId="0" fontId="21" fillId="0" borderId="4" xfId="66" applyFont="1" applyBorder="1" applyProtection="1"/>
    <xf numFmtId="0" fontId="21" fillId="0" borderId="0" xfId="66" applyFont="1" applyBorder="1" applyProtection="1"/>
    <xf numFmtId="0" fontId="8" fillId="0" borderId="5" xfId="66" applyFont="1" applyBorder="1" applyProtection="1"/>
    <xf numFmtId="0" fontId="21" fillId="0" borderId="0" xfId="66" applyFont="1" applyBorder="1" applyAlignment="1" applyProtection="1">
      <alignment horizontal="center"/>
    </xf>
    <xf numFmtId="0" fontId="21" fillId="0" borderId="15" xfId="66" applyFont="1" applyBorder="1" applyAlignment="1" applyProtection="1">
      <alignment horizontal="center"/>
    </xf>
    <xf numFmtId="0" fontId="21" fillId="0" borderId="4" xfId="66" applyFont="1" applyBorder="1" applyAlignment="1" applyProtection="1">
      <alignment horizontal="left"/>
    </xf>
    <xf numFmtId="39" fontId="21" fillId="0" borderId="0" xfId="66" applyNumberFormat="1" applyFont="1" applyBorder="1" applyProtection="1"/>
    <xf numFmtId="39" fontId="21" fillId="0" borderId="19" xfId="66" applyNumberFormat="1" applyFont="1" applyBorder="1" applyProtection="1"/>
    <xf numFmtId="0" fontId="21" fillId="0" borderId="0" xfId="66" quotePrefix="1" applyFont="1" applyBorder="1" applyAlignment="1" applyProtection="1">
      <alignment horizontal="left"/>
    </xf>
    <xf numFmtId="39" fontId="21" fillId="0" borderId="15" xfId="66" applyNumberFormat="1" applyFont="1" applyBorder="1" applyProtection="1"/>
    <xf numFmtId="10" fontId="0" fillId="0" borderId="0" xfId="70" applyNumberFormat="1" applyFont="1"/>
    <xf numFmtId="9" fontId="0" fillId="0" borderId="0" xfId="70" applyFont="1"/>
    <xf numFmtId="39" fontId="21" fillId="0" borderId="64" xfId="66" applyNumberFormat="1" applyFont="1" applyBorder="1" applyProtection="1"/>
    <xf numFmtId="0" fontId="21" fillId="0" borderId="0" xfId="66" applyFont="1" applyFill="1" applyBorder="1" applyAlignment="1" applyProtection="1">
      <alignment horizontal="left"/>
    </xf>
    <xf numFmtId="0" fontId="21" fillId="0" borderId="6" xfId="66" applyFont="1" applyBorder="1" applyAlignment="1" applyProtection="1">
      <alignment horizontal="left"/>
    </xf>
    <xf numFmtId="0" fontId="21" fillId="0" borderId="7" xfId="66" applyFont="1" applyFill="1" applyBorder="1" applyProtection="1"/>
    <xf numFmtId="0" fontId="21" fillId="0" borderId="7" xfId="66" applyFont="1" applyBorder="1" applyProtection="1"/>
    <xf numFmtId="39" fontId="21" fillId="0" borderId="7" xfId="66" applyNumberFormat="1" applyFont="1" applyBorder="1" applyProtection="1"/>
    <xf numFmtId="0" fontId="8" fillId="0" borderId="8" xfId="66" applyFont="1" applyBorder="1" applyProtection="1"/>
    <xf numFmtId="0" fontId="21" fillId="0" borderId="0" xfId="66" applyFont="1" applyBorder="1" applyAlignment="1" applyProtection="1">
      <alignment horizontal="left"/>
    </xf>
    <xf numFmtId="0" fontId="8" fillId="0" borderId="0" xfId="66" applyFont="1" applyProtection="1"/>
    <xf numFmtId="39" fontId="14" fillId="0" borderId="0" xfId="66" applyNumberFormat="1" applyFont="1" applyAlignment="1" applyProtection="1">
      <alignment horizontal="right"/>
    </xf>
    <xf numFmtId="39" fontId="8" fillId="0" borderId="0" xfId="66" applyNumberFormat="1" applyFont="1" applyProtection="1"/>
    <xf numFmtId="0" fontId="14" fillId="0" borderId="0" xfId="66" applyFont="1" applyAlignment="1" applyProtection="1">
      <alignment horizontal="right"/>
    </xf>
    <xf numFmtId="0" fontId="21" fillId="0" borderId="1" xfId="66" applyFont="1" applyBorder="1" applyAlignment="1" applyProtection="1">
      <alignment horizontal="left"/>
    </xf>
    <xf numFmtId="0" fontId="8" fillId="0" borderId="2" xfId="66" applyFont="1" applyBorder="1" applyProtection="1"/>
    <xf numFmtId="39" fontId="8" fillId="0" borderId="2" xfId="66" applyNumberFormat="1" applyFont="1" applyBorder="1" applyProtection="1"/>
    <xf numFmtId="39" fontId="21" fillId="0" borderId="0" xfId="66" applyNumberFormat="1" applyFont="1" applyBorder="1" applyAlignment="1" applyProtection="1">
      <alignment horizontal="centerContinuous"/>
    </xf>
    <xf numFmtId="39" fontId="21" fillId="0" borderId="15" xfId="66" applyNumberFormat="1" applyFont="1" applyBorder="1" applyAlignment="1" applyProtection="1">
      <alignment horizontal="center"/>
    </xf>
    <xf numFmtId="39" fontId="21" fillId="0" borderId="0" xfId="66" applyNumberFormat="1" applyFont="1" applyBorder="1"/>
    <xf numFmtId="39" fontId="21" fillId="0" borderId="0" xfId="66" applyNumberFormat="1" applyFont="1" applyFill="1" applyBorder="1" applyProtection="1"/>
    <xf numFmtId="39" fontId="21" fillId="0" borderId="15" xfId="66" applyNumberFormat="1" applyFont="1" applyFill="1" applyBorder="1" applyProtection="1"/>
    <xf numFmtId="0" fontId="14" fillId="0" borderId="4" xfId="66" applyBorder="1"/>
    <xf numFmtId="0" fontId="14" fillId="0" borderId="0" xfId="66" applyBorder="1"/>
    <xf numFmtId="49" fontId="21" fillId="0" borderId="4" xfId="66" applyNumberFormat="1" applyFont="1" applyBorder="1" applyProtection="1"/>
    <xf numFmtId="0" fontId="21" fillId="0" borderId="4" xfId="66" quotePrefix="1" applyFont="1" applyBorder="1" applyAlignment="1" applyProtection="1">
      <alignment horizontal="left"/>
    </xf>
    <xf numFmtId="0" fontId="21" fillId="0" borderId="4" xfId="66" quotePrefix="1" applyFont="1" applyFill="1" applyBorder="1" applyAlignment="1" applyProtection="1">
      <alignment horizontal="left"/>
    </xf>
    <xf numFmtId="0" fontId="21" fillId="0" borderId="4" xfId="66" applyFont="1" applyFill="1" applyBorder="1" applyAlignment="1" applyProtection="1">
      <alignment horizontal="left"/>
    </xf>
    <xf numFmtId="0" fontId="21" fillId="0" borderId="0" xfId="66" quotePrefix="1" applyFont="1" applyFill="1" applyBorder="1" applyProtection="1"/>
    <xf numFmtId="39" fontId="21" fillId="0" borderId="64" xfId="66" applyNumberFormat="1" applyFont="1" applyFill="1" applyBorder="1" applyProtection="1"/>
    <xf numFmtId="0" fontId="21" fillId="0" borderId="6" xfId="66" applyFont="1" applyBorder="1" applyProtection="1"/>
    <xf numFmtId="39" fontId="14" fillId="0" borderId="0" xfId="66" applyNumberFormat="1" applyFont="1" applyProtection="1"/>
    <xf numFmtId="39" fontId="14" fillId="0" borderId="0" xfId="66" quotePrefix="1" applyNumberFormat="1" applyFont="1" applyAlignment="1" applyProtection="1">
      <alignment horizontal="right"/>
    </xf>
    <xf numFmtId="0" fontId="14" fillId="0" borderId="1" xfId="66" applyFont="1" applyBorder="1" applyProtection="1"/>
    <xf numFmtId="0" fontId="21" fillId="0" borderId="0" xfId="66" applyFont="1" applyBorder="1"/>
    <xf numFmtId="0" fontId="21" fillId="0" borderId="0" xfId="66" quotePrefix="1" applyFont="1" applyBorder="1" applyProtection="1"/>
    <xf numFmtId="43" fontId="21" fillId="0" borderId="0" xfId="67" applyFont="1" applyBorder="1"/>
    <xf numFmtId="0" fontId="8" fillId="0" borderId="5" xfId="66" applyFont="1" applyFill="1" applyBorder="1" applyProtection="1"/>
    <xf numFmtId="0" fontId="8" fillId="0" borderId="6" xfId="66" applyFont="1" applyBorder="1" applyProtection="1"/>
    <xf numFmtId="0" fontId="8" fillId="0" borderId="7" xfId="66" applyFont="1" applyBorder="1" applyProtection="1"/>
    <xf numFmtId="0" fontId="14" fillId="0" borderId="0" xfId="66" quotePrefix="1" applyFont="1" applyBorder="1" applyAlignment="1" applyProtection="1">
      <alignment horizontal="left"/>
    </xf>
    <xf numFmtId="0" fontId="8" fillId="0" borderId="4" xfId="66" applyFont="1" applyBorder="1" applyProtection="1"/>
    <xf numFmtId="0" fontId="8" fillId="0" borderId="0" xfId="66" applyFont="1" applyBorder="1" applyProtection="1"/>
    <xf numFmtId="37" fontId="8" fillId="0" borderId="0" xfId="66" applyNumberFormat="1" applyFont="1" applyBorder="1" applyProtection="1"/>
    <xf numFmtId="39" fontId="8" fillId="0" borderId="0" xfId="66" applyNumberFormat="1" applyFont="1" applyBorder="1" applyProtection="1"/>
    <xf numFmtId="0" fontId="8" fillId="0" borderId="0" xfId="66" applyFont="1" applyBorder="1" applyAlignment="1" applyProtection="1">
      <alignment horizontal="centerContinuous"/>
    </xf>
    <xf numFmtId="37" fontId="8" fillId="0" borderId="0" xfId="66" applyNumberFormat="1" applyFont="1" applyBorder="1" applyAlignment="1" applyProtection="1">
      <alignment horizontal="centerContinuous"/>
    </xf>
    <xf numFmtId="39" fontId="8" fillId="0" borderId="0" xfId="66" applyNumberFormat="1" applyFont="1" applyBorder="1" applyAlignment="1" applyProtection="1">
      <alignment horizontal="centerContinuous"/>
    </xf>
    <xf numFmtId="0" fontId="14" fillId="0" borderId="0" xfId="66" applyFont="1" applyBorder="1" applyAlignment="1" applyProtection="1">
      <alignment horizontal="left"/>
    </xf>
    <xf numFmtId="0" fontId="14" fillId="0" borderId="0" xfId="66" applyProtection="1"/>
    <xf numFmtId="0" fontId="16" fillId="13" borderId="1" xfId="66" applyFont="1" applyFill="1" applyBorder="1" applyAlignment="1">
      <alignment horizontal="centerContinuous"/>
    </xf>
    <xf numFmtId="0" fontId="16" fillId="13" borderId="2" xfId="66" applyFont="1" applyFill="1" applyBorder="1" applyAlignment="1">
      <alignment horizontal="centerContinuous"/>
    </xf>
    <xf numFmtId="0" fontId="19" fillId="13" borderId="0" xfId="66" applyFont="1" applyFill="1" applyBorder="1" applyAlignment="1">
      <alignment horizontal="left" textRotation="180"/>
    </xf>
    <xf numFmtId="0" fontId="19" fillId="13" borderId="4" xfId="66" applyFont="1" applyFill="1" applyBorder="1" applyAlignment="1">
      <alignment horizontal="center"/>
    </xf>
    <xf numFmtId="0" fontId="19" fillId="13" borderId="5" xfId="66" applyFont="1" applyFill="1" applyBorder="1"/>
    <xf numFmtId="0" fontId="19" fillId="13" borderId="42" xfId="66" applyFont="1" applyFill="1" applyBorder="1"/>
    <xf numFmtId="0" fontId="19" fillId="13" borderId="43" xfId="66" applyFont="1" applyFill="1" applyBorder="1"/>
    <xf numFmtId="0" fontId="19" fillId="13" borderId="20" xfId="66" applyFont="1" applyFill="1" applyBorder="1" applyAlignment="1">
      <alignment horizontal="center"/>
    </xf>
    <xf numFmtId="0" fontId="19" fillId="13" borderId="53" xfId="66" applyFont="1" applyFill="1" applyBorder="1" applyAlignment="1">
      <alignment horizontal="center"/>
    </xf>
    <xf numFmtId="0" fontId="19" fillId="13" borderId="51" xfId="66" applyFont="1" applyFill="1" applyBorder="1" applyAlignment="1">
      <alignment horizontal="center"/>
    </xf>
    <xf numFmtId="0" fontId="19" fillId="13" borderId="70" xfId="66" applyFont="1" applyFill="1" applyBorder="1"/>
    <xf numFmtId="0" fontId="19" fillId="13" borderId="21" xfId="66" applyFont="1" applyFill="1" applyBorder="1" applyAlignment="1">
      <alignment horizontal="center"/>
    </xf>
    <xf numFmtId="0" fontId="19" fillId="13" borderId="53" xfId="66" applyFont="1" applyFill="1" applyBorder="1"/>
    <xf numFmtId="0" fontId="19" fillId="13" borderId="4" xfId="66" applyFont="1" applyFill="1" applyBorder="1"/>
    <xf numFmtId="0" fontId="19" fillId="13" borderId="20" xfId="66" applyFont="1" applyFill="1" applyBorder="1"/>
    <xf numFmtId="0" fontId="19" fillId="13" borderId="49" xfId="66" applyFont="1" applyFill="1" applyBorder="1"/>
    <xf numFmtId="0" fontId="19" fillId="13" borderId="70" xfId="66" applyFont="1" applyFill="1" applyBorder="1" applyAlignment="1">
      <alignment horizontal="center"/>
    </xf>
    <xf numFmtId="0" fontId="19" fillId="13" borderId="55" xfId="66" applyFont="1" applyFill="1" applyBorder="1" applyAlignment="1">
      <alignment horizontal="center"/>
    </xf>
    <xf numFmtId="0" fontId="19" fillId="13" borderId="65" xfId="66" applyFont="1" applyFill="1" applyBorder="1" applyAlignment="1">
      <alignment horizontal="center"/>
    </xf>
    <xf numFmtId="0" fontId="19" fillId="13" borderId="21" xfId="66" quotePrefix="1" applyFont="1" applyFill="1" applyBorder="1" applyAlignment="1">
      <alignment horizontal="left"/>
    </xf>
    <xf numFmtId="0" fontId="19" fillId="13" borderId="21" xfId="66" applyFont="1" applyFill="1" applyBorder="1" applyAlignment="1">
      <alignment horizontal="left"/>
    </xf>
    <xf numFmtId="0" fontId="19" fillId="13" borderId="52" xfId="66" applyFont="1" applyFill="1" applyBorder="1" applyAlignment="1">
      <alignment horizontal="center"/>
    </xf>
    <xf numFmtId="0" fontId="19" fillId="13" borderId="26" xfId="66" applyFont="1" applyFill="1" applyBorder="1" applyAlignment="1">
      <alignment horizontal="center"/>
    </xf>
    <xf numFmtId="0" fontId="19" fillId="13" borderId="11" xfId="66" quotePrefix="1" applyFont="1" applyFill="1" applyBorder="1" applyAlignment="1">
      <alignment horizontal="left"/>
    </xf>
    <xf numFmtId="0" fontId="19" fillId="13" borderId="3" xfId="66" applyFont="1" applyFill="1" applyBorder="1"/>
    <xf numFmtId="0" fontId="19" fillId="13" borderId="63" xfId="66" applyFont="1" applyFill="1" applyBorder="1" applyAlignment="1">
      <alignment horizontal="center"/>
    </xf>
    <xf numFmtId="41" fontId="19" fillId="13" borderId="26" xfId="67" applyNumberFormat="1" applyFont="1" applyFill="1" applyBorder="1"/>
    <xf numFmtId="0" fontId="19" fillId="13" borderId="26" xfId="66" applyFont="1" applyFill="1" applyBorder="1"/>
    <xf numFmtId="0" fontId="19" fillId="13" borderId="2" xfId="66" applyFont="1" applyFill="1" applyBorder="1" applyAlignment="1">
      <alignment horizontal="center"/>
    </xf>
    <xf numFmtId="0" fontId="19" fillId="13" borderId="2" xfId="66" applyFont="1" applyFill="1" applyBorder="1"/>
    <xf numFmtId="0" fontId="19" fillId="13" borderId="0" xfId="66" applyFont="1" applyFill="1" applyBorder="1" applyAlignment="1">
      <alignment horizontal="center"/>
    </xf>
    <xf numFmtId="0" fontId="19" fillId="13" borderId="0" xfId="66" applyFont="1" applyFill="1" applyBorder="1" applyAlignment="1"/>
    <xf numFmtId="168" fontId="19" fillId="0" borderId="137" xfId="97" applyNumberFormat="1" applyFont="1" applyFill="1" applyBorder="1"/>
    <xf numFmtId="0" fontId="19" fillId="13" borderId="0" xfId="66" applyFont="1" applyFill="1" applyBorder="1" applyAlignment="1">
      <alignment horizontal="left" indent="2"/>
    </xf>
    <xf numFmtId="167" fontId="19" fillId="0" borderId="138" xfId="67" applyNumberFormat="1" applyFont="1" applyFill="1" applyBorder="1"/>
    <xf numFmtId="167" fontId="19" fillId="0" borderId="139" xfId="67" applyNumberFormat="1" applyFont="1" applyFill="1" applyBorder="1"/>
    <xf numFmtId="0" fontId="19" fillId="13" borderId="0" xfId="66" applyFont="1" applyFill="1" applyBorder="1" applyAlignment="1">
      <alignment horizontal="left" indent="4"/>
    </xf>
    <xf numFmtId="168" fontId="19" fillId="0" borderId="141" xfId="66" applyNumberFormat="1" applyFont="1" applyFill="1" applyBorder="1"/>
    <xf numFmtId="0" fontId="14" fillId="13" borderId="7" xfId="66" applyFill="1" applyBorder="1"/>
    <xf numFmtId="0" fontId="16" fillId="13" borderId="0" xfId="66" applyFont="1" applyFill="1" applyAlignment="1" applyProtection="1">
      <alignment horizontal="left"/>
    </xf>
    <xf numFmtId="0" fontId="14" fillId="13" borderId="13" xfId="66" applyFill="1" applyBorder="1" applyProtection="1"/>
    <xf numFmtId="0" fontId="25" fillId="13" borderId="13" xfId="66" applyFont="1" applyFill="1" applyBorder="1" applyAlignment="1" applyProtection="1">
      <alignment horizontal="centerContinuous"/>
    </xf>
    <xf numFmtId="37" fontId="16" fillId="13" borderId="0" xfId="66" applyNumberFormat="1" applyFont="1" applyFill="1" applyAlignment="1" applyProtection="1">
      <alignment horizontal="center"/>
    </xf>
    <xf numFmtId="0" fontId="16" fillId="13" borderId="10" xfId="66" applyFont="1" applyFill="1" applyBorder="1" applyAlignment="1" applyProtection="1">
      <alignment horizontal="centerContinuous"/>
    </xf>
    <xf numFmtId="0" fontId="14" fillId="13" borderId="14" xfId="66" applyFill="1" applyBorder="1" applyProtection="1"/>
    <xf numFmtId="0" fontId="14" fillId="13" borderId="16" xfId="66" applyFill="1" applyBorder="1" applyProtection="1"/>
    <xf numFmtId="0" fontId="14" fillId="0" borderId="0" xfId="128" applyFont="1" applyFill="1" applyAlignment="1" applyProtection="1">
      <alignment horizontal="center"/>
    </xf>
    <xf numFmtId="0" fontId="14" fillId="0" borderId="0" xfId="128" applyFont="1" applyFill="1" applyProtection="1"/>
    <xf numFmtId="0" fontId="14" fillId="0" borderId="0" xfId="128" quotePrefix="1" applyFont="1" applyFill="1" applyAlignment="1" applyProtection="1">
      <alignment horizontal="left"/>
    </xf>
    <xf numFmtId="0" fontId="14" fillId="0" borderId="0" xfId="128" applyFont="1" applyFill="1" applyAlignment="1" applyProtection="1">
      <alignment horizontal="right"/>
    </xf>
    <xf numFmtId="0" fontId="14" fillId="0" borderId="7" xfId="128" quotePrefix="1" applyFont="1" applyFill="1" applyBorder="1" applyAlignment="1" applyProtection="1">
      <alignment horizontal="right"/>
    </xf>
    <xf numFmtId="0" fontId="14" fillId="0" borderId="7" xfId="128" quotePrefix="1" applyFont="1" applyFill="1" applyBorder="1" applyAlignment="1" applyProtection="1">
      <alignment horizontal="left"/>
    </xf>
    <xf numFmtId="37" fontId="14" fillId="0" borderId="0" xfId="128" applyNumberFormat="1" applyFont="1" applyFill="1" applyAlignment="1" applyProtection="1">
      <alignment horizontal="center"/>
    </xf>
    <xf numFmtId="167" fontId="14" fillId="0" borderId="0" xfId="67" applyNumberFormat="1" applyFont="1" applyFill="1"/>
    <xf numFmtId="0" fontId="16" fillId="0" borderId="9" xfId="128" applyFont="1" applyFill="1" applyBorder="1" applyAlignment="1" applyProtection="1">
      <alignment horizontal="centerContinuous"/>
    </xf>
    <xf numFmtId="0" fontId="16" fillId="0" borderId="4" xfId="128" applyFont="1" applyFill="1" applyBorder="1" applyAlignment="1" applyProtection="1">
      <alignment horizontal="centerContinuous"/>
    </xf>
    <xf numFmtId="0" fontId="16" fillId="0" borderId="10" xfId="128" applyFont="1" applyFill="1" applyBorder="1" applyAlignment="1" applyProtection="1">
      <alignment horizontal="centerContinuous"/>
    </xf>
    <xf numFmtId="0" fontId="16" fillId="0" borderId="11" xfId="128" applyFont="1" applyFill="1" applyBorder="1" applyAlignment="1" applyProtection="1">
      <alignment horizontal="centerContinuous"/>
    </xf>
    <xf numFmtId="0" fontId="14" fillId="0" borderId="0" xfId="128" applyFont="1" applyFill="1" applyAlignment="1" applyProtection="1">
      <alignment horizontal="centerContinuous"/>
    </xf>
    <xf numFmtId="0" fontId="14" fillId="0" borderId="15" xfId="128" applyFont="1" applyFill="1" applyBorder="1" applyProtection="1"/>
    <xf numFmtId="0" fontId="19" fillId="0" borderId="23" xfId="128" applyFont="1" applyFill="1" applyBorder="1" applyProtection="1"/>
    <xf numFmtId="0" fontId="19" fillId="0" borderId="9" xfId="128" applyFont="1" applyFill="1" applyBorder="1" applyProtection="1"/>
    <xf numFmtId="0" fontId="19" fillId="0" borderId="11" xfId="128" applyFont="1" applyFill="1" applyBorder="1" applyProtection="1"/>
    <xf numFmtId="0" fontId="19" fillId="0" borderId="23" xfId="128" applyFont="1" applyFill="1" applyBorder="1" applyAlignment="1" applyProtection="1">
      <alignment horizontal="center"/>
    </xf>
    <xf numFmtId="0" fontId="19" fillId="0" borderId="103" xfId="128" applyFont="1" applyFill="1" applyBorder="1" applyAlignment="1" applyProtection="1">
      <alignment horizontal="center"/>
    </xf>
    <xf numFmtId="0" fontId="19" fillId="0" borderId="68" xfId="128" applyFont="1" applyFill="1" applyBorder="1" applyAlignment="1" applyProtection="1">
      <alignment horizontal="center"/>
    </xf>
    <xf numFmtId="0" fontId="19" fillId="0" borderId="13" xfId="128" applyFont="1" applyFill="1" applyBorder="1" applyProtection="1"/>
    <xf numFmtId="167" fontId="19" fillId="0" borderId="0" xfId="67" applyNumberFormat="1" applyFont="1" applyFill="1" applyProtection="1"/>
    <xf numFmtId="0" fontId="19" fillId="0" borderId="0" xfId="128" applyFont="1" applyFill="1" applyProtection="1"/>
    <xf numFmtId="0" fontId="19" fillId="0" borderId="20" xfId="128" applyFont="1" applyFill="1" applyBorder="1" applyProtection="1"/>
    <xf numFmtId="0" fontId="19" fillId="0" borderId="12" xfId="128" applyFont="1" applyFill="1" applyBorder="1" applyProtection="1"/>
    <xf numFmtId="0" fontId="19" fillId="0" borderId="20" xfId="128" applyFont="1" applyFill="1" applyBorder="1" applyAlignment="1" applyProtection="1">
      <alignment horizontal="center"/>
    </xf>
    <xf numFmtId="0" fontId="19" fillId="0" borderId="53" xfId="128" applyFont="1" applyFill="1" applyBorder="1" applyAlignment="1" applyProtection="1">
      <alignment horizontal="center"/>
    </xf>
    <xf numFmtId="0" fontId="19" fillId="0" borderId="51" xfId="128" applyFont="1" applyFill="1" applyBorder="1" applyAlignment="1" applyProtection="1">
      <alignment horizontal="center"/>
    </xf>
    <xf numFmtId="0" fontId="19" fillId="0" borderId="13" xfId="128" applyFont="1" applyFill="1" applyBorder="1" applyAlignment="1" applyProtection="1">
      <alignment horizontal="center"/>
    </xf>
    <xf numFmtId="167" fontId="19" fillId="0" borderId="0" xfId="67" applyNumberFormat="1" applyFont="1" applyFill="1" applyAlignment="1" applyProtection="1">
      <alignment horizontal="center"/>
    </xf>
    <xf numFmtId="0" fontId="19" fillId="0" borderId="21" xfId="128" applyFont="1" applyFill="1" applyBorder="1" applyProtection="1"/>
    <xf numFmtId="0" fontId="19" fillId="0" borderId="14" xfId="128" applyFont="1" applyFill="1" applyBorder="1" applyProtection="1"/>
    <xf numFmtId="0" fontId="19" fillId="0" borderId="123" xfId="128" applyFont="1" applyFill="1" applyBorder="1" applyProtection="1"/>
    <xf numFmtId="0" fontId="19" fillId="0" borderId="70" xfId="128" applyFont="1" applyFill="1" applyBorder="1" applyProtection="1"/>
    <xf numFmtId="0" fontId="19" fillId="0" borderId="16" xfId="128" applyFont="1" applyFill="1" applyBorder="1" applyAlignment="1" applyProtection="1">
      <alignment horizontal="center"/>
    </xf>
    <xf numFmtId="0" fontId="19" fillId="0" borderId="14" xfId="128" applyFont="1" applyFill="1" applyBorder="1" applyAlignment="1" applyProtection="1">
      <alignment horizontal="center"/>
    </xf>
    <xf numFmtId="37" fontId="19" fillId="0" borderId="15" xfId="128" applyNumberFormat="1" applyFont="1" applyFill="1" applyBorder="1" applyAlignment="1" applyProtection="1">
      <alignment horizontal="center"/>
    </xf>
    <xf numFmtId="0" fontId="19" fillId="0" borderId="15" xfId="128" applyFont="1" applyFill="1" applyBorder="1" applyProtection="1"/>
    <xf numFmtId="37" fontId="19" fillId="0" borderId="142" xfId="128" applyNumberFormat="1" applyFont="1" applyFill="1" applyBorder="1" applyProtection="1"/>
    <xf numFmtId="37" fontId="19" fillId="0" borderId="143" xfId="128" applyNumberFormat="1" applyFont="1" applyFill="1" applyBorder="1" applyProtection="1"/>
    <xf numFmtId="37" fontId="19" fillId="0" borderId="144" xfId="128" applyNumberFormat="1" applyFont="1" applyFill="1" applyBorder="1" applyProtection="1"/>
    <xf numFmtId="0" fontId="19" fillId="0" borderId="43" xfId="128" applyFont="1" applyFill="1" applyBorder="1" applyAlignment="1" applyProtection="1">
      <alignment horizontal="center"/>
    </xf>
    <xf numFmtId="0" fontId="19" fillId="0" borderId="70" xfId="128" applyFont="1" applyFill="1" applyBorder="1" applyAlignment="1" applyProtection="1">
      <alignment horizontal="center"/>
    </xf>
    <xf numFmtId="37" fontId="19" fillId="0" borderId="145" xfId="128" applyNumberFormat="1" applyFont="1" applyFill="1" applyBorder="1" applyProtection="1"/>
    <xf numFmtId="0" fontId="14" fillId="0" borderId="0" xfId="128" applyFont="1" applyFill="1"/>
    <xf numFmtId="37" fontId="19" fillId="0" borderId="147" xfId="128" applyNumberFormat="1" applyFont="1" applyFill="1" applyBorder="1" applyProtection="1"/>
    <xf numFmtId="37" fontId="19" fillId="0" borderId="21" xfId="128" applyNumberFormat="1" applyFont="1" applyFill="1" applyBorder="1" applyProtection="1"/>
    <xf numFmtId="37" fontId="19" fillId="0" borderId="94" xfId="128" applyNumberFormat="1" applyFont="1" applyFill="1" applyBorder="1" applyProtection="1"/>
    <xf numFmtId="37" fontId="19" fillId="0" borderId="22" xfId="128" applyNumberFormat="1" applyFont="1" applyFill="1" applyBorder="1" applyProtection="1"/>
    <xf numFmtId="0" fontId="19" fillId="0" borderId="21" xfId="128" applyFont="1" applyFill="1" applyBorder="1" applyAlignment="1" applyProtection="1">
      <alignment horizontal="center"/>
    </xf>
    <xf numFmtId="37" fontId="19" fillId="0" borderId="148" xfId="128" applyNumberFormat="1" applyFont="1" applyFill="1" applyBorder="1" applyProtection="1"/>
    <xf numFmtId="37" fontId="19" fillId="0" borderId="149" xfId="128" applyNumberFormat="1" applyFont="1" applyFill="1" applyBorder="1" applyProtection="1"/>
    <xf numFmtId="0" fontId="19" fillId="0" borderId="26" xfId="128" applyFont="1" applyFill="1" applyBorder="1" applyProtection="1"/>
    <xf numFmtId="37" fontId="19" fillId="0" borderId="60" xfId="128" applyNumberFormat="1" applyFont="1" applyFill="1" applyBorder="1" applyProtection="1"/>
    <xf numFmtId="37" fontId="19" fillId="0" borderId="150" xfId="128" applyNumberFormat="1" applyFont="1" applyFill="1" applyBorder="1" applyProtection="1"/>
    <xf numFmtId="37" fontId="19" fillId="0" borderId="151" xfId="128" applyNumberFormat="1" applyFont="1" applyFill="1" applyBorder="1" applyProtection="1"/>
    <xf numFmtId="37" fontId="19" fillId="0" borderId="152" xfId="128" applyNumberFormat="1" applyFont="1" applyFill="1" applyBorder="1" applyProtection="1"/>
    <xf numFmtId="0" fontId="19" fillId="0" borderId="15" xfId="128" applyFont="1" applyFill="1" applyBorder="1" applyAlignment="1" applyProtection="1">
      <alignment horizontal="center"/>
    </xf>
    <xf numFmtId="37" fontId="19" fillId="0" borderId="159" xfId="128" applyNumberFormat="1" applyFont="1" applyFill="1" applyBorder="1" applyProtection="1"/>
    <xf numFmtId="37" fontId="19" fillId="0" borderId="16" xfId="128" applyNumberFormat="1" applyFont="1" applyFill="1" applyBorder="1" applyProtection="1"/>
    <xf numFmtId="37" fontId="19" fillId="0" borderId="14" xfId="128" applyNumberFormat="1" applyFont="1" applyFill="1" applyBorder="1" applyProtection="1"/>
    <xf numFmtId="37" fontId="19" fillId="0" borderId="97" xfId="128" applyNumberFormat="1" applyFont="1" applyFill="1" applyBorder="1" applyProtection="1"/>
    <xf numFmtId="37" fontId="19" fillId="0" borderId="98" xfId="128" applyNumberFormat="1" applyFont="1" applyFill="1" applyBorder="1" applyProtection="1"/>
    <xf numFmtId="0" fontId="19" fillId="0" borderId="10" xfId="128" applyFont="1" applyFill="1" applyBorder="1" applyProtection="1"/>
    <xf numFmtId="37" fontId="19" fillId="0" borderId="10" xfId="128" applyNumberFormat="1" applyFont="1" applyFill="1" applyBorder="1" applyProtection="1"/>
    <xf numFmtId="0" fontId="19" fillId="0" borderId="0" xfId="128" applyFont="1" applyFill="1" applyBorder="1" applyProtection="1"/>
    <xf numFmtId="37" fontId="19" fillId="0" borderId="0" xfId="128" applyNumberFormat="1" applyFont="1" applyFill="1" applyBorder="1" applyProtection="1"/>
    <xf numFmtId="0" fontId="19" fillId="0" borderId="11" xfId="128" applyFont="1" applyFill="1" applyBorder="1" applyAlignment="1" applyProtection="1">
      <alignment horizontal="center"/>
    </xf>
    <xf numFmtId="0" fontId="19" fillId="0" borderId="7" xfId="128" applyFont="1" applyFill="1" applyBorder="1" applyProtection="1"/>
    <xf numFmtId="0" fontId="14" fillId="0" borderId="0" xfId="128" applyFont="1" applyFill="1" applyAlignment="1" applyProtection="1">
      <alignment horizontal="left"/>
    </xf>
    <xf numFmtId="0" fontId="14" fillId="13" borderId="0" xfId="129" applyFont="1" applyFill="1" applyAlignment="1" applyProtection="1">
      <alignment horizontal="center"/>
    </xf>
    <xf numFmtId="0" fontId="14" fillId="13" borderId="0" xfId="129" applyFont="1" applyFill="1" applyProtection="1"/>
    <xf numFmtId="0" fontId="14" fillId="13" borderId="0" xfId="129" quotePrefix="1" applyFont="1" applyFill="1" applyAlignment="1" applyProtection="1">
      <alignment horizontal="left"/>
    </xf>
    <xf numFmtId="0" fontId="14" fillId="13" borderId="0" xfId="129" applyFont="1" applyFill="1"/>
    <xf numFmtId="0" fontId="14" fillId="13" borderId="0" xfId="129" applyFont="1" applyFill="1" applyAlignment="1" applyProtection="1">
      <alignment horizontal="right"/>
    </xf>
    <xf numFmtId="0" fontId="16" fillId="13" borderId="9" xfId="129" applyFont="1" applyFill="1" applyBorder="1" applyAlignment="1" applyProtection="1">
      <alignment horizontal="centerContinuous"/>
    </xf>
    <xf numFmtId="0" fontId="16" fillId="13" borderId="10" xfId="129" applyFont="1" applyFill="1" applyBorder="1" applyAlignment="1" applyProtection="1">
      <alignment horizontal="centerContinuous"/>
    </xf>
    <xf numFmtId="0" fontId="16" fillId="13" borderId="11" xfId="129" applyFont="1" applyFill="1" applyBorder="1" applyAlignment="1" applyProtection="1">
      <alignment horizontal="centerContinuous"/>
    </xf>
    <xf numFmtId="0" fontId="19" fillId="13" borderId="14" xfId="129" applyFont="1" applyFill="1" applyBorder="1" applyAlignment="1" applyProtection="1">
      <alignment horizontal="centerContinuous"/>
    </xf>
    <xf numFmtId="0" fontId="19" fillId="13" borderId="15" xfId="129" applyFont="1" applyFill="1" applyBorder="1" applyAlignment="1" applyProtection="1">
      <alignment horizontal="centerContinuous"/>
    </xf>
    <xf numFmtId="0" fontId="19" fillId="13" borderId="16" xfId="129" applyFont="1" applyFill="1" applyBorder="1" applyAlignment="1" applyProtection="1">
      <alignment horizontal="centerContinuous"/>
    </xf>
    <xf numFmtId="0" fontId="19" fillId="13" borderId="12" xfId="129" applyFont="1" applyFill="1" applyBorder="1" applyAlignment="1" applyProtection="1">
      <alignment horizontal="center"/>
    </xf>
    <xf numFmtId="0" fontId="19" fillId="13" borderId="0" xfId="129" quotePrefix="1" applyFont="1" applyFill="1" applyAlignment="1" applyProtection="1">
      <alignment horizontal="left"/>
    </xf>
    <xf numFmtId="0" fontId="19" fillId="13" borderId="0" xfId="129" applyFont="1" applyFill="1" applyProtection="1"/>
    <xf numFmtId="0" fontId="19" fillId="13" borderId="13" xfId="129" applyFont="1" applyFill="1" applyBorder="1" applyProtection="1"/>
    <xf numFmtId="0" fontId="19" fillId="13" borderId="12" xfId="129" quotePrefix="1" applyFont="1" applyFill="1" applyBorder="1" applyAlignment="1" applyProtection="1">
      <alignment horizontal="left"/>
    </xf>
    <xf numFmtId="0" fontId="19" fillId="13" borderId="12" xfId="129" applyFont="1" applyFill="1" applyBorder="1" applyProtection="1"/>
    <xf numFmtId="0" fontId="19" fillId="51" borderId="12" xfId="129" applyFont="1" applyFill="1" applyBorder="1" applyProtection="1"/>
    <xf numFmtId="0" fontId="19" fillId="51" borderId="0" xfId="129" applyFont="1" applyFill="1" applyProtection="1"/>
    <xf numFmtId="0" fontId="19" fillId="51" borderId="13" xfId="129" applyFont="1" applyFill="1" applyBorder="1" applyProtection="1"/>
    <xf numFmtId="0" fontId="14" fillId="13" borderId="15" xfId="129" applyFont="1" applyFill="1" applyBorder="1" applyProtection="1"/>
    <xf numFmtId="0" fontId="19" fillId="13" borderId="23" xfId="129" applyFont="1" applyFill="1" applyBorder="1" applyAlignment="1" applyProtection="1">
      <alignment horizontal="center"/>
    </xf>
    <xf numFmtId="0" fontId="19" fillId="13" borderId="10" xfId="129" applyFont="1" applyFill="1" applyBorder="1" applyAlignment="1" applyProtection="1">
      <alignment horizontal="center"/>
    </xf>
    <xf numFmtId="0" fontId="19" fillId="13" borderId="22" xfId="129" applyFont="1" applyFill="1" applyBorder="1" applyAlignment="1" applyProtection="1">
      <alignment horizontal="centerContinuous"/>
    </xf>
    <xf numFmtId="0" fontId="19" fillId="13" borderId="19" xfId="129" applyFont="1" applyFill="1" applyBorder="1" applyAlignment="1" applyProtection="1">
      <alignment horizontal="centerContinuous"/>
    </xf>
    <xf numFmtId="0" fontId="19" fillId="13" borderId="18" xfId="129" applyFont="1" applyFill="1" applyBorder="1" applyAlignment="1" applyProtection="1">
      <alignment horizontal="centerContinuous"/>
    </xf>
    <xf numFmtId="0" fontId="19" fillId="13" borderId="11" xfId="129" applyFont="1" applyFill="1" applyBorder="1" applyAlignment="1" applyProtection="1">
      <alignment horizontal="center"/>
    </xf>
    <xf numFmtId="0" fontId="19" fillId="13" borderId="20" xfId="129" applyFont="1" applyFill="1" applyBorder="1" applyAlignment="1" applyProtection="1">
      <alignment horizontal="center"/>
    </xf>
    <xf numFmtId="0" fontId="19" fillId="13" borderId="0" xfId="129" applyFont="1" applyFill="1" applyAlignment="1" applyProtection="1">
      <alignment horizontal="center"/>
    </xf>
    <xf numFmtId="0" fontId="19" fillId="13" borderId="21" xfId="129" applyFont="1" applyFill="1" applyBorder="1" applyProtection="1"/>
    <xf numFmtId="0" fontId="19" fillId="13" borderId="15" xfId="129" applyFont="1" applyFill="1" applyBorder="1" applyProtection="1"/>
    <xf numFmtId="0" fontId="19" fillId="13" borderId="15" xfId="129" applyFont="1" applyFill="1" applyBorder="1" applyAlignment="1" applyProtection="1">
      <alignment horizontal="center"/>
    </xf>
    <xf numFmtId="0" fontId="19" fillId="13" borderId="21" xfId="129" applyFont="1" applyFill="1" applyBorder="1" applyAlignment="1" applyProtection="1">
      <alignment horizontal="center"/>
    </xf>
    <xf numFmtId="0" fontId="19" fillId="13" borderId="20" xfId="129" applyFont="1" applyFill="1" applyBorder="1" applyProtection="1"/>
    <xf numFmtId="37" fontId="19" fillId="13" borderId="163" xfId="129" applyNumberFormat="1" applyFont="1" applyFill="1" applyBorder="1" applyProtection="1"/>
    <xf numFmtId="37" fontId="19" fillId="13" borderId="164" xfId="129" applyNumberFormat="1" applyFont="1" applyFill="1" applyBorder="1" applyProtection="1"/>
    <xf numFmtId="0" fontId="19" fillId="13" borderId="163" xfId="129" applyFont="1" applyFill="1" applyBorder="1" applyProtection="1"/>
    <xf numFmtId="0" fontId="19" fillId="13" borderId="164" xfId="129" applyFont="1" applyFill="1" applyBorder="1" applyProtection="1"/>
    <xf numFmtId="37" fontId="19" fillId="13" borderId="15" xfId="129" applyNumberFormat="1" applyFont="1" applyFill="1" applyBorder="1" applyProtection="1"/>
    <xf numFmtId="37" fontId="19" fillId="13" borderId="110" xfId="129" applyNumberFormat="1" applyFont="1" applyFill="1" applyBorder="1" applyProtection="1"/>
    <xf numFmtId="37" fontId="19" fillId="13" borderId="111" xfId="129" applyNumberFormat="1" applyFont="1" applyFill="1" applyBorder="1" applyProtection="1"/>
    <xf numFmtId="10" fontId="19" fillId="0" borderId="16" xfId="130" applyNumberFormat="1" applyFont="1" applyFill="1" applyBorder="1" applyProtection="1"/>
    <xf numFmtId="0" fontId="19" fillId="13" borderId="110" xfId="129" applyFont="1" applyFill="1" applyBorder="1" applyProtection="1"/>
    <xf numFmtId="0" fontId="19" fillId="13" borderId="111" xfId="129" applyFont="1" applyFill="1" applyBorder="1" applyProtection="1"/>
    <xf numFmtId="0" fontId="19" fillId="13" borderId="16" xfId="129" applyFont="1" applyFill="1" applyBorder="1" applyProtection="1"/>
    <xf numFmtId="43" fontId="19" fillId="13" borderId="110" xfId="67" applyFont="1" applyFill="1" applyBorder="1" applyProtection="1"/>
    <xf numFmtId="43" fontId="19" fillId="13" borderId="111" xfId="67" applyFont="1" applyFill="1" applyBorder="1" applyProtection="1"/>
    <xf numFmtId="0" fontId="19" fillId="0" borderId="16" xfId="130" applyFont="1" applyFill="1" applyBorder="1" applyProtection="1"/>
    <xf numFmtId="0" fontId="19" fillId="13" borderId="165" xfId="129" applyFont="1" applyFill="1" applyBorder="1" applyAlignment="1" applyProtection="1">
      <alignment horizontal="center"/>
    </xf>
    <xf numFmtId="37" fontId="19" fillId="13" borderId="30" xfId="129" applyNumberFormat="1" applyFont="1" applyFill="1" applyBorder="1" applyProtection="1"/>
    <xf numFmtId="0" fontId="19" fillId="13" borderId="166" xfId="129" applyFont="1" applyFill="1" applyBorder="1" applyAlignment="1" applyProtection="1">
      <alignment horizontal="center"/>
    </xf>
    <xf numFmtId="10" fontId="19" fillId="0" borderId="31" xfId="130" applyNumberFormat="1" applyFont="1" applyFill="1" applyBorder="1" applyProtection="1"/>
    <xf numFmtId="0" fontId="19" fillId="13" borderId="167" xfId="129" applyFont="1" applyFill="1" applyBorder="1" applyProtection="1"/>
    <xf numFmtId="0" fontId="19" fillId="13" borderId="168" xfId="129" applyFont="1" applyFill="1" applyBorder="1" applyProtection="1"/>
    <xf numFmtId="0" fontId="19" fillId="13" borderId="31" xfId="129" applyFont="1" applyFill="1" applyBorder="1" applyProtection="1"/>
    <xf numFmtId="37" fontId="19" fillId="13" borderId="0" xfId="129" applyNumberFormat="1" applyFont="1" applyFill="1" applyProtection="1"/>
    <xf numFmtId="37" fontId="19" fillId="13" borderId="112" xfId="129" applyNumberFormat="1" applyFont="1" applyFill="1" applyBorder="1" applyProtection="1"/>
    <xf numFmtId="37" fontId="19" fillId="13" borderId="169" xfId="129" applyNumberFormat="1" applyFont="1" applyFill="1" applyBorder="1" applyProtection="1"/>
    <xf numFmtId="0" fontId="19" fillId="0" borderId="13" xfId="130" applyFont="1" applyFill="1" applyBorder="1" applyProtection="1"/>
    <xf numFmtId="0" fontId="19" fillId="13" borderId="112" xfId="129" applyFont="1" applyFill="1" applyBorder="1" applyProtection="1"/>
    <xf numFmtId="0" fontId="19" fillId="13" borderId="169" xfId="129" applyFont="1" applyFill="1" applyBorder="1" applyProtection="1"/>
    <xf numFmtId="37" fontId="19" fillId="13" borderId="14" xfId="129" applyNumberFormat="1" applyFont="1" applyFill="1" applyBorder="1" applyAlignment="1" applyProtection="1">
      <alignment horizontal="center"/>
    </xf>
    <xf numFmtId="37" fontId="19" fillId="13" borderId="170" xfId="129" applyNumberFormat="1" applyFont="1" applyFill="1" applyBorder="1" applyProtection="1"/>
    <xf numFmtId="0" fontId="19" fillId="13" borderId="170" xfId="129" applyFont="1" applyFill="1" applyBorder="1" applyProtection="1"/>
    <xf numFmtId="43" fontId="19" fillId="13" borderId="170" xfId="67" applyFont="1" applyFill="1" applyBorder="1" applyProtection="1"/>
    <xf numFmtId="41" fontId="19" fillId="0" borderId="16" xfId="130" applyNumberFormat="1" applyFont="1" applyFill="1" applyBorder="1" applyAlignment="1" applyProtection="1">
      <alignment horizontal="right"/>
    </xf>
    <xf numFmtId="0" fontId="19" fillId="13" borderId="19" xfId="129" applyFont="1" applyFill="1" applyBorder="1" applyProtection="1"/>
    <xf numFmtId="10" fontId="19" fillId="0" borderId="13" xfId="130" applyNumberFormat="1" applyFont="1" applyFill="1" applyBorder="1" applyProtection="1"/>
    <xf numFmtId="10" fontId="19" fillId="0" borderId="172" xfId="130" applyNumberFormat="1" applyFont="1" applyFill="1" applyBorder="1" applyProtection="1"/>
    <xf numFmtId="0" fontId="19" fillId="13" borderId="171" xfId="129" applyFont="1" applyFill="1" applyBorder="1" applyProtection="1"/>
    <xf numFmtId="0" fontId="19" fillId="13" borderId="165" xfId="129" applyFont="1" applyFill="1" applyBorder="1" applyProtection="1"/>
    <xf numFmtId="0" fontId="19" fillId="13" borderId="173" xfId="129" applyFont="1" applyFill="1" applyBorder="1" applyAlignment="1" applyProtection="1">
      <alignment horizontal="center"/>
    </xf>
    <xf numFmtId="37" fontId="19" fillId="13" borderId="174" xfId="129" applyNumberFormat="1" applyFont="1" applyFill="1" applyBorder="1" applyProtection="1"/>
    <xf numFmtId="0" fontId="19" fillId="13" borderId="174" xfId="129" applyFont="1" applyFill="1" applyBorder="1" applyAlignment="1" applyProtection="1">
      <alignment horizontal="center"/>
    </xf>
    <xf numFmtId="10" fontId="19" fillId="0" borderId="16" xfId="130" applyNumberFormat="1" applyFont="1" applyFill="1" applyBorder="1" applyAlignment="1" applyProtection="1">
      <alignment horizontal="center"/>
    </xf>
    <xf numFmtId="0" fontId="19" fillId="13" borderId="175" xfId="129" applyFont="1" applyFill="1" applyBorder="1" applyProtection="1"/>
    <xf numFmtId="0" fontId="19" fillId="13" borderId="176" xfId="129" applyFont="1" applyFill="1" applyBorder="1" applyProtection="1"/>
    <xf numFmtId="0" fontId="19" fillId="49" borderId="4" xfId="129" applyFont="1" applyFill="1" applyBorder="1" applyAlignment="1" applyProtection="1">
      <alignment horizontal="left"/>
    </xf>
    <xf numFmtId="0" fontId="19" fillId="49" borderId="0" xfId="129" applyFont="1" applyFill="1" applyBorder="1" applyProtection="1"/>
    <xf numFmtId="167" fontId="19" fillId="49" borderId="0" xfId="67" applyNumberFormat="1" applyFont="1" applyFill="1" applyBorder="1" applyProtection="1"/>
    <xf numFmtId="0" fontId="19" fillId="49" borderId="0" xfId="129" applyFont="1" applyFill="1" applyBorder="1" applyAlignment="1" applyProtection="1">
      <alignment horizontal="center"/>
    </xf>
    <xf numFmtId="0" fontId="19" fillId="49" borderId="5" xfId="129" applyFont="1" applyFill="1" applyBorder="1" applyAlignment="1" applyProtection="1">
      <alignment horizontal="center"/>
    </xf>
    <xf numFmtId="0" fontId="19" fillId="49" borderId="6" xfId="129" applyFont="1" applyFill="1" applyBorder="1" applyAlignment="1" applyProtection="1">
      <alignment horizontal="center"/>
    </xf>
    <xf numFmtId="0" fontId="19" fillId="49" borderId="7" xfId="129" applyFont="1" applyFill="1" applyBorder="1" applyProtection="1"/>
    <xf numFmtId="167" fontId="19" fillId="49" borderId="7" xfId="67" applyNumberFormat="1" applyFont="1" applyFill="1" applyBorder="1" applyProtection="1"/>
    <xf numFmtId="0" fontId="19" fillId="49" borderId="7" xfId="129" applyFont="1" applyFill="1" applyBorder="1" applyAlignment="1" applyProtection="1">
      <alignment horizontal="center"/>
    </xf>
    <xf numFmtId="0" fontId="19" fillId="49" borderId="8" xfId="129" applyFont="1" applyFill="1" applyBorder="1" applyAlignment="1" applyProtection="1">
      <alignment horizontal="center"/>
    </xf>
    <xf numFmtId="37" fontId="19" fillId="13" borderId="0" xfId="129" applyNumberFormat="1" applyFont="1" applyFill="1" applyBorder="1" applyProtection="1"/>
    <xf numFmtId="0" fontId="14" fillId="13" borderId="0" xfId="129" applyFont="1" applyFill="1" applyBorder="1"/>
    <xf numFmtId="167" fontId="14" fillId="13" borderId="0" xfId="129" applyNumberFormat="1" applyFont="1" applyFill="1" applyBorder="1"/>
    <xf numFmtId="167" fontId="14" fillId="13" borderId="0" xfId="67" applyNumberFormat="1" applyFont="1" applyFill="1" applyBorder="1"/>
    <xf numFmtId="0" fontId="14" fillId="13" borderId="0" xfId="131" quotePrefix="1" applyFont="1" applyFill="1" applyAlignment="1" applyProtection="1">
      <alignment horizontal="left"/>
    </xf>
    <xf numFmtId="0" fontId="14" fillId="13" borderId="0" xfId="131" applyFont="1" applyFill="1" applyProtection="1"/>
    <xf numFmtId="37" fontId="14" fillId="13" borderId="0" xfId="131" applyNumberFormat="1" applyFont="1" applyFill="1" applyAlignment="1" applyProtection="1">
      <alignment horizontal="center"/>
    </xf>
    <xf numFmtId="0" fontId="16" fillId="13" borderId="9" xfId="131" applyFont="1" applyFill="1" applyBorder="1" applyAlignment="1" applyProtection="1">
      <alignment horizontal="centerContinuous"/>
    </xf>
    <xf numFmtId="37" fontId="16" fillId="13" borderId="10" xfId="131" applyNumberFormat="1" applyFont="1" applyFill="1" applyBorder="1" applyAlignment="1" applyProtection="1">
      <alignment horizontal="centerContinuous"/>
    </xf>
    <xf numFmtId="0" fontId="16" fillId="13" borderId="10" xfId="131" applyFont="1" applyFill="1" applyBorder="1" applyAlignment="1" applyProtection="1">
      <alignment horizontal="centerContinuous"/>
    </xf>
    <xf numFmtId="0" fontId="16" fillId="13" borderId="11" xfId="131" applyFont="1" applyFill="1" applyBorder="1" applyAlignment="1" applyProtection="1">
      <alignment horizontal="centerContinuous"/>
    </xf>
    <xf numFmtId="0" fontId="19" fillId="13" borderId="14" xfId="131" applyFont="1" applyFill="1" applyBorder="1" applyAlignment="1" applyProtection="1">
      <alignment horizontal="centerContinuous"/>
    </xf>
    <xf numFmtId="0" fontId="19" fillId="13" borderId="15" xfId="131" applyFont="1" applyFill="1" applyBorder="1" applyAlignment="1" applyProtection="1">
      <alignment horizontal="centerContinuous"/>
    </xf>
    <xf numFmtId="0" fontId="19" fillId="13" borderId="16" xfId="131" applyFont="1" applyFill="1" applyBorder="1" applyAlignment="1" applyProtection="1">
      <alignment horizontal="centerContinuous"/>
    </xf>
    <xf numFmtId="0" fontId="19" fillId="13" borderId="9" xfId="131" applyFont="1" applyFill="1" applyBorder="1" applyAlignment="1" applyProtection="1">
      <alignment horizontal="center"/>
    </xf>
    <xf numFmtId="37" fontId="19" fillId="13" borderId="10" xfId="131" applyNumberFormat="1" applyFont="1" applyFill="1" applyBorder="1" applyProtection="1"/>
    <xf numFmtId="0" fontId="19" fillId="13" borderId="10" xfId="131" applyFont="1" applyFill="1" applyBorder="1" applyProtection="1"/>
    <xf numFmtId="0" fontId="19" fillId="13" borderId="11" xfId="131" applyFont="1" applyFill="1" applyBorder="1" applyProtection="1"/>
    <xf numFmtId="0" fontId="19" fillId="13" borderId="12" xfId="131" applyFont="1" applyFill="1" applyBorder="1" applyAlignment="1" applyProtection="1">
      <alignment horizontal="center"/>
    </xf>
    <xf numFmtId="37" fontId="19" fillId="13" borderId="0" xfId="131" quotePrefix="1" applyNumberFormat="1" applyFont="1" applyFill="1" applyAlignment="1" applyProtection="1">
      <alignment horizontal="left"/>
    </xf>
    <xf numFmtId="37" fontId="19" fillId="13" borderId="0" xfId="131" applyNumberFormat="1" applyFont="1" applyFill="1" applyProtection="1"/>
    <xf numFmtId="0" fontId="19" fillId="13" borderId="0" xfId="131" applyFont="1" applyFill="1" applyProtection="1"/>
    <xf numFmtId="0" fontId="19" fillId="13" borderId="13" xfId="131" applyFont="1" applyFill="1" applyBorder="1" applyProtection="1"/>
    <xf numFmtId="167" fontId="19" fillId="13" borderId="0" xfId="132" applyNumberFormat="1" applyFont="1" applyFill="1" applyAlignment="1" applyProtection="1">
      <alignment horizontal="left" indent="1"/>
    </xf>
    <xf numFmtId="0" fontId="19" fillId="13" borderId="12" xfId="131" quotePrefix="1" applyFont="1" applyFill="1" applyBorder="1" applyAlignment="1" applyProtection="1">
      <alignment horizontal="left"/>
    </xf>
    <xf numFmtId="0" fontId="19" fillId="13" borderId="12" xfId="133" applyFont="1" applyFill="1" applyBorder="1" applyAlignment="1" applyProtection="1">
      <alignment horizontal="left"/>
    </xf>
    <xf numFmtId="37" fontId="19" fillId="13" borderId="0" xfId="133" applyNumberFormat="1" applyFont="1" applyFill="1" applyProtection="1"/>
    <xf numFmtId="0" fontId="19" fillId="13" borderId="0" xfId="133" applyFont="1" applyFill="1" applyProtection="1"/>
    <xf numFmtId="0" fontId="19" fillId="13" borderId="13" xfId="133" applyFont="1" applyFill="1" applyBorder="1" applyProtection="1"/>
    <xf numFmtId="37" fontId="19" fillId="13" borderId="0" xfId="131" applyNumberFormat="1" applyFont="1" applyFill="1" applyBorder="1" applyProtection="1"/>
    <xf numFmtId="0" fontId="19" fillId="13" borderId="0" xfId="131" applyFont="1" applyFill="1" applyBorder="1" applyProtection="1"/>
    <xf numFmtId="0" fontId="19" fillId="13" borderId="5" xfId="131" applyFont="1" applyFill="1" applyBorder="1" applyProtection="1"/>
    <xf numFmtId="0" fontId="19" fillId="13" borderId="14" xfId="131" applyFont="1" applyFill="1" applyBorder="1" applyAlignment="1" applyProtection="1">
      <alignment horizontal="center"/>
    </xf>
    <xf numFmtId="37" fontId="19" fillId="13" borderId="15" xfId="131" applyNumberFormat="1" applyFont="1" applyFill="1" applyBorder="1" applyProtection="1"/>
    <xf numFmtId="0" fontId="19" fillId="13" borderId="15" xfId="131" applyFont="1" applyFill="1" applyBorder="1" applyProtection="1"/>
    <xf numFmtId="0" fontId="19" fillId="13" borderId="16" xfId="131" applyFont="1" applyFill="1" applyBorder="1" applyProtection="1"/>
    <xf numFmtId="0" fontId="19" fillId="13" borderId="23" xfId="131" applyFont="1" applyFill="1" applyBorder="1" applyAlignment="1" applyProtection="1">
      <alignment horizontal="center"/>
    </xf>
    <xf numFmtId="37" fontId="19" fillId="13" borderId="23" xfId="131" applyNumberFormat="1" applyFont="1" applyFill="1" applyBorder="1" applyProtection="1"/>
    <xf numFmtId="0" fontId="19" fillId="13" borderId="9" xfId="131" applyFont="1" applyFill="1" applyBorder="1" applyAlignment="1" applyProtection="1">
      <alignment vertical="top"/>
    </xf>
    <xf numFmtId="0" fontId="19" fillId="13" borderId="11" xfId="131" applyFont="1" applyFill="1" applyBorder="1" applyAlignment="1" applyProtection="1">
      <alignment vertical="top"/>
    </xf>
    <xf numFmtId="0" fontId="19" fillId="13" borderId="23" xfId="131" applyFont="1" applyFill="1" applyBorder="1" applyAlignment="1" applyProtection="1">
      <alignment horizontal="center" vertical="top"/>
    </xf>
    <xf numFmtId="0" fontId="19" fillId="13" borderId="20" xfId="131" applyFont="1" applyFill="1" applyBorder="1" applyAlignment="1" applyProtection="1">
      <alignment horizontal="center"/>
    </xf>
    <xf numFmtId="37" fontId="19" fillId="13" borderId="20" xfId="131" applyNumberFormat="1" applyFont="1" applyFill="1" applyBorder="1" applyProtection="1"/>
    <xf numFmtId="0" fontId="19" fillId="13" borderId="20" xfId="131" applyFont="1" applyFill="1" applyBorder="1" applyAlignment="1" applyProtection="1">
      <alignment horizontal="center" vertical="top"/>
    </xf>
    <xf numFmtId="0" fontId="19" fillId="13" borderId="13" xfId="131" applyFont="1" applyFill="1" applyBorder="1" applyAlignment="1" applyProtection="1">
      <alignment horizontal="center" vertical="top"/>
    </xf>
    <xf numFmtId="0" fontId="19" fillId="13" borderId="13" xfId="131" applyFont="1" applyFill="1" applyBorder="1" applyAlignment="1" applyProtection="1">
      <alignment horizontal="center"/>
    </xf>
    <xf numFmtId="0" fontId="19" fillId="13" borderId="20" xfId="131" applyFont="1" applyFill="1" applyBorder="1" applyProtection="1"/>
    <xf numFmtId="0" fontId="19" fillId="13" borderId="20" xfId="131" applyFont="1" applyFill="1" applyBorder="1" applyAlignment="1" applyProtection="1">
      <alignment vertical="top"/>
    </xf>
    <xf numFmtId="0" fontId="19" fillId="13" borderId="21" xfId="131" applyFont="1" applyFill="1" applyBorder="1" applyProtection="1"/>
    <xf numFmtId="0" fontId="19" fillId="13" borderId="21" xfId="131" applyFont="1" applyFill="1" applyBorder="1" applyAlignment="1" applyProtection="1">
      <alignment vertical="top"/>
    </xf>
    <xf numFmtId="0" fontId="19" fillId="13" borderId="16" xfId="131" applyFont="1" applyFill="1" applyBorder="1" applyAlignment="1" applyProtection="1">
      <alignment horizontal="center"/>
    </xf>
    <xf numFmtId="0" fontId="19" fillId="13" borderId="13" xfId="131" applyFont="1" applyFill="1" applyBorder="1" applyAlignment="1" applyProtection="1">
      <alignment vertical="top"/>
    </xf>
    <xf numFmtId="0" fontId="19" fillId="13" borderId="0" xfId="131" applyFont="1" applyFill="1" applyBorder="1" applyAlignment="1" applyProtection="1">
      <alignment horizontal="center" vertical="top"/>
    </xf>
    <xf numFmtId="0" fontId="19" fillId="13" borderId="66" xfId="131" applyFont="1" applyFill="1" applyBorder="1" applyProtection="1"/>
    <xf numFmtId="0" fontId="19" fillId="13" borderId="178" xfId="131" applyFont="1" applyFill="1" applyBorder="1" applyProtection="1"/>
    <xf numFmtId="0" fontId="19" fillId="13" borderId="89" xfId="131" applyFont="1" applyFill="1" applyBorder="1" applyProtection="1"/>
    <xf numFmtId="0" fontId="19" fillId="13" borderId="179" xfId="131" applyFont="1" applyFill="1" applyBorder="1" applyProtection="1"/>
    <xf numFmtId="0" fontId="19" fillId="13" borderId="21" xfId="131" applyFont="1" applyFill="1" applyBorder="1" applyAlignment="1" applyProtection="1">
      <alignment horizontal="center" vertical="top"/>
    </xf>
    <xf numFmtId="1" fontId="19" fillId="13" borderId="21" xfId="131" applyNumberFormat="1" applyFont="1" applyFill="1" applyBorder="1" applyAlignment="1" applyProtection="1">
      <alignment horizontal="center" vertical="top"/>
    </xf>
    <xf numFmtId="37" fontId="19" fillId="13" borderId="15" xfId="131" applyNumberFormat="1" applyFont="1" applyFill="1" applyBorder="1" applyAlignment="1" applyProtection="1">
      <alignment vertical="top"/>
    </xf>
    <xf numFmtId="0" fontId="19" fillId="13" borderId="15" xfId="131" applyFont="1" applyFill="1" applyBorder="1" applyAlignment="1" applyProtection="1">
      <alignment vertical="top"/>
    </xf>
    <xf numFmtId="167" fontId="19" fillId="0" borderId="110" xfId="132" applyNumberFormat="1" applyFont="1" applyFill="1" applyBorder="1" applyAlignment="1" applyProtection="1">
      <alignment vertical="top"/>
    </xf>
    <xf numFmtId="167" fontId="19" fillId="0" borderId="16" xfId="132" applyNumberFormat="1" applyFont="1" applyFill="1" applyBorder="1" applyAlignment="1" applyProtection="1">
      <alignment vertical="top"/>
    </xf>
    <xf numFmtId="0" fontId="19" fillId="13" borderId="16" xfId="131" applyFont="1" applyFill="1" applyBorder="1" applyAlignment="1" applyProtection="1">
      <alignment horizontal="center" vertical="top"/>
    </xf>
    <xf numFmtId="0" fontId="19" fillId="13" borderId="165" xfId="131" applyFont="1" applyFill="1" applyBorder="1" applyAlignment="1" applyProtection="1">
      <alignment horizontal="center" vertical="top"/>
    </xf>
    <xf numFmtId="1" fontId="19" fillId="13" borderId="165" xfId="131" applyNumberFormat="1" applyFont="1" applyFill="1" applyBorder="1" applyAlignment="1" applyProtection="1">
      <alignment horizontal="center"/>
    </xf>
    <xf numFmtId="37" fontId="19" fillId="13" borderId="30" xfId="131" applyNumberFormat="1" applyFont="1" applyFill="1" applyBorder="1" applyProtection="1"/>
    <xf numFmtId="0" fontId="19" fillId="13" borderId="30" xfId="131" applyFont="1" applyFill="1" applyBorder="1" applyAlignment="1" applyProtection="1">
      <alignment horizontal="center"/>
    </xf>
    <xf numFmtId="0" fontId="19" fillId="13" borderId="31" xfId="131" applyFont="1" applyFill="1" applyBorder="1" applyAlignment="1" applyProtection="1">
      <alignment horizontal="center"/>
    </xf>
    <xf numFmtId="1" fontId="19" fillId="13" borderId="20" xfId="131" applyNumberFormat="1" applyFont="1" applyFill="1" applyBorder="1" applyAlignment="1" applyProtection="1">
      <alignment vertical="top"/>
    </xf>
    <xf numFmtId="37" fontId="19" fillId="13" borderId="0" xfId="131" applyNumberFormat="1" applyFont="1" applyFill="1" applyAlignment="1" applyProtection="1">
      <alignment vertical="top"/>
    </xf>
    <xf numFmtId="167" fontId="19" fillId="0" borderId="112" xfId="132" applyNumberFormat="1" applyFont="1" applyFill="1" applyBorder="1" applyAlignment="1" applyProtection="1">
      <alignment vertical="top"/>
    </xf>
    <xf numFmtId="167" fontId="19" fillId="0" borderId="13" xfId="132" applyNumberFormat="1" applyFont="1" applyFill="1" applyBorder="1" applyAlignment="1" applyProtection="1">
      <alignment vertical="top"/>
    </xf>
    <xf numFmtId="37" fontId="19" fillId="13" borderId="14" xfId="131" applyNumberFormat="1" applyFont="1" applyFill="1" applyBorder="1" applyAlignment="1" applyProtection="1">
      <alignment horizontal="right" vertical="top"/>
    </xf>
    <xf numFmtId="0" fontId="19" fillId="13" borderId="16" xfId="131" applyFont="1" applyFill="1" applyBorder="1" applyAlignment="1" applyProtection="1">
      <alignment vertical="top"/>
    </xf>
    <xf numFmtId="37" fontId="19" fillId="13" borderId="30" xfId="131" applyNumberFormat="1" applyFont="1" applyFill="1" applyBorder="1" applyAlignment="1" applyProtection="1">
      <alignment vertical="top"/>
    </xf>
    <xf numFmtId="0" fontId="19" fillId="13" borderId="31" xfId="131" applyFont="1" applyFill="1" applyBorder="1" applyAlignment="1" applyProtection="1">
      <alignment horizontal="center" vertical="top"/>
    </xf>
    <xf numFmtId="0" fontId="19" fillId="13" borderId="21" xfId="131" applyFont="1" applyFill="1" applyBorder="1" applyAlignment="1" applyProtection="1">
      <alignment horizontal="center"/>
    </xf>
    <xf numFmtId="0" fontId="19" fillId="13" borderId="15" xfId="131" applyFont="1" applyFill="1" applyBorder="1" applyAlignment="1" applyProtection="1">
      <alignment horizontal="center"/>
    </xf>
    <xf numFmtId="0" fontId="19" fillId="13" borderId="0" xfId="131" applyFont="1" applyFill="1" applyBorder="1" applyAlignment="1" applyProtection="1">
      <alignment horizontal="center"/>
    </xf>
    <xf numFmtId="0" fontId="19" fillId="0" borderId="0" xfId="133" applyFont="1" applyFill="1" applyBorder="1" applyProtection="1"/>
    <xf numFmtId="0" fontId="14" fillId="13" borderId="0" xfId="131" applyFont="1" applyFill="1" applyAlignment="1" applyProtection="1">
      <alignment horizontal="left"/>
    </xf>
    <xf numFmtId="0" fontId="16" fillId="13" borderId="0" xfId="131" applyFont="1" applyFill="1" applyAlignment="1" applyProtection="1">
      <alignment horizontal="center"/>
    </xf>
    <xf numFmtId="0" fontId="16" fillId="13" borderId="0" xfId="131" applyFont="1" applyFill="1" applyProtection="1"/>
    <xf numFmtId="0" fontId="16" fillId="13" borderId="0" xfId="131" applyFont="1" applyFill="1" applyAlignment="1" applyProtection="1">
      <alignment horizontal="right"/>
    </xf>
    <xf numFmtId="0" fontId="19" fillId="13" borderId="12" xfId="131" applyFont="1" applyFill="1" applyBorder="1" applyProtection="1"/>
    <xf numFmtId="0" fontId="19" fillId="13" borderId="14" xfId="131" applyFont="1" applyFill="1" applyBorder="1" applyProtection="1"/>
    <xf numFmtId="0" fontId="19" fillId="13" borderId="23" xfId="131" applyFont="1" applyFill="1" applyBorder="1" applyProtection="1"/>
    <xf numFmtId="0" fontId="19" fillId="13" borderId="9" xfId="131" applyFont="1" applyFill="1" applyBorder="1" applyAlignment="1" applyProtection="1">
      <alignment horizontal="centerContinuous"/>
    </xf>
    <xf numFmtId="0" fontId="19" fillId="13" borderId="11" xfId="131" applyFont="1" applyFill="1" applyBorder="1" applyAlignment="1" applyProtection="1">
      <alignment horizontal="centerContinuous"/>
    </xf>
    <xf numFmtId="0" fontId="19" fillId="13" borderId="163" xfId="131" applyFont="1" applyFill="1" applyBorder="1" applyProtection="1"/>
    <xf numFmtId="0" fontId="19" fillId="13" borderId="184" xfId="131" applyFont="1" applyFill="1" applyBorder="1" applyProtection="1"/>
    <xf numFmtId="0" fontId="19" fillId="13" borderId="185" xfId="131" applyFont="1" applyFill="1" applyBorder="1" applyProtection="1"/>
    <xf numFmtId="0" fontId="19" fillId="13" borderId="110" xfId="131" applyFont="1" applyFill="1" applyBorder="1" applyProtection="1"/>
    <xf numFmtId="0" fontId="19" fillId="13" borderId="111" xfId="131" applyFont="1" applyFill="1" applyBorder="1" applyProtection="1"/>
    <xf numFmtId="0" fontId="19" fillId="13" borderId="165" xfId="131" applyFont="1" applyFill="1" applyBorder="1" applyAlignment="1" applyProtection="1">
      <alignment horizontal="center"/>
    </xf>
    <xf numFmtId="0" fontId="19" fillId="13" borderId="167" xfId="131" applyFont="1" applyFill="1" applyBorder="1" applyProtection="1"/>
    <xf numFmtId="0" fontId="19" fillId="13" borderId="31" xfId="131" applyFont="1" applyFill="1" applyBorder="1" applyProtection="1"/>
    <xf numFmtId="0" fontId="19" fillId="13" borderId="168" xfId="131" applyFont="1" applyFill="1" applyBorder="1" applyProtection="1"/>
    <xf numFmtId="0" fontId="19" fillId="13" borderId="112" xfId="131" applyFont="1" applyFill="1" applyBorder="1" applyProtection="1"/>
    <xf numFmtId="0" fontId="19" fillId="13" borderId="113" xfId="131" applyFont="1" applyFill="1" applyBorder="1" applyProtection="1"/>
    <xf numFmtId="37" fontId="19" fillId="13" borderId="14" xfId="131" applyNumberFormat="1" applyFont="1" applyFill="1" applyBorder="1" applyAlignment="1" applyProtection="1">
      <alignment horizontal="center"/>
    </xf>
    <xf numFmtId="0" fontId="19" fillId="13" borderId="182" xfId="131" applyFont="1" applyFill="1" applyBorder="1" applyProtection="1"/>
    <xf numFmtId="0" fontId="19" fillId="13" borderId="183" xfId="131" applyFont="1" applyFill="1" applyBorder="1" applyProtection="1"/>
    <xf numFmtId="0" fontId="19" fillId="13" borderId="117" xfId="131" applyFont="1" applyFill="1" applyBorder="1" applyProtection="1"/>
    <xf numFmtId="0" fontId="19" fillId="13" borderId="9" xfId="131" applyFont="1" applyFill="1" applyBorder="1" applyProtection="1"/>
    <xf numFmtId="37" fontId="19" fillId="13" borderId="12" xfId="131" applyNumberFormat="1" applyFont="1" applyFill="1" applyBorder="1" applyProtection="1"/>
    <xf numFmtId="0" fontId="19" fillId="13" borderId="163" xfId="131" applyFont="1" applyFill="1" applyBorder="1" applyAlignment="1" applyProtection="1">
      <alignment horizontal="center"/>
    </xf>
    <xf numFmtId="0" fontId="19" fillId="13" borderId="184" xfId="131" applyFont="1" applyFill="1" applyBorder="1" applyAlignment="1" applyProtection="1">
      <alignment horizontal="center"/>
    </xf>
    <xf numFmtId="0" fontId="19" fillId="13" borderId="185" xfId="131" applyFont="1" applyFill="1" applyBorder="1" applyAlignment="1" applyProtection="1">
      <alignment horizontal="center"/>
    </xf>
    <xf numFmtId="0" fontId="16" fillId="13" borderId="0" xfId="131" applyFont="1" applyFill="1" applyAlignment="1" applyProtection="1">
      <alignment horizontal="left"/>
    </xf>
    <xf numFmtId="37" fontId="16" fillId="13" borderId="0" xfId="131" applyNumberFormat="1" applyFont="1" applyFill="1" applyAlignment="1" applyProtection="1">
      <alignment horizontal="center"/>
    </xf>
    <xf numFmtId="0" fontId="14" fillId="13" borderId="0" xfId="66" quotePrefix="1" applyFont="1" applyFill="1" applyAlignment="1" applyProtection="1">
      <alignment horizontal="right"/>
    </xf>
    <xf numFmtId="0" fontId="16" fillId="13" borderId="11" xfId="66" applyFont="1" applyFill="1" applyBorder="1" applyAlignment="1" applyProtection="1">
      <alignment horizontal="centerContinuous"/>
    </xf>
    <xf numFmtId="0" fontId="19" fillId="13" borderId="14" xfId="66" applyFont="1" applyFill="1" applyBorder="1" applyAlignment="1" applyProtection="1">
      <alignment horizontal="centerContinuous"/>
    </xf>
    <xf numFmtId="0" fontId="19" fillId="13" borderId="15" xfId="66" applyFont="1" applyFill="1" applyBorder="1" applyAlignment="1" applyProtection="1">
      <alignment horizontal="centerContinuous"/>
    </xf>
    <xf numFmtId="0" fontId="19" fillId="13" borderId="16" xfId="66" applyFont="1" applyFill="1" applyBorder="1" applyAlignment="1" applyProtection="1">
      <alignment horizontal="centerContinuous"/>
    </xf>
    <xf numFmtId="0" fontId="14" fillId="13" borderId="9" xfId="66" applyFill="1" applyBorder="1" applyProtection="1"/>
    <xf numFmtId="0" fontId="14" fillId="13" borderId="11" xfId="66" applyFill="1" applyBorder="1" applyProtection="1"/>
    <xf numFmtId="0" fontId="19" fillId="13" borderId="12" xfId="66" quotePrefix="1" applyFont="1" applyFill="1" applyBorder="1" applyAlignment="1" applyProtection="1">
      <alignment horizontal="left"/>
    </xf>
    <xf numFmtId="37" fontId="19" fillId="13" borderId="23" xfId="66" applyNumberFormat="1" applyFont="1" applyFill="1" applyBorder="1" applyProtection="1"/>
    <xf numFmtId="37" fontId="19" fillId="13" borderId="10" xfId="66" applyNumberFormat="1" applyFont="1" applyFill="1" applyBorder="1" applyProtection="1"/>
    <xf numFmtId="0" fontId="19" fillId="13" borderId="11" xfId="66" applyFont="1" applyFill="1" applyBorder="1" applyProtection="1"/>
    <xf numFmtId="0" fontId="19" fillId="13" borderId="23" xfId="66" applyFont="1" applyFill="1" applyBorder="1" applyProtection="1"/>
    <xf numFmtId="0" fontId="19" fillId="13" borderId="11" xfId="66" applyFont="1" applyFill="1" applyBorder="1" applyAlignment="1" applyProtection="1">
      <alignment horizontal="centerContinuous"/>
    </xf>
    <xf numFmtId="37" fontId="19" fillId="13" borderId="20" xfId="66" applyNumberFormat="1" applyFont="1" applyFill="1" applyBorder="1" applyProtection="1"/>
    <xf numFmtId="37" fontId="19" fillId="13" borderId="0" xfId="66" applyNumberFormat="1" applyFont="1" applyFill="1" applyProtection="1"/>
    <xf numFmtId="0" fontId="19" fillId="13" borderId="21" xfId="66" applyFont="1" applyFill="1" applyBorder="1" applyProtection="1"/>
    <xf numFmtId="0" fontId="19" fillId="13" borderId="163" xfId="66" applyFont="1" applyFill="1" applyBorder="1" applyProtection="1"/>
    <xf numFmtId="0" fontId="19" fillId="13" borderId="184" xfId="66" applyFont="1" applyFill="1" applyBorder="1" applyProtection="1"/>
    <xf numFmtId="0" fontId="19" fillId="13" borderId="185" xfId="66" applyFont="1" applyFill="1" applyBorder="1" applyProtection="1"/>
    <xf numFmtId="0" fontId="19" fillId="13" borderId="110" xfId="66" applyFont="1" applyFill="1" applyBorder="1" applyProtection="1"/>
    <xf numFmtId="0" fontId="19" fillId="13" borderId="111" xfId="66" applyFont="1" applyFill="1" applyBorder="1" applyProtection="1"/>
    <xf numFmtId="0" fontId="19" fillId="13" borderId="165" xfId="66" applyFont="1" applyFill="1" applyBorder="1" applyAlignment="1" applyProtection="1">
      <alignment horizontal="center"/>
    </xf>
    <xf numFmtId="37" fontId="19" fillId="13" borderId="30" xfId="66" applyNumberFormat="1" applyFont="1" applyFill="1" applyBorder="1" applyProtection="1"/>
    <xf numFmtId="0" fontId="19" fillId="13" borderId="31" xfId="66" applyFont="1" applyFill="1" applyBorder="1" applyAlignment="1" applyProtection="1">
      <alignment horizontal="center"/>
    </xf>
    <xf numFmtId="0" fontId="19" fillId="13" borderId="167" xfId="66" applyFont="1" applyFill="1" applyBorder="1" applyProtection="1"/>
    <xf numFmtId="0" fontId="19" fillId="13" borderId="31" xfId="66" applyFont="1" applyFill="1" applyBorder="1" applyProtection="1"/>
    <xf numFmtId="0" fontId="19" fillId="13" borderId="168" xfId="66" applyFont="1" applyFill="1" applyBorder="1" applyProtection="1"/>
    <xf numFmtId="0" fontId="19" fillId="13" borderId="112" xfId="66" applyFont="1" applyFill="1" applyBorder="1" applyProtection="1"/>
    <xf numFmtId="0" fontId="19" fillId="13" borderId="113" xfId="66" applyFont="1" applyFill="1" applyBorder="1" applyProtection="1"/>
    <xf numFmtId="0" fontId="19" fillId="13" borderId="173" xfId="66" applyFont="1" applyFill="1" applyBorder="1" applyProtection="1"/>
    <xf numFmtId="0" fontId="19" fillId="13" borderId="182" xfId="66" applyFont="1" applyFill="1" applyBorder="1" applyAlignment="1" applyProtection="1">
      <alignment horizontal="center"/>
    </xf>
    <xf numFmtId="0" fontId="19" fillId="13" borderId="183" xfId="66" applyFont="1" applyFill="1" applyBorder="1" applyProtection="1"/>
    <xf numFmtId="0" fontId="19" fillId="13" borderId="117" xfId="66" applyFont="1" applyFill="1" applyBorder="1" applyAlignment="1" applyProtection="1">
      <alignment horizontal="center"/>
    </xf>
    <xf numFmtId="0" fontId="19" fillId="13" borderId="7" xfId="66" applyFont="1" applyFill="1" applyBorder="1" applyProtection="1"/>
    <xf numFmtId="0" fontId="19" fillId="13" borderId="25" xfId="66" applyFont="1" applyFill="1" applyBorder="1" applyProtection="1"/>
    <xf numFmtId="0" fontId="47" fillId="0" borderId="0" xfId="131" applyFont="1"/>
    <xf numFmtId="0" fontId="48" fillId="0" borderId="0" xfId="131" applyFont="1"/>
    <xf numFmtId="0" fontId="47" fillId="0" borderId="0" xfId="131" applyFont="1" applyAlignment="1">
      <alignment horizontal="center"/>
    </xf>
    <xf numFmtId="0" fontId="2" fillId="0" borderId="0" xfId="131"/>
    <xf numFmtId="0" fontId="56" fillId="0" borderId="9" xfId="131" applyFont="1" applyBorder="1" applyProtection="1"/>
    <xf numFmtId="0" fontId="56" fillId="0" borderId="10" xfId="131" applyFont="1" applyBorder="1" applyProtection="1"/>
    <xf numFmtId="0" fontId="56" fillId="0" borderId="11" xfId="131" applyFont="1" applyBorder="1" applyProtection="1"/>
    <xf numFmtId="0" fontId="47" fillId="0" borderId="12" xfId="131" applyFont="1" applyBorder="1" applyProtection="1"/>
    <xf numFmtId="0" fontId="56" fillId="0" borderId="13" xfId="131" applyFont="1" applyBorder="1" applyProtection="1"/>
    <xf numFmtId="0" fontId="47" fillId="0" borderId="0" xfId="131" applyFont="1" applyProtection="1"/>
    <xf numFmtId="0" fontId="56" fillId="0" borderId="12" xfId="131" applyFont="1" applyBorder="1" applyProtection="1"/>
    <xf numFmtId="0" fontId="56" fillId="0" borderId="0" xfId="131" applyFont="1" applyProtection="1"/>
    <xf numFmtId="0" fontId="13" fillId="0" borderId="186" xfId="131" applyFont="1" applyBorder="1" applyProtection="1"/>
    <xf numFmtId="0" fontId="13" fillId="0" borderId="32" xfId="131" applyFont="1" applyBorder="1" applyProtection="1"/>
    <xf numFmtId="0" fontId="13" fillId="0" borderId="157" xfId="131" applyFont="1" applyBorder="1" applyProtection="1"/>
    <xf numFmtId="0" fontId="13" fillId="0" borderId="146" xfId="131" applyFont="1" applyBorder="1" applyProtection="1"/>
    <xf numFmtId="0" fontId="13" fillId="0" borderId="32" xfId="131" applyFont="1" applyBorder="1" applyAlignment="1" applyProtection="1">
      <alignment horizontal="center"/>
    </xf>
    <xf numFmtId="0" fontId="13" fillId="0" borderId="20" xfId="131" applyFont="1" applyBorder="1" applyAlignment="1" applyProtection="1">
      <alignment horizontal="center"/>
    </xf>
    <xf numFmtId="0" fontId="13" fillId="0" borderId="0" xfId="131" applyFont="1" applyProtection="1"/>
    <xf numFmtId="0" fontId="13" fillId="0" borderId="187" xfId="131" applyFont="1" applyBorder="1" applyProtection="1"/>
    <xf numFmtId="0" fontId="13" fillId="0" borderId="95" xfId="131" applyFont="1" applyBorder="1" applyProtection="1"/>
    <xf numFmtId="0" fontId="13" fillId="0" borderId="0" xfId="131" applyFont="1" applyAlignment="1" applyProtection="1">
      <alignment horizontal="center"/>
    </xf>
    <xf numFmtId="0" fontId="13" fillId="0" borderId="187" xfId="131" applyFont="1" applyBorder="1" applyAlignment="1" applyProtection="1">
      <alignment horizontal="center"/>
    </xf>
    <xf numFmtId="0" fontId="13" fillId="0" borderId="95" xfId="131" applyFont="1" applyBorder="1" applyAlignment="1" applyProtection="1">
      <alignment horizontal="center"/>
    </xf>
    <xf numFmtId="0" fontId="13" fillId="0" borderId="20" xfId="131" applyFont="1" applyBorder="1" applyProtection="1"/>
    <xf numFmtId="0" fontId="13" fillId="0" borderId="147" xfId="131" applyFont="1" applyBorder="1" applyAlignment="1" applyProtection="1">
      <alignment horizontal="center"/>
    </xf>
    <xf numFmtId="0" fontId="13" fillId="0" borderId="96" xfId="131" applyFont="1" applyBorder="1" applyAlignment="1" applyProtection="1">
      <alignment horizontal="center"/>
    </xf>
    <xf numFmtId="0" fontId="13" fillId="0" borderId="23" xfId="131" applyFont="1" applyBorder="1" applyProtection="1"/>
    <xf numFmtId="0" fontId="13" fillId="0" borderId="10" xfId="131" applyFont="1" applyBorder="1" applyProtection="1"/>
    <xf numFmtId="0" fontId="13" fillId="0" borderId="17" xfId="131" applyFont="1" applyBorder="1" applyAlignment="1" applyProtection="1">
      <alignment horizontal="center"/>
    </xf>
    <xf numFmtId="0" fontId="13" fillId="0" borderId="19" xfId="131" applyFont="1" applyBorder="1" applyProtection="1"/>
    <xf numFmtId="0" fontId="13" fillId="0" borderId="148" xfId="131" applyFont="1" applyBorder="1" applyProtection="1"/>
    <xf numFmtId="0" fontId="13" fillId="0" borderId="188" xfId="131" applyFont="1" applyBorder="1" applyProtection="1"/>
    <xf numFmtId="0" fontId="13" fillId="0" borderId="18" xfId="131" applyFont="1" applyBorder="1" applyProtection="1"/>
    <xf numFmtId="0" fontId="13" fillId="0" borderId="15" xfId="131" applyFont="1" applyBorder="1" applyProtection="1"/>
    <xf numFmtId="0" fontId="13" fillId="0" borderId="147" xfId="131" applyFont="1" applyBorder="1" applyProtection="1"/>
    <xf numFmtId="0" fontId="13" fillId="0" borderId="96" xfId="131" applyFont="1" applyBorder="1" applyProtection="1"/>
    <xf numFmtId="0" fontId="13" fillId="0" borderId="147" xfId="131" applyFont="1" applyBorder="1" applyAlignment="1" applyProtection="1">
      <alignment horizontal="centerContinuous"/>
    </xf>
    <xf numFmtId="0" fontId="13" fillId="0" borderId="96" xfId="131" applyFont="1" applyBorder="1" applyAlignment="1" applyProtection="1">
      <alignment horizontal="centerContinuous"/>
    </xf>
    <xf numFmtId="0" fontId="13" fillId="0" borderId="186" xfId="131" applyFont="1" applyBorder="1" applyAlignment="1" applyProtection="1">
      <alignment horizontal="center"/>
    </xf>
    <xf numFmtId="0" fontId="13" fillId="0" borderId="189" xfId="131" applyFont="1" applyBorder="1" applyProtection="1"/>
    <xf numFmtId="0" fontId="13" fillId="0" borderId="190" xfId="131" applyFont="1" applyBorder="1" applyProtection="1"/>
    <xf numFmtId="0" fontId="13" fillId="0" borderId="191" xfId="131" applyFont="1" applyBorder="1" applyAlignment="1" applyProtection="1">
      <alignment horizontal="center"/>
    </xf>
    <xf numFmtId="0" fontId="13" fillId="0" borderId="33" xfId="131" applyFont="1" applyBorder="1" applyAlignment="1" applyProtection="1">
      <alignment horizontal="center"/>
    </xf>
    <xf numFmtId="167" fontId="13" fillId="0" borderId="192" xfId="132" applyNumberFormat="1" applyFont="1" applyFill="1" applyBorder="1" applyProtection="1"/>
    <xf numFmtId="167" fontId="13" fillId="0" borderId="193" xfId="132" applyNumberFormat="1" applyFont="1" applyFill="1" applyBorder="1" applyProtection="1"/>
    <xf numFmtId="0" fontId="13" fillId="0" borderId="34" xfId="131" applyFont="1" applyBorder="1" applyProtection="1"/>
    <xf numFmtId="0" fontId="13" fillId="0" borderId="40" xfId="131" applyFont="1" applyBorder="1" applyProtection="1"/>
    <xf numFmtId="0" fontId="13" fillId="0" borderId="0" xfId="131" applyFont="1" applyBorder="1" applyAlignment="1" applyProtection="1">
      <alignment horizontal="center"/>
    </xf>
    <xf numFmtId="0" fontId="13" fillId="0" borderId="0" xfId="131" applyFont="1" applyBorder="1" applyProtection="1"/>
    <xf numFmtId="0" fontId="13" fillId="0" borderId="41" xfId="131" applyFont="1" applyBorder="1" applyProtection="1"/>
    <xf numFmtId="0" fontId="13" fillId="0" borderId="4" xfId="131" applyFont="1" applyBorder="1" applyProtection="1"/>
    <xf numFmtId="0" fontId="13" fillId="0" borderId="5" xfId="131" applyFont="1" applyBorder="1" applyProtection="1"/>
    <xf numFmtId="0" fontId="13" fillId="0" borderId="42" xfId="131" applyFont="1" applyBorder="1" applyProtection="1"/>
    <xf numFmtId="0" fontId="13" fillId="0" borderId="43" xfId="131" applyFont="1" applyBorder="1" applyProtection="1"/>
    <xf numFmtId="0" fontId="19" fillId="13" borderId="42" xfId="66" applyFont="1" applyFill="1" applyBorder="1" applyAlignment="1" applyProtection="1">
      <alignment horizontal="centerContinuous"/>
    </xf>
    <xf numFmtId="0" fontId="19" fillId="13" borderId="43" xfId="66" applyFont="1" applyFill="1" applyBorder="1" applyAlignment="1" applyProtection="1">
      <alignment horizontal="centerContinuous"/>
    </xf>
    <xf numFmtId="0" fontId="19" fillId="13" borderId="40" xfId="66" applyFont="1" applyFill="1" applyBorder="1" applyProtection="1"/>
    <xf numFmtId="0" fontId="19" fillId="13" borderId="10" xfId="66" applyFont="1" applyFill="1" applyBorder="1" applyProtection="1"/>
    <xf numFmtId="0" fontId="19" fillId="13" borderId="41" xfId="66" applyFont="1" applyFill="1" applyBorder="1" applyProtection="1"/>
    <xf numFmtId="37" fontId="19" fillId="13" borderId="4" xfId="66" applyNumberFormat="1" applyFont="1" applyFill="1" applyBorder="1" applyProtection="1"/>
    <xf numFmtId="0" fontId="19" fillId="13" borderId="42" xfId="66" applyFont="1" applyFill="1" applyBorder="1" applyProtection="1"/>
    <xf numFmtId="0" fontId="19" fillId="13" borderId="43" xfId="66" applyFont="1" applyFill="1" applyBorder="1" applyProtection="1"/>
    <xf numFmtId="0" fontId="19" fillId="13" borderId="103" xfId="66" applyFont="1" applyFill="1" applyBorder="1" applyAlignment="1" applyProtection="1">
      <alignment horizontal="center"/>
    </xf>
    <xf numFmtId="0" fontId="19" fillId="13" borderId="53" xfId="66" applyFont="1" applyFill="1" applyBorder="1" applyAlignment="1" applyProtection="1">
      <alignment horizontal="center"/>
    </xf>
    <xf numFmtId="0" fontId="19" fillId="13" borderId="51" xfId="66" applyFont="1" applyFill="1" applyBorder="1" applyProtection="1"/>
    <xf numFmtId="0" fontId="19" fillId="13" borderId="53" xfId="66" applyFont="1" applyFill="1" applyBorder="1" applyProtection="1"/>
    <xf numFmtId="0" fontId="19" fillId="13" borderId="70" xfId="66" applyFont="1" applyFill="1" applyBorder="1" applyProtection="1"/>
    <xf numFmtId="0" fontId="19" fillId="13" borderId="123" xfId="66" applyFont="1" applyFill="1" applyBorder="1" applyProtection="1"/>
    <xf numFmtId="0" fontId="19" fillId="13" borderId="163" xfId="66" applyFont="1" applyFill="1" applyBorder="1" applyAlignment="1" applyProtection="1">
      <alignment horizontal="center"/>
    </xf>
    <xf numFmtId="0" fontId="19" fillId="13" borderId="184" xfId="66" applyFont="1" applyFill="1" applyBorder="1" applyAlignment="1" applyProtection="1">
      <alignment horizontal="center"/>
    </xf>
    <xf numFmtId="0" fontId="19" fillId="13" borderId="185" xfId="66" applyFont="1" applyFill="1" applyBorder="1" applyAlignment="1" applyProtection="1">
      <alignment horizontal="center"/>
    </xf>
    <xf numFmtId="0" fontId="19" fillId="13" borderId="123" xfId="66" applyFont="1" applyFill="1" applyBorder="1" applyAlignment="1" applyProtection="1">
      <alignment horizontal="center"/>
    </xf>
    <xf numFmtId="0" fontId="19" fillId="13" borderId="110" xfId="66" quotePrefix="1" applyFont="1" applyFill="1" applyBorder="1" applyAlignment="1" applyProtection="1">
      <alignment horizontal="left"/>
    </xf>
    <xf numFmtId="0" fontId="19" fillId="13" borderId="194" xfId="66" applyFont="1" applyFill="1" applyBorder="1" applyAlignment="1" applyProtection="1">
      <alignment horizontal="center"/>
    </xf>
    <xf numFmtId="0" fontId="19" fillId="13" borderId="195" xfId="66" applyFont="1" applyFill="1" applyBorder="1" applyAlignment="1" applyProtection="1">
      <alignment horizontal="center"/>
    </xf>
    <xf numFmtId="167" fontId="19" fillId="0" borderId="175" xfId="67" applyNumberFormat="1" applyFont="1" applyFill="1" applyBorder="1" applyProtection="1"/>
    <xf numFmtId="167" fontId="19" fillId="0" borderId="183" xfId="67" applyNumberFormat="1" applyFont="1" applyFill="1" applyBorder="1" applyProtection="1"/>
    <xf numFmtId="167" fontId="19" fillId="0" borderId="196" xfId="67" applyNumberFormat="1" applyFont="1" applyFill="1" applyBorder="1" applyAlignment="1" applyProtection="1">
      <alignment horizontal="center"/>
    </xf>
    <xf numFmtId="167" fontId="19" fillId="0" borderId="197" xfId="67" applyNumberFormat="1" applyFont="1" applyFill="1" applyBorder="1" applyProtection="1"/>
    <xf numFmtId="167" fontId="19" fillId="0" borderId="183" xfId="67" applyNumberFormat="1" applyFont="1" applyFill="1" applyBorder="1" applyAlignment="1" applyProtection="1">
      <alignment horizontal="center"/>
    </xf>
    <xf numFmtId="167" fontId="52" fillId="13" borderId="117" xfId="67" applyNumberFormat="1" applyFont="1" applyFill="1" applyBorder="1" applyProtection="1"/>
    <xf numFmtId="0" fontId="14" fillId="13" borderId="6" xfId="66" applyFill="1" applyBorder="1" applyProtection="1"/>
    <xf numFmtId="0" fontId="14" fillId="13" borderId="8" xfId="66" applyFill="1" applyBorder="1" applyProtection="1"/>
    <xf numFmtId="0" fontId="14" fillId="13" borderId="15" xfId="66" applyFill="1" applyBorder="1" applyAlignment="1" applyProtection="1">
      <alignment horizontal="centerContinuous"/>
    </xf>
    <xf numFmtId="0" fontId="14" fillId="13" borderId="16" xfId="66" applyFill="1" applyBorder="1" applyAlignment="1" applyProtection="1">
      <alignment horizontal="centerContinuous"/>
    </xf>
    <xf numFmtId="0" fontId="19" fillId="13" borderId="22" xfId="66" applyFont="1" applyFill="1" applyBorder="1" applyAlignment="1" applyProtection="1">
      <alignment horizontal="centerContinuous"/>
    </xf>
    <xf numFmtId="0" fontId="19" fillId="13" borderId="18" xfId="66" applyFont="1" applyFill="1" applyBorder="1" applyAlignment="1" applyProtection="1">
      <alignment horizontal="centerContinuous"/>
    </xf>
    <xf numFmtId="0" fontId="14" fillId="13" borderId="198" xfId="66" applyFill="1" applyBorder="1" applyProtection="1"/>
    <xf numFmtId="0" fontId="19" fillId="13" borderId="179" xfId="66" applyFont="1" applyFill="1" applyBorder="1" applyProtection="1"/>
    <xf numFmtId="37" fontId="19" fillId="13" borderId="15" xfId="66" applyNumberFormat="1" applyFont="1" applyFill="1" applyBorder="1" applyAlignment="1" applyProtection="1">
      <alignment horizontal="center"/>
    </xf>
    <xf numFmtId="0" fontId="19" fillId="13" borderId="147" xfId="66" applyFont="1" applyFill="1" applyBorder="1" applyProtection="1"/>
    <xf numFmtId="0" fontId="19" fillId="13" borderId="96" xfId="66" applyFont="1" applyFill="1" applyBorder="1" applyProtection="1"/>
    <xf numFmtId="0" fontId="19" fillId="13" borderId="147" xfId="66" applyFont="1" applyFill="1" applyBorder="1" applyAlignment="1" applyProtection="1">
      <alignment horizontal="left"/>
    </xf>
    <xf numFmtId="0" fontId="14" fillId="13" borderId="147" xfId="66" applyFill="1" applyBorder="1" applyProtection="1"/>
    <xf numFmtId="0" fontId="14" fillId="13" borderId="96" xfId="66" applyFill="1" applyBorder="1" applyProtection="1"/>
    <xf numFmtId="37" fontId="19" fillId="13" borderId="30" xfId="66" applyNumberFormat="1" applyFont="1" applyFill="1" applyBorder="1" applyAlignment="1" applyProtection="1">
      <alignment horizontal="center"/>
    </xf>
    <xf numFmtId="0" fontId="19" fillId="13" borderId="30" xfId="66" applyFont="1" applyFill="1" applyBorder="1" applyAlignment="1" applyProtection="1">
      <alignment horizontal="center"/>
    </xf>
    <xf numFmtId="0" fontId="19" fillId="13" borderId="199" xfId="66" applyFont="1" applyFill="1" applyBorder="1" applyProtection="1"/>
    <xf numFmtId="0" fontId="19" fillId="13" borderId="200" xfId="66" applyFont="1" applyFill="1" applyBorder="1" applyProtection="1"/>
    <xf numFmtId="37" fontId="19" fillId="13" borderId="0" xfId="66" applyNumberFormat="1" applyFont="1" applyFill="1" applyAlignment="1" applyProtection="1">
      <alignment horizontal="center"/>
    </xf>
    <xf numFmtId="0" fontId="14" fillId="13" borderId="187" xfId="66" applyFill="1" applyBorder="1" applyProtection="1"/>
    <xf numFmtId="0" fontId="14" fillId="13" borderId="95" xfId="66" applyFill="1" applyBorder="1" applyProtection="1"/>
    <xf numFmtId="41" fontId="19" fillId="0" borderId="201" xfId="66" applyNumberFormat="1" applyFont="1" applyFill="1" applyBorder="1" applyProtection="1"/>
    <xf numFmtId="41" fontId="19" fillId="0" borderId="154" xfId="66" applyNumberFormat="1" applyFont="1" applyFill="1" applyBorder="1" applyProtection="1"/>
    <xf numFmtId="0" fontId="19" fillId="0" borderId="0" xfId="66" applyFont="1" applyBorder="1" applyProtection="1"/>
    <xf numFmtId="0" fontId="19" fillId="13" borderId="0" xfId="66" applyFont="1" applyFill="1" applyBorder="1" applyAlignment="1" applyProtection="1"/>
    <xf numFmtId="41" fontId="14" fillId="13" borderId="0" xfId="66" applyNumberFormat="1" applyFill="1" applyProtection="1"/>
    <xf numFmtId="0" fontId="14" fillId="0" borderId="0" xfId="66" quotePrefix="1" applyFont="1" applyAlignment="1" applyProtection="1">
      <alignment horizontal="left"/>
    </xf>
    <xf numFmtId="37" fontId="14" fillId="0" borderId="0" xfId="66" applyNumberFormat="1" applyFont="1" applyAlignment="1" applyProtection="1">
      <alignment horizontal="center"/>
    </xf>
    <xf numFmtId="0" fontId="16" fillId="0" borderId="9" xfId="66" applyFont="1" applyBorder="1" applyAlignment="1" applyProtection="1">
      <alignment horizontal="centerContinuous"/>
    </xf>
    <xf numFmtId="37" fontId="16" fillId="0" borderId="10" xfId="66" applyNumberFormat="1" applyFont="1" applyBorder="1" applyAlignment="1" applyProtection="1">
      <alignment horizontal="centerContinuous"/>
    </xf>
    <xf numFmtId="0" fontId="16" fillId="0" borderId="10" xfId="66" applyFont="1" applyBorder="1" applyAlignment="1" applyProtection="1">
      <alignment horizontal="centerContinuous"/>
    </xf>
    <xf numFmtId="0" fontId="16" fillId="0" borderId="11" xfId="66" applyFont="1" applyBorder="1" applyAlignment="1" applyProtection="1">
      <alignment horizontal="centerContinuous"/>
    </xf>
    <xf numFmtId="0" fontId="19" fillId="0" borderId="14" xfId="66" applyFont="1" applyBorder="1" applyAlignment="1" applyProtection="1">
      <alignment horizontal="centerContinuous"/>
    </xf>
    <xf numFmtId="0" fontId="19" fillId="0" borderId="15" xfId="66" applyFont="1" applyBorder="1" applyAlignment="1" applyProtection="1">
      <alignment horizontal="centerContinuous"/>
    </xf>
    <xf numFmtId="0" fontId="19" fillId="0" borderId="16" xfId="66" applyFont="1" applyBorder="1" applyAlignment="1" applyProtection="1">
      <alignment horizontal="centerContinuous"/>
    </xf>
    <xf numFmtId="0" fontId="19" fillId="0" borderId="9" xfId="66" applyFont="1" applyBorder="1" applyProtection="1"/>
    <xf numFmtId="0" fontId="19" fillId="0" borderId="10" xfId="66" applyFont="1" applyBorder="1" applyProtection="1"/>
    <xf numFmtId="0" fontId="19" fillId="0" borderId="11" xfId="66" applyFont="1" applyBorder="1" applyProtection="1"/>
    <xf numFmtId="0" fontId="19" fillId="0" borderId="12" xfId="66" applyFont="1" applyBorder="1" applyAlignment="1" applyProtection="1">
      <alignment horizontal="center"/>
    </xf>
    <xf numFmtId="0" fontId="19" fillId="0" borderId="13" xfId="66" applyFont="1" applyBorder="1" applyProtection="1"/>
    <xf numFmtId="0" fontId="19" fillId="0" borderId="12" xfId="66" applyFont="1" applyBorder="1" applyProtection="1"/>
    <xf numFmtId="37" fontId="19" fillId="0" borderId="12" xfId="66" applyNumberFormat="1" applyFont="1" applyBorder="1" applyProtection="1"/>
    <xf numFmtId="0" fontId="19" fillId="0" borderId="14" xfId="66" applyFont="1" applyBorder="1" applyProtection="1"/>
    <xf numFmtId="0" fontId="19" fillId="0" borderId="15" xfId="66" applyFont="1" applyBorder="1" applyProtection="1"/>
    <xf numFmtId="0" fontId="19" fillId="0" borderId="16" xfId="66" applyFont="1" applyBorder="1" applyProtection="1"/>
    <xf numFmtId="0" fontId="19" fillId="0" borderId="23" xfId="66" applyFont="1" applyBorder="1" applyAlignment="1" applyProtection="1">
      <alignment horizontal="center"/>
    </xf>
    <xf numFmtId="37" fontId="19" fillId="0" borderId="23" xfId="66" applyNumberFormat="1" applyFont="1" applyBorder="1" applyProtection="1"/>
    <xf numFmtId="37" fontId="19" fillId="0" borderId="10" xfId="66" applyNumberFormat="1" applyFont="1" applyBorder="1" applyProtection="1"/>
    <xf numFmtId="0" fontId="19" fillId="0" borderId="23" xfId="66" applyFont="1" applyBorder="1" applyProtection="1"/>
    <xf numFmtId="0" fontId="19" fillId="0" borderId="9" xfId="66" applyFont="1" applyBorder="1" applyAlignment="1" applyProtection="1">
      <alignment horizontal="centerContinuous"/>
    </xf>
    <xf numFmtId="0" fontId="19" fillId="0" borderId="11" xfId="66" applyFont="1" applyBorder="1" applyAlignment="1" applyProtection="1">
      <alignment horizontal="centerContinuous"/>
    </xf>
    <xf numFmtId="0" fontId="19" fillId="0" borderId="20" xfId="66" applyFont="1" applyBorder="1" applyAlignment="1" applyProtection="1">
      <alignment horizontal="center"/>
    </xf>
    <xf numFmtId="37" fontId="19" fillId="0" borderId="20" xfId="66" applyNumberFormat="1" applyFont="1" applyBorder="1" applyProtection="1"/>
    <xf numFmtId="37" fontId="19" fillId="0" borderId="0" xfId="66" applyNumberFormat="1" applyFont="1" applyProtection="1"/>
    <xf numFmtId="0" fontId="19" fillId="0" borderId="13" xfId="66" applyFont="1" applyBorder="1" applyAlignment="1" applyProtection="1">
      <alignment horizontal="center"/>
    </xf>
    <xf numFmtId="0" fontId="19" fillId="0" borderId="20" xfId="66" applyFont="1" applyBorder="1" applyProtection="1"/>
    <xf numFmtId="0" fontId="19" fillId="0" borderId="21" xfId="66" applyFont="1" applyBorder="1" applyProtection="1"/>
    <xf numFmtId="0" fontId="19" fillId="0" borderId="16" xfId="66" applyFont="1" applyBorder="1" applyAlignment="1" applyProtection="1">
      <alignment horizontal="center"/>
    </xf>
    <xf numFmtId="0" fontId="19" fillId="0" borderId="0" xfId="66" applyFont="1" applyBorder="1" applyAlignment="1" applyProtection="1">
      <alignment horizontal="center"/>
    </xf>
    <xf numFmtId="0" fontId="19" fillId="0" borderId="198" xfId="66" applyFont="1" applyBorder="1" applyAlignment="1" applyProtection="1">
      <alignment horizontal="center"/>
    </xf>
    <xf numFmtId="0" fontId="19" fillId="0" borderId="89" xfId="66" applyFont="1" applyBorder="1" applyAlignment="1" applyProtection="1">
      <alignment horizontal="center"/>
    </xf>
    <xf numFmtId="0" fontId="19" fillId="0" borderId="179" xfId="66" applyFont="1" applyBorder="1" applyAlignment="1" applyProtection="1">
      <alignment horizontal="center"/>
    </xf>
    <xf numFmtId="0" fontId="19" fillId="0" borderId="21" xfId="66" applyFont="1" applyBorder="1" applyAlignment="1" applyProtection="1">
      <alignment horizontal="center"/>
    </xf>
    <xf numFmtId="0" fontId="14" fillId="0" borderId="16" xfId="66" applyBorder="1" applyProtection="1"/>
    <xf numFmtId="37" fontId="19" fillId="0" borderId="15" xfId="66" applyNumberFormat="1" applyFont="1" applyBorder="1" applyProtection="1"/>
    <xf numFmtId="0" fontId="19" fillId="0" borderId="147" xfId="66" applyFont="1" applyBorder="1" applyProtection="1"/>
    <xf numFmtId="0" fontId="19" fillId="0" borderId="96" xfId="66" applyFont="1" applyBorder="1" applyProtection="1"/>
    <xf numFmtId="0" fontId="19" fillId="0" borderId="16" xfId="66" applyFont="1" applyBorder="1" applyAlignment="1" applyProtection="1">
      <alignment horizontal="left"/>
    </xf>
    <xf numFmtId="0" fontId="19" fillId="0" borderId="165" xfId="66" applyFont="1" applyBorder="1" applyAlignment="1" applyProtection="1">
      <alignment horizontal="center"/>
    </xf>
    <xf numFmtId="37" fontId="19" fillId="0" borderId="30" xfId="66" applyNumberFormat="1" applyFont="1" applyBorder="1" applyProtection="1"/>
    <xf numFmtId="0" fontId="19" fillId="0" borderId="30" xfId="66" applyFont="1" applyBorder="1" applyAlignment="1" applyProtection="1">
      <alignment horizontal="center"/>
    </xf>
    <xf numFmtId="0" fontId="19" fillId="0" borderId="199" xfId="66" applyFont="1" applyBorder="1" applyProtection="1"/>
    <xf numFmtId="0" fontId="19" fillId="0" borderId="31" xfId="66" applyFont="1" applyBorder="1" applyProtection="1"/>
    <xf numFmtId="0" fontId="19" fillId="0" borderId="200" xfId="66" applyFont="1" applyBorder="1" applyProtection="1"/>
    <xf numFmtId="0" fontId="19" fillId="0" borderId="31" xfId="66" applyFont="1" applyBorder="1" applyAlignment="1" applyProtection="1">
      <alignment horizontal="center"/>
    </xf>
    <xf numFmtId="0" fontId="14" fillId="0" borderId="13" xfId="66" applyBorder="1" applyProtection="1"/>
    <xf numFmtId="0" fontId="19" fillId="0" borderId="187" xfId="66" applyFont="1" applyBorder="1" applyProtection="1"/>
    <xf numFmtId="0" fontId="19" fillId="0" borderId="95" xfId="66" applyFont="1" applyBorder="1" applyProtection="1"/>
    <xf numFmtId="0" fontId="19" fillId="0" borderId="15" xfId="66" applyFont="1" applyBorder="1" applyAlignment="1" applyProtection="1">
      <alignment horizontal="center"/>
    </xf>
    <xf numFmtId="167" fontId="19" fillId="0" borderId="202" xfId="67" applyNumberFormat="1" applyFont="1" applyFill="1" applyBorder="1" applyProtection="1"/>
    <xf numFmtId="167" fontId="19" fillId="0" borderId="203" xfId="67" applyNumberFormat="1" applyFont="1" applyBorder="1" applyProtection="1"/>
    <xf numFmtId="167" fontId="19" fillId="0" borderId="97" xfId="67" applyNumberFormat="1" applyFont="1" applyBorder="1" applyProtection="1"/>
    <xf numFmtId="167" fontId="19" fillId="0" borderId="204" xfId="67" applyNumberFormat="1" applyFont="1" applyBorder="1" applyProtection="1"/>
    <xf numFmtId="167" fontId="19" fillId="0" borderId="205" xfId="67" applyNumberFormat="1" applyFont="1" applyFill="1" applyBorder="1" applyProtection="1"/>
    <xf numFmtId="0" fontId="14" fillId="0" borderId="9" xfId="66" applyBorder="1" applyProtection="1"/>
    <xf numFmtId="0" fontId="14" fillId="0" borderId="10" xfId="66" applyBorder="1" applyProtection="1"/>
    <xf numFmtId="0" fontId="14" fillId="0" borderId="0" xfId="66" applyBorder="1" applyProtection="1"/>
    <xf numFmtId="0" fontId="14" fillId="0" borderId="11" xfId="66" applyBorder="1" applyProtection="1"/>
    <xf numFmtId="0" fontId="14" fillId="0" borderId="12" xfId="66" applyBorder="1" applyProtection="1"/>
    <xf numFmtId="167" fontId="14" fillId="0" borderId="0" xfId="66" applyNumberFormat="1" applyBorder="1" applyProtection="1"/>
    <xf numFmtId="0" fontId="14" fillId="0" borderId="24" xfId="66" applyBorder="1" applyProtection="1"/>
    <xf numFmtId="0" fontId="14" fillId="0" borderId="7" xfId="66" applyBorder="1"/>
    <xf numFmtId="0" fontId="14" fillId="0" borderId="7" xfId="66" applyBorder="1" applyProtection="1"/>
    <xf numFmtId="0" fontId="14" fillId="0" borderId="25" xfId="66" applyBorder="1" applyProtection="1"/>
    <xf numFmtId="0" fontId="14" fillId="0" borderId="0" xfId="66" applyFont="1" applyAlignment="1" applyProtection="1">
      <alignment horizontal="left"/>
    </xf>
    <xf numFmtId="0" fontId="14" fillId="13" borderId="7" xfId="87" applyFont="1" applyFill="1" applyBorder="1" applyAlignment="1" applyProtection="1">
      <alignment horizontal="center"/>
    </xf>
    <xf numFmtId="0" fontId="14" fillId="49" borderId="7" xfId="87" quotePrefix="1" applyFont="1" applyFill="1" applyBorder="1" applyAlignment="1" applyProtection="1">
      <alignment horizontal="left"/>
    </xf>
    <xf numFmtId="0" fontId="14" fillId="49" borderId="7" xfId="87" applyFont="1" applyFill="1" applyBorder="1" applyProtection="1"/>
    <xf numFmtId="0" fontId="14" fillId="49" borderId="7" xfId="87" quotePrefix="1" applyFont="1" applyFill="1" applyBorder="1" applyAlignment="1" applyProtection="1">
      <alignment horizontal="right"/>
    </xf>
    <xf numFmtId="0" fontId="16" fillId="13" borderId="4" xfId="87" applyFont="1" applyFill="1" applyBorder="1" applyAlignment="1" applyProtection="1">
      <alignment horizontal="centerContinuous"/>
    </xf>
    <xf numFmtId="0" fontId="16" fillId="13" borderId="0" xfId="87" applyFont="1" applyFill="1" applyBorder="1" applyAlignment="1" applyProtection="1">
      <alignment horizontal="centerContinuous"/>
    </xf>
    <xf numFmtId="0" fontId="16" fillId="49" borderId="0" xfId="87" applyFont="1" applyFill="1" applyBorder="1" applyAlignment="1" applyProtection="1">
      <alignment horizontal="centerContinuous"/>
    </xf>
    <xf numFmtId="0" fontId="16" fillId="49" borderId="5" xfId="87" applyFont="1" applyFill="1" applyBorder="1" applyAlignment="1" applyProtection="1">
      <alignment horizontal="centerContinuous"/>
    </xf>
    <xf numFmtId="0" fontId="25" fillId="13" borderId="4" xfId="87" applyFont="1" applyFill="1" applyBorder="1" applyAlignment="1" applyProtection="1">
      <alignment horizontal="centerContinuous"/>
    </xf>
    <xf numFmtId="0" fontId="25" fillId="13" borderId="0" xfId="87" applyFont="1" applyFill="1" applyBorder="1" applyAlignment="1" applyProtection="1">
      <alignment horizontal="centerContinuous"/>
    </xf>
    <xf numFmtId="0" fontId="25" fillId="49" borderId="0" xfId="87" applyFont="1" applyFill="1" applyBorder="1" applyAlignment="1" applyProtection="1">
      <alignment horizontal="centerContinuous"/>
    </xf>
    <xf numFmtId="0" fontId="25" fillId="49" borderId="5" xfId="87" applyFont="1" applyFill="1" applyBorder="1" applyAlignment="1" applyProtection="1">
      <alignment horizontal="centerContinuous"/>
    </xf>
    <xf numFmtId="0" fontId="25" fillId="13" borderId="4" xfId="87" applyFont="1" applyFill="1" applyBorder="1" applyProtection="1"/>
    <xf numFmtId="0" fontId="25" fillId="13" borderId="0" xfId="87" applyFont="1" applyFill="1" applyBorder="1" applyProtection="1"/>
    <xf numFmtId="0" fontId="25" fillId="49" borderId="0" xfId="87" applyFont="1" applyFill="1" applyBorder="1" applyProtection="1"/>
    <xf numFmtId="0" fontId="25" fillId="49" borderId="5" xfId="87" applyFont="1" applyFill="1" applyBorder="1" applyProtection="1"/>
    <xf numFmtId="0" fontId="19" fillId="13" borderId="4" xfId="87" applyFont="1" applyFill="1" applyBorder="1" applyAlignment="1" applyProtection="1">
      <alignment horizontal="center"/>
    </xf>
    <xf numFmtId="0" fontId="19" fillId="13" borderId="0" xfId="87" quotePrefix="1" applyFont="1" applyFill="1" applyBorder="1" applyAlignment="1" applyProtection="1">
      <alignment horizontal="left"/>
    </xf>
    <xf numFmtId="0" fontId="19" fillId="13" borderId="0" xfId="87" applyFont="1" applyFill="1" applyBorder="1" applyProtection="1"/>
    <xf numFmtId="0" fontId="19" fillId="49" borderId="0" xfId="87" applyFont="1" applyFill="1" applyBorder="1" applyProtection="1"/>
    <xf numFmtId="0" fontId="19" fillId="49" borderId="5" xfId="87" applyFont="1" applyFill="1" applyBorder="1" applyProtection="1"/>
    <xf numFmtId="0" fontId="14" fillId="13" borderId="0" xfId="87" applyFont="1" applyFill="1"/>
    <xf numFmtId="0" fontId="19" fillId="13" borderId="4" xfId="87" applyFont="1" applyFill="1" applyBorder="1" applyAlignment="1" applyProtection="1">
      <alignment horizontal="left"/>
    </xf>
    <xf numFmtId="0" fontId="19" fillId="13" borderId="4" xfId="87" quotePrefix="1" applyFont="1" applyFill="1" applyBorder="1" applyAlignment="1" applyProtection="1">
      <alignment horizontal="left"/>
    </xf>
    <xf numFmtId="0" fontId="19" fillId="13" borderId="4" xfId="87" applyFont="1" applyFill="1" applyBorder="1" applyProtection="1"/>
    <xf numFmtId="0" fontId="25" fillId="13" borderId="42" xfId="87" applyFont="1" applyFill="1" applyBorder="1" applyProtection="1"/>
    <xf numFmtId="0" fontId="25" fillId="13" borderId="15" xfId="87" applyFont="1" applyFill="1" applyBorder="1" applyProtection="1"/>
    <xf numFmtId="0" fontId="25" fillId="49" borderId="15" xfId="87" applyFont="1" applyFill="1" applyBorder="1" applyAlignment="1" applyProtection="1">
      <alignment horizontal="center"/>
    </xf>
    <xf numFmtId="0" fontId="25" fillId="49" borderId="43" xfId="87" applyFont="1" applyFill="1" applyBorder="1" applyProtection="1"/>
    <xf numFmtId="0" fontId="19" fillId="13" borderId="68" xfId="87" applyFont="1" applyFill="1" applyBorder="1" applyProtection="1"/>
    <xf numFmtId="0" fontId="19" fillId="13" borderId="23" xfId="87" applyFont="1" applyFill="1" applyBorder="1" applyProtection="1"/>
    <xf numFmtId="0" fontId="19" fillId="49" borderId="23" xfId="87" applyFont="1" applyFill="1" applyBorder="1" applyProtection="1"/>
    <xf numFmtId="0" fontId="19" fillId="49" borderId="23" xfId="87" applyFont="1" applyFill="1" applyBorder="1" applyAlignment="1" applyProtection="1">
      <alignment horizontal="center"/>
    </xf>
    <xf numFmtId="0" fontId="19" fillId="49" borderId="103" xfId="87" applyFont="1" applyFill="1" applyBorder="1" applyProtection="1"/>
    <xf numFmtId="0" fontId="19" fillId="13" borderId="51" xfId="87" applyFont="1" applyFill="1" applyBorder="1" applyProtection="1"/>
    <xf numFmtId="0" fontId="19" fillId="13" borderId="20" xfId="87" applyFont="1" applyFill="1" applyBorder="1" applyAlignment="1" applyProtection="1">
      <alignment horizontal="center"/>
    </xf>
    <xf numFmtId="0" fontId="19" fillId="13" borderId="20" xfId="87" applyFont="1" applyFill="1" applyBorder="1" applyProtection="1"/>
    <xf numFmtId="0" fontId="19" fillId="49" borderId="20" xfId="87" applyFont="1" applyFill="1" applyBorder="1" applyAlignment="1" applyProtection="1">
      <alignment horizontal="center"/>
    </xf>
    <xf numFmtId="0" fontId="19" fillId="49" borderId="53" xfId="87" applyFont="1" applyFill="1" applyBorder="1" applyAlignment="1" applyProtection="1">
      <alignment horizontal="center"/>
    </xf>
    <xf numFmtId="0" fontId="19" fillId="13" borderId="51" xfId="87" applyFont="1" applyFill="1" applyBorder="1" applyAlignment="1" applyProtection="1">
      <alignment horizontal="center"/>
    </xf>
    <xf numFmtId="0" fontId="19" fillId="13" borderId="70" xfId="87" applyFont="1" applyFill="1" applyBorder="1" applyProtection="1"/>
    <xf numFmtId="0" fontId="19" fillId="13" borderId="21" xfId="87" applyFont="1" applyFill="1" applyBorder="1" applyAlignment="1" applyProtection="1">
      <alignment horizontal="center"/>
    </xf>
    <xf numFmtId="0" fontId="19" fillId="49" borderId="21" xfId="87" applyFont="1" applyFill="1" applyBorder="1" applyAlignment="1" applyProtection="1">
      <alignment horizontal="center"/>
    </xf>
    <xf numFmtId="0" fontId="19" fillId="49" borderId="123" xfId="87" applyFont="1" applyFill="1" applyBorder="1" applyProtection="1"/>
    <xf numFmtId="0" fontId="19" fillId="13" borderId="70" xfId="87" applyFont="1" applyFill="1" applyBorder="1" applyAlignment="1" applyProtection="1">
      <alignment horizontal="center"/>
    </xf>
    <xf numFmtId="0" fontId="19" fillId="0" borderId="21" xfId="87" applyFont="1" applyFill="1" applyBorder="1" applyAlignment="1" applyProtection="1">
      <alignment horizontal="center"/>
    </xf>
    <xf numFmtId="0" fontId="19" fillId="0" borderId="21" xfId="87" quotePrefix="1" applyFont="1" applyFill="1" applyBorder="1" applyAlignment="1" applyProtection="1">
      <alignment horizontal="left"/>
    </xf>
    <xf numFmtId="37" fontId="19" fillId="49" borderId="21" xfId="87" applyNumberFormat="1" applyFont="1" applyFill="1" applyBorder="1" applyAlignment="1" applyProtection="1"/>
    <xf numFmtId="37" fontId="19" fillId="49" borderId="21" xfId="134" applyNumberFormat="1" applyFont="1" applyFill="1" applyBorder="1" applyAlignment="1" applyProtection="1">
      <alignment vertical="top"/>
    </xf>
    <xf numFmtId="0" fontId="19" fillId="49" borderId="70" xfId="87" applyFont="1" applyFill="1" applyBorder="1" applyAlignment="1" applyProtection="1">
      <alignment horizontal="center"/>
    </xf>
    <xf numFmtId="0" fontId="19" fillId="13" borderId="21" xfId="87" applyFont="1" applyFill="1" applyBorder="1" applyProtection="1"/>
    <xf numFmtId="0" fontId="19" fillId="49" borderId="21" xfId="87" applyFont="1" applyFill="1" applyBorder="1" applyProtection="1"/>
    <xf numFmtId="37" fontId="19" fillId="49" borderId="21" xfId="87" applyNumberFormat="1" applyFont="1" applyFill="1" applyBorder="1" applyProtection="1"/>
    <xf numFmtId="37" fontId="19" fillId="49" borderId="21" xfId="87" applyNumberFormat="1" applyFont="1" applyFill="1" applyBorder="1" applyAlignment="1" applyProtection="1">
      <alignment horizontal="right"/>
    </xf>
    <xf numFmtId="0" fontId="19" fillId="0" borderId="21" xfId="87" applyFont="1" applyFill="1" applyBorder="1" applyProtection="1"/>
    <xf numFmtId="0" fontId="19" fillId="13" borderId="21" xfId="87" applyFont="1" applyFill="1" applyBorder="1" applyAlignment="1" applyProtection="1">
      <alignment wrapText="1"/>
    </xf>
    <xf numFmtId="0" fontId="19" fillId="0" borderId="21" xfId="87" applyFont="1" applyFill="1" applyBorder="1" applyAlignment="1" applyProtection="1">
      <alignment wrapText="1"/>
    </xf>
    <xf numFmtId="0" fontId="19" fillId="0" borderId="21" xfId="87" applyFont="1" applyFill="1" applyBorder="1" applyAlignment="1" applyProtection="1">
      <alignment vertical="top" wrapText="1"/>
    </xf>
    <xf numFmtId="0" fontId="19" fillId="0" borderId="22" xfId="87" applyFont="1" applyFill="1" applyBorder="1" applyAlignment="1">
      <alignment wrapText="1"/>
    </xf>
    <xf numFmtId="0" fontId="19" fillId="0" borderId="14" xfId="87" applyFont="1" applyFill="1" applyBorder="1" applyAlignment="1" applyProtection="1">
      <alignment wrapText="1"/>
    </xf>
    <xf numFmtId="3" fontId="19" fillId="49" borderId="17" xfId="87" applyNumberFormat="1" applyFont="1" applyFill="1" applyBorder="1" applyAlignment="1">
      <alignment horizontal="right"/>
    </xf>
    <xf numFmtId="3" fontId="19" fillId="49" borderId="17" xfId="87" applyNumberFormat="1" applyFont="1" applyFill="1" applyBorder="1"/>
    <xf numFmtId="0" fontId="19" fillId="0" borderId="14" xfId="87" applyFont="1" applyFill="1" applyBorder="1" applyAlignment="1">
      <alignment wrapText="1"/>
    </xf>
    <xf numFmtId="3" fontId="19" fillId="49" borderId="21" xfId="87" applyNumberFormat="1" applyFont="1" applyFill="1" applyBorder="1"/>
    <xf numFmtId="0" fontId="19" fillId="0" borderId="14" xfId="87" applyFont="1" applyFill="1" applyBorder="1"/>
    <xf numFmtId="0" fontId="14" fillId="13" borderId="56" xfId="87" applyFont="1" applyFill="1" applyBorder="1" applyProtection="1"/>
    <xf numFmtId="0" fontId="19" fillId="13" borderId="21" xfId="87" applyFont="1" applyFill="1" applyBorder="1" applyAlignment="1" applyProtection="1">
      <alignment horizontal="right"/>
    </xf>
    <xf numFmtId="0" fontId="19" fillId="13" borderId="0" xfId="87" applyFont="1" applyFill="1" applyBorder="1" applyAlignment="1">
      <alignment horizontal="right"/>
    </xf>
    <xf numFmtId="0" fontId="19" fillId="13" borderId="0" xfId="87" applyFont="1" applyFill="1" applyBorder="1"/>
    <xf numFmtId="37" fontId="19" fillId="49" borderId="0" xfId="87" applyNumberFormat="1" applyFont="1" applyFill="1" applyBorder="1" applyProtection="1"/>
    <xf numFmtId="0" fontId="19" fillId="49" borderId="5" xfId="87" applyFont="1" applyFill="1" applyBorder="1" applyAlignment="1" applyProtection="1">
      <alignment horizontal="center"/>
    </xf>
    <xf numFmtId="0" fontId="14" fillId="13" borderId="6" xfId="87" applyFont="1" applyFill="1" applyBorder="1" applyProtection="1"/>
    <xf numFmtId="0" fontId="14" fillId="49" borderId="8" xfId="87" applyFont="1" applyFill="1" applyBorder="1" applyProtection="1"/>
    <xf numFmtId="0" fontId="14" fillId="13" borderId="0" xfId="87" applyFont="1" applyFill="1" applyProtection="1"/>
    <xf numFmtId="0" fontId="14" fillId="49" borderId="0" xfId="87" applyFont="1" applyFill="1" applyProtection="1"/>
    <xf numFmtId="0" fontId="14" fillId="49" borderId="0" xfId="87" applyFont="1" applyFill="1" applyAlignment="1" applyProtection="1">
      <alignment horizontal="right"/>
    </xf>
    <xf numFmtId="167" fontId="19" fillId="0" borderId="206" xfId="135" applyNumberFormat="1" applyFont="1" applyFill="1" applyBorder="1" applyProtection="1"/>
    <xf numFmtId="37" fontId="19" fillId="0" borderId="207" xfId="134" applyNumberFormat="1" applyFont="1" applyFill="1" applyBorder="1" applyProtection="1"/>
    <xf numFmtId="37" fontId="19" fillId="0" borderId="208" xfId="134" applyNumberFormat="1" applyFont="1" applyFill="1" applyBorder="1" applyProtection="1"/>
    <xf numFmtId="41" fontId="19" fillId="0" borderId="209" xfId="135" applyNumberFormat="1" applyFont="1" applyFill="1" applyBorder="1" applyProtection="1"/>
    <xf numFmtId="167" fontId="19" fillId="0" borderId="76" xfId="135" applyNumberFormat="1" applyFont="1" applyFill="1" applyBorder="1" applyProtection="1"/>
    <xf numFmtId="37" fontId="19" fillId="0" borderId="16" xfId="134" applyNumberFormat="1" applyFont="1" applyFill="1" applyBorder="1" applyProtection="1"/>
    <xf numFmtId="37" fontId="19" fillId="0" borderId="14" xfId="134" applyNumberFormat="1" applyFont="1" applyFill="1" applyBorder="1" applyProtection="1"/>
    <xf numFmtId="41" fontId="19" fillId="0" borderId="210" xfId="135" applyNumberFormat="1" applyFont="1" applyFill="1" applyBorder="1" applyProtection="1"/>
    <xf numFmtId="0" fontId="45" fillId="0" borderId="1" xfId="66" applyFont="1" applyFill="1" applyBorder="1" applyAlignment="1">
      <alignment horizontal="centerContinuous"/>
    </xf>
    <xf numFmtId="0" fontId="44" fillId="0" borderId="2" xfId="66" applyFont="1" applyFill="1" applyBorder="1" applyAlignment="1">
      <alignment horizontal="centerContinuous"/>
    </xf>
    <xf numFmtId="0" fontId="44" fillId="0" borderId="3" xfId="66" applyFont="1" applyFill="1" applyBorder="1" applyAlignment="1">
      <alignment horizontal="centerContinuous"/>
    </xf>
    <xf numFmtId="0" fontId="44" fillId="0" borderId="0" xfId="66" applyFont="1" applyFill="1"/>
    <xf numFmtId="0" fontId="44" fillId="0" borderId="4" xfId="66" applyFont="1" applyFill="1" applyBorder="1" applyAlignment="1">
      <alignment horizontal="centerContinuous"/>
    </xf>
    <xf numFmtId="0" fontId="44" fillId="0" borderId="0" xfId="66" applyFont="1" applyFill="1" applyBorder="1" applyAlignment="1">
      <alignment horizontal="centerContinuous"/>
    </xf>
    <xf numFmtId="0" fontId="44" fillId="0" borderId="5" xfId="66" applyFont="1" applyFill="1" applyBorder="1" applyAlignment="1">
      <alignment horizontal="centerContinuous"/>
    </xf>
    <xf numFmtId="0" fontId="44" fillId="0" borderId="4" xfId="66" applyFont="1" applyFill="1" applyBorder="1"/>
    <xf numFmtId="0" fontId="44" fillId="0" borderId="0" xfId="66" applyFont="1" applyFill="1" applyBorder="1"/>
    <xf numFmtId="0" fontId="44" fillId="0" borderId="5" xfId="66" applyFont="1" applyFill="1" applyBorder="1"/>
    <xf numFmtId="0" fontId="52" fillId="0" borderId="4" xfId="66" applyFont="1" applyFill="1" applyBorder="1"/>
    <xf numFmtId="0" fontId="52" fillId="0" borderId="0" xfId="66" applyFont="1" applyFill="1" applyBorder="1"/>
    <xf numFmtId="0" fontId="52" fillId="0" borderId="5" xfId="66" applyFont="1" applyFill="1" applyBorder="1"/>
    <xf numFmtId="0" fontId="52" fillId="0" borderId="42" xfId="66" applyFont="1" applyFill="1" applyBorder="1"/>
    <xf numFmtId="0" fontId="52" fillId="0" borderId="15" xfId="66" applyFont="1" applyFill="1" applyBorder="1"/>
    <xf numFmtId="0" fontId="52" fillId="0" borderId="43" xfId="66" applyFont="1" applyFill="1" applyBorder="1"/>
    <xf numFmtId="0" fontId="52" fillId="0" borderId="51" xfId="66" applyFont="1" applyFill="1" applyBorder="1" applyAlignment="1">
      <alignment horizontal="center"/>
    </xf>
    <xf numFmtId="0" fontId="52" fillId="0" borderId="20" xfId="66" applyFont="1" applyFill="1" applyBorder="1" applyAlignment="1">
      <alignment horizontal="center"/>
    </xf>
    <xf numFmtId="0" fontId="52" fillId="0" borderId="12" xfId="66" applyFont="1" applyFill="1" applyBorder="1" applyAlignment="1">
      <alignment horizontal="center"/>
    </xf>
    <xf numFmtId="0" fontId="52" fillId="0" borderId="13" xfId="66" applyFont="1" applyFill="1" applyBorder="1" applyAlignment="1">
      <alignment horizontal="center"/>
    </xf>
    <xf numFmtId="0" fontId="52" fillId="0" borderId="53" xfId="66" applyFont="1" applyFill="1" applyBorder="1" applyAlignment="1">
      <alignment horizontal="center"/>
    </xf>
    <xf numFmtId="0" fontId="52" fillId="0" borderId="70" xfId="66" applyFont="1" applyFill="1" applyBorder="1"/>
    <xf numFmtId="0" fontId="52" fillId="0" borderId="21" xfId="66" applyFont="1" applyFill="1" applyBorder="1"/>
    <xf numFmtId="0" fontId="52" fillId="0" borderId="14" xfId="66" applyFont="1" applyFill="1" applyBorder="1"/>
    <xf numFmtId="0" fontId="52" fillId="0" borderId="16" xfId="66" applyFont="1" applyFill="1" applyBorder="1" applyAlignment="1">
      <alignment horizontal="center"/>
    </xf>
    <xf numFmtId="0" fontId="52" fillId="0" borderId="123" xfId="66" applyFont="1" applyFill="1" applyBorder="1"/>
    <xf numFmtId="0" fontId="44" fillId="0" borderId="0" xfId="66" applyFont="1" applyFill="1" applyAlignment="1">
      <alignment textRotation="180"/>
    </xf>
    <xf numFmtId="0" fontId="52" fillId="0" borderId="51" xfId="66" applyFont="1" applyFill="1" applyBorder="1"/>
    <xf numFmtId="0" fontId="52" fillId="0" borderId="20" xfId="66" applyFont="1" applyFill="1" applyBorder="1"/>
    <xf numFmtId="0" fontId="44" fillId="52" borderId="0" xfId="66" applyFont="1" applyFill="1"/>
    <xf numFmtId="0" fontId="52" fillId="0" borderId="70" xfId="66" applyFont="1" applyFill="1" applyBorder="1" applyAlignment="1">
      <alignment horizontal="center"/>
    </xf>
    <xf numFmtId="0" fontId="52" fillId="0" borderId="43" xfId="66" applyFont="1" applyFill="1" applyBorder="1" applyAlignment="1">
      <alignment horizontal="center"/>
    </xf>
    <xf numFmtId="41" fontId="44" fillId="0" borderId="0" xfId="66" applyNumberFormat="1" applyFont="1" applyFill="1"/>
    <xf numFmtId="0" fontId="52" fillId="0" borderId="54" xfId="66" applyFont="1" applyFill="1" applyBorder="1" applyAlignment="1">
      <alignment horizontal="center"/>
    </xf>
    <xf numFmtId="0" fontId="52" fillId="0" borderId="105" xfId="66" applyFont="1" applyFill="1" applyBorder="1"/>
    <xf numFmtId="0" fontId="52" fillId="0" borderId="45" xfId="66" applyFont="1" applyFill="1" applyBorder="1"/>
    <xf numFmtId="0" fontId="52" fillId="0" borderId="8" xfId="66" applyFont="1" applyFill="1" applyBorder="1" applyAlignment="1">
      <alignment horizontal="center"/>
    </xf>
    <xf numFmtId="0" fontId="44" fillId="0" borderId="0" xfId="66" applyFont="1" applyFill="1" applyBorder="1" applyAlignment="1">
      <alignment textRotation="180"/>
    </xf>
    <xf numFmtId="0" fontId="52" fillId="0" borderId="0" xfId="66" applyFont="1" applyFill="1" applyBorder="1" applyAlignment="1">
      <alignment horizontal="center"/>
    </xf>
    <xf numFmtId="0" fontId="44" fillId="0" borderId="0" xfId="66" applyFont="1" applyFill="1" applyBorder="1" applyAlignment="1">
      <alignment horizontal="center" textRotation="180"/>
    </xf>
    <xf numFmtId="0" fontId="45" fillId="0" borderId="1" xfId="66" applyFont="1" applyFill="1" applyBorder="1" applyAlignment="1" applyProtection="1">
      <alignment horizontal="centerContinuous"/>
    </xf>
    <xf numFmtId="0" fontId="44" fillId="0" borderId="2" xfId="66" applyFont="1" applyFill="1" applyBorder="1" applyAlignment="1" applyProtection="1">
      <alignment horizontal="centerContinuous"/>
    </xf>
    <xf numFmtId="0" fontId="44" fillId="0" borderId="3" xfId="66" applyFont="1" applyFill="1" applyBorder="1" applyAlignment="1" applyProtection="1">
      <alignment horizontal="centerContinuous"/>
    </xf>
    <xf numFmtId="0" fontId="44" fillId="0" borderId="4" xfId="66" applyFont="1" applyFill="1" applyBorder="1" applyAlignment="1" applyProtection="1">
      <alignment horizontal="centerContinuous"/>
    </xf>
    <xf numFmtId="0" fontId="44" fillId="0" borderId="0" xfId="66" applyFont="1" applyFill="1" applyBorder="1" applyAlignment="1" applyProtection="1">
      <alignment horizontal="centerContinuous"/>
    </xf>
    <xf numFmtId="0" fontId="44" fillId="0" borderId="5" xfId="66" applyFont="1" applyFill="1" applyBorder="1" applyAlignment="1" applyProtection="1">
      <alignment horizontal="centerContinuous"/>
    </xf>
    <xf numFmtId="0" fontId="52" fillId="0" borderId="42" xfId="66" applyFont="1" applyFill="1" applyBorder="1" applyProtection="1"/>
    <xf numFmtId="0" fontId="52" fillId="0" borderId="15" xfId="66" applyFont="1" applyFill="1" applyBorder="1" applyProtection="1"/>
    <xf numFmtId="0" fontId="52" fillId="0" borderId="43" xfId="66" applyFont="1" applyFill="1" applyBorder="1" applyProtection="1"/>
    <xf numFmtId="0" fontId="52" fillId="0" borderId="51" xfId="66" applyFont="1" applyFill="1" applyBorder="1" applyAlignment="1" applyProtection="1">
      <alignment horizontal="center"/>
    </xf>
    <xf numFmtId="0" fontId="52" fillId="0" borderId="20" xfId="66" applyFont="1" applyFill="1" applyBorder="1" applyAlignment="1" applyProtection="1">
      <alignment horizontal="center"/>
    </xf>
    <xf numFmtId="0" fontId="52" fillId="0" borderId="12" xfId="66" applyFont="1" applyFill="1" applyBorder="1" applyAlignment="1" applyProtection="1">
      <alignment horizontal="center"/>
    </xf>
    <xf numFmtId="0" fontId="52" fillId="0" borderId="13" xfId="66" applyFont="1" applyFill="1" applyBorder="1" applyAlignment="1" applyProtection="1">
      <alignment horizontal="center"/>
    </xf>
    <xf numFmtId="0" fontId="52" fillId="0" borderId="53" xfId="66" applyFont="1" applyFill="1" applyBorder="1" applyAlignment="1" applyProtection="1">
      <alignment horizontal="center"/>
    </xf>
    <xf numFmtId="0" fontId="52" fillId="0" borderId="70" xfId="66" applyFont="1" applyFill="1" applyBorder="1" applyProtection="1"/>
    <xf numFmtId="0" fontId="52" fillId="0" borderId="21" xfId="66" applyFont="1" applyFill="1" applyBorder="1" applyProtection="1"/>
    <xf numFmtId="0" fontId="52" fillId="0" borderId="14" xfId="66" applyFont="1" applyFill="1" applyBorder="1" applyProtection="1"/>
    <xf numFmtId="0" fontId="52" fillId="0" borderId="16" xfId="66" applyFont="1" applyFill="1" applyBorder="1" applyAlignment="1" applyProtection="1">
      <alignment horizontal="center"/>
    </xf>
    <xf numFmtId="0" fontId="52" fillId="0" borderId="123" xfId="66" applyFont="1" applyFill="1" applyBorder="1" applyProtection="1"/>
    <xf numFmtId="0" fontId="44" fillId="0" borderId="68" xfId="66" applyFont="1" applyFill="1" applyBorder="1" applyProtection="1"/>
    <xf numFmtId="0" fontId="44" fillId="0" borderId="13" xfId="66" applyFont="1" applyFill="1" applyBorder="1" applyProtection="1"/>
    <xf numFmtId="0" fontId="44" fillId="0" borderId="0" xfId="66" applyFont="1" applyFill="1" applyBorder="1" applyProtection="1"/>
    <xf numFmtId="0" fontId="44" fillId="0" borderId="5" xfId="66" applyFont="1" applyFill="1" applyBorder="1" applyProtection="1"/>
    <xf numFmtId="0" fontId="52" fillId="0" borderId="70" xfId="66" applyFont="1" applyFill="1" applyBorder="1" applyAlignment="1" applyProtection="1">
      <alignment horizontal="center"/>
    </xf>
    <xf numFmtId="0" fontId="53" fillId="0" borderId="16" xfId="66" applyFont="1" applyFill="1" applyBorder="1" applyProtection="1"/>
    <xf numFmtId="0" fontId="44" fillId="0" borderId="15" xfId="66" applyFont="1" applyFill="1" applyBorder="1" applyProtection="1"/>
    <xf numFmtId="0" fontId="52" fillId="0" borderId="43" xfId="66" applyFont="1" applyFill="1" applyBorder="1" applyAlignment="1" applyProtection="1">
      <alignment horizontal="center"/>
    </xf>
    <xf numFmtId="0" fontId="52" fillId="0" borderId="16" xfId="66" applyFont="1" applyFill="1" applyBorder="1" applyProtection="1"/>
    <xf numFmtId="0" fontId="52" fillId="0" borderId="54" xfId="66" applyFont="1" applyFill="1" applyBorder="1" applyAlignment="1" applyProtection="1">
      <alignment horizontal="center"/>
    </xf>
    <xf numFmtId="0" fontId="52" fillId="0" borderId="25" xfId="66" applyFont="1" applyFill="1" applyBorder="1" applyAlignment="1" applyProtection="1">
      <alignment horizontal="center"/>
    </xf>
    <xf numFmtId="0" fontId="44" fillId="0" borderId="7" xfId="66" applyFont="1" applyFill="1" applyBorder="1" applyProtection="1"/>
    <xf numFmtId="0" fontId="52" fillId="0" borderId="7" xfId="66" applyFont="1" applyFill="1" applyBorder="1" applyProtection="1"/>
    <xf numFmtId="0" fontId="52" fillId="0" borderId="8" xfId="66" applyFont="1" applyFill="1" applyBorder="1" applyAlignment="1" applyProtection="1">
      <alignment horizontal="center"/>
    </xf>
    <xf numFmtId="0" fontId="52" fillId="0" borderId="0" xfId="66" applyFont="1" applyFill="1" applyBorder="1" applyAlignment="1" applyProtection="1">
      <alignment horizontal="center"/>
    </xf>
    <xf numFmtId="0" fontId="52" fillId="0" borderId="3" xfId="66" applyFont="1" applyFill="1" applyBorder="1" applyAlignment="1">
      <alignment horizontal="centerContinuous"/>
    </xf>
    <xf numFmtId="0" fontId="52" fillId="0" borderId="5" xfId="66" applyFont="1" applyFill="1" applyBorder="1" applyAlignment="1">
      <alignment horizontal="centerContinuous"/>
    </xf>
    <xf numFmtId="0" fontId="52" fillId="0" borderId="6" xfId="66" applyFont="1" applyFill="1" applyBorder="1"/>
    <xf numFmtId="0" fontId="52" fillId="0" borderId="7" xfId="66" applyFont="1" applyFill="1" applyBorder="1"/>
    <xf numFmtId="0" fontId="52" fillId="0" borderId="8" xfId="66" applyFont="1" applyFill="1" applyBorder="1"/>
    <xf numFmtId="0" fontId="44" fillId="0" borderId="20" xfId="66" applyFont="1" applyFill="1" applyBorder="1"/>
    <xf numFmtId="0" fontId="52" fillId="0" borderId="0" xfId="66" applyFont="1" applyFill="1"/>
    <xf numFmtId="0" fontId="52" fillId="0" borderId="13" xfId="66" applyFont="1" applyFill="1" applyBorder="1"/>
    <xf numFmtId="0" fontId="52" fillId="0" borderId="21" xfId="66" applyFont="1" applyFill="1" applyBorder="1" applyAlignment="1">
      <alignment horizontal="center"/>
    </xf>
    <xf numFmtId="0" fontId="44" fillId="0" borderId="15" xfId="66" applyFont="1" applyFill="1" applyBorder="1"/>
    <xf numFmtId="0" fontId="52" fillId="0" borderId="12" xfId="66" applyFont="1" applyFill="1" applyBorder="1"/>
    <xf numFmtId="0" fontId="52" fillId="0" borderId="3" xfId="66" applyFont="1" applyFill="1" applyBorder="1" applyAlignment="1">
      <alignment horizontal="center"/>
    </xf>
    <xf numFmtId="0" fontId="52" fillId="0" borderId="5" xfId="66" applyFont="1" applyFill="1" applyBorder="1" applyAlignment="1">
      <alignment horizontal="center"/>
    </xf>
    <xf numFmtId="0" fontId="52" fillId="0" borderId="14" xfId="66" applyFont="1" applyFill="1" applyBorder="1" applyAlignment="1"/>
    <xf numFmtId="0" fontId="52" fillId="0" borderId="96" xfId="66" applyFont="1" applyFill="1" applyBorder="1"/>
    <xf numFmtId="0" fontId="44" fillId="0" borderId="0" xfId="66" applyFont="1" applyFill="1" applyAlignment="1"/>
    <xf numFmtId="0" fontId="44" fillId="52" borderId="0" xfId="66" applyFont="1" applyFill="1" applyAlignment="1"/>
    <xf numFmtId="0" fontId="44" fillId="0" borderId="6" xfId="66" applyFont="1" applyFill="1" applyBorder="1" applyAlignment="1">
      <alignment horizontal="centerContinuous"/>
    </xf>
    <xf numFmtId="0" fontId="44" fillId="0" borderId="7" xfId="66" applyFont="1" applyFill="1" applyBorder="1" applyAlignment="1">
      <alignment horizontal="centerContinuous"/>
    </xf>
    <xf numFmtId="0" fontId="44" fillId="0" borderId="8" xfId="66" applyFont="1" applyFill="1" applyBorder="1" applyAlignment="1">
      <alignment horizontal="centerContinuous"/>
    </xf>
    <xf numFmtId="0" fontId="52" fillId="0" borderId="16" xfId="66" applyFont="1" applyFill="1" applyBorder="1"/>
    <xf numFmtId="0" fontId="52" fillId="0" borderId="56" xfId="66" applyFont="1" applyFill="1" applyBorder="1" applyAlignment="1">
      <alignment horizontal="center"/>
    </xf>
    <xf numFmtId="0" fontId="52" fillId="0" borderId="56" xfId="66" applyFont="1" applyFill="1" applyBorder="1"/>
    <xf numFmtId="0" fontId="44" fillId="0" borderId="7" xfId="66" applyFont="1" applyFill="1" applyBorder="1"/>
    <xf numFmtId="0" fontId="52" fillId="0" borderId="25" xfId="66" applyFont="1" applyFill="1" applyBorder="1" applyAlignment="1">
      <alignment horizontal="center"/>
    </xf>
    <xf numFmtId="0" fontId="52" fillId="0" borderId="6" xfId="66" applyFont="1" applyFill="1" applyBorder="1" applyAlignment="1">
      <alignment horizontal="center"/>
    </xf>
    <xf numFmtId="0" fontId="52" fillId="0" borderId="55" xfId="66" applyFont="1" applyFill="1" applyBorder="1"/>
    <xf numFmtId="0" fontId="52" fillId="0" borderId="7" xfId="66" applyFont="1" applyFill="1" applyBorder="1" applyAlignment="1">
      <alignment wrapText="1"/>
    </xf>
    <xf numFmtId="0" fontId="53" fillId="0" borderId="21" xfId="66" applyFont="1" applyFill="1" applyBorder="1"/>
    <xf numFmtId="0" fontId="52" fillId="0" borderId="15" xfId="66" applyFont="1" applyFill="1" applyBorder="1" applyAlignment="1">
      <alignment wrapText="1"/>
    </xf>
    <xf numFmtId="0" fontId="16" fillId="13" borderId="1" xfId="66" applyFont="1" applyFill="1" applyBorder="1" applyAlignment="1" applyProtection="1">
      <alignment horizontal="centerContinuous"/>
    </xf>
    <xf numFmtId="0" fontId="16" fillId="13" borderId="2" xfId="66" applyFont="1" applyFill="1" applyBorder="1" applyAlignment="1" applyProtection="1">
      <alignment horizontal="centerContinuous"/>
    </xf>
    <xf numFmtId="0" fontId="16" fillId="13" borderId="3" xfId="66" applyFont="1" applyFill="1" applyBorder="1" applyAlignment="1" applyProtection="1">
      <alignment horizontal="centerContinuous"/>
    </xf>
    <xf numFmtId="0" fontId="14" fillId="13" borderId="4" xfId="66" applyFill="1" applyBorder="1" applyProtection="1"/>
    <xf numFmtId="0" fontId="19" fillId="13" borderId="8" xfId="66" applyFont="1" applyFill="1" applyBorder="1" applyProtection="1"/>
    <xf numFmtId="37" fontId="19" fillId="49" borderId="94" xfId="67" applyNumberFormat="1" applyFont="1" applyFill="1" applyBorder="1" applyProtection="1"/>
    <xf numFmtId="0" fontId="19" fillId="0" borderId="15" xfId="136" applyFont="1" applyBorder="1" applyAlignment="1">
      <alignment horizontal="center"/>
    </xf>
    <xf numFmtId="0" fontId="16" fillId="13" borderId="9" xfId="66" applyFont="1" applyFill="1" applyBorder="1" applyAlignment="1">
      <alignment horizontal="centerContinuous"/>
    </xf>
    <xf numFmtId="0" fontId="14" fillId="13" borderId="10" xfId="66" applyFill="1" applyBorder="1" applyAlignment="1">
      <alignment horizontal="centerContinuous"/>
    </xf>
    <xf numFmtId="0" fontId="14" fillId="13" borderId="11" xfId="66" applyFill="1" applyBorder="1" applyAlignment="1">
      <alignment horizontal="centerContinuous"/>
    </xf>
    <xf numFmtId="0" fontId="19" fillId="13" borderId="0" xfId="66" applyFont="1" applyFill="1" applyAlignment="1">
      <alignment vertical="top" textRotation="180"/>
    </xf>
    <xf numFmtId="0" fontId="19" fillId="13" borderId="0" xfId="66" applyFont="1" applyFill="1" applyAlignment="1">
      <alignment vertical="justify" textRotation="180"/>
    </xf>
    <xf numFmtId="0" fontId="19" fillId="13" borderId="23" xfId="66" applyFont="1" applyFill="1" applyBorder="1" applyAlignment="1">
      <alignment horizontal="center"/>
    </xf>
    <xf numFmtId="0" fontId="19" fillId="13" borderId="17" xfId="66" applyFont="1" applyFill="1" applyBorder="1" applyAlignment="1">
      <alignment horizontal="center"/>
    </xf>
    <xf numFmtId="167" fontId="19" fillId="13" borderId="206" xfId="67" applyNumberFormat="1" applyFont="1" applyFill="1" applyBorder="1"/>
    <xf numFmtId="167" fontId="19" fillId="13" borderId="247" xfId="67" applyNumberFormat="1" applyFont="1" applyFill="1" applyBorder="1"/>
    <xf numFmtId="0" fontId="19" fillId="13" borderId="18" xfId="66" applyFont="1" applyFill="1" applyBorder="1" applyAlignment="1">
      <alignment horizontal="center"/>
    </xf>
    <xf numFmtId="37" fontId="19" fillId="13" borderId="76" xfId="67" applyNumberFormat="1" applyFont="1" applyFill="1" applyBorder="1"/>
    <xf numFmtId="37" fontId="19" fillId="13" borderId="26" xfId="67" applyNumberFormat="1" applyFont="1" applyFill="1" applyBorder="1"/>
    <xf numFmtId="37" fontId="19" fillId="13" borderId="26" xfId="67" applyNumberFormat="1" applyFont="1" applyFill="1" applyBorder="1" applyAlignment="1">
      <alignment horizontal="center"/>
    </xf>
    <xf numFmtId="37" fontId="19" fillId="0" borderId="26" xfId="67" applyNumberFormat="1" applyFont="1" applyFill="1" applyBorder="1"/>
    <xf numFmtId="37" fontId="19" fillId="13" borderId="76" xfId="67" applyNumberFormat="1" applyFont="1" applyFill="1" applyBorder="1" applyAlignment="1">
      <alignment horizontal="center"/>
    </xf>
    <xf numFmtId="37" fontId="19" fillId="13" borderId="188" xfId="67" applyNumberFormat="1" applyFont="1" applyFill="1" applyBorder="1" applyAlignment="1">
      <alignment horizontal="center"/>
    </xf>
    <xf numFmtId="167" fontId="19" fillId="13" borderId="76" xfId="67" applyNumberFormat="1" applyFont="1" applyFill="1" applyBorder="1"/>
    <xf numFmtId="167" fontId="19" fillId="13" borderId="26" xfId="67" applyNumberFormat="1" applyFont="1" applyFill="1" applyBorder="1"/>
    <xf numFmtId="0" fontId="19" fillId="13" borderId="9" xfId="66" applyFont="1" applyFill="1" applyBorder="1" applyAlignment="1">
      <alignment horizontal="center"/>
    </xf>
    <xf numFmtId="0" fontId="19" fillId="13" borderId="10" xfId="66" applyFont="1" applyFill="1" applyBorder="1" applyAlignment="1">
      <alignment horizontal="center"/>
    </xf>
    <xf numFmtId="0" fontId="19" fillId="13" borderId="10" xfId="66" applyFont="1" applyFill="1" applyBorder="1"/>
    <xf numFmtId="0" fontId="19" fillId="13" borderId="11" xfId="66" applyFont="1" applyFill="1" applyBorder="1" applyAlignment="1">
      <alignment horizontal="center"/>
    </xf>
    <xf numFmtId="0" fontId="19" fillId="13" borderId="13" xfId="66" applyFont="1" applyFill="1" applyBorder="1" applyAlignment="1">
      <alignment horizontal="center"/>
    </xf>
    <xf numFmtId="0" fontId="14" fillId="13" borderId="0" xfId="66" applyFont="1" applyFill="1" applyAlignment="1" applyProtection="1">
      <alignment horizontal="centerContinuous"/>
    </xf>
    <xf numFmtId="0" fontId="14" fillId="13" borderId="12" xfId="66" applyFill="1" applyBorder="1" applyAlignment="1" applyProtection="1">
      <alignment horizontal="centerContinuous"/>
    </xf>
    <xf numFmtId="0" fontId="19" fillId="13" borderId="12" xfId="66" applyFont="1" applyFill="1" applyBorder="1" applyAlignment="1" applyProtection="1">
      <alignment horizontal="right"/>
    </xf>
    <xf numFmtId="0" fontId="14" fillId="13" borderId="19" xfId="66" applyFill="1" applyBorder="1" applyAlignment="1" applyProtection="1">
      <alignment horizontal="centerContinuous"/>
    </xf>
    <xf numFmtId="0" fontId="14" fillId="13" borderId="18" xfId="66" applyFill="1" applyBorder="1" applyAlignment="1" applyProtection="1">
      <alignment horizontal="centerContinuous"/>
    </xf>
    <xf numFmtId="167" fontId="0" fillId="0" borderId="14" xfId="67" applyNumberFormat="1" applyFont="1" applyFill="1" applyBorder="1" applyProtection="1"/>
    <xf numFmtId="167" fontId="14" fillId="0" borderId="21" xfId="67" applyNumberFormat="1" applyFont="1" applyFill="1" applyBorder="1" applyProtection="1"/>
    <xf numFmtId="167" fontId="0" fillId="0" borderId="21" xfId="67" applyNumberFormat="1" applyFont="1" applyFill="1" applyBorder="1" applyProtection="1"/>
    <xf numFmtId="0" fontId="55" fillId="13" borderId="0" xfId="66" applyFont="1" applyFill="1"/>
    <xf numFmtId="0" fontId="14" fillId="13" borderId="14" xfId="66" applyFill="1" applyBorder="1" applyAlignment="1" applyProtection="1">
      <alignment horizontal="left" indent="2"/>
    </xf>
    <xf numFmtId="167" fontId="58" fillId="13" borderId="0" xfId="66" applyNumberFormat="1" applyFont="1" applyFill="1"/>
    <xf numFmtId="167" fontId="14" fillId="13" borderId="0" xfId="66" applyNumberFormat="1" applyFill="1"/>
    <xf numFmtId="0" fontId="14" fillId="0" borderId="14" xfId="66" applyFill="1" applyBorder="1" applyProtection="1"/>
    <xf numFmtId="0" fontId="14" fillId="0" borderId="21" xfId="66" applyFill="1" applyBorder="1" applyProtection="1"/>
    <xf numFmtId="0" fontId="14" fillId="13" borderId="21" xfId="66" applyFill="1" applyBorder="1" applyProtection="1"/>
    <xf numFmtId="167" fontId="0" fillId="13" borderId="21" xfId="67" applyNumberFormat="1" applyFont="1" applyFill="1" applyBorder="1" applyProtection="1"/>
    <xf numFmtId="0" fontId="14" fillId="13" borderId="20" xfId="66" applyFill="1" applyBorder="1" applyProtection="1"/>
    <xf numFmtId="0" fontId="14" fillId="13" borderId="1" xfId="66" applyFill="1" applyBorder="1" applyProtection="1"/>
    <xf numFmtId="0" fontId="14" fillId="13" borderId="2" xfId="66" applyFill="1" applyBorder="1" applyProtection="1"/>
    <xf numFmtId="0" fontId="14" fillId="13" borderId="3" xfId="66" applyFill="1" applyBorder="1" applyProtection="1"/>
    <xf numFmtId="0" fontId="14" fillId="13" borderId="5" xfId="66" applyFill="1" applyBorder="1" applyProtection="1"/>
    <xf numFmtId="0" fontId="14" fillId="0" borderId="250" xfId="66" applyFill="1" applyBorder="1" applyProtection="1"/>
    <xf numFmtId="0" fontId="14" fillId="0" borderId="140" xfId="66" applyFill="1" applyBorder="1" applyProtection="1"/>
    <xf numFmtId="0" fontId="14" fillId="0" borderId="251" xfId="66" applyFill="1" applyBorder="1" applyProtection="1"/>
    <xf numFmtId="0" fontId="14" fillId="0" borderId="252" xfId="66" applyFill="1" applyBorder="1" applyProtection="1"/>
    <xf numFmtId="0" fontId="14" fillId="0" borderId="253" xfId="66" applyFill="1" applyBorder="1" applyProtection="1"/>
    <xf numFmtId="0" fontId="14" fillId="0" borderId="254" xfId="66" applyFill="1" applyBorder="1" applyProtection="1"/>
    <xf numFmtId="0" fontId="14" fillId="0" borderId="255" xfId="66" applyFill="1" applyBorder="1" applyProtection="1"/>
    <xf numFmtId="0" fontId="14" fillId="13" borderId="254" xfId="66" applyFill="1" applyBorder="1" applyProtection="1"/>
    <xf numFmtId="0" fontId="52" fillId="13" borderId="12" xfId="66" applyFont="1" applyFill="1" applyBorder="1" applyAlignment="1" applyProtection="1">
      <alignment horizontal="centerContinuous"/>
    </xf>
    <xf numFmtId="0" fontId="52" fillId="13" borderId="0" xfId="66" applyFont="1" applyFill="1" applyAlignment="1" applyProtection="1">
      <alignment horizontal="centerContinuous"/>
    </xf>
    <xf numFmtId="0" fontId="52" fillId="13" borderId="21" xfId="66" applyFont="1" applyFill="1" applyBorder="1" applyProtection="1"/>
    <xf numFmtId="167" fontId="19" fillId="0" borderId="124" xfId="67" applyNumberFormat="1" applyFont="1" applyFill="1" applyBorder="1" applyProtection="1"/>
    <xf numFmtId="0" fontId="52" fillId="13" borderId="16" xfId="66" applyFont="1" applyFill="1" applyBorder="1" applyAlignment="1" applyProtection="1">
      <alignment horizontal="center"/>
    </xf>
    <xf numFmtId="167" fontId="19" fillId="49" borderId="118" xfId="67" applyNumberFormat="1" applyFont="1" applyFill="1" applyBorder="1" applyProtection="1"/>
    <xf numFmtId="167" fontId="19" fillId="49" borderId="256" xfId="67" applyNumberFormat="1" applyFont="1" applyFill="1" applyBorder="1" applyProtection="1"/>
    <xf numFmtId="167" fontId="19" fillId="0" borderId="256" xfId="67" applyNumberFormat="1" applyFont="1" applyFill="1" applyBorder="1" applyProtection="1"/>
    <xf numFmtId="0" fontId="52" fillId="13" borderId="9" xfId="66" applyFont="1" applyFill="1" applyBorder="1" applyAlignment="1" applyProtection="1">
      <alignment horizontal="center"/>
    </xf>
    <xf numFmtId="0" fontId="52" fillId="13" borderId="10" xfId="66" applyFont="1" applyFill="1" applyBorder="1" applyProtection="1"/>
    <xf numFmtId="0" fontId="52" fillId="13" borderId="11" xfId="66" applyFont="1" applyFill="1" applyBorder="1" applyProtection="1"/>
    <xf numFmtId="0" fontId="52" fillId="13" borderId="12" xfId="66" applyFont="1" applyFill="1" applyBorder="1" applyAlignment="1" applyProtection="1">
      <alignment horizontal="center"/>
    </xf>
    <xf numFmtId="0" fontId="52" fillId="13" borderId="0" xfId="66" applyFont="1" applyFill="1" applyBorder="1" applyAlignment="1" applyProtection="1">
      <alignment horizontal="center"/>
    </xf>
    <xf numFmtId="0" fontId="52" fillId="13" borderId="15" xfId="66" applyFont="1" applyFill="1" applyBorder="1" applyAlignment="1" applyProtection="1">
      <alignment horizontal="centerContinuous"/>
    </xf>
    <xf numFmtId="0" fontId="52" fillId="13" borderId="8" xfId="66" applyFont="1" applyFill="1" applyBorder="1" applyAlignment="1" applyProtection="1">
      <alignment horizontal="centerContinuous"/>
    </xf>
    <xf numFmtId="167" fontId="52" fillId="13" borderId="21" xfId="67" applyNumberFormat="1" applyFont="1" applyFill="1" applyBorder="1" applyProtection="1"/>
    <xf numFmtId="167" fontId="19" fillId="0" borderId="26" xfId="67" applyNumberFormat="1" applyFont="1" applyFill="1" applyBorder="1" applyProtection="1"/>
    <xf numFmtId="167" fontId="19" fillId="0" borderId="21" xfId="67" applyNumberFormat="1" applyFont="1" applyFill="1" applyBorder="1" applyProtection="1"/>
    <xf numFmtId="167" fontId="52" fillId="0" borderId="21" xfId="67" applyNumberFormat="1" applyFont="1" applyFill="1" applyBorder="1" applyProtection="1"/>
    <xf numFmtId="0" fontId="52" fillId="13" borderId="6" xfId="66" applyFont="1" applyFill="1" applyBorder="1" applyProtection="1"/>
    <xf numFmtId="0" fontId="52" fillId="13" borderId="2" xfId="66" applyFont="1" applyFill="1" applyBorder="1" applyProtection="1"/>
    <xf numFmtId="0" fontId="52" fillId="13" borderId="4" xfId="66" applyFont="1" applyFill="1" applyBorder="1" applyAlignment="1" applyProtection="1">
      <alignment horizontal="center"/>
    </xf>
    <xf numFmtId="0" fontId="52" fillId="13" borderId="5" xfId="66" applyFont="1" applyFill="1" applyBorder="1" applyAlignment="1" applyProtection="1">
      <alignment horizontal="center"/>
    </xf>
    <xf numFmtId="0" fontId="52" fillId="13" borderId="4" xfId="66" applyFont="1" applyFill="1" applyBorder="1" applyProtection="1"/>
    <xf numFmtId="0" fontId="45" fillId="13" borderId="3" xfId="66" applyFont="1" applyFill="1" applyBorder="1" applyAlignment="1" applyProtection="1">
      <alignment horizontal="centerContinuous"/>
    </xf>
    <xf numFmtId="0" fontId="52" fillId="13" borderId="9" xfId="66" applyFont="1" applyFill="1" applyBorder="1" applyAlignment="1" applyProtection="1">
      <alignment horizontal="centerContinuous"/>
    </xf>
    <xf numFmtId="0" fontId="52" fillId="13" borderId="42" xfId="66" applyFont="1" applyFill="1" applyBorder="1" applyAlignment="1" applyProtection="1">
      <alignment horizontal="centerContinuous"/>
    </xf>
    <xf numFmtId="0" fontId="52" fillId="13" borderId="14" xfId="66" applyFont="1" applyFill="1" applyBorder="1" applyProtection="1"/>
    <xf numFmtId="0" fontId="52" fillId="13" borderId="43" xfId="66" applyFont="1" applyFill="1" applyBorder="1" applyAlignment="1" applyProtection="1">
      <alignment horizontal="center"/>
    </xf>
    <xf numFmtId="0" fontId="52" fillId="13" borderId="14" xfId="66" applyFont="1" applyFill="1" applyBorder="1" applyAlignment="1" applyProtection="1">
      <alignment horizontal="centerContinuous"/>
    </xf>
    <xf numFmtId="168" fontId="19" fillId="49" borderId="0" xfId="97" applyNumberFormat="1" applyFont="1" applyFill="1" applyBorder="1" applyProtection="1"/>
    <xf numFmtId="168" fontId="19" fillId="49" borderId="257" xfId="66" applyNumberFormat="1" applyFont="1" applyFill="1" applyBorder="1" applyProtection="1"/>
    <xf numFmtId="167" fontId="44" fillId="13" borderId="0" xfId="67" applyNumberFormat="1" applyFont="1" applyFill="1"/>
    <xf numFmtId="0" fontId="44" fillId="13" borderId="6" xfId="66" applyFont="1" applyFill="1" applyBorder="1" applyProtection="1"/>
    <xf numFmtId="0" fontId="44" fillId="13" borderId="8" xfId="66" applyFont="1" applyFill="1" applyBorder="1" applyProtection="1"/>
    <xf numFmtId="0" fontId="14" fillId="13" borderId="0" xfId="137" quotePrefix="1" applyFont="1" applyFill="1" applyAlignment="1" applyProtection="1">
      <alignment horizontal="left"/>
    </xf>
    <xf numFmtId="0" fontId="14" fillId="13" borderId="0" xfId="137" applyFont="1" applyFill="1" applyProtection="1"/>
    <xf numFmtId="0" fontId="14" fillId="13" borderId="0" xfId="137" applyFont="1" applyFill="1" applyAlignment="1" applyProtection="1">
      <alignment horizontal="centerContinuous"/>
    </xf>
    <xf numFmtId="0" fontId="14" fillId="13" borderId="0" xfId="137" quotePrefix="1" applyFont="1" applyFill="1" applyAlignment="1" applyProtection="1">
      <alignment horizontal="right"/>
    </xf>
    <xf numFmtId="0" fontId="14" fillId="13" borderId="0" xfId="137" applyFill="1"/>
    <xf numFmtId="0" fontId="16" fillId="13" borderId="9" xfId="137" applyFont="1" applyFill="1" applyBorder="1" applyAlignment="1" applyProtection="1">
      <alignment horizontal="centerContinuous"/>
    </xf>
    <xf numFmtId="0" fontId="16" fillId="13" borderId="10" xfId="137" applyFont="1" applyFill="1" applyBorder="1" applyAlignment="1" applyProtection="1">
      <alignment horizontal="centerContinuous"/>
    </xf>
    <xf numFmtId="0" fontId="16" fillId="13" borderId="11" xfId="137" applyFont="1" applyFill="1" applyBorder="1" applyAlignment="1" applyProtection="1">
      <alignment horizontal="centerContinuous"/>
    </xf>
    <xf numFmtId="0" fontId="19" fillId="13" borderId="12" xfId="137" applyFont="1" applyFill="1" applyBorder="1" applyAlignment="1" applyProtection="1">
      <alignment horizontal="centerContinuous"/>
    </xf>
    <xf numFmtId="0" fontId="19" fillId="13" borderId="0" xfId="137" applyFont="1" applyFill="1" applyAlignment="1" applyProtection="1">
      <alignment horizontal="centerContinuous"/>
    </xf>
    <xf numFmtId="0" fontId="19" fillId="13" borderId="13" xfId="137" applyFont="1" applyFill="1" applyBorder="1" applyAlignment="1" applyProtection="1">
      <alignment horizontal="centerContinuous"/>
    </xf>
    <xf numFmtId="0" fontId="19" fillId="13" borderId="12" xfId="137" applyFont="1" applyFill="1" applyBorder="1" applyProtection="1"/>
    <xf numFmtId="0" fontId="19" fillId="13" borderId="0" xfId="137" applyFont="1" applyFill="1" applyProtection="1"/>
    <xf numFmtId="0" fontId="19" fillId="13" borderId="13" xfId="137" applyFont="1" applyFill="1" applyBorder="1" applyProtection="1"/>
    <xf numFmtId="0" fontId="19" fillId="13" borderId="14" xfId="137" applyFont="1" applyFill="1" applyBorder="1" applyProtection="1"/>
    <xf numFmtId="0" fontId="19" fillId="13" borderId="15" xfId="137" applyFont="1" applyFill="1" applyBorder="1" applyProtection="1"/>
    <xf numFmtId="0" fontId="19" fillId="13" borderId="16" xfId="137" applyFont="1" applyFill="1" applyBorder="1" applyProtection="1"/>
    <xf numFmtId="0" fontId="19" fillId="13" borderId="23" xfId="137" applyFont="1" applyFill="1" applyBorder="1" applyAlignment="1" applyProtection="1">
      <alignment horizontal="center"/>
    </xf>
    <xf numFmtId="0" fontId="19" fillId="13" borderId="20" xfId="137" applyFont="1" applyFill="1" applyBorder="1" applyAlignment="1" applyProtection="1">
      <alignment horizontal="center"/>
    </xf>
    <xf numFmtId="0" fontId="19" fillId="13" borderId="20" xfId="137" applyFont="1" applyFill="1" applyBorder="1" applyProtection="1"/>
    <xf numFmtId="0" fontId="19" fillId="13" borderId="21" xfId="137" applyFont="1" applyFill="1" applyBorder="1" applyProtection="1"/>
    <xf numFmtId="0" fontId="19" fillId="13" borderId="21" xfId="137" applyFont="1" applyFill="1" applyBorder="1" applyAlignment="1" applyProtection="1">
      <alignment horizontal="center"/>
    </xf>
    <xf numFmtId="0" fontId="19" fillId="13" borderId="21" xfId="137" applyFont="1" applyFill="1" applyBorder="1" applyAlignment="1" applyProtection="1"/>
    <xf numFmtId="167" fontId="19" fillId="13" borderId="21" xfId="67" applyNumberFormat="1" applyFont="1" applyFill="1" applyBorder="1" applyProtection="1"/>
    <xf numFmtId="0" fontId="14" fillId="13" borderId="21" xfId="137" applyFill="1" applyBorder="1" applyProtection="1"/>
    <xf numFmtId="0" fontId="14" fillId="13" borderId="9" xfId="137" applyFill="1" applyBorder="1" applyAlignment="1" applyProtection="1">
      <alignment horizontal="center"/>
    </xf>
    <xf numFmtId="0" fontId="14" fillId="13" borderId="10" xfId="137" applyFill="1" applyBorder="1" applyProtection="1"/>
    <xf numFmtId="0" fontId="14" fillId="13" borderId="11" xfId="137" applyFill="1" applyBorder="1" applyProtection="1"/>
    <xf numFmtId="0" fontId="16" fillId="13" borderId="12" xfId="137" applyFont="1" applyFill="1" applyBorder="1" applyAlignment="1" applyProtection="1">
      <alignment horizontal="centerContinuous"/>
    </xf>
    <xf numFmtId="0" fontId="14" fillId="13" borderId="0" xfId="137" applyFill="1" applyAlignment="1" applyProtection="1">
      <alignment horizontal="centerContinuous"/>
    </xf>
    <xf numFmtId="0" fontId="14" fillId="13" borderId="13" xfId="137" applyFill="1" applyBorder="1" applyAlignment="1" applyProtection="1">
      <alignment horizontal="centerContinuous"/>
    </xf>
    <xf numFmtId="0" fontId="14" fillId="13" borderId="12" xfId="137" applyFill="1" applyBorder="1" applyAlignment="1" applyProtection="1">
      <alignment horizontal="center"/>
    </xf>
    <xf numFmtId="0" fontId="14" fillId="13" borderId="0" xfId="137" applyFill="1" applyProtection="1"/>
    <xf numFmtId="0" fontId="14" fillId="13" borderId="13" xfId="137" applyFill="1" applyBorder="1" applyProtection="1"/>
    <xf numFmtId="0" fontId="14" fillId="13" borderId="12" xfId="137" applyFill="1" applyBorder="1" applyProtection="1"/>
    <xf numFmtId="0" fontId="14" fillId="13" borderId="14" xfId="137" applyFill="1" applyBorder="1" applyProtection="1"/>
    <xf numFmtId="0" fontId="14" fillId="13" borderId="15" xfId="137" applyFill="1" applyBorder="1" applyProtection="1"/>
    <xf numFmtId="0" fontId="14" fillId="13" borderId="16" xfId="137" applyFill="1" applyBorder="1" applyProtection="1"/>
    <xf numFmtId="0" fontId="14" fillId="13" borderId="0" xfId="137" applyFont="1" applyFill="1" applyAlignment="1" applyProtection="1">
      <alignment horizontal="left"/>
    </xf>
    <xf numFmtId="0" fontId="14" fillId="13" borderId="1" xfId="66" applyFill="1" applyBorder="1"/>
    <xf numFmtId="0" fontId="16" fillId="13" borderId="4" xfId="66" applyFont="1" applyFill="1" applyBorder="1" applyAlignment="1" applyProtection="1">
      <alignment horizontal="centerContinuous"/>
    </xf>
    <xf numFmtId="0" fontId="19" fillId="13" borderId="5" xfId="66" applyFont="1" applyFill="1" applyBorder="1" applyAlignment="1" applyProtection="1">
      <alignment horizontal="centerContinuous"/>
    </xf>
    <xf numFmtId="0" fontId="19" fillId="13" borderId="84" xfId="66" applyFont="1" applyFill="1" applyBorder="1" applyAlignment="1" applyProtection="1">
      <alignment horizontal="center"/>
    </xf>
    <xf numFmtId="0" fontId="19" fillId="13" borderId="17" xfId="66" applyFont="1" applyFill="1" applyBorder="1" applyProtection="1"/>
    <xf numFmtId="0" fontId="19" fillId="13" borderId="17" xfId="66" applyFont="1" applyFill="1" applyBorder="1" applyAlignment="1" applyProtection="1">
      <alignment horizontal="left" indent="1"/>
    </xf>
    <xf numFmtId="3" fontId="19" fillId="0" borderId="17" xfId="66" applyNumberFormat="1" applyFont="1" applyFill="1" applyBorder="1" applyProtection="1"/>
    <xf numFmtId="0" fontId="19" fillId="13" borderId="17" xfId="66" quotePrefix="1" applyFont="1" applyFill="1" applyBorder="1" applyAlignment="1" applyProtection="1">
      <alignment horizontal="left" indent="1"/>
    </xf>
    <xf numFmtId="169" fontId="19" fillId="13" borderId="17" xfId="66" applyNumberFormat="1" applyFont="1" applyFill="1" applyBorder="1" applyAlignment="1" applyProtection="1">
      <alignment horizontal="left"/>
    </xf>
    <xf numFmtId="3" fontId="19" fillId="13" borderId="17" xfId="66" applyNumberFormat="1" applyFont="1" applyFill="1" applyBorder="1" applyProtection="1"/>
    <xf numFmtId="0" fontId="19" fillId="0" borderId="17" xfId="66" applyFont="1" applyFill="1" applyBorder="1" applyProtection="1"/>
    <xf numFmtId="167" fontId="19" fillId="0" borderId="17" xfId="67" applyNumberFormat="1" applyFont="1" applyFill="1" applyBorder="1" applyProtection="1"/>
    <xf numFmtId="169" fontId="19" fillId="0" borderId="17" xfId="66" applyNumberFormat="1" applyFont="1" applyFill="1" applyBorder="1" applyAlignment="1" applyProtection="1">
      <alignment horizontal="left"/>
    </xf>
    <xf numFmtId="0" fontId="19" fillId="0" borderId="17" xfId="66" applyFont="1" applyFill="1" applyBorder="1" applyAlignment="1" applyProtection="1">
      <alignment horizontal="right"/>
    </xf>
    <xf numFmtId="0" fontId="19" fillId="0" borderId="17" xfId="66" quotePrefix="1" applyFont="1" applyFill="1" applyBorder="1" applyAlignment="1" applyProtection="1">
      <alignment horizontal="left"/>
    </xf>
    <xf numFmtId="0" fontId="19" fillId="13" borderId="40" xfId="66" applyFont="1" applyFill="1" applyBorder="1" applyAlignment="1" applyProtection="1">
      <alignment horizontal="center"/>
    </xf>
    <xf numFmtId="0" fontId="19" fillId="13" borderId="52" xfId="66" applyFont="1" applyFill="1" applyBorder="1" applyAlignment="1" applyProtection="1">
      <alignment horizontal="center"/>
    </xf>
    <xf numFmtId="0" fontId="14" fillId="13" borderId="44" xfId="66" applyFill="1" applyBorder="1" applyProtection="1"/>
    <xf numFmtId="0" fontId="14" fillId="13" borderId="45" xfId="66" applyFill="1" applyBorder="1" applyProtection="1"/>
    <xf numFmtId="0" fontId="14" fillId="13" borderId="46" xfId="66" applyFill="1" applyBorder="1" applyProtection="1"/>
    <xf numFmtId="0" fontId="14" fillId="13" borderId="41" xfId="66" applyFill="1" applyBorder="1" applyAlignment="1" applyProtection="1">
      <alignment horizontal="centerContinuous"/>
    </xf>
    <xf numFmtId="0" fontId="19" fillId="13" borderId="12" xfId="66" applyFont="1" applyFill="1" applyBorder="1" applyAlignment="1" applyProtection="1">
      <alignment horizontal="centerContinuous"/>
    </xf>
    <xf numFmtId="0" fontId="19" fillId="13" borderId="0" xfId="66" applyFont="1" applyFill="1" applyAlignment="1" applyProtection="1">
      <alignment horizontal="centerContinuous"/>
    </xf>
    <xf numFmtId="0" fontId="19" fillId="13" borderId="9" xfId="66" applyFont="1" applyFill="1" applyBorder="1" applyProtection="1"/>
    <xf numFmtId="0" fontId="14" fillId="13" borderId="43" xfId="66" applyFill="1" applyBorder="1" applyProtection="1"/>
    <xf numFmtId="0" fontId="14" fillId="13" borderId="12" xfId="66" applyFont="1" applyFill="1" applyBorder="1" applyProtection="1"/>
    <xf numFmtId="0" fontId="14" fillId="13" borderId="13" xfId="66" applyFont="1" applyFill="1" applyBorder="1" applyProtection="1"/>
    <xf numFmtId="0" fontId="14" fillId="13" borderId="14" xfId="66" applyFont="1" applyFill="1" applyBorder="1" applyProtection="1"/>
    <xf numFmtId="0" fontId="14" fillId="13" borderId="15" xfId="66" applyFont="1" applyFill="1" applyBorder="1" applyProtection="1"/>
    <xf numFmtId="0" fontId="14" fillId="13" borderId="16" xfId="66" applyFont="1" applyFill="1" applyBorder="1" applyProtection="1"/>
    <xf numFmtId="0" fontId="14" fillId="13" borderId="0" xfId="138" quotePrefix="1" applyFont="1" applyFill="1" applyAlignment="1" applyProtection="1">
      <alignment horizontal="left"/>
    </xf>
    <xf numFmtId="0" fontId="14" fillId="13" borderId="0" xfId="138" applyFont="1" applyFill="1" applyProtection="1"/>
    <xf numFmtId="0" fontId="14" fillId="13" borderId="0" xfId="138" quotePrefix="1" applyFont="1" applyFill="1" applyAlignment="1" applyProtection="1">
      <alignment horizontal="right"/>
    </xf>
    <xf numFmtId="0" fontId="16" fillId="13" borderId="9" xfId="138" applyFont="1" applyFill="1" applyBorder="1" applyAlignment="1" applyProtection="1">
      <alignment horizontal="centerContinuous"/>
    </xf>
    <xf numFmtId="0" fontId="14" fillId="0" borderId="11" xfId="138" applyFont="1" applyFill="1" applyBorder="1" applyAlignment="1" applyProtection="1">
      <alignment horizontal="centerContinuous"/>
    </xf>
    <xf numFmtId="0" fontId="19" fillId="13" borderId="12" xfId="138" applyFont="1" applyFill="1" applyBorder="1" applyAlignment="1" applyProtection="1">
      <alignment horizontal="centerContinuous"/>
    </xf>
    <xf numFmtId="0" fontId="19" fillId="13" borderId="0" xfId="138" applyFont="1" applyFill="1" applyAlignment="1" applyProtection="1">
      <alignment horizontal="centerContinuous"/>
    </xf>
    <xf numFmtId="0" fontId="19" fillId="13" borderId="0" xfId="138" applyFont="1" applyFill="1" applyBorder="1" applyAlignment="1" applyProtection="1">
      <alignment horizontal="centerContinuous"/>
    </xf>
    <xf numFmtId="0" fontId="19" fillId="13" borderId="13" xfId="138" applyFont="1" applyFill="1" applyBorder="1" applyAlignment="1" applyProtection="1">
      <alignment horizontal="center"/>
    </xf>
    <xf numFmtId="0" fontId="19" fillId="13" borderId="12" xfId="138" applyFont="1" applyFill="1" applyBorder="1" applyAlignment="1" applyProtection="1">
      <alignment horizontal="left"/>
    </xf>
    <xf numFmtId="0" fontId="19" fillId="13" borderId="0" xfId="138" applyFont="1" applyFill="1" applyProtection="1"/>
    <xf numFmtId="0" fontId="19" fillId="13" borderId="0" xfId="138" applyFont="1" applyFill="1" applyBorder="1" applyProtection="1"/>
    <xf numFmtId="0" fontId="16" fillId="13" borderId="12" xfId="138" applyFont="1" applyFill="1" applyBorder="1" applyAlignment="1" applyProtection="1">
      <alignment horizontal="centerContinuous"/>
    </xf>
    <xf numFmtId="0" fontId="19" fillId="13" borderId="14" xfId="138" applyFont="1" applyFill="1" applyBorder="1" applyAlignment="1" applyProtection="1">
      <alignment horizontal="left"/>
    </xf>
    <xf numFmtId="0" fontId="19" fillId="13" borderId="15" xfId="138" applyFont="1" applyFill="1" applyBorder="1" applyProtection="1"/>
    <xf numFmtId="0" fontId="19" fillId="0" borderId="16" xfId="138" applyFont="1" applyFill="1" applyBorder="1" applyProtection="1"/>
    <xf numFmtId="0" fontId="19" fillId="13" borderId="20" xfId="138" applyFont="1" applyFill="1" applyBorder="1" applyAlignment="1" applyProtection="1">
      <alignment horizontal="center"/>
    </xf>
    <xf numFmtId="0" fontId="19" fillId="13" borderId="17" xfId="138" applyFont="1" applyFill="1" applyBorder="1" applyAlignment="1" applyProtection="1">
      <alignment horizontal="center"/>
    </xf>
    <xf numFmtId="0" fontId="19" fillId="13" borderId="17" xfId="138" applyFont="1" applyFill="1" applyBorder="1" applyProtection="1"/>
    <xf numFmtId="0" fontId="19" fillId="13" borderId="22" xfId="138" applyFont="1" applyFill="1" applyBorder="1" applyProtection="1"/>
    <xf numFmtId="37" fontId="19" fillId="0" borderId="17" xfId="67" applyNumberFormat="1" applyFont="1" applyFill="1" applyBorder="1" applyProtection="1"/>
    <xf numFmtId="0" fontId="19" fillId="13" borderId="20" xfId="138" applyFont="1" applyFill="1" applyBorder="1" applyProtection="1"/>
    <xf numFmtId="0" fontId="19" fillId="13" borderId="12" xfId="138" applyFont="1" applyFill="1" applyBorder="1" applyProtection="1"/>
    <xf numFmtId="0" fontId="14" fillId="0" borderId="49" xfId="138" applyFont="1" applyFill="1" applyBorder="1"/>
    <xf numFmtId="0" fontId="19" fillId="13" borderId="21" xfId="138" applyFont="1" applyFill="1" applyBorder="1" applyAlignment="1" applyProtection="1">
      <alignment horizontal="center"/>
    </xf>
    <xf numFmtId="0" fontId="19" fillId="13" borderId="21" xfId="138" applyFont="1" applyFill="1" applyBorder="1" applyProtection="1"/>
    <xf numFmtId="0" fontId="19" fillId="13" borderId="14" xfId="138" applyFont="1" applyFill="1" applyBorder="1" applyProtection="1"/>
    <xf numFmtId="10" fontId="19" fillId="0" borderId="20" xfId="138" applyNumberFormat="1" applyFont="1" applyFill="1" applyBorder="1" applyProtection="1"/>
    <xf numFmtId="0" fontId="19" fillId="13" borderId="9" xfId="138" applyFont="1" applyFill="1" applyBorder="1" applyAlignment="1" applyProtection="1">
      <alignment horizontal="center"/>
    </xf>
    <xf numFmtId="0" fontId="19" fillId="13" borderId="10" xfId="138" applyFont="1" applyFill="1" applyBorder="1" applyProtection="1"/>
    <xf numFmtId="0" fontId="19" fillId="0" borderId="13" xfId="138" applyFont="1" applyFill="1" applyBorder="1" applyProtection="1"/>
    <xf numFmtId="0" fontId="19" fillId="13" borderId="5" xfId="138" applyFont="1" applyFill="1" applyBorder="1" applyProtection="1"/>
    <xf numFmtId="0" fontId="19" fillId="13" borderId="14" xfId="138" applyFont="1" applyFill="1" applyBorder="1" applyAlignment="1" applyProtection="1">
      <alignment horizontal="center"/>
    </xf>
    <xf numFmtId="0" fontId="19" fillId="13" borderId="22" xfId="138" applyFont="1" applyFill="1" applyBorder="1" applyAlignment="1" applyProtection="1">
      <alignment horizontal="left"/>
    </xf>
    <xf numFmtId="0" fontId="14" fillId="0" borderId="13" xfId="138" applyFont="1" applyFill="1" applyBorder="1" applyProtection="1"/>
    <xf numFmtId="0" fontId="19" fillId="13" borderId="0" xfId="138" applyNumberFormat="1" applyFont="1" applyFill="1" applyAlignment="1" applyProtection="1">
      <alignment horizontal="right"/>
    </xf>
    <xf numFmtId="0" fontId="14" fillId="13" borderId="0" xfId="138" applyFont="1" applyFill="1" applyAlignment="1" applyProtection="1">
      <alignment horizontal="left"/>
    </xf>
    <xf numFmtId="0" fontId="14" fillId="13" borderId="0" xfId="138" applyFont="1" applyFill="1" applyAlignment="1" applyProtection="1">
      <alignment horizontal="right"/>
    </xf>
    <xf numFmtId="0" fontId="14" fillId="13" borderId="0" xfId="138" applyFont="1" applyFill="1"/>
    <xf numFmtId="0" fontId="14" fillId="0" borderId="0" xfId="138" applyFont="1" applyFill="1"/>
    <xf numFmtId="0" fontId="16" fillId="13" borderId="0" xfId="92" applyFont="1" applyFill="1" applyAlignment="1" applyProtection="1">
      <alignment horizontal="left"/>
    </xf>
    <xf numFmtId="0" fontId="14" fillId="13" borderId="0" xfId="92" applyFill="1" applyProtection="1"/>
    <xf numFmtId="37" fontId="16" fillId="13" borderId="0" xfId="92" applyNumberFormat="1" applyFont="1" applyFill="1" applyAlignment="1" applyProtection="1">
      <alignment horizontal="center"/>
    </xf>
    <xf numFmtId="0" fontId="16" fillId="13" borderId="0" xfId="92" applyFont="1" applyFill="1" applyAlignment="1" applyProtection="1">
      <alignment horizontal="center"/>
    </xf>
    <xf numFmtId="0" fontId="14" fillId="13" borderId="0" xfId="92" applyFill="1"/>
    <xf numFmtId="0" fontId="14" fillId="13" borderId="0" xfId="92" applyFill="1" applyAlignment="1" applyProtection="1">
      <alignment horizontal="centerContinuous"/>
    </xf>
    <xf numFmtId="0" fontId="16" fillId="13" borderId="9" xfId="92" applyFont="1" applyFill="1" applyBorder="1" applyAlignment="1" applyProtection="1">
      <alignment horizontal="centerContinuous"/>
    </xf>
    <xf numFmtId="0" fontId="14" fillId="13" borderId="10" xfId="92" applyFill="1" applyBorder="1" applyAlignment="1" applyProtection="1">
      <alignment horizontal="centerContinuous"/>
    </xf>
    <xf numFmtId="0" fontId="14" fillId="13" borderId="11" xfId="92" applyFill="1" applyBorder="1" applyAlignment="1" applyProtection="1">
      <alignment horizontal="centerContinuous"/>
    </xf>
    <xf numFmtId="0" fontId="14" fillId="13" borderId="12" xfId="92" applyFill="1" applyBorder="1" applyProtection="1"/>
    <xf numFmtId="0" fontId="14" fillId="13" borderId="13" xfId="92" applyFill="1" applyBorder="1" applyProtection="1"/>
    <xf numFmtId="0" fontId="19" fillId="13" borderId="12" xfId="92" applyFont="1" applyFill="1" applyBorder="1" applyAlignment="1" applyProtection="1">
      <alignment horizontal="center"/>
    </xf>
    <xf numFmtId="0" fontId="19" fillId="13" borderId="0" xfId="92" applyFont="1" applyFill="1" applyAlignment="1" applyProtection="1">
      <alignment horizontal="left"/>
    </xf>
    <xf numFmtId="0" fontId="19" fillId="13" borderId="13" xfId="92" applyFont="1" applyFill="1" applyBorder="1" applyProtection="1"/>
    <xf numFmtId="0" fontId="19" fillId="13" borderId="0" xfId="92" applyFont="1" applyFill="1" applyProtection="1"/>
    <xf numFmtId="0" fontId="19" fillId="13" borderId="12" xfId="92" applyFont="1" applyFill="1" applyBorder="1" applyProtection="1"/>
    <xf numFmtId="0" fontId="19" fillId="13" borderId="14" xfId="92" applyFont="1" applyFill="1" applyBorder="1" applyProtection="1"/>
    <xf numFmtId="0" fontId="19" fillId="13" borderId="15" xfId="92" applyFont="1" applyFill="1" applyBorder="1" applyAlignment="1" applyProtection="1">
      <alignment horizontal="left"/>
    </xf>
    <xf numFmtId="0" fontId="19" fillId="13" borderId="16" xfId="92" applyFont="1" applyFill="1" applyBorder="1" applyProtection="1"/>
    <xf numFmtId="0" fontId="16" fillId="13" borderId="12" xfId="92" applyFont="1" applyFill="1" applyBorder="1" applyAlignment="1" applyProtection="1">
      <alignment horizontal="centerContinuous"/>
    </xf>
    <xf numFmtId="0" fontId="16" fillId="13" borderId="0" xfId="92" applyFont="1" applyFill="1" applyAlignment="1" applyProtection="1">
      <alignment horizontal="centerContinuous"/>
    </xf>
    <xf numFmtId="0" fontId="25" fillId="13" borderId="13" xfId="92" applyFont="1" applyFill="1" applyBorder="1" applyAlignment="1" applyProtection="1">
      <alignment horizontal="centerContinuous"/>
    </xf>
    <xf numFmtId="0" fontId="19" fillId="13" borderId="15" xfId="92" applyFont="1" applyFill="1" applyBorder="1" applyProtection="1"/>
    <xf numFmtId="0" fontId="14" fillId="13" borderId="0" xfId="92" quotePrefix="1" applyFont="1" applyFill="1" applyAlignment="1" applyProtection="1">
      <alignment horizontal="left"/>
    </xf>
    <xf numFmtId="0" fontId="14" fillId="13" borderId="0" xfId="92" applyFont="1" applyFill="1" applyProtection="1"/>
    <xf numFmtId="0" fontId="14" fillId="13" borderId="0" xfId="92" quotePrefix="1" applyFont="1" applyFill="1" applyAlignment="1" applyProtection="1">
      <alignment horizontal="right"/>
    </xf>
    <xf numFmtId="0" fontId="16" fillId="13" borderId="10" xfId="92" applyFont="1" applyFill="1" applyBorder="1" applyAlignment="1" applyProtection="1">
      <alignment horizontal="centerContinuous"/>
    </xf>
    <xf numFmtId="0" fontId="25" fillId="13" borderId="11" xfId="92" applyFont="1" applyFill="1" applyBorder="1" applyAlignment="1" applyProtection="1">
      <alignment horizontal="centerContinuous"/>
    </xf>
    <xf numFmtId="0" fontId="14" fillId="13" borderId="14" xfId="92" applyFill="1" applyBorder="1" applyProtection="1"/>
    <xf numFmtId="0" fontId="14" fillId="13" borderId="15" xfId="92" applyFill="1" applyBorder="1" applyProtection="1"/>
    <xf numFmtId="0" fontId="14" fillId="13" borderId="16" xfId="92" applyFill="1" applyBorder="1" applyProtection="1"/>
    <xf numFmtId="0" fontId="14" fillId="13" borderId="0" xfId="92" applyFont="1" applyFill="1" applyAlignment="1" applyProtection="1">
      <alignment horizontal="left"/>
    </xf>
    <xf numFmtId="0" fontId="14" fillId="13" borderId="0" xfId="92" applyFont="1" applyFill="1" applyAlignment="1" applyProtection="1">
      <alignment horizontal="right"/>
    </xf>
    <xf numFmtId="0" fontId="14" fillId="0" borderId="1" xfId="66" applyBorder="1"/>
    <xf numFmtId="0" fontId="14" fillId="0" borderId="2" xfId="66" applyBorder="1"/>
    <xf numFmtId="0" fontId="14" fillId="0" borderId="3" xfId="66" applyBorder="1"/>
    <xf numFmtId="0" fontId="16" fillId="0" borderId="4" xfId="66" applyFont="1" applyBorder="1" applyAlignment="1">
      <alignment horizontal="centerContinuous"/>
    </xf>
    <xf numFmtId="0" fontId="14" fillId="0" borderId="0" xfId="66" applyBorder="1" applyAlignment="1">
      <alignment horizontal="centerContinuous"/>
    </xf>
    <xf numFmtId="0" fontId="14" fillId="0" borderId="5" xfId="66" applyBorder="1" applyAlignment="1">
      <alignment horizontal="centerContinuous"/>
    </xf>
    <xf numFmtId="0" fontId="19" fillId="0" borderId="4" xfId="66" applyFont="1" applyBorder="1"/>
    <xf numFmtId="0" fontId="19" fillId="0" borderId="0" xfId="66" applyFont="1" applyBorder="1"/>
    <xf numFmtId="0" fontId="19" fillId="0" borderId="5" xfId="66" applyFont="1" applyBorder="1"/>
    <xf numFmtId="0" fontId="19" fillId="0" borderId="4" xfId="66" applyFont="1" applyBorder="1" applyAlignment="1">
      <alignment horizontal="center"/>
    </xf>
    <xf numFmtId="0" fontId="19" fillId="0" borderId="0" xfId="66" applyFont="1" applyBorder="1" applyAlignment="1">
      <alignment horizontal="center"/>
    </xf>
    <xf numFmtId="0" fontId="19" fillId="0" borderId="6" xfId="66" applyFont="1" applyBorder="1"/>
    <xf numFmtId="0" fontId="19" fillId="0" borderId="7" xfId="66" applyFont="1" applyBorder="1"/>
    <xf numFmtId="0" fontId="19" fillId="0" borderId="8" xfId="66" applyFont="1" applyBorder="1"/>
    <xf numFmtId="0" fontId="14" fillId="13" borderId="4" xfId="66" applyFont="1" applyFill="1" applyBorder="1" applyAlignment="1">
      <alignment horizontal="centerContinuous"/>
    </xf>
    <xf numFmtId="0" fontId="16" fillId="13" borderId="0" xfId="66" applyFont="1" applyFill="1" applyBorder="1" applyAlignment="1">
      <alignment horizontal="centerContinuous"/>
    </xf>
    <xf numFmtId="0" fontId="14" fillId="13" borderId="5" xfId="66" applyFont="1" applyFill="1" applyBorder="1" applyAlignment="1">
      <alignment textRotation="180"/>
    </xf>
    <xf numFmtId="0" fontId="14" fillId="13" borderId="6" xfId="66" applyFont="1" applyFill="1" applyBorder="1"/>
    <xf numFmtId="0" fontId="14" fillId="13" borderId="7" xfId="66" applyFont="1" applyFill="1" applyBorder="1"/>
    <xf numFmtId="0" fontId="14" fillId="13" borderId="8" xfId="66" applyFont="1" applyFill="1" applyBorder="1" applyAlignment="1">
      <alignment textRotation="180"/>
    </xf>
    <xf numFmtId="0" fontId="19" fillId="13" borderId="0" xfId="66" applyFont="1" applyFill="1" applyAlignment="1">
      <alignment textRotation="180"/>
    </xf>
    <xf numFmtId="0" fontId="14" fillId="13" borderId="20" xfId="66" applyFont="1" applyFill="1" applyBorder="1" applyAlignment="1">
      <alignment horizontal="center"/>
    </xf>
    <xf numFmtId="0" fontId="14" fillId="13" borderId="21" xfId="66" applyFont="1" applyFill="1" applyBorder="1"/>
    <xf numFmtId="0" fontId="14" fillId="13" borderId="21" xfId="66" applyFont="1" applyFill="1" applyBorder="1" applyAlignment="1">
      <alignment horizontal="center"/>
    </xf>
    <xf numFmtId="0" fontId="14" fillId="13" borderId="17" xfId="66" applyFont="1" applyFill="1" applyBorder="1" applyAlignment="1">
      <alignment horizontal="center"/>
    </xf>
    <xf numFmtId="0" fontId="14" fillId="13" borderId="17" xfId="66" applyFont="1" applyFill="1" applyBorder="1" applyAlignment="1">
      <alignment horizontal="left"/>
    </xf>
    <xf numFmtId="0" fontId="14" fillId="13" borderId="17" xfId="66" applyFont="1" applyFill="1" applyBorder="1"/>
    <xf numFmtId="0" fontId="14" fillId="0" borderId="17" xfId="66" applyFont="1" applyFill="1" applyBorder="1" applyAlignment="1">
      <alignment horizontal="center"/>
    </xf>
    <xf numFmtId="41" fontId="14" fillId="0" borderId="17" xfId="66" applyNumberFormat="1" applyFont="1" applyFill="1" applyBorder="1" applyAlignment="1">
      <alignment horizontal="right"/>
    </xf>
    <xf numFmtId="0" fontId="14" fillId="0" borderId="17" xfId="66" applyFont="1" applyFill="1" applyBorder="1"/>
    <xf numFmtId="167" fontId="14" fillId="0" borderId="17" xfId="67" applyNumberFormat="1" applyFont="1" applyFill="1" applyBorder="1"/>
    <xf numFmtId="167" fontId="14" fillId="0" borderId="17" xfId="67" applyNumberFormat="1" applyFont="1" applyFill="1" applyBorder="1" applyAlignment="1">
      <alignment horizontal="right"/>
    </xf>
    <xf numFmtId="9" fontId="14" fillId="13" borderId="17" xfId="70" applyFont="1" applyFill="1" applyBorder="1" applyAlignment="1">
      <alignment horizontal="center"/>
    </xf>
    <xf numFmtId="0" fontId="14" fillId="13" borderId="0" xfId="66" applyFont="1" applyFill="1" applyAlignment="1">
      <alignment vertical="top" textRotation="180"/>
    </xf>
    <xf numFmtId="41" fontId="14" fillId="13" borderId="0" xfId="66" applyNumberFormat="1" applyFill="1"/>
    <xf numFmtId="167" fontId="14" fillId="13" borderId="17" xfId="67" applyNumberFormat="1" applyFont="1" applyFill="1" applyBorder="1"/>
    <xf numFmtId="167" fontId="14" fillId="13" borderId="17" xfId="66" applyNumberFormat="1" applyFont="1" applyFill="1" applyBorder="1"/>
    <xf numFmtId="167" fontId="14" fillId="0" borderId="17" xfId="66" applyNumberFormat="1" applyFont="1" applyFill="1" applyBorder="1" applyAlignment="1">
      <alignment horizontal="right"/>
    </xf>
    <xf numFmtId="41" fontId="14" fillId="0" borderId="17" xfId="66" applyNumberFormat="1" applyFont="1" applyFill="1" applyBorder="1"/>
    <xf numFmtId="0" fontId="14" fillId="13" borderId="23" xfId="66" applyFont="1" applyFill="1" applyBorder="1" applyAlignment="1">
      <alignment horizontal="center"/>
    </xf>
    <xf numFmtId="0" fontId="14" fillId="13" borderId="23" xfId="66" applyFont="1" applyFill="1" applyBorder="1"/>
    <xf numFmtId="0" fontId="19" fillId="13" borderId="1" xfId="66" applyFont="1" applyFill="1" applyBorder="1" applyAlignment="1">
      <alignment horizontal="center"/>
    </xf>
    <xf numFmtId="0" fontId="19" fillId="13" borderId="3" xfId="66" applyFont="1" applyFill="1" applyBorder="1" applyAlignment="1">
      <alignment textRotation="180"/>
    </xf>
    <xf numFmtId="0" fontId="19" fillId="13" borderId="5" xfId="66" applyFont="1" applyFill="1" applyBorder="1" applyAlignment="1">
      <alignment textRotation="180"/>
    </xf>
    <xf numFmtId="164" fontId="19" fillId="13" borderId="4" xfId="66" applyNumberFormat="1" applyFont="1" applyFill="1" applyBorder="1" applyAlignment="1" applyProtection="1">
      <alignment horizontal="center"/>
    </xf>
    <xf numFmtId="164" fontId="19" fillId="13" borderId="6" xfId="66" applyNumberFormat="1" applyFont="1" applyFill="1" applyBorder="1" applyAlignment="1" applyProtection="1">
      <alignment horizontal="center"/>
    </xf>
    <xf numFmtId="0" fontId="19" fillId="13" borderId="7" xfId="66" applyFont="1" applyFill="1" applyBorder="1"/>
    <xf numFmtId="0" fontId="19" fillId="13" borderId="7" xfId="66" applyFont="1" applyFill="1" applyBorder="1" applyAlignment="1">
      <alignment horizontal="center"/>
    </xf>
    <xf numFmtId="0" fontId="19" fillId="13" borderId="8" xfId="66" applyFont="1" applyFill="1" applyBorder="1" applyAlignment="1">
      <alignment textRotation="180"/>
    </xf>
    <xf numFmtId="0" fontId="44" fillId="13" borderId="15" xfId="66" quotePrefix="1" applyFont="1" applyFill="1" applyBorder="1" applyAlignment="1" applyProtection="1">
      <alignment horizontal="left" wrapText="1"/>
    </xf>
    <xf numFmtId="0" fontId="44" fillId="13" borderId="9" xfId="66" applyFont="1" applyFill="1" applyBorder="1" applyProtection="1"/>
    <xf numFmtId="0" fontId="44" fillId="13" borderId="10" xfId="66" applyFont="1" applyFill="1" applyBorder="1" applyProtection="1"/>
    <xf numFmtId="0" fontId="44" fillId="13" borderId="11" xfId="66" applyFont="1" applyFill="1" applyBorder="1" applyProtection="1"/>
    <xf numFmtId="0" fontId="45" fillId="13" borderId="12" xfId="66" applyFont="1" applyFill="1" applyBorder="1" applyAlignment="1" applyProtection="1">
      <alignment horizontal="centerContinuous"/>
    </xf>
    <xf numFmtId="0" fontId="44" fillId="13" borderId="13" xfId="66" applyFont="1" applyFill="1" applyBorder="1" applyAlignment="1" applyProtection="1">
      <alignment horizontal="centerContinuous"/>
    </xf>
    <xf numFmtId="0" fontId="44" fillId="13" borderId="13" xfId="66" applyFont="1" applyFill="1" applyBorder="1" applyProtection="1"/>
    <xf numFmtId="0" fontId="45" fillId="13" borderId="5" xfId="66" applyFont="1" applyFill="1" applyBorder="1" applyAlignment="1" applyProtection="1">
      <alignment horizontal="centerContinuous"/>
    </xf>
    <xf numFmtId="0" fontId="44" fillId="13" borderId="68" xfId="66" applyFont="1" applyFill="1" applyBorder="1" applyProtection="1"/>
    <xf numFmtId="0" fontId="44" fillId="13" borderId="23" xfId="66" applyFont="1" applyFill="1" applyBorder="1" applyProtection="1"/>
    <xf numFmtId="0" fontId="44" fillId="13" borderId="103" xfId="66" applyFont="1" applyFill="1" applyBorder="1" applyProtection="1"/>
    <xf numFmtId="0" fontId="44" fillId="13" borderId="51" xfId="66" applyFont="1" applyFill="1" applyBorder="1" applyProtection="1"/>
    <xf numFmtId="0" fontId="44" fillId="13" borderId="20" xfId="66" applyFont="1" applyFill="1" applyBorder="1" applyProtection="1"/>
    <xf numFmtId="0" fontId="44" fillId="13" borderId="20" xfId="66" applyFont="1" applyFill="1" applyBorder="1" applyAlignment="1" applyProtection="1">
      <alignment horizontal="center"/>
    </xf>
    <xf numFmtId="0" fontId="44" fillId="13" borderId="23" xfId="66" applyFont="1" applyFill="1" applyBorder="1" applyAlignment="1" applyProtection="1">
      <alignment horizontal="center"/>
    </xf>
    <xf numFmtId="0" fontId="44" fillId="13" borderId="53" xfId="66" applyFont="1" applyFill="1" applyBorder="1" applyProtection="1"/>
    <xf numFmtId="0" fontId="44" fillId="13" borderId="51" xfId="66" applyFont="1" applyFill="1" applyBorder="1" applyAlignment="1" applyProtection="1">
      <alignment horizontal="center"/>
    </xf>
    <xf numFmtId="0" fontId="44" fillId="13" borderId="53" xfId="66" applyFont="1" applyFill="1" applyBorder="1" applyAlignment="1" applyProtection="1">
      <alignment horizontal="center"/>
    </xf>
    <xf numFmtId="0" fontId="44" fillId="13" borderId="70" xfId="66" applyFont="1" applyFill="1" applyBorder="1" applyProtection="1"/>
    <xf numFmtId="0" fontId="44" fillId="13" borderId="21" xfId="66" applyFont="1" applyFill="1" applyBorder="1" applyAlignment="1" applyProtection="1">
      <alignment horizontal="center"/>
    </xf>
    <xf numFmtId="0" fontId="44" fillId="13" borderId="123" xfId="66" applyFont="1" applyFill="1" applyBorder="1" applyProtection="1"/>
    <xf numFmtId="0" fontId="44" fillId="13" borderId="84" xfId="66" applyFont="1" applyFill="1" applyBorder="1" applyAlignment="1" applyProtection="1">
      <alignment horizontal="center"/>
    </xf>
    <xf numFmtId="0" fontId="44" fillId="13" borderId="17" xfId="66" applyFont="1" applyFill="1" applyBorder="1" applyAlignment="1" applyProtection="1">
      <alignment horizontal="center"/>
    </xf>
    <xf numFmtId="9" fontId="44" fillId="0" borderId="26" xfId="66" applyNumberFormat="1" applyFont="1" applyBorder="1" applyAlignment="1">
      <alignment horizontal="center"/>
    </xf>
    <xf numFmtId="37" fontId="44" fillId="13" borderId="17" xfId="67" applyNumberFormat="1" applyFont="1" applyFill="1" applyBorder="1" applyProtection="1"/>
    <xf numFmtId="37" fontId="59" fillId="13" borderId="17" xfId="67" applyNumberFormat="1" applyFont="1" applyFill="1" applyBorder="1" applyProtection="1"/>
    <xf numFmtId="0" fontId="44" fillId="13" borderId="211" xfId="66" applyFont="1" applyFill="1" applyBorder="1" applyAlignment="1" applyProtection="1">
      <alignment horizontal="center"/>
    </xf>
    <xf numFmtId="10" fontId="44" fillId="0" borderId="26" xfId="66" applyNumberFormat="1" applyFont="1" applyBorder="1" applyAlignment="1">
      <alignment horizontal="center"/>
    </xf>
    <xf numFmtId="170" fontId="44" fillId="0" borderId="26" xfId="66" applyNumberFormat="1" applyFont="1" applyBorder="1" applyAlignment="1">
      <alignment horizontal="center"/>
    </xf>
    <xf numFmtId="0" fontId="44" fillId="13" borderId="17" xfId="66" applyFont="1" applyFill="1" applyBorder="1" applyProtection="1"/>
    <xf numFmtId="0" fontId="44" fillId="13" borderId="26" xfId="66" applyFont="1" applyFill="1" applyBorder="1"/>
    <xf numFmtId="0" fontId="44" fillId="13" borderId="18" xfId="66" applyFont="1" applyFill="1" applyBorder="1" applyProtection="1"/>
    <xf numFmtId="37" fontId="44" fillId="13" borderId="0" xfId="67" applyNumberFormat="1" applyFont="1" applyFill="1" applyBorder="1"/>
    <xf numFmtId="0" fontId="44" fillId="0" borderId="26" xfId="66" applyFont="1" applyBorder="1" applyAlignment="1">
      <alignment horizontal="center"/>
    </xf>
    <xf numFmtId="0" fontId="44" fillId="13" borderId="258" xfId="66" applyFont="1" applyFill="1" applyBorder="1" applyAlignment="1" applyProtection="1">
      <alignment horizontal="center"/>
    </xf>
    <xf numFmtId="0" fontId="44" fillId="13" borderId="219" xfId="66" applyFont="1" applyFill="1" applyBorder="1" applyProtection="1"/>
    <xf numFmtId="37" fontId="44" fillId="13" borderId="212" xfId="67" applyNumberFormat="1" applyFont="1" applyFill="1" applyBorder="1" applyProtection="1"/>
    <xf numFmtId="37" fontId="59" fillId="13" borderId="212" xfId="67" applyNumberFormat="1" applyFont="1" applyFill="1" applyBorder="1" applyProtection="1"/>
    <xf numFmtId="0" fontId="44" fillId="13" borderId="259" xfId="66" applyFont="1" applyFill="1" applyBorder="1" applyAlignment="1" applyProtection="1">
      <alignment horizontal="center"/>
    </xf>
    <xf numFmtId="0" fontId="44" fillId="13" borderId="260" xfId="66" applyFont="1" applyFill="1" applyBorder="1" applyAlignment="1" applyProtection="1">
      <alignment horizontal="center"/>
    </xf>
    <xf numFmtId="0" fontId="44" fillId="13" borderId="261" xfId="66" applyFont="1" applyFill="1" applyBorder="1" applyProtection="1"/>
    <xf numFmtId="0" fontId="44" fillId="13" borderId="54" xfId="66" applyFont="1" applyFill="1" applyBorder="1" applyProtection="1"/>
    <xf numFmtId="0" fontId="44" fillId="13" borderId="56" xfId="66" applyFont="1" applyFill="1" applyBorder="1" applyProtection="1"/>
    <xf numFmtId="0" fontId="44" fillId="13" borderId="56" xfId="66" applyFont="1" applyFill="1" applyBorder="1" applyAlignment="1" applyProtection="1">
      <alignment horizontal="center"/>
    </xf>
    <xf numFmtId="0" fontId="44" fillId="13" borderId="57" xfId="66" applyFont="1" applyFill="1" applyBorder="1" applyProtection="1"/>
    <xf numFmtId="167" fontId="44" fillId="13" borderId="0" xfId="67" applyNumberFormat="1" applyFont="1" applyFill="1" applyBorder="1" applyProtection="1"/>
    <xf numFmtId="0" fontId="44" fillId="13" borderId="5" xfId="66" applyFont="1" applyFill="1" applyBorder="1" applyAlignment="1" applyProtection="1">
      <alignment horizontal="center"/>
    </xf>
    <xf numFmtId="9" fontId="44" fillId="13" borderId="17" xfId="67" applyNumberFormat="1" applyFont="1" applyFill="1" applyBorder="1" applyAlignment="1" applyProtection="1">
      <alignment horizontal="center"/>
    </xf>
    <xf numFmtId="0" fontId="44" fillId="13" borderId="68" xfId="66" applyFont="1" applyFill="1" applyBorder="1" applyAlignment="1" applyProtection="1">
      <alignment horizontal="center"/>
    </xf>
    <xf numFmtId="37" fontId="44" fillId="13" borderId="23" xfId="67" applyNumberFormat="1" applyFont="1" applyFill="1" applyBorder="1" applyProtection="1"/>
    <xf numFmtId="37" fontId="59" fillId="13" borderId="23" xfId="67" applyNumberFormat="1" applyFont="1" applyFill="1" applyBorder="1" applyProtection="1"/>
    <xf numFmtId="0" fontId="44" fillId="13" borderId="103" xfId="66" applyFont="1" applyFill="1" applyBorder="1" applyAlignment="1" applyProtection="1">
      <alignment horizontal="center"/>
    </xf>
    <xf numFmtId="0" fontId="44" fillId="13" borderId="265" xfId="66" applyFont="1" applyFill="1" applyBorder="1" applyAlignment="1" applyProtection="1">
      <alignment horizontal="center" vertical="top"/>
    </xf>
    <xf numFmtId="37" fontId="59" fillId="13" borderId="261" xfId="67" applyNumberFormat="1" applyFont="1" applyFill="1" applyBorder="1" applyProtection="1"/>
    <xf numFmtId="0" fontId="44" fillId="13" borderId="268" xfId="66" applyFont="1" applyFill="1" applyBorder="1" applyAlignment="1" applyProtection="1">
      <alignment horizontal="center" vertical="top"/>
    </xf>
    <xf numFmtId="0" fontId="52" fillId="0" borderId="21" xfId="66" applyFont="1" applyFill="1" applyBorder="1" applyAlignment="1" applyProtection="1">
      <alignment horizontal="center"/>
    </xf>
    <xf numFmtId="0" fontId="14" fillId="13" borderId="0" xfId="66" applyFill="1" applyAlignment="1" applyProtection="1">
      <alignment horizontal="left"/>
    </xf>
    <xf numFmtId="0" fontId="52" fillId="13" borderId="15" xfId="66" applyFont="1" applyFill="1" applyBorder="1"/>
    <xf numFmtId="37" fontId="19" fillId="0" borderId="62" xfId="139" applyNumberFormat="1" applyFont="1" applyFill="1" applyBorder="1" applyAlignment="1">
      <alignment horizontal="right"/>
    </xf>
    <xf numFmtId="167" fontId="52" fillId="0" borderId="0" xfId="67" applyNumberFormat="1" applyFont="1" applyFill="1"/>
    <xf numFmtId="0" fontId="44" fillId="53" borderId="0" xfId="66" applyFont="1" applyFill="1"/>
    <xf numFmtId="0" fontId="52" fillId="53" borderId="0" xfId="66" applyFont="1" applyFill="1" applyBorder="1" applyProtection="1"/>
    <xf numFmtId="0" fontId="52" fillId="13" borderId="43" xfId="66" applyFont="1" applyFill="1" applyBorder="1" applyProtection="1"/>
    <xf numFmtId="0" fontId="52" fillId="13" borderId="19" xfId="66" applyFont="1" applyFill="1" applyBorder="1" applyAlignment="1" applyProtection="1">
      <alignment horizontal="centerContinuous"/>
    </xf>
    <xf numFmtId="0" fontId="52" fillId="53" borderId="19" xfId="66" applyFont="1" applyFill="1" applyBorder="1" applyAlignment="1" applyProtection="1">
      <alignment horizontal="centerContinuous"/>
    </xf>
    <xf numFmtId="0" fontId="52" fillId="13" borderId="51" xfId="66" applyFont="1" applyFill="1" applyBorder="1" applyProtection="1"/>
    <xf numFmtId="0" fontId="52" fillId="13" borderId="22" xfId="66" applyFont="1" applyFill="1" applyBorder="1" applyAlignment="1" applyProtection="1">
      <alignment horizontal="centerContinuous"/>
    </xf>
    <xf numFmtId="0" fontId="52" fillId="13" borderId="103" xfId="66" applyFont="1" applyFill="1" applyBorder="1" applyProtection="1"/>
    <xf numFmtId="0" fontId="52" fillId="13" borderId="104" xfId="66" applyFont="1" applyFill="1" applyBorder="1" applyProtection="1"/>
    <xf numFmtId="0" fontId="52" fillId="13" borderId="16" xfId="66" applyFont="1" applyFill="1" applyBorder="1" applyAlignment="1" applyProtection="1">
      <alignment horizontal="centerContinuous"/>
    </xf>
    <xf numFmtId="0" fontId="52" fillId="13" borderId="53" xfId="66" applyFont="1" applyFill="1" applyBorder="1" applyProtection="1"/>
    <xf numFmtId="0" fontId="52" fillId="13" borderId="23" xfId="66" applyFont="1" applyFill="1" applyBorder="1" applyProtection="1"/>
    <xf numFmtId="0" fontId="52" fillId="53" borderId="23" xfId="66" applyFont="1" applyFill="1" applyBorder="1" applyProtection="1"/>
    <xf numFmtId="0" fontId="52" fillId="53" borderId="20" xfId="66" applyFont="1" applyFill="1" applyBorder="1" applyAlignment="1" applyProtection="1">
      <alignment horizontal="center"/>
    </xf>
    <xf numFmtId="0" fontId="52" fillId="13" borderId="70" xfId="66" applyFont="1" applyFill="1" applyBorder="1" applyProtection="1"/>
    <xf numFmtId="0" fontId="52" fillId="13" borderId="123" xfId="66" applyFont="1" applyFill="1" applyBorder="1" applyProtection="1"/>
    <xf numFmtId="0" fontId="19" fillId="53" borderId="21" xfId="66" applyFont="1" applyFill="1" applyBorder="1" applyAlignment="1" applyProtection="1">
      <alignment horizontal="center"/>
    </xf>
    <xf numFmtId="0" fontId="52" fillId="13" borderId="123" xfId="66" applyFont="1" applyFill="1" applyBorder="1" applyAlignment="1" applyProtection="1">
      <alignment horizontal="center"/>
    </xf>
    <xf numFmtId="37" fontId="52" fillId="13" borderId="215" xfId="66" applyNumberFormat="1" applyFont="1" applyFill="1" applyBorder="1" applyProtection="1"/>
    <xf numFmtId="37" fontId="52" fillId="53" borderId="215" xfId="66" applyNumberFormat="1" applyFont="1" applyFill="1" applyBorder="1" applyProtection="1"/>
    <xf numFmtId="37" fontId="52" fillId="13" borderId="90" xfId="66" applyNumberFormat="1" applyFont="1" applyFill="1" applyBorder="1" applyProtection="1"/>
    <xf numFmtId="37" fontId="52" fillId="13" borderId="163" xfId="66" applyNumberFormat="1" applyFont="1" applyFill="1" applyBorder="1" applyProtection="1"/>
    <xf numFmtId="37" fontId="52" fillId="13" borderId="280" xfId="66" applyNumberFormat="1" applyFont="1" applyFill="1" applyBorder="1" applyProtection="1"/>
    <xf numFmtId="37" fontId="19" fillId="53" borderId="280" xfId="66" applyNumberFormat="1" applyFont="1" applyFill="1" applyBorder="1" applyProtection="1"/>
    <xf numFmtId="37" fontId="52" fillId="13" borderId="164" xfId="66" applyNumberFormat="1" applyFont="1" applyFill="1" applyBorder="1" applyProtection="1"/>
    <xf numFmtId="37" fontId="52" fillId="13" borderId="187" xfId="66" applyNumberFormat="1" applyFont="1" applyFill="1" applyBorder="1" applyProtection="1"/>
    <xf numFmtId="37" fontId="52" fillId="53" borderId="20" xfId="66" applyNumberFormat="1" applyFont="1" applyFill="1" applyBorder="1" applyProtection="1"/>
    <xf numFmtId="37" fontId="52" fillId="13" borderId="92" xfId="66" applyNumberFormat="1" applyFont="1" applyFill="1" applyBorder="1" applyProtection="1"/>
    <xf numFmtId="37" fontId="52" fillId="13" borderId="112" xfId="66" applyNumberFormat="1" applyFont="1" applyFill="1" applyBorder="1" applyProtection="1"/>
    <xf numFmtId="37" fontId="19" fillId="53" borderId="20" xfId="66" applyNumberFormat="1" applyFont="1" applyFill="1" applyBorder="1" applyProtection="1"/>
    <xf numFmtId="37" fontId="52" fillId="13" borderId="169" xfId="66" applyNumberFormat="1" applyFont="1" applyFill="1" applyBorder="1" applyProtection="1"/>
    <xf numFmtId="167" fontId="52" fillId="0" borderId="0" xfId="67" quotePrefix="1" applyNumberFormat="1" applyFont="1" applyFill="1"/>
    <xf numFmtId="37" fontId="52" fillId="13" borderId="147" xfId="66" applyNumberFormat="1" applyFont="1" applyFill="1" applyBorder="1" applyProtection="1"/>
    <xf numFmtId="37" fontId="52" fillId="13" borderId="94" xfId="66" applyNumberFormat="1" applyFont="1" applyFill="1" applyBorder="1" applyProtection="1"/>
    <xf numFmtId="0" fontId="52" fillId="13" borderId="70" xfId="66" applyFont="1" applyFill="1" applyBorder="1" applyAlignment="1" applyProtection="1">
      <alignment horizontal="center"/>
    </xf>
    <xf numFmtId="37" fontId="19" fillId="13" borderId="21" xfId="66" applyNumberFormat="1" applyFont="1" applyFill="1" applyBorder="1" applyProtection="1"/>
    <xf numFmtId="37" fontId="52" fillId="13" borderId="170" xfId="66" applyNumberFormat="1" applyFont="1" applyFill="1" applyBorder="1" applyProtection="1"/>
    <xf numFmtId="37" fontId="52" fillId="13" borderId="14" xfId="66" applyNumberFormat="1" applyFont="1" applyFill="1" applyBorder="1" applyProtection="1"/>
    <xf numFmtId="37" fontId="52" fillId="13" borderId="70" xfId="66" applyNumberFormat="1" applyFont="1" applyFill="1" applyBorder="1" applyProtection="1"/>
    <xf numFmtId="37" fontId="52" fillId="13" borderId="21" xfId="66" applyNumberFormat="1" applyFont="1" applyFill="1" applyBorder="1" applyAlignment="1" applyProtection="1">
      <alignment horizontal="right"/>
    </xf>
    <xf numFmtId="10" fontId="52" fillId="13" borderId="0" xfId="70" applyNumberFormat="1" applyFont="1" applyFill="1" applyBorder="1" applyProtection="1"/>
    <xf numFmtId="0" fontId="52" fillId="13" borderId="18" xfId="66" applyFont="1" applyFill="1" applyBorder="1" applyAlignment="1" applyProtection="1">
      <alignment horizontal="centerContinuous"/>
    </xf>
    <xf numFmtId="37" fontId="52" fillId="13" borderId="198" xfId="66" applyNumberFormat="1" applyFont="1" applyFill="1" applyBorder="1" applyProtection="1"/>
    <xf numFmtId="37" fontId="52" fillId="13" borderId="163" xfId="66" applyNumberFormat="1" applyFont="1" applyFill="1" applyBorder="1" applyAlignment="1" applyProtection="1">
      <alignment horizontal="right"/>
    </xf>
    <xf numFmtId="37" fontId="52" fillId="13" borderId="280" xfId="66" applyNumberFormat="1" applyFont="1" applyFill="1" applyBorder="1" applyAlignment="1" applyProtection="1">
      <alignment horizontal="right"/>
    </xf>
    <xf numFmtId="37" fontId="52" fillId="13" borderId="112" xfId="66" applyNumberFormat="1" applyFont="1" applyFill="1" applyBorder="1" applyAlignment="1" applyProtection="1">
      <alignment horizontal="right"/>
    </xf>
    <xf numFmtId="37" fontId="52" fillId="13" borderId="20" xfId="66" applyNumberFormat="1" applyFont="1" applyFill="1" applyBorder="1" applyAlignment="1" applyProtection="1">
      <alignment horizontal="right"/>
    </xf>
    <xf numFmtId="37" fontId="52" fillId="13" borderId="169" xfId="66" applyNumberFormat="1" applyFont="1" applyFill="1" applyBorder="1" applyAlignment="1" applyProtection="1">
      <alignment horizontal="right"/>
    </xf>
    <xf numFmtId="37" fontId="52" fillId="13" borderId="147" xfId="66" applyNumberFormat="1" applyFont="1" applyFill="1" applyBorder="1" applyAlignment="1">
      <alignment horizontal="center"/>
    </xf>
    <xf numFmtId="37" fontId="52" fillId="13" borderId="110" xfId="66" applyNumberFormat="1" applyFont="1" applyFill="1" applyBorder="1" applyAlignment="1" applyProtection="1">
      <alignment horizontal="right"/>
    </xf>
    <xf numFmtId="37" fontId="52" fillId="13" borderId="170" xfId="66" applyNumberFormat="1" applyFont="1" applyFill="1" applyBorder="1" applyAlignment="1" applyProtection="1">
      <alignment horizontal="right"/>
    </xf>
    <xf numFmtId="0" fontId="52" fillId="0" borderId="20" xfId="66" applyFont="1" applyFill="1" applyBorder="1" applyProtection="1"/>
    <xf numFmtId="37" fontId="52" fillId="13" borderId="0" xfId="66" applyNumberFormat="1" applyFont="1" applyFill="1" applyAlignment="1" applyProtection="1">
      <alignment horizontal="right"/>
    </xf>
    <xf numFmtId="37" fontId="52" fillId="0" borderId="20" xfId="66" applyNumberFormat="1" applyFont="1" applyFill="1" applyBorder="1" applyAlignment="1" applyProtection="1">
      <alignment horizontal="right"/>
    </xf>
    <xf numFmtId="37" fontId="52" fillId="0" borderId="21" xfId="66" applyNumberFormat="1" applyFont="1" applyFill="1" applyBorder="1" applyAlignment="1" applyProtection="1">
      <alignment horizontal="right"/>
    </xf>
    <xf numFmtId="37" fontId="52" fillId="13" borderId="10" xfId="66" applyNumberFormat="1" applyFont="1" applyFill="1" applyBorder="1" applyProtection="1"/>
    <xf numFmtId="0" fontId="52" fillId="13" borderId="9" xfId="66" applyFont="1" applyFill="1" applyBorder="1" applyProtection="1"/>
    <xf numFmtId="0" fontId="52" fillId="53" borderId="0" xfId="66" applyFont="1" applyFill="1" applyProtection="1"/>
    <xf numFmtId="0" fontId="52" fillId="13" borderId="24" xfId="66" applyFont="1" applyFill="1" applyBorder="1" applyAlignment="1" applyProtection="1">
      <alignment horizontal="center"/>
    </xf>
    <xf numFmtId="0" fontId="52" fillId="53" borderId="7" xfId="66" applyFont="1" applyFill="1" applyBorder="1" applyProtection="1"/>
    <xf numFmtId="0" fontId="52" fillId="13" borderId="25" xfId="66" applyFont="1" applyFill="1" applyBorder="1" applyProtection="1"/>
    <xf numFmtId="0" fontId="52" fillId="13" borderId="24" xfId="66" applyFont="1" applyFill="1" applyBorder="1" applyProtection="1"/>
    <xf numFmtId="0" fontId="14" fillId="13" borderId="0" xfId="1" applyFont="1" applyFill="1"/>
    <xf numFmtId="0" fontId="19" fillId="13" borderId="12" xfId="1" applyFont="1" applyFill="1" applyBorder="1"/>
    <xf numFmtId="0" fontId="19" fillId="13" borderId="26" xfId="1" applyFont="1" applyFill="1" applyBorder="1"/>
    <xf numFmtId="37" fontId="19" fillId="13" borderId="26" xfId="76" applyNumberFormat="1" applyFont="1" applyFill="1" applyBorder="1" applyProtection="1"/>
    <xf numFmtId="167" fontId="19" fillId="13" borderId="26" xfId="77" applyNumberFormat="1" applyFont="1" applyFill="1" applyBorder="1" applyAlignment="1">
      <alignment horizontal="center"/>
    </xf>
    <xf numFmtId="168" fontId="19" fillId="13" borderId="17" xfId="78" applyNumberFormat="1" applyFont="1" applyFill="1" applyBorder="1" applyProtection="1"/>
    <xf numFmtId="37" fontId="19" fillId="13" borderId="17" xfId="1" applyNumberFormat="1" applyFont="1" applyFill="1" applyBorder="1" applyAlignment="1" applyProtection="1">
      <alignment horizontal="center"/>
    </xf>
    <xf numFmtId="37" fontId="60" fillId="13" borderId="17" xfId="1" applyNumberFormat="1" applyFont="1" applyFill="1" applyBorder="1" applyAlignment="1" applyProtection="1">
      <alignment horizontal="left"/>
    </xf>
    <xf numFmtId="37" fontId="19" fillId="13" borderId="16" xfId="76" applyNumberFormat="1" applyFont="1" applyFill="1" applyBorder="1" applyAlignment="1" applyProtection="1">
      <alignment horizontal="center"/>
    </xf>
    <xf numFmtId="37" fontId="19" fillId="13" borderId="17" xfId="1" applyNumberFormat="1" applyFont="1" applyFill="1" applyBorder="1" applyAlignment="1" applyProtection="1"/>
    <xf numFmtId="37" fontId="19" fillId="13" borderId="26" xfId="1" applyNumberFormat="1" applyFont="1" applyFill="1" applyBorder="1" applyProtection="1"/>
    <xf numFmtId="37" fontId="19" fillId="13" borderId="16" xfId="1" applyNumberFormat="1" applyFont="1" applyFill="1" applyBorder="1" applyProtection="1"/>
    <xf numFmtId="37" fontId="19" fillId="13" borderId="17" xfId="1" applyNumberFormat="1" applyFont="1" applyFill="1" applyBorder="1" applyProtection="1"/>
    <xf numFmtId="0" fontId="60" fillId="13" borderId="0" xfId="1" applyFont="1" applyFill="1"/>
    <xf numFmtId="37" fontId="19" fillId="13" borderId="16" xfId="1" applyNumberFormat="1" applyFont="1" applyFill="1" applyBorder="1" applyAlignment="1" applyProtection="1">
      <alignment horizontal="center"/>
    </xf>
    <xf numFmtId="37" fontId="19" fillId="13" borderId="22" xfId="1" applyNumberFormat="1" applyFont="1" applyFill="1" applyBorder="1" applyAlignment="1" applyProtection="1">
      <alignment horizontal="left"/>
    </xf>
    <xf numFmtId="37" fontId="19" fillId="13" borderId="17" xfId="1" applyNumberFormat="1" applyFont="1" applyFill="1" applyBorder="1" applyAlignment="1" applyProtection="1">
      <alignment horizontal="left"/>
    </xf>
    <xf numFmtId="37" fontId="19" fillId="13" borderId="21" xfId="1" applyNumberFormat="1" applyFont="1" applyFill="1" applyBorder="1" applyProtection="1"/>
    <xf numFmtId="37" fontId="19" fillId="13" borderId="16" xfId="1" applyNumberFormat="1" applyFont="1" applyFill="1" applyBorder="1" applyAlignment="1" applyProtection="1">
      <alignment horizontal="right"/>
    </xf>
    <xf numFmtId="37" fontId="19" fillId="13" borderId="14" xfId="1" applyNumberFormat="1" applyFont="1" applyFill="1" applyBorder="1" applyAlignment="1" applyProtection="1">
      <alignment horizontal="center"/>
    </xf>
    <xf numFmtId="0" fontId="19" fillId="13" borderId="55" xfId="1" applyFont="1" applyFill="1" applyBorder="1"/>
    <xf numFmtId="168" fontId="19" fillId="13" borderId="21" xfId="78" applyNumberFormat="1" applyFont="1" applyFill="1" applyBorder="1" applyProtection="1"/>
    <xf numFmtId="37" fontId="19" fillId="13" borderId="21" xfId="1" applyNumberFormat="1" applyFont="1" applyFill="1" applyBorder="1" applyAlignment="1" applyProtection="1">
      <alignment horizontal="center"/>
    </xf>
    <xf numFmtId="37" fontId="19" fillId="0" borderId="17" xfId="1" applyNumberFormat="1" applyFont="1" applyFill="1" applyBorder="1" applyProtection="1"/>
    <xf numFmtId="168" fontId="19" fillId="13" borderId="17" xfId="97" applyNumberFormat="1" applyFont="1" applyFill="1" applyBorder="1" applyProtection="1"/>
    <xf numFmtId="37" fontId="19" fillId="13" borderId="22" xfId="1" applyNumberFormat="1" applyFont="1" applyFill="1" applyBorder="1" applyAlignment="1" applyProtection="1"/>
    <xf numFmtId="37" fontId="19" fillId="13" borderId="9" xfId="1" applyNumberFormat="1" applyFont="1" applyFill="1" applyBorder="1" applyAlignment="1" applyProtection="1">
      <alignment horizontal="left"/>
    </xf>
    <xf numFmtId="0" fontId="19" fillId="13" borderId="284" xfId="1" applyFont="1" applyFill="1" applyBorder="1" applyProtection="1"/>
    <xf numFmtId="37" fontId="19" fillId="13" borderId="26" xfId="1" applyNumberFormat="1" applyFont="1" applyFill="1" applyBorder="1" applyAlignment="1" applyProtection="1">
      <alignment horizontal="center"/>
    </xf>
    <xf numFmtId="37" fontId="19" fillId="13" borderId="26" xfId="1" applyNumberFormat="1" applyFont="1" applyFill="1" applyBorder="1" applyAlignment="1" applyProtection="1">
      <alignment horizontal="left"/>
    </xf>
    <xf numFmtId="37" fontId="19" fillId="0" borderId="26" xfId="1" applyNumberFormat="1" applyFont="1" applyFill="1" applyBorder="1" applyAlignment="1" applyProtection="1">
      <alignment horizontal="right"/>
    </xf>
    <xf numFmtId="37" fontId="19" fillId="0" borderId="26" xfId="1" applyNumberFormat="1" applyFont="1" applyFill="1" applyBorder="1" applyProtection="1"/>
    <xf numFmtId="0" fontId="19" fillId="13" borderId="63" xfId="1" applyFont="1" applyFill="1" applyBorder="1"/>
    <xf numFmtId="0" fontId="19" fillId="13" borderId="62" xfId="1" applyFont="1" applyFill="1" applyBorder="1"/>
    <xf numFmtId="0" fontId="13" fillId="13" borderId="0" xfId="1" applyFont="1" applyFill="1"/>
    <xf numFmtId="0" fontId="13" fillId="13" borderId="7" xfId="1" applyFont="1" applyFill="1" applyBorder="1"/>
    <xf numFmtId="0" fontId="14" fillId="13" borderId="0" xfId="1" applyFont="1" applyFill="1" applyAlignment="1" applyProtection="1">
      <alignment horizontal="right"/>
    </xf>
    <xf numFmtId="0" fontId="20" fillId="0" borderId="9" xfId="79" applyFont="1" applyBorder="1" applyProtection="1"/>
    <xf numFmtId="0" fontId="20" fillId="0" borderId="10" xfId="79" applyFont="1" applyBorder="1" applyProtection="1"/>
    <xf numFmtId="0" fontId="14" fillId="0" borderId="10" xfId="79" applyFont="1" applyBorder="1" applyProtection="1"/>
    <xf numFmtId="0" fontId="14" fillId="0" borderId="11" xfId="79" applyFont="1" applyBorder="1" applyProtection="1"/>
    <xf numFmtId="0" fontId="20" fillId="0" borderId="0" xfId="79" applyFont="1"/>
    <xf numFmtId="0" fontId="20" fillId="0" borderId="12" xfId="79" applyFont="1" applyBorder="1" applyProtection="1"/>
    <xf numFmtId="0" fontId="20" fillId="0" borderId="0" xfId="79" applyFont="1" applyProtection="1"/>
    <xf numFmtId="0" fontId="14" fillId="0" borderId="0" xfId="79" applyFont="1" applyProtection="1"/>
    <xf numFmtId="0" fontId="8" fillId="0" borderId="0" xfId="79" applyFont="1" applyProtection="1"/>
    <xf numFmtId="0" fontId="14" fillId="0" borderId="13" xfId="79" applyFont="1" applyBorder="1" applyProtection="1"/>
    <xf numFmtId="0" fontId="8" fillId="0" borderId="0" xfId="79" quotePrefix="1" applyFont="1" applyAlignment="1" applyProtection="1">
      <alignment horizontal="left"/>
    </xf>
    <xf numFmtId="0" fontId="16" fillId="0" borderId="0" xfId="79" applyFont="1" applyProtection="1"/>
    <xf numFmtId="0" fontId="61" fillId="0" borderId="0" xfId="79" applyFont="1" applyAlignment="1">
      <alignment textRotation="180"/>
    </xf>
    <xf numFmtId="0" fontId="51" fillId="0" borderId="0" xfId="79" applyFont="1" applyBorder="1" applyAlignment="1">
      <alignment horizontal="center" textRotation="180"/>
    </xf>
    <xf numFmtId="0" fontId="8" fillId="0" borderId="0" xfId="79" applyFont="1" applyBorder="1" applyProtection="1"/>
    <xf numFmtId="0" fontId="20" fillId="0" borderId="14" xfId="79" applyFont="1" applyBorder="1" applyProtection="1"/>
    <xf numFmtId="0" fontId="20" fillId="0" borderId="15" xfId="79" applyFont="1" applyBorder="1" applyProtection="1"/>
    <xf numFmtId="0" fontId="20" fillId="0" borderId="7" xfId="79" applyFont="1" applyBorder="1"/>
    <xf numFmtId="0" fontId="14" fillId="0" borderId="15" xfId="79" applyFont="1" applyBorder="1" applyProtection="1"/>
    <xf numFmtId="0" fontId="14" fillId="0" borderId="16" xfId="79" applyFont="1" applyBorder="1" applyProtection="1"/>
    <xf numFmtId="0" fontId="14" fillId="0" borderId="12" xfId="79" applyFont="1" applyBorder="1" applyProtection="1"/>
    <xf numFmtId="0" fontId="16" fillId="0" borderId="35" xfId="79" applyFont="1" applyBorder="1" applyProtection="1"/>
    <xf numFmtId="0" fontId="16" fillId="0" borderId="30" xfId="79" applyFont="1" applyBorder="1" applyProtection="1"/>
    <xf numFmtId="0" fontId="16" fillId="0" borderId="31" xfId="79" applyFont="1" applyBorder="1" applyProtection="1"/>
    <xf numFmtId="0" fontId="8" fillId="0" borderId="12" xfId="79" applyFont="1" applyBorder="1" applyAlignment="1">
      <alignment textRotation="180"/>
    </xf>
    <xf numFmtId="0" fontId="8" fillId="0" borderId="20" xfId="79" applyFont="1" applyBorder="1" applyAlignment="1" applyProtection="1">
      <alignment horizontal="center"/>
    </xf>
    <xf numFmtId="0" fontId="8" fillId="54" borderId="13" xfId="79" applyFont="1" applyFill="1" applyBorder="1" applyProtection="1"/>
    <xf numFmtId="0" fontId="8" fillId="0" borderId="13" xfId="79" applyFont="1" applyBorder="1" applyProtection="1"/>
    <xf numFmtId="0" fontId="8" fillId="0" borderId="13" xfId="79" applyFont="1" applyBorder="1" applyAlignment="1" applyProtection="1">
      <alignment horizontal="center"/>
    </xf>
    <xf numFmtId="0" fontId="8" fillId="0" borderId="13" xfId="79" quotePrefix="1" applyFont="1" applyFill="1" applyBorder="1" applyAlignment="1" applyProtection="1">
      <alignment horizontal="center"/>
    </xf>
    <xf numFmtId="0" fontId="8" fillId="0" borderId="13" xfId="79" applyFont="1" applyFill="1" applyBorder="1" applyAlignment="1" applyProtection="1">
      <alignment horizontal="center"/>
    </xf>
    <xf numFmtId="0" fontId="8" fillId="0" borderId="20" xfId="79" applyFont="1" applyBorder="1" applyProtection="1"/>
    <xf numFmtId="0" fontId="8" fillId="0" borderId="21" xfId="79" applyFont="1" applyBorder="1" applyProtection="1"/>
    <xf numFmtId="0" fontId="8" fillId="54" borderId="16" xfId="79" applyFont="1" applyFill="1" applyBorder="1" applyProtection="1"/>
    <xf numFmtId="0" fontId="8" fillId="0" borderId="16" xfId="79" applyFont="1" applyBorder="1" applyAlignment="1" applyProtection="1">
      <alignment horizontal="center"/>
    </xf>
    <xf numFmtId="0" fontId="8" fillId="0" borderId="16" xfId="79" applyFont="1" applyFill="1" applyBorder="1" applyAlignment="1" applyProtection="1">
      <alignment horizontal="center"/>
    </xf>
    <xf numFmtId="0" fontId="8" fillId="0" borderId="16" xfId="79" applyFont="1" applyBorder="1" applyProtection="1"/>
    <xf numFmtId="0" fontId="8" fillId="0" borderId="21" xfId="79" applyFont="1" applyBorder="1" applyAlignment="1" applyProtection="1">
      <alignment horizontal="center"/>
    </xf>
    <xf numFmtId="0" fontId="8" fillId="54" borderId="16" xfId="79" applyFont="1" applyFill="1" applyBorder="1" applyAlignment="1" applyProtection="1">
      <alignment horizontal="center"/>
    </xf>
    <xf numFmtId="37" fontId="8" fillId="0" borderId="16" xfId="79" applyNumberFormat="1" applyFont="1" applyBorder="1" applyAlignment="1" applyProtection="1">
      <alignment horizontal="center"/>
    </xf>
    <xf numFmtId="39" fontId="8" fillId="0" borderId="16" xfId="79" applyNumberFormat="1" applyFont="1" applyBorder="1" applyAlignment="1" applyProtection="1">
      <alignment horizontal="center"/>
    </xf>
    <xf numFmtId="171" fontId="8" fillId="0" borderId="16" xfId="79" applyNumberFormat="1" applyFont="1" applyFill="1" applyBorder="1" applyAlignment="1" applyProtection="1">
      <alignment horizontal="center"/>
    </xf>
    <xf numFmtId="39" fontId="8" fillId="49" borderId="16" xfId="79" applyNumberFormat="1" applyFont="1" applyFill="1" applyBorder="1" applyAlignment="1" applyProtection="1">
      <alignment horizontal="center"/>
    </xf>
    <xf numFmtId="2" fontId="8" fillId="0" borderId="16" xfId="79" applyNumberFormat="1" applyFont="1" applyBorder="1" applyAlignment="1" applyProtection="1">
      <alignment horizontal="center"/>
    </xf>
    <xf numFmtId="0" fontId="8" fillId="54" borderId="13" xfId="79" applyFont="1" applyFill="1" applyBorder="1" applyAlignment="1" applyProtection="1">
      <alignment horizontal="center"/>
    </xf>
    <xf numFmtId="37" fontId="8" fillId="0" borderId="13" xfId="79" applyNumberFormat="1" applyFont="1" applyBorder="1" applyAlignment="1" applyProtection="1">
      <alignment horizontal="center"/>
    </xf>
    <xf numFmtId="39" fontId="8" fillId="0" borderId="13" xfId="79" applyNumberFormat="1" applyFont="1" applyBorder="1" applyAlignment="1" applyProtection="1">
      <alignment horizontal="center"/>
    </xf>
    <xf numFmtId="0" fontId="16" fillId="54" borderId="9" xfId="79" applyFont="1" applyFill="1" applyBorder="1" applyProtection="1"/>
    <xf numFmtId="0" fontId="16" fillId="54" borderId="10" xfId="79" applyFont="1" applyFill="1" applyBorder="1" applyProtection="1"/>
    <xf numFmtId="0" fontId="16" fillId="54" borderId="11" xfId="79" applyFont="1" applyFill="1" applyBorder="1" applyProtection="1"/>
    <xf numFmtId="0" fontId="8" fillId="0" borderId="12" xfId="79" quotePrefix="1" applyFont="1" applyBorder="1" applyAlignment="1" applyProtection="1">
      <alignment horizontal="left"/>
    </xf>
    <xf numFmtId="0" fontId="20" fillId="0" borderId="13" xfId="79" applyFont="1" applyBorder="1" applyProtection="1"/>
    <xf numFmtId="0" fontId="20" fillId="0" borderId="16" xfId="79" applyFont="1" applyBorder="1" applyProtection="1"/>
    <xf numFmtId="0" fontId="19" fillId="13" borderId="10" xfId="66" applyFont="1" applyFill="1" applyBorder="1" applyAlignment="1">
      <alignment horizontal="centerContinuous"/>
    </xf>
    <xf numFmtId="0" fontId="19" fillId="13" borderId="22" xfId="66" applyFont="1" applyFill="1" applyBorder="1" applyAlignment="1">
      <alignment horizontal="centerContinuous"/>
    </xf>
    <xf numFmtId="0" fontId="19" fillId="13" borderId="19" xfId="66" applyFont="1" applyFill="1" applyBorder="1" applyAlignment="1">
      <alignment horizontal="centerContinuous"/>
    </xf>
    <xf numFmtId="0" fontId="19" fillId="13" borderId="18" xfId="66" applyFont="1" applyFill="1" applyBorder="1" applyAlignment="1">
      <alignment horizontal="centerContinuous"/>
    </xf>
    <xf numFmtId="0" fontId="19" fillId="13" borderId="109" xfId="66" applyFont="1" applyFill="1" applyBorder="1"/>
    <xf numFmtId="0" fontId="19" fillId="13" borderId="287" xfId="66" applyFont="1" applyFill="1" applyBorder="1"/>
    <xf numFmtId="37" fontId="19" fillId="13" borderId="170" xfId="66" applyNumberFormat="1" applyFont="1" applyFill="1" applyBorder="1" applyAlignment="1">
      <alignment horizontal="right"/>
    </xf>
    <xf numFmtId="37" fontId="19" fillId="13" borderId="160" xfId="66" applyNumberFormat="1" applyFont="1" applyFill="1" applyBorder="1" applyAlignment="1">
      <alignment horizontal="right"/>
    </xf>
    <xf numFmtId="37" fontId="19" fillId="13" borderId="21" xfId="66" applyNumberFormat="1" applyFont="1" applyFill="1" applyBorder="1" applyAlignment="1">
      <alignment horizontal="right"/>
    </xf>
    <xf numFmtId="37" fontId="19" fillId="13" borderId="17" xfId="66" applyNumberFormat="1" applyFont="1" applyFill="1" applyBorder="1" applyAlignment="1">
      <alignment horizontal="right"/>
    </xf>
    <xf numFmtId="37" fontId="19" fillId="13" borderId="287" xfId="66" applyNumberFormat="1" applyFont="1" applyFill="1" applyBorder="1" applyAlignment="1">
      <alignment horizontal="right"/>
    </xf>
    <xf numFmtId="37" fontId="19" fillId="13" borderId="289" xfId="66" applyNumberFormat="1" applyFont="1" applyFill="1" applyBorder="1" applyAlignment="1">
      <alignment horizontal="right"/>
    </xf>
    <xf numFmtId="37" fontId="19" fillId="13" borderId="290" xfId="66" applyNumberFormat="1" applyFont="1" applyFill="1" applyBorder="1" applyAlignment="1">
      <alignment horizontal="right"/>
    </xf>
    <xf numFmtId="44" fontId="19" fillId="13" borderId="126" xfId="66" applyNumberFormat="1" applyFont="1" applyFill="1" applyBorder="1" applyAlignment="1">
      <alignment horizontal="left"/>
    </xf>
    <xf numFmtId="37" fontId="19" fillId="13" borderId="22" xfId="66" applyNumberFormat="1" applyFont="1" applyFill="1" applyBorder="1" applyAlignment="1">
      <alignment horizontal="left"/>
    </xf>
    <xf numFmtId="44" fontId="19" fillId="0" borderId="126" xfId="66" applyNumberFormat="1" applyFont="1" applyFill="1" applyBorder="1" applyAlignment="1">
      <alignment horizontal="left"/>
    </xf>
    <xf numFmtId="37" fontId="19" fillId="13" borderId="0" xfId="66" applyNumberFormat="1" applyFont="1" applyFill="1" applyAlignment="1">
      <alignment horizontal="right"/>
    </xf>
    <xf numFmtId="0" fontId="19" fillId="0" borderId="0" xfId="66" applyFont="1" applyFill="1"/>
    <xf numFmtId="164" fontId="19" fillId="13" borderId="4" xfId="66" applyNumberFormat="1" applyFont="1" applyFill="1" applyBorder="1" applyProtection="1"/>
    <xf numFmtId="0" fontId="19" fillId="13" borderId="0" xfId="66" applyFont="1" applyFill="1" applyAlignment="1">
      <alignment horizontal="centerContinuous"/>
    </xf>
    <xf numFmtId="0" fontId="19" fillId="13" borderId="13" xfId="66" applyFont="1" applyFill="1" applyBorder="1" applyAlignment="1">
      <alignment horizontal="centerContinuous"/>
    </xf>
    <xf numFmtId="0" fontId="52" fillId="13" borderId="17" xfId="66" quotePrefix="1" applyFont="1" applyFill="1" applyBorder="1" applyAlignment="1">
      <alignment horizontal="center"/>
    </xf>
    <xf numFmtId="37" fontId="52" fillId="0" borderId="17" xfId="66" applyNumberFormat="1" applyFont="1" applyFill="1" applyBorder="1"/>
    <xf numFmtId="39" fontId="52" fillId="13" borderId="17" xfId="66" applyNumberFormat="1" applyFont="1" applyFill="1" applyBorder="1"/>
    <xf numFmtId="0" fontId="52" fillId="13" borderId="17" xfId="66" applyFont="1" applyFill="1" applyBorder="1"/>
    <xf numFmtId="0" fontId="52" fillId="13" borderId="17" xfId="66" applyFont="1" applyFill="1" applyBorder="1" applyAlignment="1">
      <alignment horizontal="center"/>
    </xf>
    <xf numFmtId="39" fontId="52" fillId="0" borderId="17" xfId="66" applyNumberFormat="1" applyFont="1" applyFill="1" applyBorder="1"/>
    <xf numFmtId="37" fontId="52" fillId="13" borderId="17" xfId="66" applyNumberFormat="1" applyFont="1" applyFill="1" applyBorder="1" applyAlignment="1">
      <alignment horizontal="center"/>
    </xf>
    <xf numFmtId="0" fontId="19" fillId="13" borderId="11" xfId="66" applyFont="1" applyFill="1" applyBorder="1"/>
    <xf numFmtId="0" fontId="19" fillId="13" borderId="9" xfId="66" applyFont="1" applyFill="1" applyBorder="1" applyAlignment="1">
      <alignment horizontal="centerContinuous"/>
    </xf>
    <xf numFmtId="0" fontId="19" fillId="13" borderId="11" xfId="66" applyFont="1" applyFill="1" applyBorder="1" applyAlignment="1">
      <alignment horizontal="centerContinuous"/>
    </xf>
    <xf numFmtId="0" fontId="19" fillId="13" borderId="14" xfId="66" applyFont="1" applyFill="1" applyBorder="1" applyAlignment="1">
      <alignment horizontal="center"/>
    </xf>
    <xf numFmtId="0" fontId="19" fillId="13" borderId="16" xfId="66" applyFont="1" applyFill="1" applyBorder="1" applyAlignment="1">
      <alignment horizontal="center"/>
    </xf>
    <xf numFmtId="0" fontId="19" fillId="13" borderId="22" xfId="66" applyFont="1" applyFill="1" applyBorder="1" applyAlignment="1">
      <alignment horizontal="center"/>
    </xf>
    <xf numFmtId="0" fontId="19" fillId="13" borderId="120" xfId="66" applyFont="1" applyFill="1" applyBorder="1"/>
    <xf numFmtId="37" fontId="19" fillId="13" borderId="209" xfId="66" applyNumberFormat="1" applyFont="1" applyFill="1" applyBorder="1" applyAlignment="1">
      <alignment horizontal="right"/>
    </xf>
    <xf numFmtId="0" fontId="19" fillId="13" borderId="279" xfId="66" applyFont="1" applyFill="1" applyBorder="1"/>
    <xf numFmtId="37" fontId="19" fillId="13" borderId="210" xfId="66" applyNumberFormat="1" applyFont="1" applyFill="1" applyBorder="1" applyAlignment="1">
      <alignment horizontal="right"/>
    </xf>
    <xf numFmtId="0" fontId="19" fillId="13" borderId="279" xfId="66" applyFont="1" applyFill="1" applyBorder="1" applyAlignment="1">
      <alignment horizontal="center"/>
    </xf>
    <xf numFmtId="0" fontId="19" fillId="13" borderId="44" xfId="66" applyFont="1" applyFill="1" applyBorder="1"/>
    <xf numFmtId="39" fontId="19" fillId="13" borderId="225" xfId="66" applyNumberFormat="1" applyFont="1" applyFill="1" applyBorder="1" applyAlignment="1">
      <alignment horizontal="right"/>
    </xf>
    <xf numFmtId="39" fontId="19" fillId="13" borderId="224" xfId="66" applyNumberFormat="1" applyFont="1" applyFill="1" applyBorder="1" applyAlignment="1">
      <alignment horizontal="right"/>
    </xf>
    <xf numFmtId="39" fontId="19" fillId="13" borderId="26" xfId="66" applyNumberFormat="1" applyFont="1" applyFill="1" applyBorder="1" applyAlignment="1">
      <alignment horizontal="right"/>
    </xf>
    <xf numFmtId="37" fontId="19" fillId="13" borderId="214" xfId="66" applyNumberFormat="1" applyFont="1" applyFill="1" applyBorder="1" applyAlignment="1">
      <alignment horizontal="right"/>
    </xf>
    <xf numFmtId="39" fontId="19" fillId="13" borderId="55" xfId="66" applyNumberFormat="1" applyFont="1" applyFill="1" applyBorder="1"/>
    <xf numFmtId="7" fontId="19" fillId="13" borderId="55" xfId="66" applyNumberFormat="1" applyFont="1" applyFill="1" applyBorder="1"/>
    <xf numFmtId="39" fontId="19" fillId="13" borderId="6" xfId="66" applyNumberFormat="1" applyFont="1" applyFill="1" applyBorder="1" applyAlignment="1">
      <alignment horizontal="center"/>
    </xf>
    <xf numFmtId="7" fontId="19" fillId="13" borderId="86" xfId="66" applyNumberFormat="1" applyFont="1" applyFill="1" applyBorder="1"/>
    <xf numFmtId="39" fontId="19" fillId="13" borderId="7" xfId="66" applyNumberFormat="1" applyFont="1" applyFill="1" applyBorder="1" applyAlignment="1">
      <alignment horizontal="center"/>
    </xf>
    <xf numFmtId="0" fontId="19" fillId="55" borderId="8" xfId="66" applyFont="1" applyFill="1" applyBorder="1"/>
    <xf numFmtId="0" fontId="19" fillId="13" borderId="0" xfId="66" quotePrefix="1" applyFont="1" applyFill="1" applyAlignment="1">
      <alignment horizontal="left"/>
    </xf>
    <xf numFmtId="0" fontId="19" fillId="13" borderId="0" xfId="66" quotePrefix="1" applyFont="1" applyFill="1" applyBorder="1" applyAlignment="1">
      <alignment horizontal="left"/>
    </xf>
    <xf numFmtId="0" fontId="19" fillId="0" borderId="0" xfId="66" quotePrefix="1" applyFont="1" applyFill="1" applyBorder="1" applyAlignment="1">
      <alignment horizontal="left"/>
    </xf>
    <xf numFmtId="0" fontId="19" fillId="13" borderId="68" xfId="66" applyFont="1" applyFill="1" applyBorder="1" applyProtection="1"/>
    <xf numFmtId="0" fontId="19" fillId="13" borderId="13" xfId="66" applyFont="1" applyFill="1" applyBorder="1" applyAlignment="1" applyProtection="1">
      <alignment horizontal="centerContinuous"/>
    </xf>
    <xf numFmtId="37" fontId="19" fillId="13" borderId="17" xfId="66" applyNumberFormat="1" applyFont="1" applyFill="1" applyBorder="1" applyAlignment="1" applyProtection="1">
      <alignment horizontal="center"/>
    </xf>
    <xf numFmtId="37" fontId="19" fillId="13" borderId="17" xfId="66" applyNumberFormat="1" applyFont="1" applyFill="1" applyBorder="1" applyAlignment="1" applyProtection="1">
      <alignment horizontal="right"/>
    </xf>
    <xf numFmtId="37" fontId="19" fillId="13" borderId="22" xfId="66" applyNumberFormat="1" applyFont="1" applyFill="1" applyBorder="1" applyAlignment="1" applyProtection="1">
      <alignment horizontal="right"/>
    </xf>
    <xf numFmtId="37" fontId="19" fillId="13" borderId="18" xfId="66" applyNumberFormat="1" applyFont="1" applyFill="1" applyBorder="1" applyAlignment="1" applyProtection="1">
      <alignment horizontal="right"/>
    </xf>
    <xf numFmtId="0" fontId="19" fillId="13" borderId="211" xfId="66" applyFont="1" applyFill="1" applyBorder="1" applyAlignment="1" applyProtection="1">
      <alignment horizontal="center"/>
    </xf>
    <xf numFmtId="37" fontId="19" fillId="13" borderId="26" xfId="66" applyNumberFormat="1" applyFont="1" applyFill="1" applyBorder="1" applyAlignment="1" applyProtection="1">
      <alignment horizontal="right"/>
    </xf>
    <xf numFmtId="37" fontId="19" fillId="13" borderId="17" xfId="66" applyNumberFormat="1" applyFont="1" applyFill="1" applyBorder="1" applyProtection="1"/>
    <xf numFmtId="37" fontId="19" fillId="13" borderId="22" xfId="66" applyNumberFormat="1" applyFont="1" applyFill="1" applyBorder="1" applyProtection="1"/>
    <xf numFmtId="37" fontId="19" fillId="13" borderId="26" xfId="66" applyNumberFormat="1" applyFont="1" applyFill="1" applyBorder="1" applyProtection="1"/>
    <xf numFmtId="37" fontId="19" fillId="13" borderId="18" xfId="66" applyNumberFormat="1" applyFont="1" applyFill="1" applyBorder="1" applyProtection="1"/>
    <xf numFmtId="43" fontId="19" fillId="13" borderId="17" xfId="67" applyFont="1" applyFill="1" applyBorder="1" applyProtection="1"/>
    <xf numFmtId="0" fontId="19" fillId="13" borderId="22" xfId="66" applyFont="1" applyFill="1" applyBorder="1" applyProtection="1"/>
    <xf numFmtId="0" fontId="19" fillId="13" borderId="19" xfId="66" applyFont="1" applyFill="1" applyBorder="1" applyProtection="1"/>
    <xf numFmtId="0" fontId="19" fillId="13" borderId="104" xfId="66" applyFont="1" applyFill="1" applyBorder="1" applyAlignment="1" applyProtection="1">
      <alignment horizontal="center"/>
    </xf>
    <xf numFmtId="0" fontId="19" fillId="13" borderId="22" xfId="66" quotePrefix="1" applyFont="1" applyFill="1" applyBorder="1" applyAlignment="1" applyProtection="1">
      <alignment horizontal="left"/>
    </xf>
    <xf numFmtId="0" fontId="19" fillId="13" borderId="43" xfId="66" applyFont="1" applyFill="1" applyBorder="1" applyAlignment="1" applyProtection="1">
      <alignment horizontal="center"/>
    </xf>
    <xf numFmtId="39" fontId="19" fillId="13" borderId="10" xfId="66" applyNumberFormat="1" applyFont="1" applyFill="1" applyBorder="1" applyProtection="1"/>
    <xf numFmtId="39" fontId="19" fillId="13" borderId="10" xfId="66" applyNumberFormat="1" applyFont="1" applyFill="1" applyBorder="1" applyAlignment="1" applyProtection="1">
      <alignment horizontal="right"/>
    </xf>
    <xf numFmtId="39" fontId="19" fillId="13" borderId="0" xfId="66" applyNumberFormat="1" applyFont="1" applyFill="1" applyBorder="1" applyProtection="1"/>
    <xf numFmtId="39" fontId="19" fillId="13" borderId="0" xfId="66" applyNumberFormat="1" applyFont="1" applyFill="1" applyBorder="1" applyAlignment="1" applyProtection="1">
      <alignment horizontal="right"/>
    </xf>
    <xf numFmtId="0" fontId="19" fillId="13" borderId="2" xfId="66" applyFont="1" applyFill="1" applyBorder="1" applyAlignment="1">
      <alignment horizontal="centerContinuous"/>
    </xf>
    <xf numFmtId="0" fontId="19" fillId="13" borderId="6" xfId="66" applyFont="1" applyFill="1" applyBorder="1"/>
    <xf numFmtId="0" fontId="19" fillId="13" borderId="49" xfId="66" applyFont="1" applyFill="1" applyBorder="1" applyAlignment="1">
      <alignment horizontal="center"/>
    </xf>
    <xf numFmtId="0" fontId="19" fillId="13" borderId="3" xfId="66" applyFont="1" applyFill="1" applyBorder="1" applyAlignment="1">
      <alignment horizontal="center"/>
    </xf>
    <xf numFmtId="0" fontId="19" fillId="13" borderId="14" xfId="66" applyFont="1" applyFill="1" applyBorder="1" applyAlignment="1">
      <alignment horizontal="centerContinuous"/>
    </xf>
    <xf numFmtId="0" fontId="19" fillId="13" borderId="16" xfId="66" applyFont="1" applyFill="1" applyBorder="1" applyAlignment="1">
      <alignment horizontal="centerContinuous"/>
    </xf>
    <xf numFmtId="0" fontId="19" fillId="13" borderId="19" xfId="66" applyFont="1" applyFill="1" applyBorder="1"/>
    <xf numFmtId="37" fontId="19" fillId="0" borderId="206" xfId="66" applyNumberFormat="1" applyFont="1" applyFill="1" applyBorder="1" applyAlignment="1">
      <alignment horizontal="right"/>
    </xf>
    <xf numFmtId="37" fontId="19" fillId="0" borderId="247" xfId="66" applyNumberFormat="1" applyFont="1" applyFill="1" applyBorder="1"/>
    <xf numFmtId="10" fontId="19" fillId="0" borderId="247" xfId="70" applyNumberFormat="1" applyFont="1" applyFill="1" applyBorder="1"/>
    <xf numFmtId="0" fontId="19" fillId="13" borderId="208" xfId="66" applyFont="1" applyFill="1" applyBorder="1" applyAlignment="1">
      <alignment horizontal="center"/>
    </xf>
    <xf numFmtId="172" fontId="19" fillId="0" borderId="247" xfId="66" applyNumberFormat="1" applyFont="1" applyFill="1" applyBorder="1"/>
    <xf numFmtId="41" fontId="19" fillId="0" borderId="247" xfId="66" applyNumberFormat="1" applyFont="1" applyFill="1" applyBorder="1"/>
    <xf numFmtId="41" fontId="19" fillId="13" borderId="293" xfId="66" applyNumberFormat="1" applyFont="1" applyFill="1" applyBorder="1"/>
    <xf numFmtId="41" fontId="19" fillId="0" borderId="294" xfId="66" applyNumberFormat="1" applyFont="1" applyFill="1" applyBorder="1"/>
    <xf numFmtId="10" fontId="19" fillId="0" borderId="209" xfId="70" applyNumberFormat="1" applyFont="1" applyFill="1" applyBorder="1"/>
    <xf numFmtId="37" fontId="19" fillId="0" borderId="76" xfId="66" applyNumberFormat="1" applyFont="1" applyFill="1" applyBorder="1" applyAlignment="1">
      <alignment horizontal="right"/>
    </xf>
    <xf numFmtId="37" fontId="19" fillId="0" borderId="26" xfId="66" applyNumberFormat="1" applyFont="1" applyFill="1" applyBorder="1"/>
    <xf numFmtId="10" fontId="19" fillId="0" borderId="26" xfId="70" applyNumberFormat="1" applyFont="1" applyFill="1" applyBorder="1"/>
    <xf numFmtId="172" fontId="19" fillId="0" borderId="26" xfId="66" applyNumberFormat="1" applyFont="1" applyFill="1" applyBorder="1"/>
    <xf numFmtId="41" fontId="19" fillId="0" borderId="26" xfId="66" applyNumberFormat="1" applyFont="1" applyFill="1" applyBorder="1"/>
    <xf numFmtId="41" fontId="19" fillId="13" borderId="62" xfId="66" applyNumberFormat="1" applyFont="1" applyFill="1" applyBorder="1"/>
    <xf numFmtId="41" fontId="19" fillId="0" borderId="63" xfId="66" applyNumberFormat="1" applyFont="1" applyFill="1" applyBorder="1"/>
    <xf numFmtId="10" fontId="19" fillId="0" borderId="210" xfId="70" applyNumberFormat="1" applyFont="1" applyFill="1" applyBorder="1"/>
    <xf numFmtId="10" fontId="19" fillId="0" borderId="116" xfId="70" applyNumberFormat="1" applyFont="1" applyFill="1" applyBorder="1"/>
    <xf numFmtId="41" fontId="19" fillId="0" borderId="76" xfId="66" applyNumberFormat="1" applyFont="1" applyFill="1" applyBorder="1"/>
    <xf numFmtId="41" fontId="19" fillId="0" borderId="49" xfId="66" applyNumberFormat="1" applyFont="1" applyFill="1" applyBorder="1"/>
    <xf numFmtId="10" fontId="19" fillId="0" borderId="49" xfId="66" applyNumberFormat="1" applyFont="1" applyFill="1" applyBorder="1"/>
    <xf numFmtId="10" fontId="19" fillId="0" borderId="26" xfId="66" applyNumberFormat="1" applyFont="1" applyFill="1" applyBorder="1"/>
    <xf numFmtId="37" fontId="19" fillId="13" borderId="76" xfId="66" applyNumberFormat="1" applyFont="1" applyFill="1" applyBorder="1"/>
    <xf numFmtId="37" fontId="19" fillId="13" borderId="55" xfId="66" applyNumberFormat="1" applyFont="1" applyFill="1" applyBorder="1"/>
    <xf numFmtId="0" fontId="19" fillId="13" borderId="55" xfId="66" applyFont="1" applyFill="1" applyBorder="1"/>
    <xf numFmtId="41" fontId="19" fillId="13" borderId="26" xfId="66" applyNumberFormat="1" applyFont="1" applyFill="1" applyBorder="1"/>
    <xf numFmtId="41" fontId="19" fillId="13" borderId="63" xfId="66" applyNumberFormat="1" applyFont="1" applyFill="1" applyBorder="1"/>
    <xf numFmtId="43" fontId="19" fillId="13" borderId="210" xfId="66" applyNumberFormat="1" applyFont="1" applyFill="1" applyBorder="1"/>
    <xf numFmtId="37" fontId="19" fillId="13" borderId="225" xfId="66" applyNumberFormat="1" applyFont="1" applyFill="1" applyBorder="1"/>
    <xf numFmtId="37" fontId="19" fillId="13" borderId="224" xfId="66" applyNumberFormat="1" applyFont="1" applyFill="1" applyBorder="1"/>
    <xf numFmtId="0" fontId="19" fillId="13" borderId="224" xfId="66" applyFont="1" applyFill="1" applyBorder="1"/>
    <xf numFmtId="0" fontId="19" fillId="13" borderId="295" xfId="66" applyFont="1" applyFill="1" applyBorder="1" applyAlignment="1">
      <alignment horizontal="center"/>
    </xf>
    <xf numFmtId="41" fontId="19" fillId="13" borderId="278" xfId="66" applyNumberFormat="1" applyFont="1" applyFill="1" applyBorder="1"/>
    <xf numFmtId="41" fontId="19" fillId="13" borderId="296" xfId="66" applyNumberFormat="1" applyFont="1" applyFill="1" applyBorder="1"/>
    <xf numFmtId="0" fontId="19" fillId="13" borderId="214" xfId="66" applyFont="1" applyFill="1" applyBorder="1"/>
    <xf numFmtId="37" fontId="19" fillId="13" borderId="297" xfId="66" applyNumberFormat="1" applyFont="1" applyFill="1" applyBorder="1" applyAlignment="1"/>
    <xf numFmtId="37" fontId="19" fillId="0" borderId="231" xfId="66" applyNumberFormat="1" applyFont="1" applyFill="1" applyBorder="1" applyAlignment="1"/>
    <xf numFmtId="37" fontId="19" fillId="13" borderId="146" xfId="66" applyNumberFormat="1" applyFont="1" applyFill="1" applyBorder="1"/>
    <xf numFmtId="37" fontId="19" fillId="13" borderId="74" xfId="66" applyNumberFormat="1" applyFont="1" applyFill="1" applyBorder="1" applyAlignment="1"/>
    <xf numFmtId="37" fontId="19" fillId="0" borderId="15" xfId="66" applyNumberFormat="1" applyFont="1" applyFill="1" applyBorder="1" applyAlignment="1"/>
    <xf numFmtId="37" fontId="19" fillId="13" borderId="96" xfId="66" applyNumberFormat="1" applyFont="1" applyFill="1" applyBorder="1"/>
    <xf numFmtId="37" fontId="19" fillId="49" borderId="15" xfId="66" applyNumberFormat="1" applyFont="1" applyFill="1" applyBorder="1" applyAlignment="1"/>
    <xf numFmtId="37" fontId="19" fillId="13" borderId="75" xfId="66" applyNumberFormat="1" applyFont="1" applyFill="1" applyBorder="1" applyAlignment="1"/>
    <xf numFmtId="37" fontId="19" fillId="0" borderId="204" xfId="66" applyNumberFormat="1" applyFont="1" applyFill="1" applyBorder="1" applyAlignment="1"/>
    <xf numFmtId="37" fontId="19" fillId="13" borderId="154" xfId="66" applyNumberFormat="1" applyFont="1" applyFill="1" applyBorder="1"/>
    <xf numFmtId="37" fontId="19" fillId="13" borderId="293" xfId="66" applyNumberFormat="1" applyFont="1" applyFill="1" applyBorder="1" applyAlignment="1"/>
    <xf numFmtId="168" fontId="19" fillId="0" borderId="15" xfId="97" applyNumberFormat="1" applyFont="1" applyFill="1" applyBorder="1" applyAlignment="1"/>
    <xf numFmtId="37" fontId="19" fillId="13" borderId="15" xfId="66" applyNumberFormat="1" applyFont="1" applyFill="1" applyBorder="1"/>
    <xf numFmtId="37" fontId="19" fillId="13" borderId="62" xfId="66" applyNumberFormat="1" applyFont="1" applyFill="1" applyBorder="1" applyAlignment="1"/>
    <xf numFmtId="0" fontId="16" fillId="13" borderId="0" xfId="66" applyFont="1" applyFill="1" applyAlignment="1" applyProtection="1">
      <alignment horizontal="right"/>
    </xf>
    <xf numFmtId="0" fontId="25" fillId="13" borderId="9" xfId="66" applyFont="1" applyFill="1" applyBorder="1" applyAlignment="1" applyProtection="1">
      <alignment horizontal="centerContinuous"/>
    </xf>
    <xf numFmtId="0" fontId="14" fillId="49" borderId="0" xfId="66" quotePrefix="1" applyFont="1" applyFill="1" applyAlignment="1" applyProtection="1">
      <alignment horizontal="right"/>
    </xf>
    <xf numFmtId="0" fontId="14" fillId="13" borderId="7" xfId="66" quotePrefix="1" applyFont="1" applyFill="1" applyBorder="1" applyAlignment="1" applyProtection="1">
      <alignment horizontal="right"/>
    </xf>
    <xf numFmtId="0" fontId="16" fillId="49" borderId="0" xfId="66" applyFont="1" applyFill="1" applyAlignment="1" applyProtection="1">
      <alignment horizontal="centerContinuous"/>
    </xf>
    <xf numFmtId="0" fontId="19" fillId="49" borderId="23" xfId="66" applyFont="1" applyFill="1" applyBorder="1" applyAlignment="1" applyProtection="1">
      <alignment horizontal="center"/>
    </xf>
    <xf numFmtId="0" fontId="19" fillId="49" borderId="20" xfId="66" applyFont="1" applyFill="1" applyBorder="1" applyAlignment="1" applyProtection="1">
      <alignment horizontal="center"/>
    </xf>
    <xf numFmtId="0" fontId="19" fillId="0" borderId="279" xfId="66" applyFont="1" applyFill="1" applyBorder="1" applyProtection="1"/>
    <xf numFmtId="37" fontId="19" fillId="49" borderId="206" xfId="66" applyNumberFormat="1" applyFont="1" applyFill="1" applyBorder="1" applyProtection="1"/>
    <xf numFmtId="37" fontId="19" fillId="49" borderId="230" xfId="66" applyNumberFormat="1" applyFont="1" applyFill="1" applyBorder="1" applyProtection="1"/>
    <xf numFmtId="0" fontId="19" fillId="0" borderId="16" xfId="66" applyFont="1" applyFill="1" applyBorder="1" applyAlignment="1" applyProtection="1">
      <alignment horizontal="center"/>
    </xf>
    <xf numFmtId="3" fontId="25" fillId="0" borderId="0" xfId="66" applyNumberFormat="1" applyFont="1" applyFill="1" applyBorder="1" applyAlignment="1" applyProtection="1"/>
    <xf numFmtId="0" fontId="19" fillId="49" borderId="78" xfId="66" applyFont="1" applyFill="1" applyBorder="1" applyAlignment="1" applyProtection="1">
      <alignment horizontal="center"/>
    </xf>
    <xf numFmtId="0" fontId="19" fillId="49" borderId="298" xfId="66" applyFont="1" applyFill="1" applyBorder="1" applyAlignment="1" applyProtection="1">
      <alignment horizontal="center"/>
    </xf>
    <xf numFmtId="0" fontId="19" fillId="0" borderId="42" xfId="66" applyFont="1" applyFill="1" applyBorder="1" applyAlignment="1" applyProtection="1">
      <alignment horizontal="center"/>
    </xf>
    <xf numFmtId="167" fontId="19" fillId="49" borderId="87" xfId="67" applyNumberFormat="1" applyFont="1" applyFill="1" applyBorder="1" applyAlignment="1" applyProtection="1">
      <alignment horizontal="center"/>
    </xf>
    <xf numFmtId="0" fontId="19" fillId="49" borderId="96" xfId="66" applyFont="1" applyFill="1" applyBorder="1" applyAlignment="1" applyProtection="1">
      <alignment horizontal="center"/>
    </xf>
    <xf numFmtId="37" fontId="19" fillId="49" borderId="76" xfId="66" applyNumberFormat="1" applyFont="1" applyFill="1" applyBorder="1" applyProtection="1"/>
    <xf numFmtId="0" fontId="19" fillId="49" borderId="96" xfId="66" applyFont="1" applyFill="1" applyBorder="1" applyProtection="1"/>
    <xf numFmtId="0" fontId="19" fillId="49" borderId="299" xfId="66" applyFont="1" applyFill="1" applyBorder="1" applyProtection="1"/>
    <xf numFmtId="0" fontId="19" fillId="0" borderId="4" xfId="66" applyFont="1" applyFill="1" applyBorder="1" applyAlignment="1" applyProtection="1">
      <alignment horizontal="left"/>
    </xf>
    <xf numFmtId="37" fontId="19" fillId="49" borderId="67" xfId="66" applyNumberFormat="1" applyFont="1" applyFill="1" applyBorder="1" applyAlignment="1" applyProtection="1">
      <alignment horizontal="right"/>
    </xf>
    <xf numFmtId="37" fontId="19" fillId="49" borderId="227" xfId="66" applyNumberFormat="1" applyFont="1" applyFill="1" applyBorder="1" applyAlignment="1" applyProtection="1">
      <alignment horizontal="center"/>
    </xf>
    <xf numFmtId="0" fontId="19" fillId="0" borderId="13" xfId="66" applyFont="1" applyFill="1" applyBorder="1" applyAlignment="1" applyProtection="1">
      <alignment horizontal="center"/>
    </xf>
    <xf numFmtId="37" fontId="19" fillId="49" borderId="300" xfId="66" applyNumberFormat="1" applyFont="1" applyFill="1" applyBorder="1" applyAlignment="1" applyProtection="1">
      <alignment horizontal="center"/>
    </xf>
    <xf numFmtId="37" fontId="19" fillId="49" borderId="69" xfId="66" applyNumberFormat="1" applyFont="1" applyFill="1" applyBorder="1" applyAlignment="1" applyProtection="1">
      <alignment horizontal="right"/>
    </xf>
    <xf numFmtId="37" fontId="19" fillId="49" borderId="301" xfId="66" applyNumberFormat="1" applyFont="1" applyFill="1" applyBorder="1" applyAlignment="1" applyProtection="1">
      <alignment horizontal="center"/>
    </xf>
    <xf numFmtId="37" fontId="19" fillId="49" borderId="96" xfId="66" applyNumberFormat="1" applyFont="1" applyFill="1" applyBorder="1" applyAlignment="1" applyProtection="1">
      <alignment horizontal="center"/>
    </xf>
    <xf numFmtId="0" fontId="19" fillId="49" borderId="67" xfId="66" applyFont="1" applyFill="1" applyBorder="1" applyAlignment="1" applyProtection="1">
      <alignment horizontal="center"/>
    </xf>
    <xf numFmtId="0" fontId="19" fillId="49" borderId="227" xfId="66" applyFont="1" applyFill="1" applyBorder="1" applyAlignment="1" applyProtection="1">
      <alignment horizontal="center"/>
    </xf>
    <xf numFmtId="0" fontId="19" fillId="49" borderId="300" xfId="66" applyFont="1" applyFill="1" applyBorder="1" applyAlignment="1" applyProtection="1">
      <alignment horizontal="center"/>
    </xf>
    <xf numFmtId="0" fontId="19" fillId="49" borderId="69" xfId="66" applyFont="1" applyFill="1" applyBorder="1" applyAlignment="1" applyProtection="1">
      <alignment horizontal="center"/>
    </xf>
    <xf numFmtId="0" fontId="19" fillId="49" borderId="301" xfId="66" applyFont="1" applyFill="1" applyBorder="1" applyAlignment="1" applyProtection="1">
      <alignment horizontal="center"/>
    </xf>
    <xf numFmtId="0" fontId="19" fillId="49" borderId="154" xfId="66" applyFont="1" applyFill="1" applyBorder="1" applyAlignment="1" applyProtection="1">
      <alignment horizontal="center"/>
    </xf>
    <xf numFmtId="0" fontId="19" fillId="13" borderId="9" xfId="66" applyFont="1" applyFill="1" applyBorder="1" applyAlignment="1" applyProtection="1">
      <alignment horizontal="center"/>
    </xf>
    <xf numFmtId="0" fontId="14" fillId="49" borderId="0" xfId="66" applyFont="1" applyFill="1" applyProtection="1"/>
    <xf numFmtId="0" fontId="15" fillId="49" borderId="66" xfId="66" applyFont="1" applyFill="1" applyBorder="1" applyAlignment="1" applyProtection="1">
      <alignment horizontal="center"/>
    </xf>
    <xf numFmtId="0" fontId="15" fillId="49" borderId="302" xfId="66" applyFont="1" applyFill="1" applyBorder="1" applyAlignment="1" applyProtection="1">
      <alignment horizontal="center"/>
    </xf>
    <xf numFmtId="0" fontId="19" fillId="0" borderId="13" xfId="66" applyFont="1" applyFill="1" applyBorder="1" applyProtection="1"/>
    <xf numFmtId="0" fontId="19" fillId="0" borderId="21" xfId="66" applyFont="1" applyFill="1" applyBorder="1" applyAlignment="1" applyProtection="1">
      <alignment horizontal="center"/>
    </xf>
    <xf numFmtId="0" fontId="19" fillId="49" borderId="69" xfId="66" applyFont="1" applyFill="1" applyBorder="1" applyAlignment="1" applyProtection="1">
      <alignment horizontal="right"/>
    </xf>
    <xf numFmtId="37" fontId="19" fillId="49" borderId="74" xfId="66" applyNumberFormat="1" applyFont="1" applyFill="1" applyBorder="1" applyProtection="1"/>
    <xf numFmtId="0" fontId="19" fillId="49" borderId="210" xfId="66" applyFont="1" applyFill="1" applyBorder="1" applyAlignment="1" applyProtection="1">
      <alignment horizontal="center"/>
    </xf>
    <xf numFmtId="0" fontId="19" fillId="13" borderId="24" xfId="66" applyFont="1" applyFill="1" applyBorder="1" applyAlignment="1" applyProtection="1">
      <alignment horizontal="center"/>
    </xf>
    <xf numFmtId="0" fontId="19" fillId="49" borderId="299" xfId="66" applyFont="1" applyFill="1" applyBorder="1" applyAlignment="1" applyProtection="1">
      <alignment horizontal="center"/>
    </xf>
    <xf numFmtId="167" fontId="19" fillId="49" borderId="78" xfId="67" applyNumberFormat="1" applyFont="1" applyFill="1" applyBorder="1" applyAlignment="1" applyProtection="1">
      <alignment horizontal="center"/>
    </xf>
    <xf numFmtId="0" fontId="19" fillId="49" borderId="95" xfId="66" applyFont="1" applyFill="1" applyBorder="1" applyAlignment="1" applyProtection="1">
      <alignment horizontal="center"/>
    </xf>
    <xf numFmtId="0" fontId="19" fillId="0" borderId="188" xfId="66" applyFont="1" applyFill="1" applyBorder="1" applyProtection="1"/>
    <xf numFmtId="37" fontId="19" fillId="49" borderId="225" xfId="66" applyNumberFormat="1" applyFont="1" applyFill="1" applyBorder="1" applyProtection="1"/>
    <xf numFmtId="37" fontId="19" fillId="0" borderId="0" xfId="66" applyNumberFormat="1" applyFont="1" applyFill="1" applyBorder="1" applyProtection="1"/>
    <xf numFmtId="0" fontId="19" fillId="49" borderId="4" xfId="66" applyFont="1" applyFill="1" applyBorder="1" applyProtection="1"/>
    <xf numFmtId="0" fontId="19" fillId="49" borderId="0" xfId="66" applyFont="1" applyFill="1" applyBorder="1" applyProtection="1"/>
    <xf numFmtId="0" fontId="19" fillId="49" borderId="0" xfId="66" applyFont="1" applyFill="1" applyProtection="1"/>
    <xf numFmtId="0" fontId="19" fillId="13" borderId="56" xfId="66" applyFont="1" applyFill="1" applyBorder="1" applyProtection="1"/>
    <xf numFmtId="0" fontId="19" fillId="13" borderId="7" xfId="66" applyFont="1" applyFill="1" applyBorder="1" applyAlignment="1" applyProtection="1">
      <alignment horizontal="centerContinuous"/>
    </xf>
    <xf numFmtId="0" fontId="19" fillId="0" borderId="0" xfId="66" applyFont="1" applyFill="1" applyBorder="1" applyAlignment="1" applyProtection="1">
      <alignment horizontal="center"/>
    </xf>
    <xf numFmtId="37" fontId="15" fillId="49" borderId="303" xfId="66" applyNumberFormat="1" applyFont="1" applyFill="1" applyBorder="1" applyAlignment="1" applyProtection="1">
      <alignment horizontal="center"/>
    </xf>
    <xf numFmtId="37" fontId="15" fillId="49" borderId="179" xfId="66" applyNumberFormat="1" applyFont="1" applyFill="1" applyBorder="1" applyAlignment="1" applyProtection="1">
      <alignment horizontal="center"/>
    </xf>
    <xf numFmtId="0" fontId="19" fillId="0" borderId="3" xfId="66" applyFont="1" applyFill="1" applyBorder="1" applyProtection="1"/>
    <xf numFmtId="37" fontId="19" fillId="49" borderId="87" xfId="66" applyNumberFormat="1" applyFont="1" applyFill="1" applyBorder="1" applyProtection="1"/>
    <xf numFmtId="37" fontId="19" fillId="49" borderId="223" xfId="66" applyNumberFormat="1" applyFont="1" applyFill="1" applyBorder="1" applyProtection="1"/>
    <xf numFmtId="0" fontId="19" fillId="0" borderId="16" xfId="66" applyFont="1" applyFill="1" applyBorder="1" applyProtection="1"/>
    <xf numFmtId="37" fontId="19" fillId="49" borderId="80" xfId="66" applyNumberFormat="1" applyFont="1" applyFill="1" applyBorder="1" applyAlignment="1" applyProtection="1">
      <alignment horizontal="center"/>
    </xf>
    <xf numFmtId="37" fontId="19" fillId="49" borderId="95" xfId="66" applyNumberFormat="1" applyFont="1" applyFill="1" applyBorder="1" applyAlignment="1" applyProtection="1">
      <alignment horizontal="center"/>
    </xf>
    <xf numFmtId="37" fontId="19" fillId="49" borderId="87" xfId="66" applyNumberFormat="1" applyFont="1" applyFill="1" applyBorder="1" applyAlignment="1" applyProtection="1">
      <alignment horizontal="right"/>
    </xf>
    <xf numFmtId="0" fontId="19" fillId="0" borderId="22" xfId="66" applyFont="1" applyFill="1" applyBorder="1" applyProtection="1"/>
    <xf numFmtId="0" fontId="19" fillId="0" borderId="19" xfId="66" applyFont="1" applyFill="1" applyBorder="1" applyProtection="1"/>
    <xf numFmtId="0" fontId="19" fillId="0" borderId="18" xfId="66" applyFont="1" applyFill="1" applyBorder="1" applyProtection="1"/>
    <xf numFmtId="37" fontId="19" fillId="49" borderId="96" xfId="66" applyNumberFormat="1" applyFont="1" applyFill="1" applyBorder="1" applyProtection="1"/>
    <xf numFmtId="37" fontId="19" fillId="49" borderId="299" xfId="66" applyNumberFormat="1" applyFont="1" applyFill="1" applyBorder="1" applyProtection="1"/>
    <xf numFmtId="37" fontId="19" fillId="49" borderId="78" xfId="66" applyNumberFormat="1" applyFont="1" applyFill="1" applyBorder="1" applyAlignment="1" applyProtection="1">
      <alignment horizontal="right"/>
    </xf>
    <xf numFmtId="37" fontId="19" fillId="49" borderId="82" xfId="66" applyNumberFormat="1" applyFont="1" applyFill="1" applyBorder="1" applyAlignment="1" applyProtection="1">
      <alignment horizontal="right"/>
    </xf>
    <xf numFmtId="37" fontId="19" fillId="49" borderId="299" xfId="66" applyNumberFormat="1" applyFont="1" applyFill="1" applyBorder="1" applyAlignment="1" applyProtection="1">
      <alignment horizontal="center"/>
    </xf>
    <xf numFmtId="0" fontId="19" fillId="0" borderId="0" xfId="66" applyFont="1" applyFill="1" applyAlignment="1" applyProtection="1">
      <alignment horizontal="center"/>
    </xf>
    <xf numFmtId="37" fontId="19" fillId="49" borderId="80" xfId="66" applyNumberFormat="1" applyFont="1" applyFill="1" applyBorder="1" applyAlignment="1" applyProtection="1">
      <alignment horizontal="right"/>
    </xf>
    <xf numFmtId="49" fontId="19" fillId="0" borderId="15" xfId="66" applyNumberFormat="1" applyFont="1" applyFill="1" applyBorder="1" applyProtection="1"/>
    <xf numFmtId="0" fontId="19" fillId="0" borderId="26" xfId="66" applyFont="1" applyFill="1" applyBorder="1" applyProtection="1"/>
    <xf numFmtId="0" fontId="19" fillId="0" borderId="45" xfId="66" applyFont="1" applyFill="1" applyBorder="1" applyAlignment="1" applyProtection="1">
      <alignment horizontal="center"/>
    </xf>
    <xf numFmtId="0" fontId="19" fillId="0" borderId="45" xfId="66" applyFont="1" applyFill="1" applyBorder="1" applyProtection="1"/>
    <xf numFmtId="37" fontId="19" fillId="49" borderId="134" xfId="66" applyNumberFormat="1" applyFont="1" applyFill="1" applyBorder="1" applyAlignment="1" applyProtection="1">
      <alignment horizontal="right"/>
    </xf>
    <xf numFmtId="0" fontId="19" fillId="0" borderId="63" xfId="66" applyFont="1" applyFill="1" applyBorder="1" applyProtection="1"/>
    <xf numFmtId="0" fontId="19" fillId="0" borderId="15" xfId="66" applyFont="1" applyFill="1" applyBorder="1" applyAlignment="1" applyProtection="1">
      <alignment horizontal="center"/>
    </xf>
    <xf numFmtId="37" fontId="19" fillId="0" borderId="0" xfId="66" applyNumberFormat="1" applyFont="1" applyBorder="1" applyProtection="1"/>
    <xf numFmtId="39" fontId="19" fillId="49" borderId="225" xfId="66" applyNumberFormat="1" applyFont="1" applyFill="1" applyBorder="1" applyProtection="1"/>
    <xf numFmtId="37" fontId="19" fillId="49" borderId="154" xfId="66" applyNumberFormat="1" applyFont="1" applyFill="1" applyBorder="1" applyAlignment="1" applyProtection="1">
      <alignment horizontal="center"/>
    </xf>
    <xf numFmtId="0" fontId="14" fillId="0" borderId="0" xfId="128" quotePrefix="1" applyFont="1" applyFill="1" applyAlignment="1" applyProtection="1">
      <alignment horizontal="right"/>
    </xf>
    <xf numFmtId="0" fontId="16" fillId="0" borderId="40" xfId="128" applyFont="1" applyFill="1" applyBorder="1" applyAlignment="1" applyProtection="1">
      <alignment horizontal="centerContinuous"/>
    </xf>
    <xf numFmtId="0" fontId="14" fillId="0" borderId="12" xfId="128" applyFont="1" applyFill="1" applyBorder="1" applyAlignment="1" applyProtection="1">
      <alignment horizontal="centerContinuous"/>
    </xf>
    <xf numFmtId="0" fontId="16" fillId="0" borderId="0" xfId="128" applyFont="1" applyFill="1" applyAlignment="1" applyProtection="1">
      <alignment horizontal="centerContinuous"/>
    </xf>
    <xf numFmtId="0" fontId="16" fillId="0" borderId="5" xfId="128" applyFont="1" applyFill="1" applyBorder="1" applyAlignment="1" applyProtection="1">
      <alignment horizontal="centerContinuous"/>
    </xf>
    <xf numFmtId="0" fontId="14" fillId="0" borderId="4" xfId="128" applyFont="1" applyFill="1" applyBorder="1" applyAlignment="1" applyProtection="1">
      <alignment horizontal="centerContinuous"/>
    </xf>
    <xf numFmtId="0" fontId="16" fillId="0" borderId="13" xfId="128" applyFont="1" applyFill="1" applyBorder="1" applyAlignment="1" applyProtection="1">
      <alignment horizontal="centerContinuous"/>
    </xf>
    <xf numFmtId="167" fontId="16" fillId="0" borderId="0" xfId="67" applyNumberFormat="1" applyFont="1" applyFill="1"/>
    <xf numFmtId="0" fontId="16" fillId="0" borderId="0" xfId="128" applyFont="1" applyFill="1"/>
    <xf numFmtId="0" fontId="14" fillId="0" borderId="7" xfId="128" applyFont="1" applyFill="1" applyBorder="1" applyAlignment="1" applyProtection="1">
      <alignment horizontal="centerContinuous"/>
    </xf>
    <xf numFmtId="37" fontId="19" fillId="0" borderId="146" xfId="128" applyNumberFormat="1" applyFont="1" applyFill="1" applyBorder="1" applyProtection="1"/>
    <xf numFmtId="37" fontId="19" fillId="0" borderId="96" xfId="128" applyNumberFormat="1" applyFont="1" applyFill="1" applyBorder="1" applyProtection="1"/>
    <xf numFmtId="37" fontId="19" fillId="0" borderId="188" xfId="128" applyNumberFormat="1" applyFont="1" applyFill="1" applyBorder="1" applyProtection="1"/>
    <xf numFmtId="37" fontId="19" fillId="0" borderId="105" xfId="128" applyNumberFormat="1" applyFont="1" applyFill="1" applyBorder="1" applyProtection="1"/>
    <xf numFmtId="37" fontId="19" fillId="0" borderId="277" xfId="128" applyNumberFormat="1" applyFont="1" applyFill="1" applyBorder="1" applyProtection="1"/>
    <xf numFmtId="37" fontId="19" fillId="0" borderId="304" xfId="128" applyNumberFormat="1" applyFont="1" applyFill="1" applyBorder="1" applyProtection="1"/>
    <xf numFmtId="37" fontId="19" fillId="0" borderId="24" xfId="128" applyNumberFormat="1" applyFont="1" applyFill="1" applyBorder="1" applyProtection="1"/>
    <xf numFmtId="37" fontId="19" fillId="0" borderId="223" xfId="128" applyNumberFormat="1" applyFont="1" applyFill="1" applyBorder="1" applyProtection="1"/>
    <xf numFmtId="37" fontId="19" fillId="0" borderId="76" xfId="128" applyNumberFormat="1" applyFont="1" applyFill="1" applyBorder="1" applyProtection="1"/>
    <xf numFmtId="37" fontId="19" fillId="0" borderId="26" xfId="128" applyNumberFormat="1" applyFont="1" applyFill="1" applyBorder="1" applyProtection="1"/>
    <xf numFmtId="37" fontId="19" fillId="0" borderId="210" xfId="128" applyNumberFormat="1" applyFont="1" applyFill="1" applyBorder="1" applyProtection="1"/>
    <xf numFmtId="0" fontId="19" fillId="0" borderId="41" xfId="128" applyFont="1" applyFill="1" applyBorder="1" applyProtection="1"/>
    <xf numFmtId="0" fontId="19" fillId="0" borderId="40" xfId="128" applyFont="1" applyFill="1" applyBorder="1" applyProtection="1"/>
    <xf numFmtId="0" fontId="19" fillId="0" borderId="5" xfId="128" applyFont="1" applyFill="1" applyBorder="1" applyProtection="1"/>
    <xf numFmtId="0" fontId="19" fillId="0" borderId="4" xfId="128" applyFont="1" applyFill="1" applyBorder="1" applyProtection="1"/>
    <xf numFmtId="0" fontId="52" fillId="13" borderId="6" xfId="66" applyFont="1" applyFill="1" applyBorder="1" applyAlignment="1" applyProtection="1">
      <alignment horizontal="centerContinuous"/>
    </xf>
    <xf numFmtId="0" fontId="52" fillId="13" borderId="7" xfId="66" applyFont="1" applyFill="1" applyBorder="1" applyAlignment="1" applyProtection="1">
      <alignment horizontal="centerContinuous"/>
    </xf>
    <xf numFmtId="0" fontId="16" fillId="13" borderId="1" xfId="134" applyFont="1" applyFill="1" applyBorder="1" applyAlignment="1">
      <alignment horizontal="centerContinuous"/>
    </xf>
    <xf numFmtId="0" fontId="14" fillId="13" borderId="2" xfId="134" applyFill="1" applyBorder="1" applyAlignment="1">
      <alignment horizontal="centerContinuous"/>
    </xf>
    <xf numFmtId="0" fontId="14" fillId="13" borderId="3" xfId="134" applyFill="1" applyBorder="1" applyAlignment="1">
      <alignment horizontal="centerContinuous"/>
    </xf>
    <xf numFmtId="0" fontId="14" fillId="13" borderId="0" xfId="134" applyFill="1"/>
    <xf numFmtId="0" fontId="14" fillId="13" borderId="4" xfId="134" applyFill="1" applyBorder="1" applyAlignment="1">
      <alignment horizontal="centerContinuous"/>
    </xf>
    <xf numFmtId="0" fontId="14" fillId="13" borderId="0" xfId="134" applyFill="1" applyBorder="1" applyAlignment="1">
      <alignment horizontal="centerContinuous"/>
    </xf>
    <xf numFmtId="0" fontId="14" fillId="13" borderId="5" xfId="134" applyFill="1" applyBorder="1" applyAlignment="1">
      <alignment horizontal="centerContinuous"/>
    </xf>
    <xf numFmtId="0" fontId="14" fillId="13" borderId="4" xfId="134" applyFill="1" applyBorder="1"/>
    <xf numFmtId="0" fontId="14" fillId="13" borderId="0" xfId="134" applyFill="1" applyBorder="1"/>
    <xf numFmtId="0" fontId="14" fillId="13" borderId="5" xfId="134" applyFill="1" applyBorder="1"/>
    <xf numFmtId="0" fontId="19" fillId="13" borderId="4" xfId="134" applyFont="1" applyFill="1" applyBorder="1"/>
    <xf numFmtId="0" fontId="19" fillId="13" borderId="0" xfId="134" applyFont="1" applyFill="1" applyBorder="1"/>
    <xf numFmtId="0" fontId="19" fillId="13" borderId="5" xfId="134" applyFont="1" applyFill="1" applyBorder="1"/>
    <xf numFmtId="0" fontId="19" fillId="13" borderId="42" xfId="134" applyFont="1" applyFill="1" applyBorder="1"/>
    <xf numFmtId="0" fontId="19" fillId="13" borderId="15" xfId="134" applyFont="1" applyFill="1" applyBorder="1"/>
    <xf numFmtId="0" fontId="19" fillId="0" borderId="15" xfId="134" applyFont="1" applyFill="1" applyBorder="1"/>
    <xf numFmtId="0" fontId="19" fillId="13" borderId="43" xfId="134" applyFont="1" applyFill="1" applyBorder="1"/>
    <xf numFmtId="0" fontId="19" fillId="13" borderId="51" xfId="134" applyFont="1" applyFill="1" applyBorder="1" applyAlignment="1">
      <alignment horizontal="center"/>
    </xf>
    <xf numFmtId="0" fontId="19" fillId="13" borderId="20" xfId="134" applyFont="1" applyFill="1" applyBorder="1" applyAlignment="1">
      <alignment horizontal="center"/>
    </xf>
    <xf numFmtId="0" fontId="19" fillId="13" borderId="12" xfId="134" applyFont="1" applyFill="1" applyBorder="1" applyAlignment="1">
      <alignment horizontal="center"/>
    </xf>
    <xf numFmtId="0" fontId="19" fillId="13" borderId="13" xfId="134" applyFont="1" applyFill="1" applyBorder="1" applyAlignment="1">
      <alignment horizontal="center"/>
    </xf>
    <xf numFmtId="0" fontId="19" fillId="13" borderId="53" xfId="134" applyFont="1" applyFill="1" applyBorder="1" applyAlignment="1">
      <alignment horizontal="center"/>
    </xf>
    <xf numFmtId="0" fontId="19" fillId="13" borderId="70" xfId="134" applyFont="1" applyFill="1" applyBorder="1"/>
    <xf numFmtId="0" fontId="19" fillId="13" borderId="21" xfId="134" applyFont="1" applyFill="1" applyBorder="1"/>
    <xf numFmtId="0" fontId="19" fillId="13" borderId="14" xfId="134" applyFont="1" applyFill="1" applyBorder="1"/>
    <xf numFmtId="0" fontId="19" fillId="13" borderId="16" xfId="134" applyFont="1" applyFill="1" applyBorder="1" applyAlignment="1">
      <alignment horizontal="center"/>
    </xf>
    <xf numFmtId="0" fontId="19" fillId="13" borderId="123" xfId="134" applyFont="1" applyFill="1" applyBorder="1"/>
    <xf numFmtId="0" fontId="19" fillId="13" borderId="51" xfId="134" applyFont="1" applyFill="1" applyBorder="1"/>
    <xf numFmtId="0" fontId="19" fillId="13" borderId="20" xfId="134" applyFont="1" applyFill="1" applyBorder="1"/>
    <xf numFmtId="0" fontId="19" fillId="13" borderId="215" xfId="134" applyFont="1" applyFill="1" applyBorder="1"/>
    <xf numFmtId="0" fontId="19" fillId="13" borderId="90" xfId="134" applyFont="1" applyFill="1" applyBorder="1"/>
    <xf numFmtId="0" fontId="19" fillId="13" borderId="92" xfId="134" applyFont="1" applyFill="1" applyBorder="1"/>
    <xf numFmtId="0" fontId="19" fillId="13" borderId="70" xfId="134" applyFont="1" applyFill="1" applyBorder="1" applyAlignment="1">
      <alignment horizontal="center"/>
    </xf>
    <xf numFmtId="37" fontId="19" fillId="13" borderId="21" xfId="134" applyNumberFormat="1" applyFont="1" applyFill="1" applyBorder="1"/>
    <xf numFmtId="37" fontId="19" fillId="13" borderId="94" xfId="134" applyNumberFormat="1" applyFont="1" applyFill="1" applyBorder="1"/>
    <xf numFmtId="0" fontId="19" fillId="13" borderId="43" xfId="134" applyFont="1" applyFill="1" applyBorder="1" applyAlignment="1">
      <alignment horizontal="center"/>
    </xf>
    <xf numFmtId="0" fontId="14" fillId="13" borderId="0" xfId="134" applyFill="1" applyAlignment="1">
      <alignment textRotation="180"/>
    </xf>
    <xf numFmtId="0" fontId="14" fillId="13" borderId="4" xfId="131" applyFont="1" applyFill="1" applyBorder="1" applyAlignment="1">
      <alignment horizontal="center" vertical="top" textRotation="180"/>
    </xf>
    <xf numFmtId="0" fontId="2" fillId="13" borderId="0" xfId="131" applyFill="1" applyAlignment="1">
      <alignment textRotation="180"/>
    </xf>
    <xf numFmtId="0" fontId="2" fillId="0" borderId="4" xfId="131" applyBorder="1" applyAlignment="1">
      <alignment textRotation="180"/>
    </xf>
    <xf numFmtId="37" fontId="19" fillId="13" borderId="20" xfId="134" applyNumberFormat="1" applyFont="1" applyFill="1" applyBorder="1"/>
    <xf numFmtId="37" fontId="19" fillId="13" borderId="92" xfId="134" applyNumberFormat="1" applyFont="1" applyFill="1" applyBorder="1"/>
    <xf numFmtId="37" fontId="19" fillId="13" borderId="21" xfId="134" applyNumberFormat="1" applyFont="1" applyFill="1" applyBorder="1" applyAlignment="1" applyProtection="1">
      <alignment horizontal="center"/>
    </xf>
    <xf numFmtId="0" fontId="19" fillId="13" borderId="54" xfId="134" applyFont="1" applyFill="1" applyBorder="1" applyAlignment="1">
      <alignment horizontal="center"/>
    </xf>
    <xf numFmtId="0" fontId="19" fillId="13" borderId="105" xfId="134" applyFont="1" applyFill="1" applyBorder="1"/>
    <xf numFmtId="0" fontId="19" fillId="13" borderId="45" xfId="134" applyFont="1" applyFill="1" applyBorder="1"/>
    <xf numFmtId="37" fontId="19" fillId="13" borderId="219" xfId="134" applyNumberFormat="1" applyFont="1" applyFill="1" applyBorder="1"/>
    <xf numFmtId="37" fontId="19" fillId="13" borderId="220" xfId="134" applyNumberFormat="1" applyFont="1" applyFill="1" applyBorder="1"/>
    <xf numFmtId="0" fontId="19" fillId="13" borderId="8" xfId="134" applyFont="1" applyFill="1" applyBorder="1" applyAlignment="1">
      <alignment horizontal="center"/>
    </xf>
    <xf numFmtId="0" fontId="14" fillId="13" borderId="0" xfId="134" applyFill="1" applyBorder="1" applyAlignment="1">
      <alignment textRotation="180"/>
    </xf>
    <xf numFmtId="0" fontId="19" fillId="13" borderId="0" xfId="134" applyFont="1" applyFill="1" applyBorder="1" applyAlignment="1">
      <alignment horizontal="center"/>
    </xf>
    <xf numFmtId="41" fontId="19" fillId="13" borderId="0" xfId="134" applyNumberFormat="1" applyFont="1" applyFill="1" applyBorder="1"/>
    <xf numFmtId="0" fontId="2" fillId="13" borderId="0" xfId="131" applyFill="1" applyBorder="1" applyAlignment="1">
      <alignment horizontal="center" textRotation="180"/>
    </xf>
    <xf numFmtId="0" fontId="16" fillId="13" borderId="1" xfId="134" applyFont="1" applyFill="1" applyBorder="1" applyAlignment="1" applyProtection="1">
      <alignment horizontal="centerContinuous"/>
    </xf>
    <xf numFmtId="0" fontId="14" fillId="13" borderId="2" xfId="134" applyFill="1" applyBorder="1" applyAlignment="1" applyProtection="1">
      <alignment horizontal="centerContinuous"/>
    </xf>
    <xf numFmtId="0" fontId="19" fillId="13" borderId="2" xfId="134" applyFont="1" applyFill="1" applyBorder="1" applyAlignment="1" applyProtection="1">
      <alignment horizontal="centerContinuous"/>
    </xf>
    <xf numFmtId="0" fontId="14" fillId="13" borderId="3" xfId="134" applyFill="1" applyBorder="1" applyAlignment="1" applyProtection="1">
      <alignment horizontal="centerContinuous"/>
    </xf>
    <xf numFmtId="0" fontId="14" fillId="13" borderId="4" xfId="134" applyFill="1" applyBorder="1" applyAlignment="1" applyProtection="1">
      <alignment horizontal="centerContinuous"/>
    </xf>
    <xf numFmtId="0" fontId="14" fillId="13" borderId="0" xfId="134" applyFill="1" applyBorder="1" applyAlignment="1" applyProtection="1">
      <alignment horizontal="centerContinuous"/>
    </xf>
    <xf numFmtId="0" fontId="19" fillId="13" borderId="0" xfId="134" applyFont="1" applyFill="1" applyBorder="1" applyAlignment="1" applyProtection="1">
      <alignment horizontal="centerContinuous"/>
    </xf>
    <xf numFmtId="0" fontId="14" fillId="13" borderId="5" xfId="134" applyFill="1" applyBorder="1" applyAlignment="1" applyProtection="1">
      <alignment horizontal="centerContinuous"/>
    </xf>
    <xf numFmtId="0" fontId="19" fillId="13" borderId="42" xfId="134" applyFont="1" applyFill="1" applyBorder="1" applyProtection="1"/>
    <xf numFmtId="0" fontId="19" fillId="13" borderId="15" xfId="134" applyFont="1" applyFill="1" applyBorder="1" applyProtection="1"/>
    <xf numFmtId="0" fontId="19" fillId="13" borderId="43" xfId="134" applyFont="1" applyFill="1" applyBorder="1" applyProtection="1"/>
    <xf numFmtId="0" fontId="19" fillId="13" borderId="51" xfId="134" applyFont="1" applyFill="1" applyBorder="1" applyAlignment="1" applyProtection="1">
      <alignment horizontal="center"/>
    </xf>
    <xf numFmtId="0" fontId="19" fillId="13" borderId="20" xfId="134" applyFont="1" applyFill="1" applyBorder="1" applyAlignment="1" applyProtection="1">
      <alignment horizontal="center"/>
    </xf>
    <xf numFmtId="0" fontId="19" fillId="13" borderId="12" xfId="134" applyFont="1" applyFill="1" applyBorder="1" applyAlignment="1" applyProtection="1">
      <alignment horizontal="center"/>
    </xf>
    <xf numFmtId="0" fontId="19" fillId="13" borderId="13" xfId="134" applyFont="1" applyFill="1" applyBorder="1" applyAlignment="1" applyProtection="1">
      <alignment horizontal="center"/>
    </xf>
    <xf numFmtId="0" fontId="19" fillId="13" borderId="53" xfId="134" applyFont="1" applyFill="1" applyBorder="1" applyAlignment="1" applyProtection="1">
      <alignment horizontal="center"/>
    </xf>
    <xf numFmtId="0" fontId="19" fillId="13" borderId="70" xfId="134" applyFont="1" applyFill="1" applyBorder="1" applyProtection="1"/>
    <xf numFmtId="0" fontId="19" fillId="13" borderId="21" xfId="134" applyFont="1" applyFill="1" applyBorder="1" applyProtection="1"/>
    <xf numFmtId="0" fontId="19" fillId="13" borderId="14" xfId="134" applyFont="1" applyFill="1" applyBorder="1" applyProtection="1"/>
    <xf numFmtId="0" fontId="19" fillId="13" borderId="16" xfId="134" applyFont="1" applyFill="1" applyBorder="1" applyAlignment="1" applyProtection="1">
      <alignment horizontal="center"/>
    </xf>
    <xf numFmtId="0" fontId="19" fillId="13" borderId="123" xfId="134" applyFont="1" applyFill="1" applyBorder="1" applyProtection="1"/>
    <xf numFmtId="0" fontId="14" fillId="13" borderId="68" xfId="134" applyFill="1" applyBorder="1" applyProtection="1"/>
    <xf numFmtId="0" fontId="14" fillId="13" borderId="13" xfId="134" applyFill="1" applyBorder="1" applyProtection="1"/>
    <xf numFmtId="0" fontId="19" fillId="13" borderId="0" xfId="134" applyFont="1" applyFill="1" applyBorder="1" applyProtection="1"/>
    <xf numFmtId="0" fontId="14" fillId="13" borderId="0" xfId="134" applyFill="1" applyBorder="1" applyProtection="1"/>
    <xf numFmtId="0" fontId="19" fillId="13" borderId="215" xfId="134" applyFont="1" applyFill="1" applyBorder="1" applyProtection="1"/>
    <xf numFmtId="0" fontId="19" fillId="13" borderId="90" xfId="134" applyFont="1" applyFill="1" applyBorder="1" applyProtection="1"/>
    <xf numFmtId="0" fontId="14" fillId="13" borderId="5" xfId="134" applyFill="1" applyBorder="1" applyProtection="1"/>
    <xf numFmtId="0" fontId="19" fillId="13" borderId="70" xfId="134" applyFont="1" applyFill="1" applyBorder="1" applyAlignment="1" applyProtection="1">
      <alignment horizontal="center"/>
    </xf>
    <xf numFmtId="0" fontId="25" fillId="13" borderId="16" xfId="134" applyFont="1" applyFill="1" applyBorder="1" applyProtection="1"/>
    <xf numFmtId="0" fontId="14" fillId="13" borderId="15" xfId="134" applyFill="1" applyBorder="1" applyProtection="1"/>
    <xf numFmtId="37" fontId="19" fillId="13" borderId="21" xfId="134" applyNumberFormat="1" applyFont="1" applyFill="1" applyBorder="1" applyProtection="1"/>
    <xf numFmtId="0" fontId="19" fillId="13" borderId="43" xfId="134" applyFont="1" applyFill="1" applyBorder="1" applyAlignment="1" applyProtection="1">
      <alignment horizontal="center"/>
    </xf>
    <xf numFmtId="0" fontId="19" fillId="13" borderId="16" xfId="134" applyFont="1" applyFill="1" applyBorder="1" applyProtection="1"/>
    <xf numFmtId="0" fontId="19" fillId="13" borderId="54" xfId="134" applyFont="1" applyFill="1" applyBorder="1" applyAlignment="1" applyProtection="1">
      <alignment horizontal="center"/>
    </xf>
    <xf numFmtId="0" fontId="19" fillId="13" borderId="25" xfId="134" applyFont="1" applyFill="1" applyBorder="1" applyAlignment="1" applyProtection="1">
      <alignment horizontal="center"/>
    </xf>
    <xf numFmtId="0" fontId="14" fillId="13" borderId="7" xfId="134" applyFill="1" applyBorder="1" applyProtection="1"/>
    <xf numFmtId="0" fontId="19" fillId="13" borderId="7" xfId="134" applyFont="1" applyFill="1" applyBorder="1" applyProtection="1"/>
    <xf numFmtId="37" fontId="19" fillId="13" borderId="212" xfId="134" applyNumberFormat="1" applyFont="1" applyFill="1" applyBorder="1"/>
    <xf numFmtId="37" fontId="19" fillId="13" borderId="212" xfId="134" applyNumberFormat="1" applyFont="1" applyFill="1" applyBorder="1" applyAlignment="1" applyProtection="1">
      <alignment horizontal="center"/>
    </xf>
    <xf numFmtId="37" fontId="19" fillId="13" borderId="98" xfId="134" applyNumberFormat="1" applyFont="1" applyFill="1" applyBorder="1" applyAlignment="1" applyProtection="1">
      <alignment horizontal="right"/>
    </xf>
    <xf numFmtId="0" fontId="19" fillId="13" borderId="8" xfId="134" applyFont="1" applyFill="1" applyBorder="1" applyAlignment="1" applyProtection="1">
      <alignment horizontal="center"/>
    </xf>
    <xf numFmtId="0" fontId="14" fillId="0" borderId="0" xfId="134" applyBorder="1" applyAlignment="1">
      <alignment horizontal="center" textRotation="180"/>
    </xf>
    <xf numFmtId="0" fontId="19" fillId="13" borderId="0" xfId="134" applyFont="1" applyFill="1" applyBorder="1" applyAlignment="1" applyProtection="1">
      <alignment horizontal="center"/>
    </xf>
    <xf numFmtId="41" fontId="19" fillId="13" borderId="0" xfId="134" applyNumberFormat="1" applyFont="1" applyFill="1" applyBorder="1" applyAlignment="1" applyProtection="1">
      <alignment horizontal="center"/>
    </xf>
    <xf numFmtId="41" fontId="19" fillId="13" borderId="0" xfId="134" applyNumberFormat="1" applyFont="1" applyFill="1" applyBorder="1" applyAlignment="1" applyProtection="1">
      <alignment horizontal="right"/>
    </xf>
    <xf numFmtId="0" fontId="2" fillId="0" borderId="0" xfId="131" applyBorder="1" applyAlignment="1">
      <alignment horizontal="center" textRotation="180"/>
    </xf>
    <xf numFmtId="0" fontId="19" fillId="13" borderId="2" xfId="134" applyFont="1" applyFill="1" applyBorder="1" applyAlignment="1">
      <alignment horizontal="centerContinuous"/>
    </xf>
    <xf numFmtId="0" fontId="19" fillId="13" borderId="3" xfId="134" applyFont="1" applyFill="1" applyBorder="1" applyAlignment="1">
      <alignment horizontal="centerContinuous"/>
    </xf>
    <xf numFmtId="0" fontId="19" fillId="13" borderId="0" xfId="134" applyFont="1" applyFill="1" applyBorder="1" applyAlignment="1">
      <alignment horizontal="centerContinuous"/>
    </xf>
    <xf numFmtId="0" fontId="19" fillId="13" borderId="5" xfId="134" applyFont="1" applyFill="1" applyBorder="1" applyAlignment="1">
      <alignment horizontal="centerContinuous"/>
    </xf>
    <xf numFmtId="0" fontId="19" fillId="13" borderId="6" xfId="134" applyFont="1" applyFill="1" applyBorder="1"/>
    <xf numFmtId="0" fontId="19" fillId="13" borderId="7" xfId="134" applyFont="1" applyFill="1" applyBorder="1"/>
    <xf numFmtId="0" fontId="19" fillId="13" borderId="8" xfId="134" applyFont="1" applyFill="1" applyBorder="1"/>
    <xf numFmtId="0" fontId="14" fillId="13" borderId="20" xfId="134" applyFill="1" applyBorder="1"/>
    <xf numFmtId="0" fontId="19" fillId="13" borderId="0" xfId="134" applyFont="1" applyFill="1"/>
    <xf numFmtId="0" fontId="19" fillId="13" borderId="13" xfId="134" applyFont="1" applyFill="1" applyBorder="1"/>
    <xf numFmtId="0" fontId="19" fillId="13" borderId="21" xfId="134" applyFont="1" applyFill="1" applyBorder="1" applyAlignment="1">
      <alignment horizontal="center"/>
    </xf>
    <xf numFmtId="0" fontId="14" fillId="13" borderId="15" xfId="134" applyFill="1" applyBorder="1"/>
    <xf numFmtId="0" fontId="14" fillId="0" borderId="0" xfId="134" applyFill="1" applyAlignment="1">
      <alignment textRotation="180"/>
    </xf>
    <xf numFmtId="0" fontId="19" fillId="0" borderId="21" xfId="134" applyFont="1" applyFill="1" applyBorder="1" applyAlignment="1">
      <alignment horizontal="center"/>
    </xf>
    <xf numFmtId="0" fontId="19" fillId="0" borderId="21" xfId="134" applyFont="1" applyFill="1" applyBorder="1"/>
    <xf numFmtId="0" fontId="14" fillId="0" borderId="15" xfId="134" applyFill="1" applyBorder="1"/>
    <xf numFmtId="37" fontId="19" fillId="0" borderId="21" xfId="134" applyNumberFormat="1" applyFont="1" applyFill="1" applyBorder="1"/>
    <xf numFmtId="37" fontId="19" fillId="0" borderId="21" xfId="134" applyNumberFormat="1" applyFont="1" applyFill="1" applyBorder="1" applyProtection="1"/>
    <xf numFmtId="37" fontId="19" fillId="0" borderId="94" xfId="134" applyNumberFormat="1" applyFont="1" applyFill="1" applyBorder="1"/>
    <xf numFmtId="0" fontId="19" fillId="0" borderId="16" xfId="134" applyFont="1" applyFill="1" applyBorder="1" applyAlignment="1">
      <alignment horizontal="center"/>
    </xf>
    <xf numFmtId="0" fontId="2" fillId="0" borderId="0" xfId="131" applyFill="1" applyAlignment="1">
      <alignment textRotation="180"/>
    </xf>
    <xf numFmtId="37" fontId="19" fillId="13" borderId="212" xfId="134" applyNumberFormat="1" applyFont="1" applyFill="1" applyBorder="1" applyAlignment="1">
      <alignment horizontal="center"/>
    </xf>
    <xf numFmtId="41" fontId="19" fillId="13" borderId="0" xfId="134" applyNumberFormat="1" applyFont="1" applyFill="1" applyBorder="1" applyAlignment="1">
      <alignment horizontal="center"/>
    </xf>
    <xf numFmtId="0" fontId="2" fillId="13" borderId="0" xfId="131" applyFill="1" applyBorder="1" applyAlignment="1">
      <alignment textRotation="180"/>
    </xf>
    <xf numFmtId="0" fontId="19" fillId="13" borderId="12" xfId="134" applyFont="1" applyFill="1" applyBorder="1"/>
    <xf numFmtId="37" fontId="19" fillId="13" borderId="16" xfId="134" applyNumberFormat="1" applyFont="1" applyFill="1" applyBorder="1"/>
    <xf numFmtId="37" fontId="19" fillId="13" borderId="96" xfId="134" applyNumberFormat="1" applyFont="1" applyFill="1" applyBorder="1"/>
    <xf numFmtId="37" fontId="19" fillId="13" borderId="13" xfId="134" applyNumberFormat="1" applyFont="1" applyFill="1" applyBorder="1"/>
    <xf numFmtId="37" fontId="19" fillId="13" borderId="95" xfId="134" applyNumberFormat="1" applyFont="1" applyFill="1" applyBorder="1"/>
    <xf numFmtId="0" fontId="19" fillId="56" borderId="21" xfId="134" applyFont="1" applyFill="1" applyBorder="1" applyAlignment="1">
      <alignment horizontal="center"/>
    </xf>
    <xf numFmtId="37" fontId="19" fillId="13" borderId="16" xfId="134" applyNumberFormat="1" applyFont="1" applyFill="1" applyBorder="1" applyAlignment="1">
      <alignment horizontal="center"/>
    </xf>
    <xf numFmtId="0" fontId="19" fillId="13" borderId="3" xfId="134" applyFont="1" applyFill="1" applyBorder="1" applyAlignment="1">
      <alignment horizontal="center"/>
    </xf>
    <xf numFmtId="0" fontId="19" fillId="13" borderId="5" xfId="134" applyFont="1" applyFill="1" applyBorder="1" applyAlignment="1">
      <alignment horizontal="center"/>
    </xf>
    <xf numFmtId="0" fontId="14" fillId="13" borderId="0" xfId="134" applyFill="1" applyBorder="1" applyAlignment="1">
      <alignment horizontal="center" textRotation="180"/>
    </xf>
    <xf numFmtId="0" fontId="14" fillId="13" borderId="6" xfId="134" applyFill="1" applyBorder="1" applyAlignment="1">
      <alignment horizontal="centerContinuous"/>
    </xf>
    <xf numFmtId="0" fontId="14" fillId="13" borderId="7" xfId="134" applyFill="1" applyBorder="1" applyAlignment="1">
      <alignment horizontal="centerContinuous"/>
    </xf>
    <xf numFmtId="0" fontId="19" fillId="13" borderId="7" xfId="134" applyFont="1" applyFill="1" applyBorder="1" applyAlignment="1">
      <alignment horizontal="centerContinuous"/>
    </xf>
    <xf numFmtId="0" fontId="14" fillId="13" borderId="8" xfId="134" applyFill="1" applyBorder="1" applyAlignment="1">
      <alignment horizontal="centerContinuous"/>
    </xf>
    <xf numFmtId="0" fontId="19" fillId="13" borderId="16" xfId="134" applyFont="1" applyFill="1" applyBorder="1"/>
    <xf numFmtId="37" fontId="19" fillId="13" borderId="20" xfId="134" applyNumberFormat="1" applyFont="1" applyFill="1" applyBorder="1" applyProtection="1"/>
    <xf numFmtId="0" fontId="19" fillId="13" borderId="62" xfId="134" applyFont="1" applyFill="1" applyBorder="1" applyAlignment="1">
      <alignment horizontal="center"/>
    </xf>
    <xf numFmtId="0" fontId="19" fillId="13" borderId="26" xfId="134" applyFont="1" applyFill="1" applyBorder="1"/>
    <xf numFmtId="0" fontId="14" fillId="13" borderId="64" xfId="134" applyFill="1" applyBorder="1"/>
    <xf numFmtId="0" fontId="19" fillId="13" borderId="64" xfId="134" applyFont="1" applyFill="1" applyBorder="1" applyAlignment="1">
      <alignment wrapText="1"/>
    </xf>
    <xf numFmtId="37" fontId="19" fillId="13" borderId="26" xfId="134" applyNumberFormat="1" applyFont="1" applyFill="1" applyBorder="1"/>
    <xf numFmtId="37" fontId="19" fillId="13" borderId="26" xfId="134" applyNumberFormat="1" applyFont="1" applyFill="1" applyBorder="1" applyProtection="1"/>
    <xf numFmtId="37" fontId="19" fillId="13" borderId="116" xfId="134" applyNumberFormat="1" applyFont="1" applyFill="1" applyBorder="1"/>
    <xf numFmtId="0" fontId="19" fillId="13" borderId="63" xfId="134" applyFont="1" applyFill="1" applyBorder="1" applyAlignment="1">
      <alignment horizontal="center"/>
    </xf>
    <xf numFmtId="0" fontId="25" fillId="13" borderId="21" xfId="134" applyFont="1" applyFill="1" applyBorder="1"/>
    <xf numFmtId="0" fontId="19" fillId="13" borderId="105" xfId="134" applyFont="1" applyFill="1" applyBorder="1" applyAlignment="1">
      <alignment horizontal="center"/>
    </xf>
    <xf numFmtId="0" fontId="14" fillId="13" borderId="45" xfId="134" applyFill="1" applyBorder="1"/>
    <xf numFmtId="0" fontId="19" fillId="13" borderId="45" xfId="134" applyFont="1" applyFill="1" applyBorder="1" applyAlignment="1">
      <alignment wrapText="1"/>
    </xf>
    <xf numFmtId="37" fontId="19" fillId="13" borderId="105" xfId="134" applyNumberFormat="1" applyFont="1" applyFill="1" applyBorder="1"/>
    <xf numFmtId="37" fontId="19" fillId="13" borderId="277" xfId="134" applyNumberFormat="1" applyFont="1" applyFill="1" applyBorder="1"/>
    <xf numFmtId="0" fontId="19" fillId="13" borderId="61" xfId="134" applyFont="1" applyFill="1" applyBorder="1" applyAlignment="1">
      <alignment horizontal="center"/>
    </xf>
    <xf numFmtId="37" fontId="19" fillId="13" borderId="98" xfId="134" applyNumberFormat="1" applyFont="1" applyFill="1" applyBorder="1"/>
    <xf numFmtId="0" fontId="19" fillId="13" borderId="280" xfId="134" applyFont="1" applyFill="1" applyBorder="1"/>
    <xf numFmtId="0" fontId="19" fillId="13" borderId="164" xfId="134" applyFont="1" applyFill="1" applyBorder="1"/>
    <xf numFmtId="37" fontId="19" fillId="13" borderId="170" xfId="134" applyNumberFormat="1" applyFont="1" applyFill="1" applyBorder="1"/>
    <xf numFmtId="37" fontId="19" fillId="13" borderId="169" xfId="134" applyNumberFormat="1" applyFont="1" applyFill="1" applyBorder="1"/>
    <xf numFmtId="37" fontId="19" fillId="13" borderId="275" xfId="134" applyNumberFormat="1" applyFont="1" applyFill="1" applyBorder="1"/>
    <xf numFmtId="37" fontId="19" fillId="13" borderId="276" xfId="134" applyNumberFormat="1" applyFont="1" applyFill="1" applyBorder="1"/>
    <xf numFmtId="0" fontId="14" fillId="49" borderId="0" xfId="134" applyFill="1"/>
    <xf numFmtId="0" fontId="14" fillId="49" borderId="0" xfId="134" applyFont="1" applyFill="1"/>
    <xf numFmtId="0" fontId="44" fillId="13" borderId="7" xfId="66" applyFont="1" applyFill="1" applyBorder="1"/>
    <xf numFmtId="0" fontId="44" fillId="13" borderId="7" xfId="66" quotePrefix="1" applyFont="1" applyFill="1" applyBorder="1" applyAlignment="1" applyProtection="1">
      <alignment horizontal="left"/>
    </xf>
    <xf numFmtId="0" fontId="44" fillId="53" borderId="7" xfId="66" applyFont="1" applyFill="1" applyBorder="1"/>
    <xf numFmtId="0" fontId="44" fillId="13" borderId="7" xfId="66" applyFont="1" applyFill="1" applyBorder="1" applyAlignment="1" applyProtection="1">
      <alignment horizontal="right"/>
    </xf>
    <xf numFmtId="0" fontId="44" fillId="13" borderId="7" xfId="66" applyFont="1" applyFill="1" applyBorder="1" applyAlignment="1" applyProtection="1">
      <alignment horizontal="left"/>
    </xf>
    <xf numFmtId="0" fontId="44" fillId="13" borderId="7" xfId="66" quotePrefix="1" applyFont="1" applyFill="1" applyBorder="1" applyAlignment="1" applyProtection="1">
      <alignment horizontal="right"/>
    </xf>
    <xf numFmtId="0" fontId="44" fillId="53" borderId="7" xfId="66" applyFont="1" applyFill="1" applyBorder="1" applyProtection="1"/>
    <xf numFmtId="0" fontId="45" fillId="53" borderId="0" xfId="66" applyFont="1" applyFill="1" applyBorder="1" applyAlignment="1" applyProtection="1">
      <alignment horizontal="centerContinuous"/>
    </xf>
    <xf numFmtId="0" fontId="52" fillId="53" borderId="7" xfId="66" applyFont="1" applyFill="1" applyBorder="1" applyAlignment="1" applyProtection="1">
      <alignment horizontal="centerContinuous"/>
    </xf>
    <xf numFmtId="0" fontId="52" fillId="53" borderId="15" xfId="66" applyFont="1" applyFill="1" applyBorder="1" applyAlignment="1" applyProtection="1">
      <alignment horizontal="centerContinuous"/>
    </xf>
    <xf numFmtId="0" fontId="52" fillId="13" borderId="43" xfId="66" applyFont="1" applyFill="1" applyBorder="1" applyAlignment="1" applyProtection="1">
      <alignment horizontal="centerContinuous"/>
    </xf>
    <xf numFmtId="0" fontId="52" fillId="53" borderId="21" xfId="66" applyFont="1" applyFill="1" applyBorder="1" applyAlignment="1" applyProtection="1">
      <alignment horizontal="center"/>
    </xf>
    <xf numFmtId="37" fontId="52" fillId="53" borderId="280" xfId="66" applyNumberFormat="1" applyFont="1" applyFill="1" applyBorder="1" applyProtection="1"/>
    <xf numFmtId="43" fontId="52" fillId="13" borderId="110" xfId="67" applyFont="1" applyFill="1" applyBorder="1" applyProtection="1"/>
    <xf numFmtId="43" fontId="52" fillId="13" borderId="21" xfId="67" applyFont="1" applyFill="1" applyBorder="1" applyProtection="1"/>
    <xf numFmtId="43" fontId="52" fillId="13" borderId="20" xfId="67" applyFont="1" applyFill="1" applyBorder="1" applyProtection="1"/>
    <xf numFmtId="43" fontId="52" fillId="13" borderId="147" xfId="67" applyFont="1" applyFill="1" applyBorder="1" applyProtection="1"/>
    <xf numFmtId="43" fontId="52" fillId="13" borderId="159" xfId="67" applyFont="1" applyFill="1" applyBorder="1" applyProtection="1"/>
    <xf numFmtId="43" fontId="52" fillId="13" borderId="170" xfId="67" applyFont="1" applyFill="1" applyBorder="1" applyProtection="1"/>
    <xf numFmtId="43" fontId="52" fillId="13" borderId="147" xfId="67" applyFont="1" applyFill="1" applyBorder="1" applyAlignment="1" applyProtection="1">
      <alignment horizontal="right"/>
    </xf>
    <xf numFmtId="43" fontId="52" fillId="13" borderId="94" xfId="67" applyFont="1" applyFill="1" applyBorder="1" applyProtection="1"/>
    <xf numFmtId="37" fontId="52" fillId="13" borderId="110" xfId="66" applyNumberFormat="1" applyFont="1" applyFill="1" applyBorder="1" applyProtection="1"/>
    <xf numFmtId="43" fontId="52" fillId="13" borderId="151" xfId="67" applyFont="1" applyFill="1" applyBorder="1" applyProtection="1"/>
    <xf numFmtId="43" fontId="52" fillId="13" borderId="212" xfId="67" applyFont="1" applyFill="1" applyBorder="1" applyProtection="1"/>
    <xf numFmtId="43" fontId="52" fillId="13" borderId="98" xfId="67" applyFont="1" applyFill="1" applyBorder="1" applyProtection="1"/>
    <xf numFmtId="43" fontId="52" fillId="13" borderId="182" xfId="67" applyFont="1" applyFill="1" applyBorder="1" applyProtection="1"/>
    <xf numFmtId="43" fontId="52" fillId="13" borderId="275" xfId="67" applyFont="1" applyFill="1" applyBorder="1" applyProtection="1"/>
    <xf numFmtId="43" fontId="52" fillId="13" borderId="219" xfId="67" applyFont="1" applyFill="1" applyBorder="1" applyProtection="1"/>
    <xf numFmtId="43" fontId="52" fillId="13" borderId="276" xfId="67" applyFont="1" applyFill="1" applyBorder="1" applyProtection="1"/>
    <xf numFmtId="0" fontId="44" fillId="13" borderId="2" xfId="66" applyFont="1" applyFill="1" applyBorder="1" applyAlignment="1" applyProtection="1"/>
    <xf numFmtId="0" fontId="44" fillId="13" borderId="2" xfId="66" applyFont="1" applyFill="1" applyBorder="1" applyAlignment="1" applyProtection="1">
      <alignment horizontal="right"/>
    </xf>
    <xf numFmtId="0" fontId="45" fillId="13" borderId="13" xfId="66" applyFont="1" applyFill="1" applyBorder="1" applyAlignment="1" applyProtection="1">
      <alignment horizontal="centerContinuous"/>
    </xf>
    <xf numFmtId="0" fontId="52" fillId="13" borderId="105" xfId="66" applyFont="1" applyFill="1" applyBorder="1" applyAlignment="1" applyProtection="1">
      <alignment horizontal="center"/>
    </xf>
    <xf numFmtId="0" fontId="52" fillId="13" borderId="60" xfId="66" applyFont="1" applyFill="1" applyBorder="1" applyAlignment="1" applyProtection="1">
      <alignment horizontal="centerContinuous"/>
    </xf>
    <xf numFmtId="0" fontId="52" fillId="13" borderId="45" xfId="66" applyFont="1" applyFill="1" applyBorder="1" applyAlignment="1" applyProtection="1">
      <alignment horizontal="centerContinuous"/>
    </xf>
    <xf numFmtId="0" fontId="52" fillId="13" borderId="46" xfId="66" applyFont="1" applyFill="1" applyBorder="1" applyProtection="1"/>
    <xf numFmtId="37" fontId="52" fillId="13" borderId="151" xfId="66" applyNumberFormat="1" applyFont="1" applyFill="1" applyBorder="1" applyAlignment="1">
      <alignment horizontal="center"/>
    </xf>
    <xf numFmtId="37" fontId="52" fillId="13" borderId="212" xfId="66" applyNumberFormat="1" applyFont="1" applyFill="1" applyBorder="1" applyProtection="1"/>
    <xf numFmtId="37" fontId="52" fillId="13" borderId="98" xfId="66" applyNumberFormat="1" applyFont="1" applyFill="1" applyBorder="1" applyProtection="1"/>
    <xf numFmtId="37" fontId="52" fillId="13" borderId="182" xfId="66" applyNumberFormat="1" applyFont="1" applyFill="1" applyBorder="1" applyAlignment="1" applyProtection="1">
      <alignment horizontal="right"/>
    </xf>
    <xf numFmtId="37" fontId="52" fillId="13" borderId="275" xfId="66" applyNumberFormat="1" applyFont="1" applyFill="1" applyBorder="1" applyAlignment="1" applyProtection="1">
      <alignment horizontal="right"/>
    </xf>
    <xf numFmtId="37" fontId="52" fillId="13" borderId="275" xfId="66" applyNumberFormat="1" applyFont="1" applyFill="1" applyBorder="1" applyAlignment="1" applyProtection="1">
      <alignment horizontal="center"/>
    </xf>
    <xf numFmtId="37" fontId="52" fillId="13" borderId="276" xfId="66" applyNumberFormat="1" applyFont="1" applyFill="1" applyBorder="1" applyAlignment="1" applyProtection="1">
      <alignment horizontal="right"/>
    </xf>
    <xf numFmtId="37" fontId="14" fillId="13" borderId="15" xfId="1" applyNumberFormat="1" applyFont="1" applyFill="1" applyBorder="1" applyAlignment="1" applyProtection="1">
      <alignment horizontal="center"/>
    </xf>
    <xf numFmtId="37" fontId="14" fillId="13" borderId="15" xfId="1" applyNumberFormat="1" applyFont="1" applyFill="1" applyBorder="1" applyAlignment="1" applyProtection="1">
      <alignment horizontal="centerContinuous"/>
    </xf>
    <xf numFmtId="0" fontId="8" fillId="0" borderId="13" xfId="79" applyFont="1" applyBorder="1" applyAlignment="1">
      <alignment vertical="center" textRotation="180"/>
    </xf>
    <xf numFmtId="37" fontId="8" fillId="0" borderId="16" xfId="79" applyNumberFormat="1" applyFont="1" applyFill="1" applyBorder="1" applyAlignment="1" applyProtection="1">
      <alignment horizontal="center"/>
    </xf>
    <xf numFmtId="39" fontId="8" fillId="0" borderId="16" xfId="79" applyNumberFormat="1" applyFont="1" applyFill="1" applyBorder="1" applyAlignment="1" applyProtection="1">
      <alignment horizontal="center"/>
    </xf>
    <xf numFmtId="2" fontId="8" fillId="0" borderId="16" xfId="79" applyNumberFormat="1" applyFont="1" applyFill="1" applyBorder="1" applyAlignment="1" applyProtection="1">
      <alignment horizontal="center"/>
    </xf>
    <xf numFmtId="37" fontId="8" fillId="0" borderId="13" xfId="79" applyNumberFormat="1" applyFont="1" applyFill="1" applyBorder="1" applyAlignment="1" applyProtection="1">
      <alignment horizontal="center"/>
    </xf>
    <xf numFmtId="39" fontId="8" fillId="0" borderId="13" xfId="79" applyNumberFormat="1" applyFont="1" applyFill="1" applyBorder="1" applyAlignment="1" applyProtection="1">
      <alignment horizontal="center"/>
    </xf>
    <xf numFmtId="0" fontId="14" fillId="13" borderId="0" xfId="102" quotePrefix="1" applyFont="1" applyFill="1" applyAlignment="1" applyProtection="1">
      <alignment horizontal="left"/>
    </xf>
    <xf numFmtId="0" fontId="14" fillId="13" borderId="0" xfId="102" applyFont="1" applyFill="1" applyAlignment="1" applyProtection="1"/>
    <xf numFmtId="0" fontId="16" fillId="13" borderId="1" xfId="102" applyFont="1" applyFill="1" applyBorder="1" applyAlignment="1" applyProtection="1">
      <alignment horizontal="centerContinuous"/>
    </xf>
    <xf numFmtId="0" fontId="19" fillId="57" borderId="1" xfId="102" applyFont="1" applyFill="1" applyBorder="1" applyAlignment="1">
      <alignment horizontal="center" vertical="center" wrapText="1"/>
    </xf>
    <xf numFmtId="0" fontId="19" fillId="13" borderId="6" xfId="102" applyFont="1" applyFill="1" applyBorder="1" applyProtection="1"/>
    <xf numFmtId="0" fontId="19" fillId="13" borderId="6" xfId="102" applyFont="1" applyFill="1" applyBorder="1" applyAlignment="1" applyProtection="1">
      <alignment horizontal="center"/>
    </xf>
    <xf numFmtId="0" fontId="19" fillId="13" borderId="55" xfId="102" applyFont="1" applyFill="1" applyBorder="1" applyProtection="1"/>
    <xf numFmtId="0" fontId="14" fillId="13" borderId="0" xfId="102" applyFont="1" applyFill="1" applyAlignment="1" applyProtection="1">
      <alignment horizontal="left"/>
    </xf>
    <xf numFmtId="0" fontId="14" fillId="13" borderId="0" xfId="102" applyFont="1" applyFill="1" applyAlignment="1" applyProtection="1">
      <alignment horizontal="right"/>
    </xf>
    <xf numFmtId="167" fontId="16" fillId="13" borderId="0" xfId="67" applyNumberFormat="1" applyFont="1" applyFill="1" applyProtection="1"/>
    <xf numFmtId="0" fontId="14" fillId="13" borderId="10" xfId="66" applyFont="1" applyFill="1" applyBorder="1" applyAlignment="1" applyProtection="1">
      <alignment horizontal="centerContinuous"/>
    </xf>
    <xf numFmtId="167" fontId="14" fillId="13" borderId="10" xfId="67" applyNumberFormat="1" applyFont="1" applyFill="1" applyBorder="1" applyAlignment="1" applyProtection="1">
      <alignment horizontal="centerContinuous"/>
    </xf>
    <xf numFmtId="0" fontId="14" fillId="13" borderId="11" xfId="66" applyFont="1" applyFill="1" applyBorder="1" applyAlignment="1" applyProtection="1">
      <alignment horizontal="centerContinuous"/>
    </xf>
    <xf numFmtId="167" fontId="16" fillId="13" borderId="0" xfId="67" applyNumberFormat="1" applyFont="1" applyFill="1" applyBorder="1" applyAlignment="1" applyProtection="1">
      <alignment horizontal="centerContinuous"/>
    </xf>
    <xf numFmtId="0" fontId="14" fillId="13" borderId="14" xfId="66" applyFont="1" applyFill="1" applyBorder="1" applyAlignment="1" applyProtection="1">
      <alignment horizontal="center"/>
    </xf>
    <xf numFmtId="0" fontId="14" fillId="13" borderId="15" xfId="66" applyFont="1" applyFill="1" applyBorder="1" applyAlignment="1" applyProtection="1">
      <alignment horizontal="center"/>
    </xf>
    <xf numFmtId="167" fontId="14" fillId="13" borderId="0" xfId="67" applyNumberFormat="1" applyFont="1" applyFill="1" applyBorder="1" applyProtection="1"/>
    <xf numFmtId="167" fontId="14" fillId="13" borderId="7" xfId="67" applyNumberFormat="1" applyFont="1" applyFill="1" applyBorder="1" applyProtection="1"/>
    <xf numFmtId="0" fontId="14" fillId="13" borderId="16" xfId="66" applyFont="1" applyFill="1" applyBorder="1" applyAlignment="1" applyProtection="1">
      <alignment horizontal="center"/>
    </xf>
    <xf numFmtId="167" fontId="19" fillId="13" borderId="66" xfId="67" applyNumberFormat="1" applyFont="1" applyFill="1" applyBorder="1" applyAlignment="1" applyProtection="1">
      <alignment horizontal="center"/>
    </xf>
    <xf numFmtId="167" fontId="19" fillId="13" borderId="67" xfId="67" applyNumberFormat="1" applyFont="1" applyFill="1" applyBorder="1" applyAlignment="1" applyProtection="1">
      <alignment horizontal="center"/>
    </xf>
    <xf numFmtId="167" fontId="19" fillId="13" borderId="69" xfId="67" applyNumberFormat="1" applyFont="1" applyFill="1" applyBorder="1" applyAlignment="1" applyProtection="1">
      <alignment horizontal="center"/>
    </xf>
    <xf numFmtId="0" fontId="14" fillId="13" borderId="20" xfId="66" applyFont="1" applyFill="1" applyBorder="1" applyAlignment="1" applyProtection="1">
      <alignment horizontal="center"/>
    </xf>
    <xf numFmtId="0" fontId="14" fillId="13" borderId="13" xfId="66" applyFont="1" applyFill="1" applyBorder="1" applyAlignment="1" applyProtection="1">
      <alignment horizontal="center"/>
    </xf>
    <xf numFmtId="0" fontId="14" fillId="13" borderId="0" xfId="66" applyFont="1" applyFill="1" applyBorder="1" applyProtection="1"/>
    <xf numFmtId="167" fontId="14" fillId="13" borderId="67" xfId="67" applyNumberFormat="1" applyFont="1" applyFill="1" applyBorder="1" applyProtection="1"/>
    <xf numFmtId="0" fontId="14" fillId="13" borderId="51" xfId="66" applyFont="1" applyFill="1" applyBorder="1" applyAlignment="1" applyProtection="1">
      <alignment horizontal="center"/>
    </xf>
    <xf numFmtId="167" fontId="19" fillId="13" borderId="69" xfId="67" applyNumberFormat="1" applyFont="1" applyFill="1" applyBorder="1" applyProtection="1"/>
    <xf numFmtId="167" fontId="19" fillId="0" borderId="69" xfId="67" applyNumberFormat="1" applyFont="1" applyFill="1" applyBorder="1" applyProtection="1"/>
    <xf numFmtId="0" fontId="14" fillId="13" borderId="20" xfId="66" applyNumberFormat="1" applyFont="1" applyFill="1" applyBorder="1" applyAlignment="1" applyProtection="1">
      <alignment horizontal="center"/>
    </xf>
    <xf numFmtId="167" fontId="19" fillId="13" borderId="71" xfId="67" applyNumberFormat="1" applyFont="1" applyFill="1" applyBorder="1" applyProtection="1"/>
    <xf numFmtId="167" fontId="19" fillId="13" borderId="72" xfId="67" applyNumberFormat="1" applyFont="1" applyFill="1" applyBorder="1" applyProtection="1"/>
    <xf numFmtId="167" fontId="19" fillId="13" borderId="73" xfId="67" applyNumberFormat="1" applyFont="1" applyFill="1" applyBorder="1" applyProtection="1"/>
    <xf numFmtId="0" fontId="14" fillId="13" borderId="49" xfId="66" applyFont="1" applyFill="1" applyBorder="1" applyAlignment="1" applyProtection="1">
      <alignment horizontal="center"/>
    </xf>
    <xf numFmtId="0" fontId="14" fillId="13" borderId="55" xfId="66" applyFont="1" applyFill="1" applyBorder="1" applyAlignment="1" applyProtection="1">
      <alignment horizontal="center"/>
    </xf>
    <xf numFmtId="0" fontId="14" fillId="13" borderId="52" xfId="66" applyFont="1" applyFill="1" applyBorder="1" applyAlignment="1" applyProtection="1">
      <alignment horizontal="center"/>
    </xf>
    <xf numFmtId="167" fontId="19" fillId="13" borderId="67" xfId="67" applyNumberFormat="1" applyFont="1" applyFill="1" applyBorder="1" applyProtection="1"/>
    <xf numFmtId="167" fontId="19" fillId="13" borderId="74" xfId="67" applyNumberFormat="1" applyFont="1" applyFill="1" applyBorder="1" applyProtection="1"/>
    <xf numFmtId="167" fontId="19" fillId="13" borderId="75" xfId="67" applyNumberFormat="1" applyFont="1" applyFill="1" applyBorder="1" applyProtection="1"/>
    <xf numFmtId="167" fontId="19" fillId="13" borderId="76" xfId="67" applyNumberFormat="1" applyFont="1" applyFill="1" applyBorder="1" applyProtection="1"/>
    <xf numFmtId="167" fontId="14" fillId="13" borderId="15" xfId="67" applyNumberFormat="1" applyFont="1" applyFill="1" applyBorder="1" applyProtection="1"/>
    <xf numFmtId="0" fontId="14" fillId="13" borderId="9" xfId="66" applyFont="1" applyFill="1" applyBorder="1" applyAlignment="1" applyProtection="1">
      <alignment horizontal="center"/>
    </xf>
    <xf numFmtId="0" fontId="14" fillId="13" borderId="10" xfId="66" applyFont="1" applyFill="1" applyBorder="1" applyAlignment="1" applyProtection="1">
      <alignment horizontal="center"/>
    </xf>
    <xf numFmtId="0" fontId="14" fillId="13" borderId="10" xfId="66" applyFont="1" applyFill="1" applyBorder="1" applyProtection="1"/>
    <xf numFmtId="167" fontId="14" fillId="13" borderId="10" xfId="67" applyNumberFormat="1" applyFont="1" applyFill="1" applyBorder="1" applyProtection="1"/>
    <xf numFmtId="0" fontId="14" fillId="13" borderId="11" xfId="66" applyFont="1" applyFill="1" applyBorder="1" applyAlignment="1" applyProtection="1">
      <alignment horizontal="center"/>
    </xf>
    <xf numFmtId="0" fontId="14" fillId="13" borderId="12" xfId="66" applyFont="1" applyFill="1" applyBorder="1" applyAlignment="1" applyProtection="1">
      <alignment horizontal="center"/>
    </xf>
    <xf numFmtId="167" fontId="14" fillId="13" borderId="0" xfId="67" applyNumberFormat="1" applyFont="1" applyFill="1" applyProtection="1"/>
    <xf numFmtId="167" fontId="14" fillId="13" borderId="0" xfId="67" applyNumberFormat="1" applyFont="1" applyFill="1"/>
    <xf numFmtId="167" fontId="14" fillId="13" borderId="0" xfId="67" quotePrefix="1" applyNumberFormat="1" applyFont="1" applyFill="1" applyAlignment="1" applyProtection="1">
      <alignment horizontal="left"/>
    </xf>
    <xf numFmtId="167" fontId="14" fillId="13" borderId="0" xfId="67" applyNumberFormat="1" applyFont="1" applyFill="1" applyAlignment="1" applyProtection="1">
      <alignment horizontal="right"/>
    </xf>
    <xf numFmtId="167" fontId="16" fillId="13" borderId="0" xfId="67" applyNumberFormat="1" applyFont="1" applyFill="1" applyAlignment="1" applyProtection="1">
      <alignment horizontal="centerContinuous"/>
    </xf>
    <xf numFmtId="167" fontId="19" fillId="13" borderId="77" xfId="67" applyNumberFormat="1" applyFont="1" applyFill="1" applyBorder="1" applyAlignment="1" applyProtection="1">
      <alignment horizontal="center"/>
    </xf>
    <xf numFmtId="167" fontId="19" fillId="13" borderId="78" xfId="67" applyNumberFormat="1" applyFont="1" applyFill="1" applyBorder="1" applyAlignment="1" applyProtection="1">
      <alignment horizontal="center"/>
    </xf>
    <xf numFmtId="167" fontId="19" fillId="13" borderId="79" xfId="67" applyNumberFormat="1" applyFont="1" applyFill="1" applyBorder="1" applyAlignment="1" applyProtection="1">
      <alignment horizontal="center"/>
    </xf>
    <xf numFmtId="167" fontId="19" fillId="13" borderId="80" xfId="67" applyNumberFormat="1" applyFont="1" applyFill="1" applyBorder="1" applyAlignment="1" applyProtection="1">
      <alignment horizontal="center"/>
    </xf>
    <xf numFmtId="167" fontId="19" fillId="13" borderId="81" xfId="67" applyNumberFormat="1" applyFont="1" applyFill="1" applyBorder="1" applyAlignment="1" applyProtection="1">
      <alignment horizontal="center"/>
    </xf>
    <xf numFmtId="167" fontId="19" fillId="13" borderId="82" xfId="67" applyNumberFormat="1" applyFont="1" applyFill="1" applyBorder="1" applyAlignment="1" applyProtection="1">
      <alignment horizontal="center"/>
    </xf>
    <xf numFmtId="167" fontId="14" fillId="13" borderId="79" xfId="67" applyNumberFormat="1" applyFont="1" applyFill="1" applyBorder="1" applyProtection="1"/>
    <xf numFmtId="167" fontId="14" fillId="13" borderId="80" xfId="67" applyNumberFormat="1" applyFont="1" applyFill="1" applyBorder="1" applyProtection="1"/>
    <xf numFmtId="167" fontId="19" fillId="13" borderId="79" xfId="67" applyNumberFormat="1" applyFont="1" applyFill="1" applyBorder="1" applyProtection="1"/>
    <xf numFmtId="167" fontId="19" fillId="13" borderId="80" xfId="67" applyNumberFormat="1" applyFont="1" applyFill="1" applyBorder="1" applyProtection="1"/>
    <xf numFmtId="167" fontId="14" fillId="13" borderId="81" xfId="67" applyNumberFormat="1" applyFont="1" applyFill="1" applyBorder="1" applyProtection="1"/>
    <xf numFmtId="167" fontId="14" fillId="13" borderId="82" xfId="67" applyNumberFormat="1" applyFont="1" applyFill="1" applyBorder="1" applyProtection="1"/>
    <xf numFmtId="167" fontId="19" fillId="0" borderId="81" xfId="67" applyNumberFormat="1" applyFont="1" applyFill="1" applyBorder="1" applyProtection="1"/>
    <xf numFmtId="167" fontId="19" fillId="0" borderId="82" xfId="67" applyNumberFormat="1" applyFont="1" applyFill="1" applyBorder="1" applyProtection="1"/>
    <xf numFmtId="0" fontId="14" fillId="13" borderId="40" xfId="66" applyFont="1" applyFill="1" applyBorder="1"/>
    <xf numFmtId="167" fontId="19" fillId="0" borderId="83" xfId="67" applyNumberFormat="1" applyFont="1" applyFill="1" applyBorder="1" applyProtection="1"/>
    <xf numFmtId="167" fontId="19" fillId="13" borderId="82" xfId="67" applyNumberFormat="1" applyFont="1" applyFill="1" applyBorder="1" applyProtection="1"/>
    <xf numFmtId="167" fontId="19" fillId="0" borderId="86" xfId="67" applyNumberFormat="1" applyFont="1" applyFill="1" applyBorder="1" applyProtection="1"/>
    <xf numFmtId="167" fontId="19" fillId="0" borderId="87" xfId="67" applyNumberFormat="1" applyFont="1" applyFill="1" applyBorder="1" applyProtection="1"/>
    <xf numFmtId="167" fontId="19" fillId="0" borderId="0" xfId="67" applyNumberFormat="1" applyFont="1" applyFill="1" applyBorder="1" applyProtection="1"/>
    <xf numFmtId="167" fontId="14" fillId="13" borderId="0" xfId="67" applyNumberFormat="1" applyFont="1" applyFill="1" applyBorder="1" applyAlignment="1" applyProtection="1">
      <alignment horizontal="centerContinuous"/>
    </xf>
    <xf numFmtId="0" fontId="14" fillId="13" borderId="0" xfId="66" applyFont="1" applyFill="1" applyBorder="1" applyAlignment="1" applyProtection="1">
      <alignment horizontal="center"/>
    </xf>
    <xf numFmtId="0" fontId="14" fillId="13" borderId="2" xfId="66" applyFont="1" applyFill="1" applyBorder="1" applyAlignment="1" applyProtection="1">
      <alignment horizontal="centerContinuous"/>
    </xf>
    <xf numFmtId="167" fontId="14" fillId="13" borderId="2" xfId="67" applyNumberFormat="1" applyFont="1" applyFill="1" applyBorder="1" applyAlignment="1" applyProtection="1">
      <alignment horizontal="centerContinuous"/>
    </xf>
    <xf numFmtId="0" fontId="14" fillId="13" borderId="3" xfId="66" applyFont="1" applyFill="1" applyBorder="1" applyAlignment="1" applyProtection="1">
      <alignment horizontal="centerContinuous"/>
    </xf>
    <xf numFmtId="0" fontId="14" fillId="13" borderId="0" xfId="66" applyFont="1" applyFill="1" applyBorder="1" applyAlignment="1" applyProtection="1">
      <alignment horizontal="centerContinuous"/>
    </xf>
    <xf numFmtId="0" fontId="14" fillId="13" borderId="5" xfId="66" applyFont="1" applyFill="1" applyBorder="1" applyAlignment="1" applyProtection="1">
      <alignment horizontal="centerContinuous"/>
    </xf>
    <xf numFmtId="0" fontId="14" fillId="13" borderId="4" xfId="66" applyFont="1" applyFill="1" applyBorder="1"/>
    <xf numFmtId="0" fontId="14" fillId="13" borderId="0" xfId="66" applyFont="1" applyFill="1" applyBorder="1"/>
    <xf numFmtId="0" fontId="14" fillId="13" borderId="5" xfId="66" applyFont="1" applyFill="1" applyBorder="1"/>
    <xf numFmtId="167" fontId="19" fillId="13" borderId="0" xfId="67" applyNumberFormat="1" applyFont="1" applyFill="1" applyBorder="1" applyProtection="1"/>
    <xf numFmtId="0" fontId="14" fillId="13" borderId="7" xfId="66" applyFont="1" applyFill="1" applyBorder="1" applyProtection="1"/>
    <xf numFmtId="167" fontId="19" fillId="13" borderId="7" xfId="67" applyNumberFormat="1" applyFont="1" applyFill="1" applyBorder="1" applyProtection="1"/>
    <xf numFmtId="0" fontId="14" fillId="0" borderId="15" xfId="66" applyFont="1" applyFill="1" applyBorder="1" applyProtection="1"/>
    <xf numFmtId="0" fontId="14" fillId="0" borderId="0" xfId="66" applyFont="1" applyFill="1" applyBorder="1"/>
    <xf numFmtId="0" fontId="14" fillId="0" borderId="5" xfId="66" applyFont="1" applyFill="1" applyBorder="1"/>
    <xf numFmtId="0" fontId="14" fillId="13" borderId="12" xfId="66" applyFont="1" applyFill="1" applyBorder="1" applyAlignment="1" applyProtection="1">
      <alignment horizontal="centerContinuous"/>
    </xf>
    <xf numFmtId="0" fontId="14" fillId="49" borderId="0" xfId="66" applyFont="1" applyFill="1"/>
    <xf numFmtId="0" fontId="19" fillId="13" borderId="0" xfId="66" applyFont="1" applyFill="1" applyAlignment="1" applyProtection="1">
      <alignment horizontal="right"/>
    </xf>
    <xf numFmtId="0" fontId="19" fillId="13" borderId="88" xfId="66" applyFont="1" applyFill="1" applyBorder="1" applyProtection="1"/>
    <xf numFmtId="0" fontId="19" fillId="13" borderId="77" xfId="66" applyFont="1" applyFill="1" applyBorder="1" applyProtection="1"/>
    <xf numFmtId="0" fontId="19" fillId="13" borderId="89" xfId="66" applyFont="1" applyFill="1" applyBorder="1" applyProtection="1"/>
    <xf numFmtId="0" fontId="19" fillId="13" borderId="90" xfId="66" applyFont="1" applyFill="1" applyBorder="1" applyProtection="1"/>
    <xf numFmtId="0" fontId="19" fillId="13" borderId="91" xfId="66" applyFont="1" applyFill="1" applyBorder="1" applyProtection="1"/>
    <xf numFmtId="0" fontId="19" fillId="13" borderId="79" xfId="66" applyFont="1" applyFill="1" applyBorder="1" applyProtection="1"/>
    <xf numFmtId="0" fontId="19" fillId="13" borderId="92" xfId="66" applyFont="1" applyFill="1" applyBorder="1" applyProtection="1"/>
    <xf numFmtId="37" fontId="19" fillId="13" borderId="21" xfId="66" applyNumberFormat="1" applyFont="1" applyFill="1" applyBorder="1" applyAlignment="1" applyProtection="1">
      <alignment horizontal="center"/>
    </xf>
    <xf numFmtId="37" fontId="19" fillId="0" borderId="93" xfId="67" applyNumberFormat="1" applyFont="1" applyFill="1" applyBorder="1" applyProtection="1"/>
    <xf numFmtId="37" fontId="19" fillId="13" borderId="81" xfId="67" applyNumberFormat="1" applyFont="1" applyFill="1" applyBorder="1" applyProtection="1"/>
    <xf numFmtId="37" fontId="19" fillId="13" borderId="16" xfId="67" applyNumberFormat="1" applyFont="1" applyFill="1" applyBorder="1" applyProtection="1"/>
    <xf numFmtId="37" fontId="19" fillId="13" borderId="94" xfId="67" applyNumberFormat="1" applyFont="1" applyFill="1" applyBorder="1" applyProtection="1"/>
    <xf numFmtId="37" fontId="19" fillId="0" borderId="81" xfId="67" applyNumberFormat="1" applyFont="1" applyFill="1" applyBorder="1" applyProtection="1"/>
    <xf numFmtId="37" fontId="19" fillId="13" borderId="13" xfId="67" applyNumberFormat="1" applyFont="1" applyFill="1" applyBorder="1" applyProtection="1"/>
    <xf numFmtId="37" fontId="19" fillId="0" borderId="91" xfId="67" applyNumberFormat="1" applyFont="1" applyFill="1" applyBorder="1" applyProtection="1"/>
    <xf numFmtId="37" fontId="19" fillId="13" borderId="79" xfId="67" applyNumberFormat="1" applyFont="1" applyFill="1" applyBorder="1" applyProtection="1"/>
    <xf numFmtId="37" fontId="19" fillId="13" borderId="3" xfId="67" applyNumberFormat="1" applyFont="1" applyFill="1" applyBorder="1" applyProtection="1"/>
    <xf numFmtId="37" fontId="19" fillId="13" borderId="95" xfId="67" applyNumberFormat="1" applyFont="1" applyFill="1" applyBorder="1" applyProtection="1"/>
    <xf numFmtId="37" fontId="19" fillId="13" borderId="8" xfId="67" applyNumberFormat="1" applyFont="1" applyFill="1" applyBorder="1" applyProtection="1"/>
    <xf numFmtId="37" fontId="19" fillId="13" borderId="96" xfId="67" applyNumberFormat="1" applyFont="1" applyFill="1" applyBorder="1" applyProtection="1"/>
    <xf numFmtId="37" fontId="19" fillId="13" borderId="92" xfId="67" applyNumberFormat="1" applyFont="1" applyFill="1" applyBorder="1" applyProtection="1"/>
    <xf numFmtId="37" fontId="19" fillId="13" borderId="97" xfId="67" applyNumberFormat="1" applyFont="1" applyFill="1" applyBorder="1" applyProtection="1"/>
    <xf numFmtId="37" fontId="19" fillId="13" borderId="98" xfId="67" applyNumberFormat="1" applyFont="1" applyFill="1" applyBorder="1" applyProtection="1"/>
    <xf numFmtId="37" fontId="19" fillId="13" borderId="20" xfId="66" applyNumberFormat="1" applyFont="1" applyFill="1" applyBorder="1" applyAlignment="1" applyProtection="1">
      <alignment horizontal="center"/>
    </xf>
    <xf numFmtId="37" fontId="19" fillId="13" borderId="13" xfId="66" applyNumberFormat="1" applyFont="1" applyFill="1" applyBorder="1" applyAlignment="1" applyProtection="1">
      <alignment horizontal="center"/>
    </xf>
    <xf numFmtId="37" fontId="19" fillId="0" borderId="79" xfId="67" applyNumberFormat="1" applyFont="1" applyFill="1" applyBorder="1" applyProtection="1"/>
    <xf numFmtId="37" fontId="19" fillId="50" borderId="13" xfId="67" applyNumberFormat="1" applyFont="1" applyFill="1" applyBorder="1" applyProtection="1"/>
    <xf numFmtId="37" fontId="19" fillId="50" borderId="20" xfId="67" applyNumberFormat="1" applyFont="1" applyFill="1" applyBorder="1" applyProtection="1"/>
    <xf numFmtId="37" fontId="19" fillId="50" borderId="16" xfId="67" applyNumberFormat="1" applyFont="1" applyFill="1" applyBorder="1" applyProtection="1"/>
    <xf numFmtId="37" fontId="19" fillId="50" borderId="21" xfId="67" applyNumberFormat="1" applyFont="1" applyFill="1" applyBorder="1" applyProtection="1"/>
    <xf numFmtId="37" fontId="19" fillId="50" borderId="18" xfId="67" applyNumberFormat="1" applyFont="1" applyFill="1" applyBorder="1" applyProtection="1"/>
    <xf numFmtId="37" fontId="19" fillId="50" borderId="63" xfId="67" applyNumberFormat="1" applyFont="1" applyFill="1" applyBorder="1" applyProtection="1"/>
    <xf numFmtId="37" fontId="19" fillId="50" borderId="3" xfId="67" applyNumberFormat="1" applyFont="1" applyFill="1" applyBorder="1" applyProtection="1"/>
    <xf numFmtId="37" fontId="19" fillId="50" borderId="5" xfId="67" applyNumberFormat="1" applyFont="1" applyFill="1" applyBorder="1" applyProtection="1"/>
    <xf numFmtId="37" fontId="19" fillId="50" borderId="8" xfId="67" applyNumberFormat="1" applyFont="1" applyFill="1" applyBorder="1" applyProtection="1"/>
    <xf numFmtId="37" fontId="19" fillId="13" borderId="99" xfId="67" applyNumberFormat="1" applyFont="1" applyFill="1" applyBorder="1" applyProtection="1"/>
    <xf numFmtId="37" fontId="19" fillId="13" borderId="100" xfId="67" applyNumberFormat="1" applyFont="1" applyFill="1" applyBorder="1" applyProtection="1"/>
    <xf numFmtId="37" fontId="19" fillId="0" borderId="101" xfId="67" applyNumberFormat="1" applyFont="1" applyFill="1" applyBorder="1" applyProtection="1"/>
    <xf numFmtId="37" fontId="19" fillId="13" borderId="102" xfId="67" applyNumberFormat="1" applyFont="1" applyFill="1" applyBorder="1" applyProtection="1"/>
    <xf numFmtId="0" fontId="19" fillId="13" borderId="3" xfId="66" applyFont="1" applyFill="1" applyBorder="1" applyAlignment="1" applyProtection="1">
      <alignment horizontal="centerContinuous"/>
    </xf>
    <xf numFmtId="0" fontId="14" fillId="13" borderId="4" xfId="66" applyFont="1" applyFill="1" applyBorder="1" applyAlignment="1" applyProtection="1">
      <alignment horizontal="centerContinuous"/>
    </xf>
    <xf numFmtId="0" fontId="16" fillId="13" borderId="0" xfId="66" applyFont="1" applyFill="1" applyBorder="1" applyAlignment="1" applyProtection="1">
      <alignment horizontal="centerContinuous"/>
    </xf>
    <xf numFmtId="37" fontId="19" fillId="13" borderId="42" xfId="66" applyNumberFormat="1" applyFont="1" applyFill="1" applyBorder="1" applyAlignment="1" applyProtection="1">
      <alignment horizontal="center"/>
    </xf>
    <xf numFmtId="37" fontId="19" fillId="13" borderId="43" xfId="66" applyNumberFormat="1" applyFont="1" applyFill="1" applyBorder="1" applyAlignment="1" applyProtection="1">
      <alignment horizontal="center"/>
    </xf>
    <xf numFmtId="37" fontId="19" fillId="13" borderId="0" xfId="66" applyNumberFormat="1" applyFont="1" applyFill="1" applyBorder="1" applyAlignment="1" applyProtection="1">
      <alignment horizontal="centerContinuous"/>
    </xf>
    <xf numFmtId="37" fontId="19" fillId="0" borderId="88" xfId="66" applyNumberFormat="1" applyFont="1" applyFill="1" applyBorder="1" applyProtection="1"/>
    <xf numFmtId="37" fontId="19" fillId="13" borderId="77" xfId="66" applyNumberFormat="1" applyFont="1" applyFill="1" applyBorder="1" applyProtection="1"/>
    <xf numFmtId="37" fontId="19" fillId="13" borderId="5" xfId="66" applyNumberFormat="1" applyFont="1" applyFill="1" applyBorder="1" applyAlignment="1" applyProtection="1">
      <alignment horizontal="center"/>
    </xf>
    <xf numFmtId="37" fontId="19" fillId="0" borderId="91" xfId="66" applyNumberFormat="1" applyFont="1" applyFill="1" applyBorder="1" applyProtection="1"/>
    <xf numFmtId="37" fontId="19" fillId="13" borderId="79" xfId="66" applyNumberFormat="1" applyFont="1" applyFill="1" applyBorder="1" applyProtection="1"/>
    <xf numFmtId="37" fontId="19" fillId="0" borderId="93" xfId="66" applyNumberFormat="1" applyFont="1" applyFill="1" applyBorder="1" applyProtection="1"/>
    <xf numFmtId="37" fontId="19" fillId="13" borderId="81" xfId="66" applyNumberFormat="1" applyFont="1" applyFill="1" applyBorder="1" applyProtection="1"/>
    <xf numFmtId="37" fontId="19" fillId="13" borderId="104" xfId="66" applyNumberFormat="1" applyFont="1" applyFill="1" applyBorder="1" applyAlignment="1" applyProtection="1">
      <alignment horizontal="center"/>
    </xf>
    <xf numFmtId="37" fontId="19" fillId="0" borderId="81" xfId="66" applyNumberFormat="1" applyFont="1" applyFill="1" applyBorder="1" applyProtection="1"/>
    <xf numFmtId="37" fontId="19" fillId="13" borderId="105" xfId="66" applyNumberFormat="1" applyFont="1" applyFill="1" applyBorder="1" applyAlignment="1" applyProtection="1">
      <alignment horizontal="center"/>
    </xf>
    <xf numFmtId="37" fontId="19" fillId="13" borderId="45" xfId="66" applyNumberFormat="1" applyFont="1" applyFill="1" applyBorder="1" applyProtection="1"/>
    <xf numFmtId="0" fontId="19" fillId="13" borderId="45" xfId="66" applyFont="1" applyFill="1" applyBorder="1" applyProtection="1"/>
    <xf numFmtId="37" fontId="19" fillId="0" borderId="106" xfId="66" applyNumberFormat="1" applyFont="1" applyFill="1" applyBorder="1" applyProtection="1"/>
    <xf numFmtId="37" fontId="19" fillId="13" borderId="107" xfId="66" applyNumberFormat="1" applyFont="1" applyFill="1" applyBorder="1" applyProtection="1"/>
    <xf numFmtId="37" fontId="19" fillId="13" borderId="46" xfId="66" applyNumberFormat="1" applyFont="1" applyFill="1" applyBorder="1" applyAlignment="1" applyProtection="1">
      <alignment horizontal="center"/>
    </xf>
    <xf numFmtId="0" fontId="14" fillId="13" borderId="4" xfId="66" applyFont="1" applyFill="1" applyBorder="1" applyProtection="1"/>
    <xf numFmtId="37" fontId="19" fillId="13" borderId="20" xfId="66" applyNumberFormat="1" applyFont="1" applyFill="1" applyBorder="1" applyAlignment="1" applyProtection="1">
      <alignment horizontal="centerContinuous"/>
    </xf>
    <xf numFmtId="0" fontId="14" fillId="13" borderId="5" xfId="66" applyFont="1" applyFill="1" applyBorder="1" applyProtection="1"/>
    <xf numFmtId="37" fontId="19" fillId="0" borderId="101" xfId="66" applyNumberFormat="1" applyFont="1" applyFill="1" applyBorder="1" applyProtection="1"/>
    <xf numFmtId="37" fontId="19" fillId="13" borderId="86" xfId="66" applyNumberFormat="1" applyFont="1" applyFill="1" applyBorder="1" applyProtection="1"/>
    <xf numFmtId="37" fontId="19" fillId="13" borderId="4" xfId="66" applyNumberFormat="1" applyFont="1" applyFill="1" applyBorder="1" applyAlignment="1" applyProtection="1">
      <alignment horizontal="center"/>
    </xf>
    <xf numFmtId="37" fontId="19" fillId="13" borderId="0" xfId="66" applyNumberFormat="1" applyFont="1" applyFill="1" applyBorder="1" applyAlignment="1" applyProtection="1">
      <alignment horizontal="center"/>
    </xf>
    <xf numFmtId="0" fontId="14" fillId="13" borderId="6" xfId="66" applyFont="1" applyFill="1" applyBorder="1" applyAlignment="1" applyProtection="1">
      <alignment horizontal="center"/>
    </xf>
    <xf numFmtId="0" fontId="14" fillId="13" borderId="7" xfId="66" applyFont="1" applyFill="1" applyBorder="1" applyAlignment="1" applyProtection="1">
      <alignment horizontal="center"/>
    </xf>
    <xf numFmtId="0" fontId="14" fillId="13" borderId="0" xfId="66" applyFont="1" applyFill="1" applyBorder="1" applyAlignment="1" applyProtection="1">
      <alignment horizontal="left"/>
    </xf>
    <xf numFmtId="0" fontId="14" fillId="13" borderId="1" xfId="66" applyFont="1" applyFill="1" applyBorder="1"/>
    <xf numFmtId="0" fontId="14" fillId="13" borderId="4" xfId="66" applyFont="1" applyFill="1" applyBorder="1" applyAlignment="1" applyProtection="1">
      <alignment horizontal="center"/>
    </xf>
    <xf numFmtId="0" fontId="16" fillId="13" borderId="0" xfId="126" applyFont="1" applyFill="1"/>
    <xf numFmtId="0" fontId="16" fillId="13" borderId="9" xfId="126" applyFont="1" applyFill="1" applyBorder="1" applyAlignment="1">
      <alignment horizontal="centerContinuous"/>
    </xf>
    <xf numFmtId="0" fontId="14" fillId="13" borderId="10" xfId="126" applyFont="1" applyFill="1" applyBorder="1" applyAlignment="1">
      <alignment horizontal="centerContinuous"/>
    </xf>
    <xf numFmtId="0" fontId="14" fillId="13" borderId="11" xfId="126" applyFont="1" applyFill="1" applyBorder="1" applyAlignment="1">
      <alignment horizontal="centerContinuous"/>
    </xf>
    <xf numFmtId="0" fontId="14" fillId="13" borderId="0" xfId="126" applyFont="1" applyFill="1" applyAlignment="1">
      <alignment horizontal="centerContinuous"/>
    </xf>
    <xf numFmtId="0" fontId="14" fillId="13" borderId="13" xfId="126" applyFont="1" applyFill="1" applyBorder="1" applyAlignment="1">
      <alignment horizontal="centerContinuous"/>
    </xf>
    <xf numFmtId="0" fontId="14" fillId="13" borderId="12" xfId="126" applyFont="1" applyFill="1" applyBorder="1"/>
    <xf numFmtId="0" fontId="14" fillId="13" borderId="13" xfId="126" applyFont="1" applyFill="1" applyBorder="1"/>
    <xf numFmtId="0" fontId="19" fillId="13" borderId="12" xfId="126" applyFont="1" applyFill="1" applyBorder="1"/>
    <xf numFmtId="0" fontId="19" fillId="13" borderId="0" xfId="126" applyFont="1" applyFill="1" applyAlignment="1">
      <alignment horizontal="center"/>
    </xf>
    <xf numFmtId="0" fontId="19" fillId="13" borderId="23" xfId="126" applyFont="1" applyFill="1" applyBorder="1" applyAlignment="1">
      <alignment horizontal="center"/>
    </xf>
    <xf numFmtId="0" fontId="19" fillId="13" borderId="10" xfId="126" applyFont="1" applyFill="1" applyBorder="1" applyAlignment="1">
      <alignment horizontal="centerContinuous"/>
    </xf>
    <xf numFmtId="0" fontId="19" fillId="13" borderId="20" xfId="126" applyFont="1" applyFill="1" applyBorder="1"/>
    <xf numFmtId="0" fontId="19" fillId="13" borderId="15" xfId="126" applyFont="1" applyFill="1" applyBorder="1" applyAlignment="1">
      <alignment horizontal="centerContinuous"/>
    </xf>
    <xf numFmtId="0" fontId="14" fillId="13" borderId="15" xfId="126" applyFont="1" applyFill="1" applyBorder="1" applyAlignment="1">
      <alignment horizontal="centerContinuous"/>
    </xf>
    <xf numFmtId="37" fontId="19" fillId="0" borderId="108" xfId="126" applyNumberFormat="1" applyFont="1" applyFill="1" applyBorder="1"/>
    <xf numFmtId="37" fontId="19" fillId="0" borderId="109" xfId="126" applyNumberFormat="1" applyFont="1" applyFill="1" applyBorder="1"/>
    <xf numFmtId="37" fontId="14" fillId="13" borderId="0" xfId="126" applyNumberFormat="1" applyFont="1" applyFill="1"/>
    <xf numFmtId="0" fontId="14" fillId="13" borderId="16" xfId="126" applyFont="1" applyFill="1" applyBorder="1"/>
    <xf numFmtId="37" fontId="19" fillId="13" borderId="110" xfId="126" applyNumberFormat="1" applyFont="1" applyFill="1" applyBorder="1"/>
    <xf numFmtId="37" fontId="19" fillId="13" borderId="111" xfId="126" applyNumberFormat="1" applyFont="1" applyFill="1" applyBorder="1"/>
    <xf numFmtId="37" fontId="19" fillId="0" borderId="112" xfId="126" applyNumberFormat="1" applyFont="1" applyFill="1" applyBorder="1"/>
    <xf numFmtId="37" fontId="19" fillId="0" borderId="113" xfId="126" applyNumberFormat="1" applyFont="1" applyFill="1" applyBorder="1"/>
    <xf numFmtId="37" fontId="19" fillId="0" borderId="110" xfId="126" applyNumberFormat="1" applyFont="1" applyFill="1" applyBorder="1"/>
    <xf numFmtId="37" fontId="19" fillId="0" borderId="111" xfId="126" applyNumberFormat="1" applyFont="1" applyFill="1" applyBorder="1"/>
    <xf numFmtId="37" fontId="19" fillId="0" borderId="114" xfId="126" applyNumberFormat="1" applyFont="1" applyFill="1" applyBorder="1"/>
    <xf numFmtId="37" fontId="19" fillId="0" borderId="115" xfId="126" applyNumberFormat="1" applyFont="1" applyFill="1" applyBorder="1"/>
    <xf numFmtId="37" fontId="19" fillId="0" borderId="116" xfId="126" applyNumberFormat="1" applyFont="1" applyFill="1" applyBorder="1"/>
    <xf numFmtId="37" fontId="19" fillId="0" borderId="117" xfId="126" applyNumberFormat="1" applyFont="1" applyFill="1" applyBorder="1" applyAlignment="1">
      <alignment horizontal="center"/>
    </xf>
    <xf numFmtId="37" fontId="19" fillId="0" borderId="118" xfId="126" applyNumberFormat="1" applyFont="1" applyFill="1" applyBorder="1"/>
    <xf numFmtId="37" fontId="19" fillId="0" borderId="13" xfId="126" applyNumberFormat="1" applyFont="1" applyFill="1" applyBorder="1"/>
    <xf numFmtId="37" fontId="19" fillId="0" borderId="119" xfId="126" applyNumberFormat="1" applyFont="1" applyFill="1" applyBorder="1"/>
    <xf numFmtId="0" fontId="19" fillId="13" borderId="13" xfId="126" quotePrefix="1" applyFont="1" applyFill="1" applyBorder="1" applyAlignment="1">
      <alignment horizontal="left"/>
    </xf>
    <xf numFmtId="37" fontId="19" fillId="13" borderId="13" xfId="126" applyNumberFormat="1" applyFont="1" applyFill="1" applyBorder="1"/>
    <xf numFmtId="0" fontId="19" fillId="13" borderId="13" xfId="126" applyFont="1" applyFill="1" applyBorder="1" applyAlignment="1">
      <alignment horizontal="center"/>
    </xf>
    <xf numFmtId="0" fontId="19" fillId="13" borderId="13" xfId="126" applyFont="1" applyFill="1" applyBorder="1" applyAlignment="1">
      <alignment horizontal="centerContinuous"/>
    </xf>
    <xf numFmtId="0" fontId="19" fillId="13" borderId="16" xfId="126" quotePrefix="1" applyFont="1" applyFill="1" applyBorder="1" applyAlignment="1">
      <alignment horizontal="left"/>
    </xf>
    <xf numFmtId="0" fontId="19" fillId="13" borderId="9" xfId="126" applyFont="1" applyFill="1" applyBorder="1" applyAlignment="1">
      <alignment horizontal="center"/>
    </xf>
    <xf numFmtId="0" fontId="14" fillId="13" borderId="10" xfId="126" applyFont="1" applyFill="1" applyBorder="1"/>
    <xf numFmtId="0" fontId="19" fillId="13" borderId="10" xfId="126" applyFont="1" applyFill="1" applyBorder="1"/>
    <xf numFmtId="0" fontId="19" fillId="13" borderId="11" xfId="126" applyFont="1" applyFill="1" applyBorder="1"/>
    <xf numFmtId="0" fontId="19" fillId="13" borderId="12" xfId="126" applyFont="1" applyFill="1" applyBorder="1" applyAlignment="1">
      <alignment horizontal="center"/>
    </xf>
    <xf numFmtId="0" fontId="19" fillId="13" borderId="14" xfId="126" applyFont="1" applyFill="1" applyBorder="1" applyAlignment="1">
      <alignment horizontal="center"/>
    </xf>
    <xf numFmtId="0" fontId="14" fillId="13" borderId="121" xfId="127" applyFont="1" applyFill="1" applyBorder="1" applyAlignment="1">
      <alignment horizontal="centerContinuous"/>
    </xf>
    <xf numFmtId="0" fontId="14" fillId="13" borderId="122" xfId="127" applyFont="1" applyFill="1" applyBorder="1" applyAlignment="1">
      <alignment horizontal="centerContinuous"/>
    </xf>
    <xf numFmtId="0" fontId="14" fillId="13" borderId="0" xfId="127" applyFont="1" applyFill="1"/>
    <xf numFmtId="0" fontId="14" fillId="13" borderId="0" xfId="127" applyFont="1" applyFill="1" applyBorder="1" applyAlignment="1">
      <alignment horizontal="centerContinuous"/>
    </xf>
    <xf numFmtId="0" fontId="14" fillId="13" borderId="5" xfId="127" applyFont="1" applyFill="1" applyBorder="1" applyAlignment="1">
      <alignment horizontal="centerContinuous"/>
    </xf>
    <xf numFmtId="0" fontId="14" fillId="13" borderId="0" xfId="127" applyFont="1" applyFill="1" applyBorder="1"/>
    <xf numFmtId="0" fontId="14" fillId="13" borderId="5" xfId="127" applyFont="1" applyFill="1" applyBorder="1"/>
    <xf numFmtId="0" fontId="14" fillId="13" borderId="7" xfId="127" applyFont="1" applyFill="1" applyBorder="1"/>
    <xf numFmtId="0" fontId="14" fillId="13" borderId="8" xfId="127" applyFont="1" applyFill="1" applyBorder="1"/>
    <xf numFmtId="0" fontId="14" fillId="13" borderId="10" xfId="66" applyFont="1" applyFill="1" applyBorder="1" applyAlignment="1">
      <alignment horizontal="centerContinuous"/>
    </xf>
    <xf numFmtId="0" fontId="14" fillId="13" borderId="11" xfId="66" applyFont="1" applyFill="1" applyBorder="1" applyAlignment="1">
      <alignment horizontal="centerContinuous"/>
    </xf>
    <xf numFmtId="0" fontId="16" fillId="13" borderId="12" xfId="66" applyFont="1" applyFill="1" applyBorder="1" applyAlignment="1">
      <alignment horizontal="centerContinuous"/>
    </xf>
    <xf numFmtId="0" fontId="16" fillId="13" borderId="0" xfId="66" applyFont="1" applyFill="1" applyAlignment="1">
      <alignment horizontal="centerContinuous"/>
    </xf>
    <xf numFmtId="0" fontId="16" fillId="13" borderId="13" xfId="66" applyFont="1" applyFill="1" applyBorder="1" applyAlignment="1">
      <alignment horizontal="centerContinuous"/>
    </xf>
    <xf numFmtId="0" fontId="25" fillId="13" borderId="12" xfId="66" applyFont="1" applyFill="1" applyBorder="1" applyAlignment="1">
      <alignment horizontal="center"/>
    </xf>
    <xf numFmtId="0" fontId="16" fillId="13" borderId="13" xfId="66" applyFont="1" applyFill="1" applyBorder="1"/>
    <xf numFmtId="0" fontId="25" fillId="13" borderId="0" xfId="66" applyFont="1" applyFill="1"/>
    <xf numFmtId="0" fontId="25" fillId="13" borderId="13" xfId="66" applyFont="1" applyFill="1" applyBorder="1"/>
    <xf numFmtId="0" fontId="19" fillId="13" borderId="12" xfId="66" applyFont="1" applyFill="1" applyBorder="1" applyAlignment="1">
      <alignment horizontal="left"/>
    </xf>
    <xf numFmtId="0" fontId="25" fillId="13" borderId="14" xfId="66" applyFont="1" applyFill="1" applyBorder="1" applyAlignment="1">
      <alignment horizontal="center"/>
    </xf>
    <xf numFmtId="0" fontId="16" fillId="13" borderId="15" xfId="66" applyFont="1" applyFill="1" applyBorder="1"/>
    <xf numFmtId="0" fontId="16" fillId="13" borderId="16" xfId="66" applyFont="1" applyFill="1" applyBorder="1"/>
    <xf numFmtId="0" fontId="14" fillId="13" borderId="0" xfId="66" applyFont="1" applyFill="1" applyAlignment="1">
      <alignment horizontal="centerContinuous"/>
    </xf>
    <xf numFmtId="0" fontId="14" fillId="13" borderId="13" xfId="66" applyFont="1" applyFill="1" applyBorder="1" applyAlignment="1">
      <alignment horizontal="centerContinuous"/>
    </xf>
    <xf numFmtId="37" fontId="19" fillId="13" borderId="124" xfId="66" applyNumberFormat="1" applyFont="1" applyFill="1" applyBorder="1"/>
    <xf numFmtId="37" fontId="19" fillId="13" borderId="17" xfId="66" applyNumberFormat="1" applyFont="1" applyFill="1" applyBorder="1"/>
    <xf numFmtId="37" fontId="19" fillId="13" borderId="125" xfId="66" applyNumberFormat="1" applyFont="1" applyFill="1" applyBorder="1"/>
    <xf numFmtId="37" fontId="19" fillId="13" borderId="126" xfId="66" applyNumberFormat="1" applyFont="1" applyFill="1" applyBorder="1"/>
    <xf numFmtId="37" fontId="14" fillId="13" borderId="0" xfId="66" applyNumberFormat="1" applyFont="1" applyFill="1" applyAlignment="1">
      <alignment horizontal="centerContinuous"/>
    </xf>
    <xf numFmtId="37" fontId="19" fillId="13" borderId="23" xfId="66" applyNumberFormat="1" applyFont="1" applyFill="1" applyBorder="1" applyAlignment="1">
      <alignment horizontal="center"/>
    </xf>
    <xf numFmtId="37" fontId="19" fillId="13" borderId="20" xfId="66" applyNumberFormat="1" applyFont="1" applyFill="1" applyBorder="1" applyAlignment="1">
      <alignment horizontal="center"/>
    </xf>
    <xf numFmtId="37" fontId="19" fillId="13" borderId="57" xfId="66" applyNumberFormat="1" applyFont="1" applyFill="1" applyBorder="1" applyAlignment="1">
      <alignment horizontal="center"/>
    </xf>
    <xf numFmtId="37" fontId="19" fillId="13" borderId="127" xfId="66" applyNumberFormat="1" applyFont="1" applyFill="1" applyBorder="1"/>
    <xf numFmtId="37" fontId="19" fillId="13" borderId="87" xfId="66" applyNumberFormat="1" applyFont="1" applyFill="1" applyBorder="1"/>
    <xf numFmtId="0" fontId="19" fillId="13" borderId="46" xfId="66" applyFont="1" applyFill="1" applyBorder="1" applyAlignment="1">
      <alignment horizontal="center"/>
    </xf>
    <xf numFmtId="37" fontId="19" fillId="0" borderId="128" xfId="66" applyNumberFormat="1" applyFont="1" applyFill="1" applyBorder="1"/>
    <xf numFmtId="37" fontId="19" fillId="0" borderId="76" xfId="66" applyNumberFormat="1" applyFont="1" applyFill="1" applyBorder="1"/>
    <xf numFmtId="37" fontId="19" fillId="0" borderId="81" xfId="66" applyNumberFormat="1" applyFont="1" applyFill="1" applyBorder="1"/>
    <xf numFmtId="37" fontId="19" fillId="0" borderId="82" xfId="66" applyNumberFormat="1" applyFont="1" applyFill="1" applyBorder="1"/>
    <xf numFmtId="37" fontId="19" fillId="0" borderId="129" xfId="66" applyNumberFormat="1" applyFont="1" applyFill="1" applyBorder="1"/>
    <xf numFmtId="37" fontId="19" fillId="0" borderId="130" xfId="66" applyNumberFormat="1" applyFont="1" applyFill="1" applyBorder="1"/>
    <xf numFmtId="37" fontId="19" fillId="13" borderId="131" xfId="66" applyNumberFormat="1" applyFont="1" applyFill="1" applyBorder="1"/>
    <xf numFmtId="37" fontId="19" fillId="13" borderId="132" xfId="66" applyNumberFormat="1" applyFont="1" applyFill="1" applyBorder="1"/>
    <xf numFmtId="37" fontId="19" fillId="13" borderId="81" xfId="66" applyNumberFormat="1" applyFont="1" applyFill="1" applyBorder="1"/>
    <xf numFmtId="37" fontId="19" fillId="13" borderId="82" xfId="66" applyNumberFormat="1" applyFont="1" applyFill="1" applyBorder="1"/>
    <xf numFmtId="37" fontId="19" fillId="13" borderId="0" xfId="66" applyNumberFormat="1" applyFont="1" applyFill="1"/>
    <xf numFmtId="37" fontId="19" fillId="13" borderId="133" xfId="66" applyNumberFormat="1" applyFont="1" applyFill="1" applyBorder="1"/>
    <xf numFmtId="37" fontId="19" fillId="13" borderId="134" xfId="66" applyNumberFormat="1" applyFont="1" applyFill="1" applyBorder="1"/>
    <xf numFmtId="37" fontId="19" fillId="13" borderId="135" xfId="66" applyNumberFormat="1" applyFont="1" applyFill="1" applyBorder="1"/>
    <xf numFmtId="37" fontId="19" fillId="13" borderId="136" xfId="66" applyNumberFormat="1" applyFont="1" applyFill="1" applyBorder="1"/>
    <xf numFmtId="37" fontId="19" fillId="13" borderId="0" xfId="66" applyNumberFormat="1" applyFont="1" applyFill="1" applyBorder="1"/>
    <xf numFmtId="37" fontId="19" fillId="13" borderId="0" xfId="66" applyNumberFormat="1" applyFont="1" applyFill="1" applyAlignment="1">
      <alignment horizontal="centerContinuous"/>
    </xf>
    <xf numFmtId="0" fontId="14" fillId="13" borderId="15" xfId="66" applyFont="1" applyFill="1" applyBorder="1"/>
    <xf numFmtId="37" fontId="14" fillId="13" borderId="15" xfId="66" applyNumberFormat="1" applyFont="1" applyFill="1" applyBorder="1"/>
    <xf numFmtId="37" fontId="14" fillId="13" borderId="0" xfId="66" quotePrefix="1" applyNumberFormat="1" applyFont="1" applyFill="1" applyAlignment="1">
      <alignment horizontal="left"/>
    </xf>
    <xf numFmtId="37" fontId="14" fillId="13" borderId="0" xfId="66" applyNumberFormat="1" applyFont="1" applyFill="1" applyAlignment="1">
      <alignment horizontal="right"/>
    </xf>
    <xf numFmtId="37" fontId="14" fillId="13" borderId="10" xfId="66" applyNumberFormat="1" applyFont="1" applyFill="1" applyBorder="1" applyAlignment="1">
      <alignment horizontal="centerContinuous"/>
    </xf>
    <xf numFmtId="0" fontId="14" fillId="13" borderId="20" xfId="66" applyFont="1" applyFill="1" applyBorder="1"/>
    <xf numFmtId="37" fontId="19" fillId="13" borderId="79" xfId="66" applyNumberFormat="1" applyFont="1" applyFill="1" applyBorder="1"/>
    <xf numFmtId="37" fontId="19" fillId="13" borderId="80" xfId="66" applyNumberFormat="1" applyFont="1" applyFill="1" applyBorder="1"/>
    <xf numFmtId="0" fontId="14" fillId="13" borderId="12" xfId="66" applyFont="1" applyFill="1" applyBorder="1"/>
    <xf numFmtId="37" fontId="19" fillId="0" borderId="79" xfId="66" applyNumberFormat="1" applyFont="1" applyFill="1" applyBorder="1"/>
    <xf numFmtId="37" fontId="19" fillId="0" borderId="80" xfId="66" applyNumberFormat="1" applyFont="1" applyFill="1" applyBorder="1"/>
    <xf numFmtId="37" fontId="19" fillId="0" borderId="133" xfId="66" applyNumberFormat="1" applyFont="1" applyFill="1" applyBorder="1"/>
    <xf numFmtId="37" fontId="19" fillId="0" borderId="134" xfId="66" applyNumberFormat="1" applyFont="1" applyFill="1" applyBorder="1"/>
    <xf numFmtId="0" fontId="14" fillId="13" borderId="10" xfId="66" applyFont="1" applyFill="1" applyBorder="1"/>
    <xf numFmtId="0" fontId="14" fillId="13" borderId="11" xfId="66" applyFont="1" applyFill="1" applyBorder="1"/>
    <xf numFmtId="0" fontId="14" fillId="13" borderId="13" xfId="66" applyFont="1" applyFill="1" applyBorder="1"/>
    <xf numFmtId="0" fontId="19" fillId="13" borderId="15" xfId="66" applyFont="1" applyFill="1" applyBorder="1" applyAlignment="1">
      <alignment horizontal="center"/>
    </xf>
    <xf numFmtId="0" fontId="14" fillId="13" borderId="16" xfId="66" applyFont="1" applyFill="1" applyBorder="1"/>
    <xf numFmtId="0" fontId="19" fillId="13" borderId="12" xfId="66" applyFont="1" applyFill="1" applyBorder="1" applyAlignment="1">
      <alignment horizontal="right"/>
    </xf>
    <xf numFmtId="0" fontId="19" fillId="49" borderId="77" xfId="66" applyFont="1" applyFill="1" applyBorder="1"/>
    <xf numFmtId="37" fontId="19" fillId="49" borderId="81" xfId="66" applyNumberFormat="1" applyFont="1" applyFill="1" applyBorder="1"/>
    <xf numFmtId="37" fontId="19" fillId="49" borderId="79" xfId="66" applyNumberFormat="1" applyFont="1" applyFill="1" applyBorder="1"/>
    <xf numFmtId="0" fontId="19" fillId="13" borderId="15" xfId="66" applyFont="1" applyFill="1" applyBorder="1" applyAlignment="1">
      <alignment vertical="center" wrapText="1"/>
    </xf>
    <xf numFmtId="37" fontId="19" fillId="49" borderId="86" xfId="66" applyNumberFormat="1" applyFont="1" applyFill="1" applyBorder="1"/>
    <xf numFmtId="0" fontId="19" fillId="0" borderId="13" xfId="66" applyFont="1" applyFill="1" applyBorder="1"/>
    <xf numFmtId="37" fontId="19" fillId="0" borderId="0" xfId="66" quotePrefix="1" applyNumberFormat="1" applyFont="1" applyFill="1" applyBorder="1"/>
    <xf numFmtId="37" fontId="19" fillId="13" borderId="0" xfId="66" quotePrefix="1" applyNumberFormat="1" applyFont="1" applyFill="1" applyBorder="1"/>
    <xf numFmtId="0" fontId="14" fillId="13" borderId="2" xfId="66" applyFont="1" applyFill="1" applyBorder="1"/>
    <xf numFmtId="0" fontId="14" fillId="13" borderId="3" xfId="66" applyFont="1" applyFill="1" applyBorder="1"/>
    <xf numFmtId="0" fontId="16" fillId="13" borderId="4" xfId="66" applyFont="1" applyFill="1" applyBorder="1" applyAlignment="1">
      <alignment horizontal="centerContinuous"/>
    </xf>
    <xf numFmtId="0" fontId="14" fillId="13" borderId="0" xfId="66" applyFont="1" applyFill="1" applyBorder="1" applyAlignment="1">
      <alignment horizontal="centerContinuous"/>
    </xf>
    <xf numFmtId="0" fontId="14" fillId="13" borderId="5" xfId="66" applyFont="1" applyFill="1" applyBorder="1" applyAlignment="1">
      <alignment horizontal="centerContinuous"/>
    </xf>
    <xf numFmtId="0" fontId="19" fillId="13" borderId="6" xfId="66" applyFont="1" applyFill="1" applyBorder="1" applyAlignment="1">
      <alignment horizontal="center"/>
    </xf>
    <xf numFmtId="0" fontId="14" fillId="13" borderId="8" xfId="66" applyFont="1" applyFill="1" applyBorder="1"/>
    <xf numFmtId="0" fontId="14" fillId="13" borderId="13" xfId="66" applyFont="1" applyFill="1" applyBorder="1" applyAlignment="1" applyProtection="1">
      <alignment horizontal="centerContinuous"/>
    </xf>
    <xf numFmtId="37" fontId="21" fillId="0" borderId="26" xfId="66" applyNumberFormat="1" applyFont="1" applyFill="1" applyBorder="1"/>
    <xf numFmtId="37" fontId="14" fillId="13" borderId="26" xfId="66" applyNumberFormat="1" applyFont="1" applyFill="1" applyBorder="1"/>
    <xf numFmtId="37" fontId="21" fillId="0" borderId="26" xfId="67" applyNumberFormat="1" applyFont="1" applyFill="1" applyBorder="1"/>
    <xf numFmtId="0" fontId="14" fillId="13" borderId="26" xfId="66" applyFont="1" applyFill="1" applyBorder="1"/>
    <xf numFmtId="37" fontId="21" fillId="0" borderId="26" xfId="67" applyNumberFormat="1" applyFont="1" applyFill="1" applyBorder="1" applyProtection="1"/>
    <xf numFmtId="37" fontId="21" fillId="13" borderId="26" xfId="67" applyNumberFormat="1" applyFont="1" applyFill="1" applyBorder="1" applyProtection="1"/>
    <xf numFmtId="0" fontId="14" fillId="0" borderId="26" xfId="66" applyFont="1" applyFill="1" applyBorder="1"/>
    <xf numFmtId="37" fontId="21" fillId="13" borderId="26" xfId="66" applyNumberFormat="1" applyFont="1" applyFill="1" applyBorder="1"/>
    <xf numFmtId="167" fontId="21" fillId="0" borderId="26" xfId="67" applyNumberFormat="1" applyFont="1" applyFill="1" applyBorder="1" applyProtection="1"/>
    <xf numFmtId="43" fontId="21" fillId="13" borderId="26" xfId="67" applyFont="1" applyFill="1" applyBorder="1" applyProtection="1"/>
    <xf numFmtId="167" fontId="54" fillId="0" borderId="0" xfId="67" applyNumberFormat="1" applyFont="1" applyFill="1" applyBorder="1" applyProtection="1"/>
    <xf numFmtId="0" fontId="14" fillId="0" borderId="0" xfId="66" applyFont="1" applyBorder="1" applyAlignment="1">
      <alignment horizontal="left"/>
    </xf>
    <xf numFmtId="0" fontId="14" fillId="13" borderId="51" xfId="66" applyFont="1" applyFill="1" applyBorder="1"/>
    <xf numFmtId="0" fontId="14" fillId="13" borderId="0" xfId="66" applyFont="1" applyFill="1" applyAlignment="1">
      <alignment textRotation="180"/>
    </xf>
    <xf numFmtId="41" fontId="19" fillId="13" borderId="21" xfId="67" applyNumberFormat="1" applyFont="1" applyFill="1" applyBorder="1"/>
    <xf numFmtId="41" fontId="19" fillId="0" borderId="6" xfId="67" applyNumberFormat="1" applyFont="1" applyFill="1" applyBorder="1"/>
    <xf numFmtId="41" fontId="19" fillId="0" borderId="21" xfId="67" applyNumberFormat="1" applyFont="1" applyFill="1" applyBorder="1"/>
    <xf numFmtId="41" fontId="19" fillId="0" borderId="55" xfId="67" applyNumberFormat="1" applyFont="1" applyFill="1" applyBorder="1"/>
    <xf numFmtId="0" fontId="14" fillId="0" borderId="0" xfId="66" applyFont="1" applyBorder="1" applyAlignment="1">
      <alignment textRotation="180"/>
    </xf>
    <xf numFmtId="41" fontId="19" fillId="13" borderId="23" xfId="67" applyNumberFormat="1" applyFont="1" applyFill="1" applyBorder="1"/>
    <xf numFmtId="41" fontId="19" fillId="0" borderId="52" xfId="67" applyNumberFormat="1" applyFont="1" applyFill="1" applyBorder="1"/>
    <xf numFmtId="41" fontId="19" fillId="13" borderId="49" xfId="67" applyNumberFormat="1" applyFont="1" applyFill="1" applyBorder="1"/>
    <xf numFmtId="41" fontId="19" fillId="0" borderId="49" xfId="67" applyNumberFormat="1" applyFont="1" applyFill="1" applyBorder="1"/>
    <xf numFmtId="41" fontId="19" fillId="13" borderId="20" xfId="67" applyNumberFormat="1" applyFont="1" applyFill="1" applyBorder="1"/>
    <xf numFmtId="41" fontId="19" fillId="0" borderId="26" xfId="67" applyNumberFormat="1" applyFont="1" applyFill="1" applyBorder="1"/>
    <xf numFmtId="37" fontId="19" fillId="13" borderId="21" xfId="66" applyNumberFormat="1" applyFont="1" applyFill="1" applyBorder="1"/>
    <xf numFmtId="37" fontId="19" fillId="0" borderId="55" xfId="66" applyNumberFormat="1" applyFont="1" applyFill="1" applyBorder="1"/>
    <xf numFmtId="37" fontId="19" fillId="0" borderId="0" xfId="66" applyNumberFormat="1" applyFont="1" applyFill="1" applyBorder="1"/>
    <xf numFmtId="168" fontId="14" fillId="0" borderId="0" xfId="66" applyNumberFormat="1" applyFont="1" applyFill="1" applyBorder="1"/>
    <xf numFmtId="0" fontId="14" fillId="0" borderId="140" xfId="66" applyFont="1" applyFill="1" applyBorder="1"/>
    <xf numFmtId="0" fontId="14" fillId="13" borderId="0" xfId="66" applyFont="1" applyFill="1" applyAlignment="1">
      <alignment horizontal="right" textRotation="180"/>
    </xf>
    <xf numFmtId="0" fontId="14" fillId="0" borderId="10" xfId="128" applyFont="1" applyFill="1" applyBorder="1" applyAlignment="1" applyProtection="1">
      <alignment horizontal="centerContinuous"/>
    </xf>
    <xf numFmtId="0" fontId="14" fillId="0" borderId="5" xfId="128" applyFont="1" applyFill="1" applyBorder="1" applyAlignment="1" applyProtection="1">
      <alignment horizontal="centerContinuous"/>
    </xf>
    <xf numFmtId="0" fontId="14" fillId="0" borderId="13" xfId="128" applyFont="1" applyFill="1" applyBorder="1" applyAlignment="1" applyProtection="1">
      <alignment horizontal="centerContinuous"/>
    </xf>
    <xf numFmtId="0" fontId="14" fillId="0" borderId="14" xfId="128" applyFont="1" applyFill="1" applyBorder="1" applyProtection="1"/>
    <xf numFmtId="0" fontId="14" fillId="0" borderId="43" xfId="128" applyFont="1" applyFill="1" applyBorder="1" applyProtection="1"/>
    <xf numFmtId="0" fontId="14" fillId="0" borderId="42" xfId="128" applyFont="1" applyFill="1" applyBorder="1" applyProtection="1"/>
    <xf numFmtId="0" fontId="14" fillId="0" borderId="16" xfId="128" applyFont="1" applyFill="1" applyBorder="1" applyProtection="1"/>
    <xf numFmtId="0" fontId="19" fillId="0" borderId="12" xfId="128" applyFont="1" applyFill="1" applyBorder="1" applyAlignment="1" applyProtection="1">
      <alignment horizontal="center"/>
    </xf>
    <xf numFmtId="0" fontId="14" fillId="0" borderId="26" xfId="128" applyFont="1" applyFill="1" applyBorder="1"/>
    <xf numFmtId="37" fontId="19" fillId="0" borderId="77" xfId="128" applyNumberFormat="1" applyFont="1" applyFill="1" applyBorder="1" applyProtection="1"/>
    <xf numFmtId="37" fontId="19" fillId="0" borderId="129" xfId="128" applyNumberFormat="1" applyFont="1" applyFill="1" applyBorder="1" applyProtection="1"/>
    <xf numFmtId="37" fontId="19" fillId="0" borderId="153" xfId="128" applyNumberFormat="1" applyFont="1" applyFill="1" applyBorder="1" applyProtection="1"/>
    <xf numFmtId="37" fontId="19" fillId="0" borderId="154" xfId="128" applyNumberFormat="1" applyFont="1" applyFill="1" applyBorder="1" applyProtection="1"/>
    <xf numFmtId="37" fontId="19" fillId="0" borderId="108" xfId="128" applyNumberFormat="1" applyFont="1" applyFill="1" applyBorder="1" applyProtection="1"/>
    <xf numFmtId="37" fontId="19" fillId="0" borderId="155" xfId="128" applyNumberFormat="1" applyFont="1" applyFill="1" applyBorder="1" applyProtection="1"/>
    <xf numFmtId="37" fontId="19" fillId="0" borderId="156" xfId="128" applyNumberFormat="1" applyFont="1" applyFill="1" applyBorder="1" applyProtection="1"/>
    <xf numFmtId="37" fontId="19" fillId="0" borderId="157" xfId="128" applyNumberFormat="1" applyFont="1" applyFill="1" applyBorder="1" applyProtection="1"/>
    <xf numFmtId="37" fontId="19" fillId="0" borderId="158" xfId="128" applyNumberFormat="1" applyFont="1" applyFill="1" applyBorder="1" applyProtection="1"/>
    <xf numFmtId="37" fontId="19" fillId="0" borderId="79" xfId="128" applyNumberFormat="1" applyFont="1" applyFill="1" applyBorder="1" applyProtection="1"/>
    <xf numFmtId="37" fontId="19" fillId="0" borderId="160" xfId="128" applyNumberFormat="1" applyFont="1" applyFill="1" applyBorder="1" applyProtection="1"/>
    <xf numFmtId="37" fontId="19" fillId="0" borderId="161" xfId="128" applyNumberFormat="1" applyFont="1" applyFill="1" applyBorder="1" applyProtection="1"/>
    <xf numFmtId="37" fontId="19" fillId="0" borderId="162" xfId="128" applyNumberFormat="1" applyFont="1" applyFill="1" applyBorder="1" applyProtection="1"/>
    <xf numFmtId="37" fontId="19" fillId="0" borderId="86" xfId="128" applyNumberFormat="1" applyFont="1" applyFill="1" applyBorder="1" applyProtection="1"/>
    <xf numFmtId="37" fontId="14" fillId="0" borderId="15" xfId="128" applyNumberFormat="1" applyFont="1" applyFill="1" applyBorder="1" applyProtection="1"/>
    <xf numFmtId="0" fontId="14" fillId="0" borderId="7" xfId="128" applyFont="1" applyFill="1" applyBorder="1"/>
    <xf numFmtId="37" fontId="14" fillId="0" borderId="0" xfId="128" applyNumberFormat="1" applyFont="1" applyFill="1" applyProtection="1"/>
    <xf numFmtId="0" fontId="14" fillId="13" borderId="12" xfId="129" applyFont="1" applyFill="1" applyBorder="1" applyProtection="1"/>
    <xf numFmtId="0" fontId="14" fillId="13" borderId="13" xfId="129" applyFont="1" applyFill="1" applyBorder="1" applyProtection="1"/>
    <xf numFmtId="0" fontId="14" fillId="13" borderId="14" xfId="129" applyFont="1" applyFill="1" applyBorder="1" applyProtection="1"/>
    <xf numFmtId="0" fontId="14" fillId="13" borderId="16" xfId="129" applyFont="1" applyFill="1" applyBorder="1" applyProtection="1"/>
    <xf numFmtId="37" fontId="19" fillId="13" borderId="167" xfId="129" applyNumberFormat="1" applyFont="1" applyFill="1" applyBorder="1" applyProtection="1"/>
    <xf numFmtId="37" fontId="19" fillId="13" borderId="168" xfId="129" applyNumberFormat="1" applyFont="1" applyFill="1" applyBorder="1" applyProtection="1"/>
    <xf numFmtId="37" fontId="19" fillId="13" borderId="171" xfId="129" applyNumberFormat="1" applyFont="1" applyFill="1" applyBorder="1" applyProtection="1"/>
    <xf numFmtId="37" fontId="19" fillId="13" borderId="175" xfId="129" applyNumberFormat="1" applyFont="1" applyFill="1" applyBorder="1" applyProtection="1"/>
    <xf numFmtId="37" fontId="19" fillId="13" borderId="176" xfId="129" applyNumberFormat="1" applyFont="1" applyFill="1" applyBorder="1" applyProtection="1"/>
    <xf numFmtId="167" fontId="62" fillId="13" borderId="0" xfId="132" applyNumberFormat="1" applyFont="1" applyFill="1" applyAlignment="1">
      <alignment horizontal="left" indent="1"/>
    </xf>
    <xf numFmtId="0" fontId="62" fillId="13" borderId="0" xfId="131" applyFont="1" applyFill="1" applyProtection="1"/>
    <xf numFmtId="167" fontId="19" fillId="0" borderId="170" xfId="132" applyNumberFormat="1" applyFont="1" applyFill="1" applyBorder="1" applyAlignment="1" applyProtection="1">
      <alignment vertical="top"/>
    </xf>
    <xf numFmtId="167" fontId="19" fillId="0" borderId="167" xfId="132" applyNumberFormat="1" applyFont="1" applyFill="1" applyBorder="1" applyProtection="1"/>
    <xf numFmtId="167" fontId="19" fillId="0" borderId="31" xfId="132" applyNumberFormat="1" applyFont="1" applyFill="1" applyBorder="1" applyProtection="1"/>
    <xf numFmtId="167" fontId="19" fillId="0" borderId="171" xfId="132" applyNumberFormat="1" applyFont="1" applyFill="1" applyBorder="1" applyProtection="1"/>
    <xf numFmtId="167" fontId="19" fillId="0" borderId="169" xfId="132" applyNumberFormat="1" applyFont="1" applyFill="1" applyBorder="1" applyAlignment="1" applyProtection="1">
      <alignment vertical="top"/>
    </xf>
    <xf numFmtId="167" fontId="19" fillId="0" borderId="180" xfId="132" applyNumberFormat="1" applyFont="1" applyFill="1" applyBorder="1" applyAlignment="1" applyProtection="1"/>
    <xf numFmtId="167" fontId="19" fillId="0" borderId="181" xfId="132" applyNumberFormat="1" applyFont="1" applyFill="1" applyBorder="1" applyAlignment="1" applyProtection="1"/>
    <xf numFmtId="167" fontId="19" fillId="0" borderId="31" xfId="132" applyNumberFormat="1" applyFont="1" applyFill="1" applyBorder="1" applyAlignment="1" applyProtection="1"/>
    <xf numFmtId="167" fontId="19" fillId="0" borderId="168" xfId="132" applyNumberFormat="1" applyFont="1" applyFill="1" applyBorder="1" applyAlignment="1" applyProtection="1"/>
    <xf numFmtId="167" fontId="19" fillId="0" borderId="182" xfId="132" applyNumberFormat="1" applyFont="1" applyFill="1" applyBorder="1" applyAlignment="1" applyProtection="1"/>
    <xf numFmtId="167" fontId="19" fillId="0" borderId="183" xfId="132" applyNumberFormat="1" applyFont="1" applyFill="1" applyBorder="1" applyAlignment="1" applyProtection="1"/>
    <xf numFmtId="167" fontId="19" fillId="0" borderId="117" xfId="132" applyNumberFormat="1" applyFont="1" applyFill="1" applyBorder="1" applyAlignment="1" applyProtection="1"/>
    <xf numFmtId="0" fontId="62" fillId="13" borderId="14" xfId="131" applyFont="1" applyFill="1" applyBorder="1" applyProtection="1"/>
    <xf numFmtId="0" fontId="62" fillId="13" borderId="15" xfId="131" applyFont="1" applyFill="1" applyBorder="1" applyProtection="1"/>
    <xf numFmtId="0" fontId="62" fillId="13" borderId="16" xfId="131" applyFont="1" applyFill="1" applyBorder="1" applyProtection="1"/>
    <xf numFmtId="0" fontId="62" fillId="13" borderId="0" xfId="131" applyFont="1" applyFill="1"/>
    <xf numFmtId="0" fontId="62" fillId="13" borderId="0" xfId="131" applyFont="1" applyFill="1" applyAlignment="1" applyProtection="1">
      <alignment horizontal="center"/>
    </xf>
    <xf numFmtId="0" fontId="62" fillId="13" borderId="9" xfId="131" applyFont="1" applyFill="1" applyBorder="1" applyProtection="1"/>
    <xf numFmtId="0" fontId="62" fillId="13" borderId="10" xfId="131" applyFont="1" applyFill="1" applyBorder="1" applyProtection="1"/>
    <xf numFmtId="0" fontId="62" fillId="13" borderId="11" xfId="131" applyFont="1" applyFill="1" applyBorder="1" applyProtection="1"/>
    <xf numFmtId="0" fontId="62" fillId="13" borderId="13" xfId="131" applyFont="1" applyFill="1" applyBorder="1" applyProtection="1"/>
    <xf numFmtId="0" fontId="62" fillId="13" borderId="12" xfId="131" applyFont="1" applyFill="1" applyBorder="1" applyProtection="1"/>
    <xf numFmtId="43" fontId="19" fillId="49" borderId="21" xfId="132" applyFont="1" applyFill="1" applyBorder="1" applyProtection="1"/>
    <xf numFmtId="37" fontId="19" fillId="0" borderId="21" xfId="87" applyNumberFormat="1" applyFont="1" applyFill="1" applyBorder="1" applyProtection="1"/>
    <xf numFmtId="0" fontId="14" fillId="13" borderId="7" xfId="87" applyFont="1" applyFill="1" applyBorder="1"/>
    <xf numFmtId="0" fontId="14" fillId="49" borderId="0" xfId="87" applyFont="1" applyFill="1"/>
    <xf numFmtId="0" fontId="14" fillId="13" borderId="0" xfId="134" quotePrefix="1" applyFont="1" applyFill="1" applyAlignment="1" applyProtection="1">
      <alignment horizontal="left"/>
    </xf>
    <xf numFmtId="0" fontId="14" fillId="13" borderId="0" xfId="134" applyFont="1" applyFill="1" applyProtection="1"/>
    <xf numFmtId="41" fontId="14" fillId="13" borderId="0" xfId="75" applyNumberFormat="1" applyFont="1" applyFill="1" applyProtection="1"/>
    <xf numFmtId="37" fontId="14" fillId="13" borderId="0" xfId="134" applyNumberFormat="1" applyFont="1" applyFill="1" applyAlignment="1" applyProtection="1">
      <alignment horizontal="center"/>
    </xf>
    <xf numFmtId="0" fontId="14" fillId="13" borderId="0" xfId="134" applyFont="1" applyFill="1"/>
    <xf numFmtId="0" fontId="16" fillId="13" borderId="9" xfId="134" applyFont="1" applyFill="1" applyBorder="1" applyAlignment="1" applyProtection="1">
      <alignment horizontal="centerContinuous"/>
    </xf>
    <xf numFmtId="0" fontId="14" fillId="13" borderId="10" xfId="134" applyFont="1" applyFill="1" applyBorder="1" applyAlignment="1" applyProtection="1">
      <alignment horizontal="centerContinuous"/>
    </xf>
    <xf numFmtId="41" fontId="62" fillId="13" borderId="10" xfId="75" applyNumberFormat="1" applyFont="1" applyFill="1" applyBorder="1" applyAlignment="1" applyProtection="1">
      <alignment horizontal="centerContinuous"/>
    </xf>
    <xf numFmtId="0" fontId="14" fillId="13" borderId="11" xfId="134" applyFont="1" applyFill="1" applyBorder="1" applyAlignment="1" applyProtection="1">
      <alignment horizontal="centerContinuous"/>
    </xf>
    <xf numFmtId="0" fontId="25" fillId="13" borderId="12" xfId="134" applyFont="1" applyFill="1" applyBorder="1" applyAlignment="1" applyProtection="1">
      <alignment horizontal="centerContinuous"/>
    </xf>
    <xf numFmtId="0" fontId="19" fillId="13" borderId="0" xfId="134" applyFont="1" applyFill="1" applyAlignment="1" applyProtection="1">
      <alignment horizontal="centerContinuous"/>
    </xf>
    <xf numFmtId="41" fontId="19" fillId="13" borderId="0" xfId="75" applyNumberFormat="1" applyFont="1" applyFill="1" applyAlignment="1" applyProtection="1">
      <alignment horizontal="centerContinuous"/>
    </xf>
    <xf numFmtId="0" fontId="19" fillId="13" borderId="13" xfId="134" applyFont="1" applyFill="1" applyBorder="1" applyAlignment="1" applyProtection="1">
      <alignment horizontal="centerContinuous"/>
    </xf>
    <xf numFmtId="0" fontId="19" fillId="13" borderId="0" xfId="134" applyFont="1" applyFill="1" applyProtection="1"/>
    <xf numFmtId="0" fontId="19" fillId="13" borderId="12" xfId="134" applyFont="1" applyFill="1" applyBorder="1" applyProtection="1"/>
    <xf numFmtId="41" fontId="19" fillId="13" borderId="0" xfId="75" applyNumberFormat="1" applyFont="1" applyFill="1" applyProtection="1"/>
    <xf numFmtId="0" fontId="19" fillId="13" borderId="13" xfId="134" applyFont="1" applyFill="1" applyBorder="1" applyProtection="1"/>
    <xf numFmtId="41" fontId="19" fillId="13" borderId="15" xfId="75" applyNumberFormat="1" applyFont="1" applyFill="1" applyBorder="1" applyProtection="1"/>
    <xf numFmtId="41" fontId="19" fillId="13" borderId="20" xfId="75" applyNumberFormat="1" applyFont="1" applyFill="1" applyBorder="1" applyAlignment="1" applyProtection="1">
      <alignment horizontal="center"/>
    </xf>
    <xf numFmtId="0" fontId="19" fillId="13" borderId="0" xfId="134" applyFont="1" applyFill="1" applyAlignment="1" applyProtection="1">
      <alignment horizontal="center"/>
    </xf>
    <xf numFmtId="41" fontId="19" fillId="13" borderId="20" xfId="75" quotePrefix="1" applyNumberFormat="1" applyFont="1" applyFill="1" applyBorder="1" applyAlignment="1" applyProtection="1">
      <alignment horizontal="center"/>
    </xf>
    <xf numFmtId="0" fontId="19" fillId="13" borderId="21" xfId="134" applyFont="1" applyFill="1" applyBorder="1" applyAlignment="1" applyProtection="1">
      <alignment horizontal="center"/>
    </xf>
    <xf numFmtId="37" fontId="19" fillId="13" borderId="14" xfId="134" applyNumberFormat="1" applyFont="1" applyFill="1" applyBorder="1" applyAlignment="1" applyProtection="1">
      <alignment horizontal="center"/>
    </xf>
    <xf numFmtId="167" fontId="19" fillId="13" borderId="0" xfId="134" applyNumberFormat="1" applyFont="1" applyFill="1" applyProtection="1"/>
    <xf numFmtId="0" fontId="19" fillId="13" borderId="14" xfId="134" applyFont="1" applyFill="1" applyBorder="1" applyAlignment="1" applyProtection="1">
      <alignment horizontal="center"/>
    </xf>
    <xf numFmtId="37" fontId="19" fillId="0" borderId="211" xfId="134" applyNumberFormat="1" applyFont="1" applyFill="1" applyBorder="1" applyProtection="1"/>
    <xf numFmtId="37" fontId="19" fillId="13" borderId="14" xfId="134" applyNumberFormat="1" applyFont="1" applyFill="1" applyBorder="1" applyProtection="1"/>
    <xf numFmtId="0" fontId="19" fillId="13" borderId="188" xfId="134" applyFont="1" applyFill="1" applyBorder="1" applyProtection="1"/>
    <xf numFmtId="37" fontId="19" fillId="0" borderId="151" xfId="134" applyNumberFormat="1" applyFont="1" applyFill="1" applyBorder="1" applyProtection="1"/>
    <xf numFmtId="37" fontId="19" fillId="0" borderId="212" xfId="134" applyNumberFormat="1" applyFont="1" applyFill="1" applyBorder="1" applyProtection="1"/>
    <xf numFmtId="37" fontId="19" fillId="0" borderId="213" xfId="134" applyNumberFormat="1" applyFont="1" applyFill="1" applyBorder="1" applyProtection="1"/>
    <xf numFmtId="41" fontId="19" fillId="0" borderId="214" xfId="135" applyNumberFormat="1" applyFont="1" applyFill="1" applyBorder="1" applyProtection="1"/>
    <xf numFmtId="0" fontId="19" fillId="13" borderId="40" xfId="134" applyFont="1" applyFill="1" applyBorder="1" applyAlignment="1" applyProtection="1">
      <alignment horizontal="center"/>
    </xf>
    <xf numFmtId="37" fontId="19" fillId="13" borderId="0" xfId="134" applyNumberFormat="1" applyFont="1" applyFill="1" applyBorder="1" applyProtection="1"/>
    <xf numFmtId="41" fontId="19" fillId="13" borderId="0" xfId="75" applyNumberFormat="1" applyFont="1" applyFill="1" applyBorder="1" applyProtection="1"/>
    <xf numFmtId="0" fontId="19" fillId="13" borderId="5" xfId="134" applyFont="1" applyFill="1" applyBorder="1" applyAlignment="1" applyProtection="1">
      <alignment horizontal="center"/>
    </xf>
    <xf numFmtId="0" fontId="19" fillId="13" borderId="4" xfId="134" applyFont="1" applyFill="1" applyBorder="1" applyAlignment="1" applyProtection="1">
      <alignment horizontal="center"/>
    </xf>
    <xf numFmtId="0" fontId="14" fillId="13" borderId="42" xfId="134" applyFont="1" applyFill="1" applyBorder="1" applyProtection="1"/>
    <xf numFmtId="0" fontId="14" fillId="13" borderId="15" xfId="134" applyFont="1" applyFill="1" applyBorder="1" applyProtection="1"/>
    <xf numFmtId="37" fontId="14" fillId="13" borderId="15" xfId="134" applyNumberFormat="1" applyFont="1" applyFill="1" applyBorder="1" applyProtection="1"/>
    <xf numFmtId="41" fontId="62" fillId="13" borderId="15" xfId="75" applyNumberFormat="1" applyFont="1" applyFill="1" applyBorder="1" applyProtection="1"/>
    <xf numFmtId="0" fontId="14" fillId="13" borderId="43" xfId="134" applyFont="1" applyFill="1" applyBorder="1" applyProtection="1"/>
    <xf numFmtId="0" fontId="14" fillId="13" borderId="0" xfId="134" applyFont="1" applyFill="1" applyAlignment="1" applyProtection="1">
      <alignment horizontal="left"/>
    </xf>
    <xf numFmtId="41" fontId="62" fillId="13" borderId="0" xfId="75" applyNumberFormat="1" applyFont="1" applyFill="1"/>
    <xf numFmtId="0" fontId="14" fillId="0" borderId="2" xfId="66" applyFont="1" applyFill="1" applyBorder="1" applyAlignment="1">
      <alignment horizontal="centerContinuous"/>
    </xf>
    <xf numFmtId="0" fontId="14" fillId="0" borderId="0" xfId="66" applyFont="1" applyFill="1" applyBorder="1" applyAlignment="1">
      <alignment horizontal="centerContinuous"/>
    </xf>
    <xf numFmtId="0" fontId="19" fillId="0" borderId="15" xfId="66" applyFont="1" applyFill="1" applyBorder="1"/>
    <xf numFmtId="0" fontId="19" fillId="0" borderId="20" xfId="66" applyFont="1" applyFill="1" applyBorder="1" applyAlignment="1">
      <alignment horizontal="center"/>
    </xf>
    <xf numFmtId="0" fontId="19" fillId="0" borderId="198" xfId="66" applyFont="1" applyFill="1" applyBorder="1"/>
    <xf numFmtId="0" fontId="19" fillId="0" borderId="215" xfId="66" applyFont="1" applyFill="1" applyBorder="1"/>
    <xf numFmtId="0" fontId="19" fillId="0" borderId="90" xfId="66" applyFont="1" applyFill="1" applyBorder="1"/>
    <xf numFmtId="0" fontId="19" fillId="0" borderId="187" xfId="66" applyFont="1" applyFill="1" applyBorder="1"/>
    <xf numFmtId="0" fontId="19" fillId="0" borderId="20" xfId="66" applyFont="1" applyFill="1" applyBorder="1"/>
    <xf numFmtId="0" fontId="19" fillId="0" borderId="92" xfId="66" applyFont="1" applyFill="1" applyBorder="1"/>
    <xf numFmtId="37" fontId="19" fillId="0" borderId="69" xfId="66" applyNumberFormat="1" applyFont="1" applyFill="1" applyBorder="1"/>
    <xf numFmtId="37" fontId="19" fillId="0" borderId="42" xfId="66" applyNumberFormat="1" applyFont="1" applyFill="1" applyBorder="1"/>
    <xf numFmtId="37" fontId="19" fillId="0" borderId="65" xfId="66" applyNumberFormat="1" applyFont="1" applyFill="1" applyBorder="1"/>
    <xf numFmtId="37" fontId="19" fillId="0" borderId="21" xfId="66" applyNumberFormat="1" applyFont="1" applyFill="1" applyBorder="1"/>
    <xf numFmtId="37" fontId="19" fillId="0" borderId="94" xfId="66" applyNumberFormat="1" applyFont="1" applyFill="1" applyBorder="1"/>
    <xf numFmtId="37" fontId="19" fillId="0" borderId="4" xfId="66" applyNumberFormat="1" applyFont="1" applyFill="1" applyBorder="1"/>
    <xf numFmtId="37" fontId="19" fillId="0" borderId="67" xfId="66" applyNumberFormat="1" applyFont="1" applyFill="1" applyBorder="1"/>
    <xf numFmtId="37" fontId="19" fillId="0" borderId="49" xfId="66" applyNumberFormat="1" applyFont="1" applyFill="1" applyBorder="1"/>
    <xf numFmtId="37" fontId="19" fillId="0" borderId="20" xfId="66" applyNumberFormat="1" applyFont="1" applyFill="1" applyBorder="1"/>
    <xf numFmtId="37" fontId="19" fillId="0" borderId="92" xfId="66" applyNumberFormat="1" applyFont="1" applyFill="1" applyBorder="1"/>
    <xf numFmtId="37" fontId="19" fillId="0" borderId="21" xfId="66" applyNumberFormat="1" applyFont="1" applyFill="1" applyBorder="1" applyAlignment="1" applyProtection="1">
      <alignment horizontal="center"/>
    </xf>
    <xf numFmtId="37" fontId="19" fillId="0" borderId="216" xfId="66" applyNumberFormat="1" applyFont="1" applyFill="1" applyBorder="1"/>
    <xf numFmtId="37" fontId="19" fillId="0" borderId="217" xfId="66" applyNumberFormat="1" applyFont="1" applyFill="1" applyBorder="1"/>
    <xf numFmtId="37" fontId="19" fillId="0" borderId="218" xfId="66" applyNumberFormat="1" applyFont="1" applyFill="1" applyBorder="1"/>
    <xf numFmtId="37" fontId="19" fillId="0" borderId="219" xfId="66" applyNumberFormat="1" applyFont="1" applyFill="1" applyBorder="1"/>
    <xf numFmtId="37" fontId="19" fillId="0" borderId="220" xfId="66" applyNumberFormat="1" applyFont="1" applyFill="1" applyBorder="1"/>
    <xf numFmtId="41" fontId="19" fillId="0" borderId="0" xfId="66" applyNumberFormat="1" applyFont="1" applyFill="1" applyBorder="1"/>
    <xf numFmtId="0" fontId="19" fillId="0" borderId="198" xfId="66" applyFont="1" applyFill="1" applyBorder="1" applyProtection="1"/>
    <xf numFmtId="0" fontId="19" fillId="0" borderId="215" xfId="66" applyFont="1" applyFill="1" applyBorder="1" applyProtection="1"/>
    <xf numFmtId="0" fontId="19" fillId="0" borderId="90" xfId="66" applyFont="1" applyFill="1" applyBorder="1" applyProtection="1"/>
    <xf numFmtId="37" fontId="19" fillId="0" borderId="21" xfId="66" applyNumberFormat="1" applyFont="1" applyFill="1" applyBorder="1" applyProtection="1"/>
    <xf numFmtId="37" fontId="19" fillId="0" borderId="148" xfId="66" applyNumberFormat="1" applyFont="1" applyFill="1" applyBorder="1" applyAlignment="1" applyProtection="1">
      <alignment horizontal="center"/>
    </xf>
    <xf numFmtId="37" fontId="19" fillId="0" borderId="147" xfId="66" applyNumberFormat="1" applyFont="1" applyFill="1" applyBorder="1" applyAlignment="1" applyProtection="1">
      <alignment horizontal="center"/>
    </xf>
    <xf numFmtId="37" fontId="19" fillId="0" borderId="151" xfId="66" applyNumberFormat="1" applyFont="1" applyFill="1" applyBorder="1" applyAlignment="1" applyProtection="1">
      <alignment horizontal="center"/>
    </xf>
    <xf numFmtId="37" fontId="19" fillId="0" borderId="212" xfId="66" applyNumberFormat="1" applyFont="1" applyFill="1" applyBorder="1" applyAlignment="1" applyProtection="1">
      <alignment horizontal="center"/>
    </xf>
    <xf numFmtId="37" fontId="19" fillId="0" borderId="212" xfId="66" applyNumberFormat="1" applyFont="1" applyFill="1" applyBorder="1"/>
    <xf numFmtId="37" fontId="19" fillId="0" borderId="98" xfId="66" applyNumberFormat="1" applyFont="1" applyFill="1" applyBorder="1" applyAlignment="1" applyProtection="1">
      <alignment horizontal="right"/>
    </xf>
    <xf numFmtId="41" fontId="19" fillId="0" borderId="0" xfId="66" applyNumberFormat="1" applyFont="1" applyFill="1" applyBorder="1" applyAlignment="1" applyProtection="1">
      <alignment horizontal="center"/>
    </xf>
    <xf numFmtId="41" fontId="19" fillId="0" borderId="0" xfId="66" applyNumberFormat="1" applyFont="1" applyFill="1" applyBorder="1" applyProtection="1"/>
    <xf numFmtId="41" fontId="19" fillId="0" borderId="0" xfId="66" applyNumberFormat="1" applyFont="1" applyFill="1" applyBorder="1" applyAlignment="1" applyProtection="1">
      <alignment horizontal="right"/>
    </xf>
    <xf numFmtId="0" fontId="19" fillId="0" borderId="2" xfId="66" applyFont="1" applyFill="1" applyBorder="1" applyAlignment="1">
      <alignment horizontal="centerContinuous"/>
    </xf>
    <xf numFmtId="0" fontId="19" fillId="0" borderId="0" xfId="66" applyFont="1" applyFill="1" applyBorder="1" applyAlignment="1">
      <alignment horizontal="centerContinuous"/>
    </xf>
    <xf numFmtId="0" fontId="19" fillId="0" borderId="7" xfId="66" applyFont="1" applyFill="1" applyBorder="1"/>
    <xf numFmtId="37" fontId="19" fillId="0" borderId="147" xfId="66" applyNumberFormat="1" applyFont="1" applyFill="1" applyBorder="1" applyAlignment="1">
      <alignment horizontal="center"/>
    </xf>
    <xf numFmtId="37" fontId="19" fillId="0" borderId="21" xfId="66" applyNumberFormat="1" applyFont="1" applyFill="1" applyBorder="1" applyAlignment="1">
      <alignment horizontal="center"/>
    </xf>
    <xf numFmtId="37" fontId="19" fillId="0" borderId="148" xfId="66" applyNumberFormat="1" applyFont="1" applyFill="1" applyBorder="1" applyAlignment="1">
      <alignment horizontal="center"/>
    </xf>
    <xf numFmtId="37" fontId="19" fillId="0" borderId="17" xfId="66" applyNumberFormat="1" applyFont="1" applyFill="1" applyBorder="1" applyAlignment="1">
      <alignment horizontal="center"/>
    </xf>
    <xf numFmtId="37" fontId="19" fillId="0" borderId="147" xfId="66" applyNumberFormat="1" applyFont="1" applyFill="1" applyBorder="1"/>
    <xf numFmtId="37" fontId="19" fillId="0" borderId="187" xfId="66" applyNumberFormat="1" applyFont="1" applyFill="1" applyBorder="1"/>
    <xf numFmtId="37" fontId="19" fillId="0" borderId="151" xfId="66" applyNumberFormat="1" applyFont="1" applyFill="1" applyBorder="1" applyAlignment="1">
      <alignment horizontal="center"/>
    </xf>
    <xf numFmtId="37" fontId="19" fillId="0" borderId="212" xfId="66" applyNumberFormat="1" applyFont="1" applyFill="1" applyBorder="1" applyAlignment="1">
      <alignment horizontal="center"/>
    </xf>
    <xf numFmtId="41" fontId="19" fillId="0" borderId="0" xfId="66" applyNumberFormat="1" applyFont="1" applyFill="1" applyBorder="1" applyAlignment="1">
      <alignment horizontal="center"/>
    </xf>
    <xf numFmtId="37" fontId="19" fillId="0" borderId="70" xfId="66" applyNumberFormat="1" applyFont="1" applyFill="1" applyBorder="1"/>
    <xf numFmtId="37" fontId="19" fillId="0" borderId="16" xfId="66" applyNumberFormat="1" applyFont="1" applyFill="1" applyBorder="1"/>
    <xf numFmtId="37" fontId="19" fillId="0" borderId="96" xfId="66" applyNumberFormat="1" applyFont="1" applyFill="1" applyBorder="1"/>
    <xf numFmtId="37" fontId="19" fillId="0" borderId="51" xfId="66" applyNumberFormat="1" applyFont="1" applyFill="1" applyBorder="1"/>
    <xf numFmtId="37" fontId="19" fillId="0" borderId="13" xfId="66" applyNumberFormat="1" applyFont="1" applyFill="1" applyBorder="1"/>
    <xf numFmtId="37" fontId="19" fillId="0" borderId="95" xfId="66" applyNumberFormat="1" applyFont="1" applyFill="1" applyBorder="1"/>
    <xf numFmtId="37" fontId="19" fillId="0" borderId="69" xfId="66" applyNumberFormat="1" applyFont="1" applyFill="1" applyBorder="1" applyAlignment="1">
      <alignment horizontal="center"/>
    </xf>
    <xf numFmtId="37" fontId="19" fillId="0" borderId="70" xfId="66" applyNumberFormat="1" applyFont="1" applyFill="1" applyBorder="1" applyAlignment="1">
      <alignment horizontal="center"/>
    </xf>
    <xf numFmtId="37" fontId="19" fillId="0" borderId="16" xfId="66" applyNumberFormat="1" applyFont="1" applyFill="1" applyBorder="1" applyAlignment="1">
      <alignment horizontal="center"/>
    </xf>
    <xf numFmtId="37" fontId="19" fillId="0" borderId="52" xfId="66" applyNumberFormat="1" applyFont="1" applyFill="1" applyBorder="1"/>
    <xf numFmtId="37" fontId="19" fillId="0" borderId="68" xfId="66" applyNumberFormat="1" applyFont="1" applyFill="1" applyBorder="1"/>
    <xf numFmtId="37" fontId="19" fillId="0" borderId="20" xfId="66" applyNumberFormat="1" applyFont="1" applyFill="1" applyBorder="1" applyProtection="1"/>
    <xf numFmtId="37" fontId="19" fillId="0" borderId="82" xfId="66" applyNumberFormat="1" applyFont="1" applyFill="1" applyBorder="1" applyAlignment="1"/>
    <xf numFmtId="37" fontId="19" fillId="0" borderId="65" xfId="66" applyNumberFormat="1" applyFont="1" applyFill="1" applyBorder="1" applyAlignment="1"/>
    <xf numFmtId="37" fontId="19" fillId="0" borderId="70" xfId="66" applyNumberFormat="1" applyFont="1" applyFill="1" applyBorder="1" applyAlignment="1"/>
    <xf numFmtId="37" fontId="19" fillId="0" borderId="21" xfId="66" applyNumberFormat="1" applyFont="1" applyFill="1" applyBorder="1" applyAlignment="1"/>
    <xf numFmtId="37" fontId="19" fillId="0" borderId="94" xfId="66" applyNumberFormat="1" applyFont="1" applyFill="1" applyBorder="1" applyAlignment="1"/>
    <xf numFmtId="37" fontId="19" fillId="0" borderId="216" xfId="66" applyNumberFormat="1" applyFont="1" applyFill="1" applyBorder="1" applyAlignment="1">
      <alignment horizontal="center"/>
    </xf>
    <xf numFmtId="37" fontId="19" fillId="0" borderId="221" xfId="66" applyNumberFormat="1" applyFont="1" applyFill="1" applyBorder="1" applyAlignment="1">
      <alignment horizontal="center"/>
    </xf>
    <xf numFmtId="0" fontId="19" fillId="0" borderId="7" xfId="66" applyFont="1" applyFill="1" applyBorder="1" applyAlignment="1">
      <alignment horizontal="centerContinuous"/>
    </xf>
    <xf numFmtId="37" fontId="19" fillId="0" borderId="51" xfId="66" applyNumberFormat="1" applyFont="1" applyFill="1" applyBorder="1" applyAlignment="1">
      <alignment horizontal="center"/>
    </xf>
    <xf numFmtId="37" fontId="19" fillId="0" borderId="56" xfId="66" applyNumberFormat="1" applyFont="1" applyFill="1" applyBorder="1"/>
    <xf numFmtId="37" fontId="19" fillId="0" borderId="56" xfId="66" applyNumberFormat="1" applyFont="1" applyFill="1" applyBorder="1" applyProtection="1"/>
    <xf numFmtId="37" fontId="19" fillId="0" borderId="222" xfId="66" applyNumberFormat="1" applyFont="1" applyFill="1" applyBorder="1"/>
    <xf numFmtId="37" fontId="19" fillId="0" borderId="7" xfId="66" applyNumberFormat="1" applyFont="1" applyFill="1" applyBorder="1"/>
    <xf numFmtId="37" fontId="19" fillId="0" borderId="55" xfId="66" applyNumberFormat="1" applyFont="1" applyFill="1" applyBorder="1" applyProtection="1"/>
    <xf numFmtId="37" fontId="19" fillId="0" borderId="223" xfId="66" applyNumberFormat="1" applyFont="1" applyFill="1" applyBorder="1"/>
    <xf numFmtId="37" fontId="19" fillId="0" borderId="224" xfId="66" applyNumberFormat="1" applyFont="1" applyFill="1" applyBorder="1"/>
    <xf numFmtId="37" fontId="19" fillId="0" borderId="84" xfId="66" applyNumberFormat="1" applyFont="1" applyFill="1" applyBorder="1"/>
    <xf numFmtId="37" fontId="19" fillId="0" borderId="221" xfId="66" applyNumberFormat="1" applyFont="1" applyFill="1" applyBorder="1"/>
    <xf numFmtId="37" fontId="19" fillId="0" borderId="98" xfId="66" applyNumberFormat="1" applyFont="1" applyFill="1" applyBorder="1"/>
    <xf numFmtId="9" fontId="14" fillId="0" borderId="0" xfId="66" applyNumberFormat="1" applyFont="1" applyFill="1"/>
    <xf numFmtId="0" fontId="14" fillId="13" borderId="0" xfId="102" applyFont="1" applyFill="1" applyAlignment="1" applyProtection="1">
      <alignment horizontal="center"/>
    </xf>
    <xf numFmtId="0" fontId="14" fillId="13" borderId="0" xfId="102" applyFont="1" applyFill="1" applyProtection="1"/>
    <xf numFmtId="0" fontId="8" fillId="13" borderId="0" xfId="102" applyFont="1" applyFill="1"/>
    <xf numFmtId="0" fontId="14" fillId="13" borderId="0" xfId="102" quotePrefix="1" applyFont="1" applyFill="1" applyAlignment="1" applyProtection="1">
      <alignment horizontal="right"/>
    </xf>
    <xf numFmtId="0" fontId="16" fillId="13" borderId="9" xfId="102" applyFont="1" applyFill="1" applyBorder="1" applyAlignment="1" applyProtection="1">
      <alignment horizontal="centerContinuous"/>
    </xf>
    <xf numFmtId="0" fontId="16" fillId="13" borderId="10" xfId="102" applyFont="1" applyFill="1" applyBorder="1" applyAlignment="1" applyProtection="1">
      <alignment horizontal="centerContinuous"/>
    </xf>
    <xf numFmtId="0" fontId="16" fillId="13" borderId="11" xfId="102" applyFont="1" applyFill="1" applyBorder="1" applyAlignment="1" applyProtection="1">
      <alignment horizontal="centerContinuous"/>
    </xf>
    <xf numFmtId="0" fontId="19" fillId="13" borderId="12" xfId="102" applyFont="1" applyFill="1" applyBorder="1" applyAlignment="1" applyProtection="1">
      <alignment horizontal="centerContinuous"/>
    </xf>
    <xf numFmtId="0" fontId="19" fillId="13" borderId="0" xfId="102" applyFont="1" applyFill="1" applyAlignment="1" applyProtection="1">
      <alignment horizontal="centerContinuous"/>
    </xf>
    <xf numFmtId="0" fontId="19" fillId="13" borderId="13" xfId="102" applyFont="1" applyFill="1" applyBorder="1" applyAlignment="1" applyProtection="1">
      <alignment horizontal="centerContinuous"/>
    </xf>
    <xf numFmtId="0" fontId="19" fillId="13" borderId="12" xfId="102" applyFont="1" applyFill="1" applyBorder="1" applyProtection="1"/>
    <xf numFmtId="0" fontId="19" fillId="13" borderId="0" xfId="102" applyFont="1" applyFill="1" applyProtection="1"/>
    <xf numFmtId="0" fontId="19" fillId="13" borderId="13" xfId="102" applyFont="1" applyFill="1" applyBorder="1" applyProtection="1"/>
    <xf numFmtId="0" fontId="19" fillId="13" borderId="12" xfId="102" applyFont="1" applyFill="1" applyBorder="1" applyAlignment="1" applyProtection="1">
      <alignment horizontal="center"/>
    </xf>
    <xf numFmtId="0" fontId="19" fillId="13" borderId="14" xfId="102" applyFont="1" applyFill="1" applyBorder="1" applyAlignment="1" applyProtection="1">
      <alignment horizontal="center"/>
    </xf>
    <xf numFmtId="0" fontId="19" fillId="13" borderId="15" xfId="102" applyFont="1" applyFill="1" applyBorder="1" applyProtection="1"/>
    <xf numFmtId="0" fontId="19" fillId="13" borderId="16" xfId="102" applyFont="1" applyFill="1" applyBorder="1" applyProtection="1"/>
    <xf numFmtId="0" fontId="19" fillId="13" borderId="20" xfId="102" applyFont="1" applyFill="1" applyBorder="1" applyProtection="1"/>
    <xf numFmtId="0" fontId="19" fillId="13" borderId="20" xfId="102" applyFont="1" applyFill="1" applyBorder="1" applyAlignment="1" applyProtection="1">
      <alignment horizontal="center"/>
    </xf>
    <xf numFmtId="0" fontId="19" fillId="13" borderId="21" xfId="102" applyFont="1" applyFill="1" applyBorder="1" applyAlignment="1" applyProtection="1">
      <alignment horizontal="center"/>
    </xf>
    <xf numFmtId="0" fontId="19" fillId="13" borderId="21" xfId="102" applyFont="1" applyFill="1" applyBorder="1" applyProtection="1"/>
    <xf numFmtId="0" fontId="19" fillId="13" borderId="14" xfId="102" applyFont="1" applyFill="1" applyBorder="1" applyProtection="1"/>
    <xf numFmtId="43" fontId="19" fillId="0" borderId="142" xfId="102" applyNumberFormat="1" applyFont="1" applyFill="1" applyBorder="1" applyProtection="1"/>
    <xf numFmtId="43" fontId="19" fillId="0" borderId="207" xfId="102" applyNumberFormat="1" applyFont="1" applyFill="1" applyBorder="1" applyProtection="1"/>
    <xf numFmtId="167" fontId="19" fillId="13" borderId="144" xfId="67" applyNumberFormat="1" applyFont="1" applyFill="1" applyBorder="1" applyProtection="1"/>
    <xf numFmtId="0" fontId="19" fillId="13" borderId="16" xfId="102" applyFont="1" applyFill="1" applyBorder="1" applyAlignment="1" applyProtection="1">
      <alignment horizontal="center"/>
    </xf>
    <xf numFmtId="167" fontId="8" fillId="13" borderId="0" xfId="102" applyNumberFormat="1" applyFont="1" applyFill="1"/>
    <xf numFmtId="0" fontId="8" fillId="13" borderId="21" xfId="102" applyFont="1" applyFill="1" applyBorder="1" applyProtection="1"/>
    <xf numFmtId="37" fontId="19" fillId="13" borderId="21" xfId="102" applyNumberFormat="1" applyFont="1" applyFill="1" applyBorder="1" applyAlignment="1" applyProtection="1">
      <alignment horizontal="center"/>
    </xf>
    <xf numFmtId="41" fontId="19" fillId="0" borderId="147" xfId="102" applyNumberFormat="1" applyFont="1" applyFill="1" applyBorder="1" applyAlignment="1" applyProtection="1">
      <alignment horizontal="right"/>
    </xf>
    <xf numFmtId="41" fontId="19" fillId="0" borderId="16" xfId="102" applyNumberFormat="1" applyFont="1" applyFill="1" applyBorder="1" applyProtection="1"/>
    <xf numFmtId="167" fontId="19" fillId="13" borderId="94" xfId="67" applyNumberFormat="1" applyFont="1" applyFill="1" applyBorder="1" applyProtection="1"/>
    <xf numFmtId="41" fontId="19" fillId="0" borderId="147" xfId="102" applyNumberFormat="1" applyFont="1" applyFill="1" applyBorder="1" applyProtection="1"/>
    <xf numFmtId="167" fontId="19" fillId="0" borderId="134" xfId="67" applyNumberFormat="1" applyFont="1" applyFill="1" applyBorder="1" applyAlignment="1" applyProtection="1">
      <alignment horizontal="center"/>
    </xf>
    <xf numFmtId="41" fontId="19" fillId="0" borderId="13" xfId="102" applyNumberFormat="1" applyFont="1" applyFill="1" applyBorder="1" applyProtection="1"/>
    <xf numFmtId="167" fontId="19" fillId="13" borderId="92" xfId="67" applyNumberFormat="1" applyFont="1" applyFill="1" applyBorder="1" applyProtection="1"/>
    <xf numFmtId="41" fontId="19" fillId="0" borderId="64" xfId="102" applyNumberFormat="1" applyFont="1" applyFill="1" applyBorder="1" applyProtection="1"/>
    <xf numFmtId="167" fontId="19" fillId="13" borderId="210" xfId="67" applyNumberFormat="1" applyFont="1" applyFill="1" applyBorder="1" applyAlignment="1" applyProtection="1">
      <alignment horizontal="center"/>
    </xf>
    <xf numFmtId="167" fontId="19" fillId="13" borderId="225" xfId="102" applyNumberFormat="1" applyFont="1" applyFill="1" applyBorder="1" applyProtection="1"/>
    <xf numFmtId="167" fontId="19" fillId="13" borderId="224" xfId="102" applyNumberFormat="1" applyFont="1" applyFill="1" applyBorder="1" applyProtection="1"/>
    <xf numFmtId="167" fontId="19" fillId="13" borderId="214" xfId="102" applyNumberFormat="1" applyFont="1" applyFill="1" applyBorder="1" applyProtection="1"/>
    <xf numFmtId="0" fontId="19" fillId="13" borderId="9" xfId="102" applyFont="1" applyFill="1" applyBorder="1" applyProtection="1"/>
    <xf numFmtId="0" fontId="19" fillId="13" borderId="10" xfId="102" applyFont="1" applyFill="1" applyBorder="1" applyProtection="1"/>
    <xf numFmtId="0" fontId="19" fillId="13" borderId="10" xfId="102" applyFont="1" applyFill="1" applyBorder="1" applyAlignment="1" applyProtection="1">
      <alignment horizontal="center"/>
    </xf>
    <xf numFmtId="167" fontId="19" fillId="13" borderId="0" xfId="102" applyNumberFormat="1" applyFont="1" applyFill="1" applyBorder="1" applyProtection="1"/>
    <xf numFmtId="0" fontId="19" fillId="13" borderId="0" xfId="102" applyFont="1" applyFill="1" applyBorder="1" applyProtection="1"/>
    <xf numFmtId="0" fontId="19" fillId="13" borderId="11" xfId="102" applyFont="1" applyFill="1" applyBorder="1" applyProtection="1"/>
    <xf numFmtId="0" fontId="19" fillId="13" borderId="0" xfId="102" applyFont="1" applyFill="1" applyBorder="1" applyAlignment="1" applyProtection="1">
      <alignment horizontal="center"/>
    </xf>
    <xf numFmtId="0" fontId="19" fillId="13" borderId="0" xfId="102" applyFont="1" applyFill="1" applyAlignment="1" applyProtection="1">
      <alignment horizontal="center"/>
    </xf>
    <xf numFmtId="167" fontId="19" fillId="13" borderId="0" xfId="102" applyNumberFormat="1" applyFont="1" applyFill="1" applyProtection="1"/>
    <xf numFmtId="0" fontId="8" fillId="13" borderId="12" xfId="102" applyFont="1" applyFill="1" applyBorder="1" applyProtection="1"/>
    <xf numFmtId="0" fontId="8" fillId="13" borderId="0" xfId="102" applyFont="1" applyFill="1" applyProtection="1"/>
    <xf numFmtId="0" fontId="8" fillId="13" borderId="0" xfId="102" applyFont="1" applyFill="1" applyAlignment="1" applyProtection="1">
      <alignment horizontal="center"/>
    </xf>
    <xf numFmtId="0" fontId="8" fillId="13" borderId="13" xfId="102" applyFont="1" applyFill="1" applyBorder="1" applyProtection="1"/>
    <xf numFmtId="0" fontId="8" fillId="13" borderId="14" xfId="102" applyFont="1" applyFill="1" applyBorder="1" applyProtection="1"/>
    <xf numFmtId="0" fontId="8" fillId="13" borderId="15" xfId="102" applyFont="1" applyFill="1" applyBorder="1" applyProtection="1"/>
    <xf numFmtId="0" fontId="8" fillId="13" borderId="15" xfId="102" applyFont="1" applyFill="1" applyBorder="1" applyAlignment="1" applyProtection="1">
      <alignment horizontal="center"/>
    </xf>
    <xf numFmtId="0" fontId="8" fillId="13" borderId="16" xfId="102" applyFont="1" applyFill="1" applyBorder="1" applyProtection="1"/>
    <xf numFmtId="0" fontId="14" fillId="0" borderId="10" xfId="66" applyFont="1" applyBorder="1" applyAlignment="1">
      <alignment horizontal="centerContinuous"/>
    </xf>
    <xf numFmtId="0" fontId="14" fillId="0" borderId="10" xfId="66" applyFont="1" applyFill="1" applyBorder="1" applyAlignment="1">
      <alignment horizontal="centerContinuous"/>
    </xf>
    <xf numFmtId="0" fontId="14" fillId="0" borderId="11" xfId="66" applyFont="1" applyFill="1" applyBorder="1" applyAlignment="1">
      <alignment horizontal="centerContinuous"/>
    </xf>
    <xf numFmtId="0" fontId="19" fillId="0" borderId="0" xfId="66" applyFont="1" applyFill="1" applyAlignment="1">
      <alignment horizontal="centerContinuous"/>
    </xf>
    <xf numFmtId="0" fontId="19" fillId="0" borderId="13" xfId="66" applyFont="1" applyFill="1" applyBorder="1" applyAlignment="1">
      <alignment horizontal="centerContinuous"/>
    </xf>
    <xf numFmtId="0" fontId="19" fillId="0" borderId="12" xfId="66" applyFont="1" applyBorder="1" applyAlignment="1">
      <alignment horizontal="center"/>
    </xf>
    <xf numFmtId="0" fontId="19" fillId="0" borderId="0" xfId="66" applyFont="1" applyAlignment="1">
      <alignment vertical="top" textRotation="180"/>
    </xf>
    <xf numFmtId="0" fontId="19" fillId="0" borderId="16" xfId="66" applyFont="1" applyFill="1" applyBorder="1"/>
    <xf numFmtId="0" fontId="19" fillId="0" borderId="0" xfId="66" applyFont="1" applyFill="1" applyAlignment="1">
      <alignment vertical="top" textRotation="180"/>
    </xf>
    <xf numFmtId="0" fontId="19" fillId="0" borderId="23" xfId="66" applyFont="1" applyBorder="1"/>
    <xf numFmtId="0" fontId="19" fillId="0" borderId="9" xfId="66" applyFont="1" applyFill="1" applyBorder="1" applyAlignment="1">
      <alignment horizontal="centerContinuous"/>
    </xf>
    <xf numFmtId="0" fontId="19" fillId="0" borderId="10" xfId="66" applyFont="1" applyFill="1" applyBorder="1" applyAlignment="1">
      <alignment horizontal="centerContinuous"/>
    </xf>
    <xf numFmtId="0" fontId="19" fillId="0" borderId="11" xfId="66" applyFont="1" applyFill="1" applyBorder="1" applyAlignment="1">
      <alignment horizontal="centerContinuous"/>
    </xf>
    <xf numFmtId="0" fontId="19" fillId="0" borderId="11" xfId="66" applyFont="1" applyFill="1" applyBorder="1"/>
    <xf numFmtId="0" fontId="19" fillId="0" borderId="0" xfId="66" applyFont="1" applyAlignment="1">
      <alignment vertical="justify" textRotation="180"/>
    </xf>
    <xf numFmtId="0" fontId="19" fillId="0" borderId="20" xfId="66" applyFont="1" applyBorder="1"/>
    <xf numFmtId="0" fontId="19" fillId="0" borderId="14" xfId="66" applyFont="1" applyFill="1" applyBorder="1" applyAlignment="1">
      <alignment horizontal="centerContinuous"/>
    </xf>
    <xf numFmtId="0" fontId="19" fillId="0" borderId="15" xfId="66" applyFont="1" applyFill="1" applyBorder="1" applyAlignment="1">
      <alignment horizontal="centerContinuous"/>
    </xf>
    <xf numFmtId="0" fontId="19" fillId="0" borderId="16" xfId="66" applyFont="1" applyFill="1" applyBorder="1" applyAlignment="1">
      <alignment horizontal="centerContinuous"/>
    </xf>
    <xf numFmtId="0" fontId="19" fillId="0" borderId="20" xfId="66" applyFont="1" applyBorder="1" applyAlignment="1">
      <alignment horizontal="center"/>
    </xf>
    <xf numFmtId="0" fontId="19" fillId="0" borderId="0" xfId="66" applyFont="1" applyFill="1" applyAlignment="1">
      <alignment horizontal="center" vertical="top" textRotation="180"/>
    </xf>
    <xf numFmtId="0" fontId="19" fillId="0" borderId="21" xfId="66" applyFont="1" applyBorder="1"/>
    <xf numFmtId="0" fontId="19" fillId="0" borderId="21" xfId="66" applyFont="1" applyBorder="1" applyAlignment="1">
      <alignment horizontal="center"/>
    </xf>
    <xf numFmtId="0" fontId="19" fillId="0" borderId="21" xfId="66" applyFont="1" applyFill="1" applyBorder="1"/>
    <xf numFmtId="167" fontId="19" fillId="0" borderId="147" xfId="85" applyNumberFormat="1" applyFont="1" applyFill="1" applyBorder="1"/>
    <xf numFmtId="167" fontId="19" fillId="0" borderId="21" xfId="85" applyNumberFormat="1" applyFont="1" applyFill="1" applyBorder="1"/>
    <xf numFmtId="167" fontId="19" fillId="0" borderId="94" xfId="85" applyNumberFormat="1" applyFont="1" applyFill="1" applyBorder="1"/>
    <xf numFmtId="0" fontId="19" fillId="0" borderId="16" xfId="66" applyFont="1" applyFill="1" applyBorder="1" applyAlignment="1">
      <alignment horizontal="center"/>
    </xf>
    <xf numFmtId="0" fontId="19" fillId="0" borderId="0" xfId="66" quotePrefix="1" applyFont="1" applyAlignment="1">
      <alignment vertical="top" textRotation="180"/>
    </xf>
    <xf numFmtId="167" fontId="19" fillId="0" borderId="226" xfId="85" applyNumberFormat="1" applyFont="1" applyFill="1" applyBorder="1"/>
    <xf numFmtId="167" fontId="19" fillId="0" borderId="210" xfId="85" applyNumberFormat="1" applyFont="1" applyFill="1" applyBorder="1"/>
    <xf numFmtId="167" fontId="19" fillId="0" borderId="187" xfId="85" applyNumberFormat="1" applyFont="1" applyFill="1" applyBorder="1"/>
    <xf numFmtId="167" fontId="19" fillId="0" borderId="20" xfId="85" applyNumberFormat="1" applyFont="1" applyFill="1" applyBorder="1"/>
    <xf numFmtId="167" fontId="19" fillId="0" borderId="12" xfId="85" applyNumberFormat="1" applyFont="1" applyFill="1" applyBorder="1"/>
    <xf numFmtId="0" fontId="19" fillId="0" borderId="227" xfId="66" applyFont="1" applyFill="1" applyBorder="1"/>
    <xf numFmtId="167" fontId="19" fillId="0" borderId="14" xfId="85" applyNumberFormat="1" applyFont="1" applyFill="1" applyBorder="1"/>
    <xf numFmtId="167" fontId="19" fillId="0" borderId="228" xfId="85" applyNumberFormat="1" applyFont="1" applyFill="1" applyBorder="1"/>
    <xf numFmtId="167" fontId="19" fillId="0" borderId="151" xfId="85" applyNumberFormat="1" applyFont="1" applyFill="1" applyBorder="1"/>
    <xf numFmtId="167" fontId="19" fillId="0" borderId="212" xfId="85" applyNumberFormat="1" applyFont="1" applyFill="1" applyBorder="1"/>
    <xf numFmtId="167" fontId="19" fillId="0" borderId="98" xfId="85" applyNumberFormat="1" applyFont="1" applyFill="1" applyBorder="1"/>
    <xf numFmtId="0" fontId="14" fillId="0" borderId="0" xfId="66" applyFont="1" applyFill="1" applyAlignment="1">
      <alignment vertical="top" textRotation="180"/>
    </xf>
    <xf numFmtId="0" fontId="14" fillId="49" borderId="0" xfId="66" applyFont="1" applyFill="1" applyAlignment="1" applyProtection="1">
      <alignment horizontal="left"/>
    </xf>
    <xf numFmtId="0" fontId="14" fillId="49" borderId="0" xfId="66" applyFont="1" applyFill="1" applyAlignment="1" applyProtection="1">
      <alignment horizontal="center"/>
    </xf>
    <xf numFmtId="0" fontId="14" fillId="49" borderId="0" xfId="66" quotePrefix="1" applyFont="1" applyFill="1" applyAlignment="1" applyProtection="1">
      <alignment horizontal="left"/>
    </xf>
    <xf numFmtId="0" fontId="14" fillId="49" borderId="0" xfId="66" applyFont="1" applyFill="1" applyAlignment="1" applyProtection="1">
      <alignment horizontal="right"/>
    </xf>
    <xf numFmtId="0" fontId="14" fillId="49" borderId="0" xfId="66" applyFont="1" applyFill="1" applyAlignment="1" applyProtection="1">
      <alignment horizontal="centerContinuous"/>
    </xf>
    <xf numFmtId="0" fontId="14" fillId="49" borderId="1" xfId="66" applyFont="1" applyFill="1" applyBorder="1" applyAlignment="1" applyProtection="1">
      <alignment horizontal="centerContinuous"/>
    </xf>
    <xf numFmtId="0" fontId="14" fillId="49" borderId="2" xfId="66" applyFont="1" applyFill="1" applyBorder="1" applyAlignment="1" applyProtection="1">
      <alignment horizontal="centerContinuous"/>
    </xf>
    <xf numFmtId="0" fontId="14" fillId="49" borderId="3" xfId="66" applyFont="1" applyFill="1" applyBorder="1" applyAlignment="1" applyProtection="1">
      <alignment horizontal="centerContinuous"/>
    </xf>
    <xf numFmtId="0" fontId="19" fillId="49" borderId="42" xfId="66" applyFont="1" applyFill="1" applyBorder="1" applyAlignment="1" applyProtection="1">
      <alignment horizontal="centerContinuous"/>
    </xf>
    <xf numFmtId="0" fontId="19" fillId="49" borderId="15" xfId="66" applyFont="1" applyFill="1" applyBorder="1" applyAlignment="1" applyProtection="1">
      <alignment horizontal="centerContinuous"/>
    </xf>
    <xf numFmtId="0" fontId="19" fillId="49" borderId="43" xfId="66" applyFont="1" applyFill="1" applyBorder="1" applyAlignment="1" applyProtection="1">
      <alignment horizontal="centerContinuous"/>
    </xf>
    <xf numFmtId="0" fontId="19" fillId="49" borderId="42" xfId="66" applyFont="1" applyFill="1" applyBorder="1" applyProtection="1"/>
    <xf numFmtId="0" fontId="19" fillId="49" borderId="15" xfId="66" applyFont="1" applyFill="1" applyBorder="1" applyProtection="1"/>
    <xf numFmtId="0" fontId="19" fillId="49" borderId="43" xfId="66" applyFont="1" applyFill="1" applyBorder="1" applyProtection="1"/>
    <xf numFmtId="0" fontId="19" fillId="49" borderId="51" xfId="66" applyFont="1" applyFill="1" applyBorder="1" applyAlignment="1" applyProtection="1">
      <alignment horizontal="center"/>
    </xf>
    <xf numFmtId="0" fontId="19" fillId="49" borderId="22" xfId="66" applyFont="1" applyFill="1" applyBorder="1" applyAlignment="1" applyProtection="1">
      <alignment horizontal="centerContinuous"/>
    </xf>
    <xf numFmtId="0" fontId="19" fillId="49" borderId="18" xfId="66" applyFont="1" applyFill="1" applyBorder="1" applyAlignment="1" applyProtection="1">
      <alignment horizontal="centerContinuous"/>
    </xf>
    <xf numFmtId="0" fontId="19" fillId="49" borderId="53" xfId="66" applyFont="1" applyFill="1" applyBorder="1" applyAlignment="1" applyProtection="1">
      <alignment horizontal="center"/>
    </xf>
    <xf numFmtId="0" fontId="19" fillId="49" borderId="103" xfId="66" applyFont="1" applyFill="1" applyBorder="1" applyAlignment="1" applyProtection="1">
      <alignment horizontal="center"/>
    </xf>
    <xf numFmtId="0" fontId="19" fillId="49" borderId="51" xfId="66" quotePrefix="1" applyFont="1" applyFill="1" applyBorder="1" applyAlignment="1" applyProtection="1">
      <alignment horizontal="center"/>
    </xf>
    <xf numFmtId="0" fontId="19" fillId="49" borderId="70" xfId="66" applyFont="1" applyFill="1" applyBorder="1" applyAlignment="1" applyProtection="1">
      <alignment horizontal="center"/>
    </xf>
    <xf numFmtId="0" fontId="19" fillId="49" borderId="21" xfId="66" applyFont="1" applyFill="1" applyBorder="1" applyAlignment="1" applyProtection="1">
      <alignment horizontal="center"/>
    </xf>
    <xf numFmtId="0" fontId="19" fillId="49" borderId="123" xfId="66" applyFont="1" applyFill="1" applyBorder="1" applyAlignment="1" applyProtection="1">
      <alignment horizontal="center"/>
    </xf>
    <xf numFmtId="0" fontId="19" fillId="49" borderId="20" xfId="66" applyFont="1" applyFill="1" applyBorder="1" applyProtection="1"/>
    <xf numFmtId="0" fontId="19" fillId="49" borderId="12" xfId="66" applyFont="1" applyFill="1" applyBorder="1" applyProtection="1"/>
    <xf numFmtId="167" fontId="19" fillId="49" borderId="198" xfId="67" applyNumberFormat="1" applyFont="1" applyFill="1" applyBorder="1" applyProtection="1"/>
    <xf numFmtId="167" fontId="19" fillId="49" borderId="215" xfId="67" applyNumberFormat="1" applyFont="1" applyFill="1" applyBorder="1" applyProtection="1"/>
    <xf numFmtId="167" fontId="19" fillId="49" borderId="90" xfId="67" applyNumberFormat="1" applyFont="1" applyFill="1" applyBorder="1" applyProtection="1"/>
    <xf numFmtId="0" fontId="19" fillId="49" borderId="5" xfId="66" applyFont="1" applyFill="1" applyBorder="1" applyProtection="1"/>
    <xf numFmtId="0" fontId="19" fillId="49" borderId="51" xfId="66" applyFont="1" applyFill="1" applyBorder="1" applyProtection="1"/>
    <xf numFmtId="0" fontId="19" fillId="49" borderId="198" xfId="66" applyFont="1" applyFill="1" applyBorder="1" applyProtection="1"/>
    <xf numFmtId="0" fontId="19" fillId="49" borderId="215" xfId="66" applyFont="1" applyFill="1" applyBorder="1" applyProtection="1"/>
    <xf numFmtId="0" fontId="19" fillId="49" borderId="90" xfId="66" applyFont="1" applyFill="1" applyBorder="1" applyProtection="1"/>
    <xf numFmtId="0" fontId="19" fillId="49" borderId="21" xfId="66" applyFont="1" applyFill="1" applyBorder="1" applyProtection="1"/>
    <xf numFmtId="0" fontId="19" fillId="49" borderId="14" xfId="66" applyFont="1" applyFill="1" applyBorder="1" applyProtection="1"/>
    <xf numFmtId="167" fontId="19" fillId="49" borderId="147" xfId="67" applyNumberFormat="1" applyFont="1" applyFill="1" applyBorder="1" applyProtection="1"/>
    <xf numFmtId="167" fontId="19" fillId="49" borderId="21" xfId="67" applyNumberFormat="1" applyFont="1" applyFill="1" applyBorder="1" applyProtection="1"/>
    <xf numFmtId="37" fontId="19" fillId="49" borderId="21" xfId="67" applyNumberFormat="1" applyFont="1" applyFill="1" applyBorder="1" applyProtection="1"/>
    <xf numFmtId="167" fontId="19" fillId="49" borderId="94" xfId="67" applyNumberFormat="1" applyFont="1" applyFill="1" applyBorder="1" applyProtection="1"/>
    <xf numFmtId="0" fontId="19" fillId="49" borderId="43" xfId="66" applyFont="1" applyFill="1" applyBorder="1" applyAlignment="1" applyProtection="1">
      <alignment horizontal="center"/>
    </xf>
    <xf numFmtId="37" fontId="19" fillId="49" borderId="147" xfId="66" applyNumberFormat="1" applyFont="1" applyFill="1" applyBorder="1" applyProtection="1"/>
    <xf numFmtId="37" fontId="14" fillId="49" borderId="0" xfId="66" applyNumberFormat="1" applyFont="1" applyFill="1"/>
    <xf numFmtId="0" fontId="19" fillId="49" borderId="14" xfId="66" applyFont="1" applyFill="1" applyBorder="1" applyAlignment="1" applyProtection="1">
      <alignment horizontal="center"/>
    </xf>
    <xf numFmtId="167" fontId="19" fillId="49" borderId="187" xfId="67" applyNumberFormat="1" applyFont="1" applyFill="1" applyBorder="1" applyProtection="1"/>
    <xf numFmtId="37" fontId="19" fillId="49" borderId="20" xfId="67" applyNumberFormat="1" applyFont="1" applyFill="1" applyBorder="1" applyProtection="1"/>
    <xf numFmtId="37" fontId="19" fillId="49" borderId="92" xfId="67" applyNumberFormat="1" applyFont="1" applyFill="1" applyBorder="1" applyProtection="1"/>
    <xf numFmtId="0" fontId="19" fillId="49" borderId="5" xfId="66" applyFont="1" applyFill="1" applyBorder="1" applyAlignment="1" applyProtection="1">
      <alignment horizontal="center"/>
    </xf>
    <xf numFmtId="37" fontId="19" fillId="49" borderId="187" xfId="67" applyNumberFormat="1" applyFont="1" applyFill="1" applyBorder="1" applyProtection="1"/>
    <xf numFmtId="37" fontId="19" fillId="49" borderId="147" xfId="67" applyNumberFormat="1" applyFont="1" applyFill="1" applyBorder="1" applyProtection="1"/>
    <xf numFmtId="37" fontId="19" fillId="49" borderId="187" xfId="66" applyNumberFormat="1" applyFont="1" applyFill="1" applyBorder="1" applyProtection="1"/>
    <xf numFmtId="0" fontId="19" fillId="49" borderId="104" xfId="66" applyFont="1" applyFill="1" applyBorder="1" applyAlignment="1" applyProtection="1">
      <alignment horizontal="center"/>
    </xf>
    <xf numFmtId="0" fontId="19" fillId="49" borderId="84" xfId="66" applyFont="1" applyFill="1" applyBorder="1" applyAlignment="1" applyProtection="1">
      <alignment horizontal="center"/>
    </xf>
    <xf numFmtId="0" fontId="19" fillId="49" borderId="19" xfId="66" applyFont="1" applyFill="1" applyBorder="1" applyProtection="1"/>
    <xf numFmtId="0" fontId="19" fillId="49" borderId="22" xfId="66" applyFont="1" applyFill="1" applyBorder="1" applyProtection="1"/>
    <xf numFmtId="0" fontId="19" fillId="49" borderId="85" xfId="66" applyFont="1" applyFill="1" applyBorder="1" applyAlignment="1" applyProtection="1">
      <alignment horizontal="center"/>
    </xf>
    <xf numFmtId="0" fontId="19" fillId="49" borderId="60" xfId="66" applyFont="1" applyFill="1" applyBorder="1" applyProtection="1"/>
    <xf numFmtId="0" fontId="19" fillId="49" borderId="45" xfId="66" applyFont="1" applyFill="1" applyBorder="1" applyProtection="1"/>
    <xf numFmtId="167" fontId="19" fillId="49" borderId="151" xfId="67" applyNumberFormat="1" applyFont="1" applyFill="1" applyBorder="1" applyProtection="1"/>
    <xf numFmtId="37" fontId="19" fillId="49" borderId="212" xfId="67" applyNumberFormat="1" applyFont="1" applyFill="1" applyBorder="1" applyProtection="1"/>
    <xf numFmtId="37" fontId="19" fillId="49" borderId="98" xfId="67" applyNumberFormat="1" applyFont="1" applyFill="1" applyBorder="1" applyProtection="1"/>
    <xf numFmtId="0" fontId="19" fillId="49" borderId="46" xfId="66" applyFont="1" applyFill="1" applyBorder="1" applyAlignment="1" applyProtection="1">
      <alignment horizontal="center"/>
    </xf>
    <xf numFmtId="37" fontId="19" fillId="49" borderId="229" xfId="67" applyNumberFormat="1" applyFont="1" applyFill="1" applyBorder="1" applyProtection="1"/>
    <xf numFmtId="0" fontId="19" fillId="49" borderId="1" xfId="66" applyFont="1" applyFill="1" applyBorder="1" applyAlignment="1" applyProtection="1">
      <alignment horizontal="center"/>
    </xf>
    <xf numFmtId="37" fontId="19" fillId="49" borderId="0" xfId="66" applyNumberFormat="1" applyFont="1" applyFill="1" applyBorder="1" applyProtection="1"/>
    <xf numFmtId="0" fontId="19" fillId="49" borderId="3" xfId="66" applyFont="1" applyFill="1" applyBorder="1" applyAlignment="1" applyProtection="1">
      <alignment horizontal="center"/>
    </xf>
    <xf numFmtId="0" fontId="19" fillId="49" borderId="4" xfId="66" applyFont="1" applyFill="1" applyBorder="1" applyAlignment="1" applyProtection="1">
      <alignment horizontal="center"/>
    </xf>
    <xf numFmtId="0" fontId="19" fillId="49" borderId="4" xfId="66" quotePrefix="1" applyFont="1" applyFill="1" applyBorder="1" applyAlignment="1" applyProtection="1">
      <alignment horizontal="left"/>
    </xf>
    <xf numFmtId="0" fontId="19" fillId="49" borderId="4" xfId="66" applyFont="1" applyFill="1" applyBorder="1" applyAlignment="1" applyProtection="1">
      <alignment horizontal="left"/>
    </xf>
    <xf numFmtId="0" fontId="14" fillId="49" borderId="4" xfId="66" applyFont="1" applyFill="1" applyBorder="1"/>
    <xf numFmtId="0" fontId="14" fillId="49" borderId="6" xfId="66" applyFont="1" applyFill="1" applyBorder="1" applyAlignment="1" applyProtection="1">
      <alignment horizontal="center"/>
    </xf>
    <xf numFmtId="0" fontId="14" fillId="49" borderId="7" xfId="66" applyFont="1" applyFill="1" applyBorder="1" applyProtection="1"/>
    <xf numFmtId="0" fontId="14" fillId="49" borderId="5" xfId="66" applyFont="1" applyFill="1" applyBorder="1" applyProtection="1"/>
    <xf numFmtId="0" fontId="14" fillId="49" borderId="8" xfId="66" applyFont="1" applyFill="1" applyBorder="1" applyProtection="1"/>
    <xf numFmtId="0" fontId="14" fillId="49" borderId="2" xfId="66" applyFont="1" applyFill="1" applyBorder="1" applyAlignment="1" applyProtection="1">
      <alignment horizontal="right"/>
    </xf>
    <xf numFmtId="0" fontId="14" fillId="49" borderId="2" xfId="66" applyFont="1" applyFill="1" applyBorder="1" applyAlignment="1" applyProtection="1">
      <alignment horizontal="left"/>
    </xf>
    <xf numFmtId="0" fontId="14" fillId="0" borderId="0" xfId="136" applyFont="1"/>
    <xf numFmtId="0" fontId="16" fillId="0" borderId="9" xfId="136" applyFont="1" applyBorder="1" applyAlignment="1">
      <alignment horizontal="centerContinuous"/>
    </xf>
    <xf numFmtId="0" fontId="14" fillId="0" borderId="10" xfId="136" applyFont="1" applyBorder="1" applyAlignment="1">
      <alignment horizontal="centerContinuous"/>
    </xf>
    <xf numFmtId="0" fontId="14" fillId="0" borderId="10" xfId="136" applyFont="1" applyFill="1" applyBorder="1" applyAlignment="1">
      <alignment horizontal="centerContinuous"/>
    </xf>
    <xf numFmtId="0" fontId="14" fillId="0" borderId="11" xfId="136" applyFont="1" applyBorder="1" applyAlignment="1">
      <alignment horizontal="centerContinuous"/>
    </xf>
    <xf numFmtId="0" fontId="14" fillId="0" borderId="0" xfId="136" quotePrefix="1" applyFont="1" applyAlignment="1">
      <alignment vertical="top" textRotation="180"/>
    </xf>
    <xf numFmtId="0" fontId="14" fillId="0" borderId="0" xfId="136" applyFont="1" applyBorder="1"/>
    <xf numFmtId="0" fontId="25" fillId="0" borderId="12" xfId="136" applyFont="1" applyBorder="1" applyAlignment="1">
      <alignment horizontal="centerContinuous"/>
    </xf>
    <xf numFmtId="0" fontId="14" fillId="0" borderId="0" xfId="136" applyFont="1" applyAlignment="1">
      <alignment horizontal="centerContinuous"/>
    </xf>
    <xf numFmtId="0" fontId="14" fillId="0" borderId="0" xfId="136" applyFont="1" applyFill="1" applyAlignment="1">
      <alignment horizontal="centerContinuous"/>
    </xf>
    <xf numFmtId="0" fontId="14" fillId="0" borderId="13" xfId="136" applyFont="1" applyBorder="1" applyAlignment="1">
      <alignment horizontal="centerContinuous"/>
    </xf>
    <xf numFmtId="0" fontId="14" fillId="0" borderId="0" xfId="136" applyFont="1" applyAlignment="1">
      <alignment vertical="top" textRotation="180"/>
    </xf>
    <xf numFmtId="0" fontId="19" fillId="0" borderId="0" xfId="136" applyFont="1"/>
    <xf numFmtId="0" fontId="19" fillId="0" borderId="14" xfId="136" applyFont="1" applyBorder="1"/>
    <xf numFmtId="0" fontId="19" fillId="0" borderId="15" xfId="136" applyFont="1" applyBorder="1"/>
    <xf numFmtId="0" fontId="19" fillId="0" borderId="15" xfId="136" applyFont="1" applyFill="1" applyBorder="1"/>
    <xf numFmtId="0" fontId="19" fillId="0" borderId="16" xfId="136" applyFont="1" applyBorder="1"/>
    <xf numFmtId="0" fontId="19" fillId="0" borderId="0" xfId="136" applyFont="1" applyAlignment="1">
      <alignment vertical="top" textRotation="180"/>
    </xf>
    <xf numFmtId="0" fontId="19" fillId="0" borderId="23" xfId="136" applyFont="1" applyBorder="1"/>
    <xf numFmtId="0" fontId="19" fillId="0" borderId="22" xfId="136" applyFont="1" applyBorder="1" applyAlignment="1">
      <alignment horizontal="centerContinuous"/>
    </xf>
    <xf numFmtId="0" fontId="19" fillId="0" borderId="19" xfId="136" applyFont="1" applyFill="1" applyBorder="1" applyAlignment="1">
      <alignment horizontal="centerContinuous"/>
    </xf>
    <xf numFmtId="0" fontId="19" fillId="0" borderId="18" xfId="136" applyFont="1" applyBorder="1" applyAlignment="1">
      <alignment horizontal="centerContinuous"/>
    </xf>
    <xf numFmtId="0" fontId="19" fillId="0" borderId="19" xfId="136" applyFont="1" applyBorder="1" applyAlignment="1">
      <alignment horizontal="centerContinuous"/>
    </xf>
    <xf numFmtId="0" fontId="19" fillId="0" borderId="10" xfId="136" applyFont="1" applyBorder="1" applyAlignment="1">
      <alignment horizontal="centerContinuous"/>
    </xf>
    <xf numFmtId="0" fontId="25" fillId="0" borderId="0" xfId="136" applyFont="1" applyAlignment="1">
      <alignment vertical="top" textRotation="180"/>
    </xf>
    <xf numFmtId="0" fontId="19" fillId="0" borderId="20" xfId="136" applyFont="1" applyBorder="1"/>
    <xf numFmtId="0" fontId="19" fillId="0" borderId="23" xfId="136" applyFont="1" applyFill="1" applyBorder="1"/>
    <xf numFmtId="0" fontId="19" fillId="0" borderId="23" xfId="136" applyFont="1" applyBorder="1" applyAlignment="1">
      <alignment horizontal="center"/>
    </xf>
    <xf numFmtId="0" fontId="19" fillId="0" borderId="20" xfId="136" applyFont="1" applyBorder="1" applyAlignment="1">
      <alignment horizontal="center"/>
    </xf>
    <xf numFmtId="0" fontId="19" fillId="0" borderId="20" xfId="136" applyFont="1" applyFill="1" applyBorder="1"/>
    <xf numFmtId="0" fontId="19" fillId="0" borderId="0" xfId="136" applyFont="1" applyAlignment="1">
      <alignment horizontal="center"/>
    </xf>
    <xf numFmtId="0" fontId="19" fillId="0" borderId="20" xfId="136" applyFont="1" applyFill="1" applyBorder="1" applyAlignment="1">
      <alignment horizontal="center"/>
    </xf>
    <xf numFmtId="0" fontId="25" fillId="0" borderId="0" xfId="136" applyFont="1" applyAlignment="1">
      <alignment horizontal="center" vertical="top" textRotation="180"/>
    </xf>
    <xf numFmtId="0" fontId="19" fillId="0" borderId="21" xfId="136" applyFont="1" applyBorder="1"/>
    <xf numFmtId="0" fontId="19" fillId="0" borderId="21" xfId="136" applyFont="1" applyBorder="1" applyAlignment="1">
      <alignment horizontal="center"/>
    </xf>
    <xf numFmtId="0" fontId="19" fillId="0" borderId="212" xfId="136" applyFont="1" applyBorder="1" applyAlignment="1">
      <alignment horizontal="center"/>
    </xf>
    <xf numFmtId="0" fontId="19" fillId="0" borderId="17" xfId="136" applyFont="1" applyBorder="1" applyAlignment="1">
      <alignment horizontal="center"/>
    </xf>
    <xf numFmtId="0" fontId="19" fillId="0" borderId="22" xfId="136" applyFont="1" applyBorder="1" applyAlignment="1">
      <alignment horizontal="center"/>
    </xf>
    <xf numFmtId="167" fontId="19" fillId="0" borderId="157" xfId="67" applyNumberFormat="1" applyFont="1" applyBorder="1" applyAlignment="1">
      <alignment horizontal="right"/>
    </xf>
    <xf numFmtId="167" fontId="19" fillId="0" borderId="158" xfId="67" applyNumberFormat="1" applyFont="1" applyFill="1" applyBorder="1" applyAlignment="1">
      <alignment horizontal="right"/>
    </xf>
    <xf numFmtId="10" fontId="19" fillId="0" borderId="230" xfId="70" applyNumberFormat="1" applyFont="1" applyBorder="1" applyAlignment="1">
      <alignment horizontal="right"/>
    </xf>
    <xf numFmtId="10" fontId="19" fillId="0" borderId="19" xfId="70" applyNumberFormat="1" applyFont="1" applyBorder="1" applyAlignment="1">
      <alignment horizontal="right"/>
    </xf>
    <xf numFmtId="37" fontId="19" fillId="0" borderId="157" xfId="136" applyNumberFormat="1" applyFont="1" applyBorder="1" applyAlignment="1"/>
    <xf numFmtId="37" fontId="19" fillId="0" borderId="55" xfId="136" applyNumberFormat="1" applyFont="1" applyBorder="1" applyAlignment="1">
      <alignment horizontal="center"/>
    </xf>
    <xf numFmtId="37" fontId="19" fillId="0" borderId="231" xfId="136" applyNumberFormat="1" applyFont="1" applyBorder="1" applyAlignment="1"/>
    <xf numFmtId="167" fontId="19" fillId="0" borderId="158" xfId="67" applyNumberFormat="1" applyFont="1" applyBorder="1" applyAlignment="1">
      <alignment horizontal="right"/>
    </xf>
    <xf numFmtId="0" fontId="19" fillId="0" borderId="18" xfId="136" applyFont="1" applyBorder="1" applyAlignment="1">
      <alignment horizontal="center"/>
    </xf>
    <xf numFmtId="167" fontId="19" fillId="0" borderId="0" xfId="67" applyNumberFormat="1" applyFont="1" applyFill="1" applyBorder="1" applyAlignment="1">
      <alignment horizontal="right"/>
    </xf>
    <xf numFmtId="37" fontId="14" fillId="0" borderId="0" xfId="136" applyNumberFormat="1" applyFont="1"/>
    <xf numFmtId="167" fontId="19" fillId="0" borderId="161" xfId="67" applyNumberFormat="1" applyFont="1" applyBorder="1" applyAlignment="1">
      <alignment horizontal="right"/>
    </xf>
    <xf numFmtId="167" fontId="19" fillId="0" borderId="232" xfId="67" applyNumberFormat="1" applyFont="1" applyFill="1" applyBorder="1" applyAlignment="1">
      <alignment horizontal="right"/>
    </xf>
    <xf numFmtId="10" fontId="19" fillId="0" borderId="116" xfId="70" applyNumberFormat="1" applyFont="1" applyBorder="1" applyAlignment="1">
      <alignment horizontal="right"/>
    </xf>
    <xf numFmtId="37" fontId="19" fillId="0" borderId="148" xfId="136" applyNumberFormat="1" applyFont="1" applyBorder="1" applyAlignment="1">
      <alignment horizontal="right"/>
    </xf>
    <xf numFmtId="37" fontId="19" fillId="0" borderId="21" xfId="136" applyNumberFormat="1" applyFont="1" applyBorder="1" applyAlignment="1">
      <alignment horizontal="right"/>
    </xf>
    <xf numFmtId="37" fontId="19" fillId="0" borderId="22" xfId="136" applyNumberFormat="1" applyFont="1" applyBorder="1" applyAlignment="1">
      <alignment horizontal="right"/>
    </xf>
    <xf numFmtId="167" fontId="19" fillId="0" borderId="232" xfId="67" applyNumberFormat="1" applyFont="1" applyBorder="1" applyAlignment="1">
      <alignment horizontal="right"/>
    </xf>
    <xf numFmtId="10" fontId="19" fillId="0" borderId="223" xfId="70" applyNumberFormat="1" applyFont="1" applyBorder="1" applyAlignment="1">
      <alignment horizontal="right"/>
    </xf>
    <xf numFmtId="37" fontId="19" fillId="0" borderId="23" xfId="136" applyNumberFormat="1" applyFont="1" applyBorder="1" applyAlignment="1">
      <alignment horizontal="right"/>
    </xf>
    <xf numFmtId="37" fontId="19" fillId="0" borderId="234" xfId="136" applyNumberFormat="1" applyFont="1" applyBorder="1" applyAlignment="1">
      <alignment horizontal="right"/>
    </xf>
    <xf numFmtId="0" fontId="19" fillId="0" borderId="181" xfId="136" applyFont="1" applyBorder="1" applyAlignment="1">
      <alignment horizontal="center"/>
    </xf>
    <xf numFmtId="0" fontId="19" fillId="0" borderId="181" xfId="136" applyFont="1" applyBorder="1" applyAlignment="1">
      <alignment horizontal="centerContinuous"/>
    </xf>
    <xf numFmtId="0" fontId="19" fillId="0" borderId="235" xfId="136" applyFont="1" applyBorder="1" applyAlignment="1">
      <alignment horizontal="centerContinuous"/>
    </xf>
    <xf numFmtId="167" fontId="19" fillId="0" borderId="236" xfId="67" applyNumberFormat="1" applyFont="1" applyFill="1" applyBorder="1" applyAlignment="1">
      <alignment horizontal="right"/>
    </xf>
    <xf numFmtId="167" fontId="19" fillId="0" borderId="237" xfId="67" applyNumberFormat="1" applyFont="1" applyFill="1" applyBorder="1" applyAlignment="1">
      <alignment horizontal="right"/>
    </xf>
    <xf numFmtId="0" fontId="19" fillId="0" borderId="166" xfId="136" applyFont="1" applyBorder="1" applyAlignment="1">
      <alignment horizontal="center"/>
    </xf>
    <xf numFmtId="37" fontId="19" fillId="0" borderId="238" xfId="136" applyNumberFormat="1" applyFont="1" applyBorder="1" applyAlignment="1">
      <alignment horizontal="right"/>
    </xf>
    <xf numFmtId="37" fontId="19" fillId="0" borderId="239" xfId="136" applyNumberFormat="1" applyFont="1" applyBorder="1" applyAlignment="1">
      <alignment horizontal="right"/>
    </xf>
    <xf numFmtId="37" fontId="19" fillId="0" borderId="166" xfId="136" applyNumberFormat="1" applyFont="1" applyBorder="1" applyAlignment="1">
      <alignment horizontal="right"/>
    </xf>
    <xf numFmtId="37" fontId="19" fillId="0" borderId="181" xfId="136" applyNumberFormat="1" applyFont="1" applyBorder="1" applyAlignment="1">
      <alignment horizontal="right"/>
    </xf>
    <xf numFmtId="37" fontId="19" fillId="0" borderId="235" xfId="136" applyNumberFormat="1" applyFont="1" applyBorder="1" applyAlignment="1">
      <alignment horizontal="right"/>
    </xf>
    <xf numFmtId="0" fontId="19" fillId="0" borderId="240" xfId="136" applyFont="1" applyBorder="1" applyAlignment="1">
      <alignment horizontal="center"/>
    </xf>
    <xf numFmtId="37" fontId="19" fillId="0" borderId="159" xfId="136" applyNumberFormat="1" applyFont="1" applyBorder="1" applyAlignment="1">
      <alignment horizontal="right"/>
    </xf>
    <xf numFmtId="37" fontId="19" fillId="0" borderId="17" xfId="136" applyNumberFormat="1" applyFont="1" applyBorder="1" applyAlignment="1">
      <alignment horizontal="right"/>
    </xf>
    <xf numFmtId="0" fontId="19" fillId="0" borderId="148" xfId="136" applyFont="1" applyBorder="1" applyAlignment="1">
      <alignment horizontal="center"/>
    </xf>
    <xf numFmtId="0" fontId="19" fillId="0" borderId="159" xfId="136" applyFont="1" applyBorder="1" applyAlignment="1">
      <alignment horizontal="center"/>
    </xf>
    <xf numFmtId="0" fontId="19" fillId="0" borderId="19" xfId="136" applyFont="1" applyBorder="1" applyAlignment="1">
      <alignment horizontal="center"/>
    </xf>
    <xf numFmtId="0" fontId="19" fillId="0" borderId="0" xfId="136" applyFont="1" applyAlignment="1">
      <alignment vertical="justify" textRotation="180"/>
    </xf>
    <xf numFmtId="167" fontId="19" fillId="0" borderId="236" xfId="67" applyNumberFormat="1" applyFont="1" applyBorder="1" applyAlignment="1">
      <alignment horizontal="right"/>
    </xf>
    <xf numFmtId="37" fontId="19" fillId="0" borderId="241" xfId="136" applyNumberFormat="1" applyFont="1" applyBorder="1" applyAlignment="1">
      <alignment horizontal="right"/>
    </xf>
    <xf numFmtId="37" fontId="19" fillId="0" borderId="242" xfId="136" applyNumberFormat="1" applyFont="1" applyBorder="1" applyAlignment="1">
      <alignment horizontal="right"/>
    </xf>
    <xf numFmtId="37" fontId="19" fillId="0" borderId="243" xfId="136" applyNumberFormat="1" applyFont="1" applyBorder="1" applyAlignment="1">
      <alignment horizontal="right"/>
    </xf>
    <xf numFmtId="167" fontId="19" fillId="0" borderId="237" xfId="67" applyNumberFormat="1" applyFont="1" applyBorder="1" applyAlignment="1">
      <alignment horizontal="right"/>
    </xf>
    <xf numFmtId="10" fontId="19" fillId="0" borderId="244" xfId="70" applyNumberFormat="1" applyFont="1" applyBorder="1" applyAlignment="1">
      <alignment horizontal="right"/>
    </xf>
    <xf numFmtId="167" fontId="19" fillId="0" borderId="159" xfId="67" applyNumberFormat="1" applyFont="1" applyBorder="1" applyAlignment="1">
      <alignment horizontal="right"/>
    </xf>
    <xf numFmtId="10" fontId="19" fillId="0" borderId="19" xfId="70" applyNumberFormat="1" applyFont="1" applyBorder="1" applyAlignment="1">
      <alignment horizontal="center"/>
    </xf>
    <xf numFmtId="0" fontId="19" fillId="0" borderId="0" xfId="136" applyFont="1" applyAlignment="1">
      <alignment horizontal="center" vertical="top" textRotation="180"/>
    </xf>
    <xf numFmtId="37" fontId="19" fillId="0" borderId="157" xfId="136" applyNumberFormat="1" applyFont="1" applyFill="1" applyBorder="1" applyAlignment="1">
      <alignment horizontal="right"/>
    </xf>
    <xf numFmtId="37" fontId="19" fillId="0" borderId="158" xfId="136" applyNumberFormat="1" applyFont="1" applyFill="1" applyBorder="1" applyAlignment="1">
      <alignment horizontal="right"/>
    </xf>
    <xf numFmtId="37" fontId="19" fillId="0" borderId="157" xfId="136" applyNumberFormat="1" applyFont="1" applyBorder="1" applyAlignment="1">
      <alignment horizontal="right"/>
    </xf>
    <xf numFmtId="37" fontId="19" fillId="0" borderId="158" xfId="136" applyNumberFormat="1" applyFont="1" applyBorder="1" applyAlignment="1">
      <alignment horizontal="right"/>
    </xf>
    <xf numFmtId="37" fontId="19" fillId="0" borderId="161" xfId="136" applyNumberFormat="1" applyFont="1" applyFill="1" applyBorder="1" applyAlignment="1">
      <alignment horizontal="right"/>
    </xf>
    <xf numFmtId="37" fontId="19" fillId="0" borderId="232" xfId="136" applyNumberFormat="1" applyFont="1" applyFill="1" applyBorder="1" applyAlignment="1">
      <alignment horizontal="right"/>
    </xf>
    <xf numFmtId="37" fontId="19" fillId="0" borderId="161" xfId="136" applyNumberFormat="1" applyFont="1" applyBorder="1" applyAlignment="1">
      <alignment horizontal="right"/>
    </xf>
    <xf numFmtId="37" fontId="19" fillId="0" borderId="232" xfId="136" applyNumberFormat="1" applyFont="1" applyBorder="1" applyAlignment="1">
      <alignment horizontal="right"/>
    </xf>
    <xf numFmtId="0" fontId="14" fillId="0" borderId="12" xfId="136" applyFont="1" applyBorder="1" applyAlignment="1">
      <alignment horizontal="center" vertical="top" textRotation="180"/>
    </xf>
    <xf numFmtId="37" fontId="19" fillId="0" borderId="236" xfId="136" applyNumberFormat="1" applyFont="1" applyFill="1" applyBorder="1" applyAlignment="1">
      <alignment horizontal="right"/>
    </xf>
    <xf numFmtId="37" fontId="19" fillId="0" borderId="237" xfId="136" applyNumberFormat="1" applyFont="1" applyFill="1" applyBorder="1" applyAlignment="1">
      <alignment horizontal="right"/>
    </xf>
    <xf numFmtId="0" fontId="19" fillId="0" borderId="14" xfId="136" applyFont="1" applyBorder="1" applyAlignment="1">
      <alignment horizontal="centerContinuous"/>
    </xf>
    <xf numFmtId="0" fontId="19" fillId="0" borderId="15" xfId="136" applyFont="1" applyBorder="1" applyAlignment="1">
      <alignment horizontal="centerContinuous"/>
    </xf>
    <xf numFmtId="37" fontId="19" fillId="0" borderId="216" xfId="136" applyNumberFormat="1" applyFont="1" applyFill="1" applyBorder="1" applyAlignment="1">
      <alignment horizontal="right"/>
    </xf>
    <xf numFmtId="37" fontId="19" fillId="0" borderId="245" xfId="136" applyNumberFormat="1" applyFont="1" applyFill="1" applyBorder="1" applyAlignment="1">
      <alignment horizontal="right"/>
    </xf>
    <xf numFmtId="37" fontId="19" fillId="0" borderId="151" xfId="136" applyNumberFormat="1" applyFont="1" applyFill="1" applyBorder="1" applyAlignment="1">
      <alignment horizontal="right"/>
    </xf>
    <xf numFmtId="37" fontId="19" fillId="0" borderId="98" xfId="136" applyNumberFormat="1" applyFont="1" applyBorder="1" applyAlignment="1">
      <alignment horizontal="right"/>
    </xf>
    <xf numFmtId="43" fontId="19" fillId="0" borderId="151" xfId="67" applyFont="1" applyBorder="1" applyAlignment="1">
      <alignment horizontal="right"/>
    </xf>
    <xf numFmtId="43" fontId="19" fillId="0" borderId="212" xfId="67" applyFont="1" applyBorder="1" applyAlignment="1">
      <alignment horizontal="right"/>
    </xf>
    <xf numFmtId="43" fontId="19" fillId="0" borderId="246" xfId="67" applyFont="1" applyBorder="1" applyAlignment="1">
      <alignment horizontal="right"/>
    </xf>
    <xf numFmtId="0" fontId="19" fillId="0" borderId="16" xfId="136" applyFont="1" applyBorder="1" applyAlignment="1">
      <alignment horizontal="center"/>
    </xf>
    <xf numFmtId="0" fontId="25" fillId="0" borderId="9" xfId="136" applyFont="1" applyBorder="1"/>
    <xf numFmtId="0" fontId="25" fillId="0" borderId="10" xfId="136" applyFont="1" applyBorder="1"/>
    <xf numFmtId="0" fontId="25" fillId="0" borderId="0" xfId="136" applyFont="1" applyBorder="1"/>
    <xf numFmtId="0" fontId="25" fillId="0" borderId="0" xfId="136" applyFont="1" applyFill="1" applyBorder="1"/>
    <xf numFmtId="37" fontId="25" fillId="0" borderId="0" xfId="136" applyNumberFormat="1" applyFont="1" applyBorder="1" applyAlignment="1">
      <alignment horizontal="right"/>
    </xf>
    <xf numFmtId="0" fontId="25" fillId="0" borderId="13" xfId="136" applyFont="1" applyBorder="1"/>
    <xf numFmtId="0" fontId="19" fillId="0" borderId="12" xfId="136" applyFont="1" applyBorder="1"/>
    <xf numFmtId="37" fontId="19" fillId="0" borderId="0" xfId="136" applyNumberFormat="1" applyFont="1"/>
    <xf numFmtId="0" fontId="19" fillId="0" borderId="0" xfId="136" applyFont="1" applyFill="1"/>
    <xf numFmtId="37" fontId="25" fillId="0" borderId="0" xfId="136" applyNumberFormat="1" applyFont="1"/>
    <xf numFmtId="0" fontId="25" fillId="0" borderId="0" xfId="136" applyFont="1"/>
    <xf numFmtId="0" fontId="19" fillId="0" borderId="0" xfId="136" applyFont="1" applyAlignment="1">
      <alignment vertical="top"/>
    </xf>
    <xf numFmtId="164" fontId="25" fillId="0" borderId="14" xfId="136" applyNumberFormat="1" applyFont="1" applyBorder="1" applyProtection="1"/>
    <xf numFmtId="0" fontId="25" fillId="0" borderId="15" xfId="136" applyFont="1" applyBorder="1"/>
    <xf numFmtId="0" fontId="25" fillId="0" borderId="15" xfId="136" applyFont="1" applyFill="1" applyBorder="1"/>
    <xf numFmtId="0" fontId="25" fillId="0" borderId="16" xfId="136" applyFont="1" applyBorder="1"/>
    <xf numFmtId="0" fontId="14" fillId="0" borderId="0" xfId="136" applyFont="1" applyFill="1"/>
    <xf numFmtId="0" fontId="26" fillId="0" borderId="0" xfId="136" applyFont="1"/>
    <xf numFmtId="0" fontId="14" fillId="13" borderId="0" xfId="66" quotePrefix="1" applyFont="1" applyFill="1" applyAlignment="1">
      <alignment vertical="top" textRotation="180"/>
    </xf>
    <xf numFmtId="37" fontId="19" fillId="13" borderId="146" xfId="67" applyNumberFormat="1" applyFont="1" applyFill="1" applyBorder="1"/>
    <xf numFmtId="37" fontId="19" fillId="13" borderId="188" xfId="67" applyNumberFormat="1" applyFont="1" applyFill="1" applyBorder="1"/>
    <xf numFmtId="37" fontId="19" fillId="13" borderId="216" xfId="67" applyNumberFormat="1" applyFont="1" applyFill="1" applyBorder="1"/>
    <xf numFmtId="37" fontId="19" fillId="13" borderId="248" xfId="67" applyNumberFormat="1" applyFont="1" applyFill="1" applyBorder="1"/>
    <xf numFmtId="37" fontId="19" fillId="13" borderId="249" xfId="67" applyNumberFormat="1" applyFont="1" applyFill="1" applyBorder="1"/>
    <xf numFmtId="0" fontId="16" fillId="13" borderId="12" xfId="66" applyFont="1" applyFill="1" applyBorder="1" applyAlignment="1" applyProtection="1">
      <alignment horizontal="center"/>
    </xf>
    <xf numFmtId="0" fontId="16" fillId="13" borderId="0" xfId="66" applyFont="1" applyFill="1" applyProtection="1"/>
    <xf numFmtId="167" fontId="14" fillId="13" borderId="0" xfId="66" applyNumberFormat="1" applyFont="1" applyFill="1"/>
    <xf numFmtId="167" fontId="19" fillId="13" borderId="256" xfId="67" applyNumberFormat="1" applyFont="1" applyFill="1" applyBorder="1" applyProtection="1"/>
    <xf numFmtId="167" fontId="19" fillId="13" borderId="119" xfId="67" applyNumberFormat="1" applyFont="1" applyFill="1" applyBorder="1" applyProtection="1"/>
    <xf numFmtId="0" fontId="19" fillId="13" borderId="55" xfId="66" applyFont="1" applyFill="1" applyBorder="1" applyProtection="1"/>
    <xf numFmtId="0" fontId="19" fillId="13" borderId="8" xfId="66" applyFont="1" applyFill="1" applyBorder="1" applyAlignment="1" applyProtection="1">
      <alignment horizontal="centerContinuous"/>
    </xf>
    <xf numFmtId="0" fontId="19" fillId="13" borderId="62" xfId="66" applyFont="1" applyFill="1" applyBorder="1" applyAlignment="1" applyProtection="1">
      <alignment horizontal="left"/>
    </xf>
    <xf numFmtId="0" fontId="14" fillId="13" borderId="64" xfId="66" applyFont="1" applyFill="1" applyBorder="1"/>
    <xf numFmtId="0" fontId="14" fillId="13" borderId="63" xfId="66" applyFont="1" applyFill="1" applyBorder="1"/>
    <xf numFmtId="167" fontId="19" fillId="13" borderId="26" xfId="67" applyNumberFormat="1" applyFont="1" applyFill="1" applyBorder="1" applyProtection="1"/>
    <xf numFmtId="0" fontId="19" fillId="13" borderId="15" xfId="66" quotePrefix="1" applyFont="1" applyFill="1" applyBorder="1" applyAlignment="1" applyProtection="1">
      <alignment horizontal="left"/>
    </xf>
    <xf numFmtId="0" fontId="19" fillId="0" borderId="62" xfId="66" applyFont="1" applyFill="1" applyBorder="1" applyAlignment="1" applyProtection="1">
      <alignment horizontal="left"/>
    </xf>
    <xf numFmtId="0" fontId="14" fillId="0" borderId="64" xfId="66" applyFont="1" applyFill="1" applyBorder="1"/>
    <xf numFmtId="0" fontId="14" fillId="0" borderId="63" xfId="66" applyFont="1" applyFill="1" applyBorder="1"/>
    <xf numFmtId="0" fontId="19" fillId="13" borderId="62" xfId="66" applyFont="1" applyFill="1" applyBorder="1" applyProtection="1"/>
    <xf numFmtId="0" fontId="19" fillId="13" borderId="64" xfId="66" applyFont="1" applyFill="1" applyBorder="1" applyProtection="1"/>
    <xf numFmtId="0" fontId="19" fillId="13" borderId="63" xfId="66" applyFont="1" applyFill="1" applyBorder="1" applyProtection="1"/>
    <xf numFmtId="0" fontId="19" fillId="13" borderId="26" xfId="66" applyFont="1" applyFill="1" applyBorder="1" applyAlignment="1" applyProtection="1">
      <alignment horizontal="center"/>
    </xf>
    <xf numFmtId="0" fontId="19" fillId="13" borderId="120" xfId="66" applyFont="1" applyFill="1" applyBorder="1" applyProtection="1"/>
    <xf numFmtId="0" fontId="19" fillId="13" borderId="1" xfId="66" applyFont="1" applyFill="1" applyBorder="1" applyAlignment="1" applyProtection="1">
      <alignment horizontal="center"/>
    </xf>
    <xf numFmtId="0" fontId="19" fillId="13" borderId="2" xfId="66" applyFont="1" applyFill="1" applyBorder="1" applyProtection="1"/>
    <xf numFmtId="0" fontId="19" fillId="13" borderId="2" xfId="66" applyFont="1" applyFill="1" applyBorder="1" applyAlignment="1" applyProtection="1">
      <alignment horizontal="right"/>
    </xf>
    <xf numFmtId="167" fontId="19" fillId="13" borderId="2" xfId="67" applyNumberFormat="1" applyFont="1" applyFill="1" applyBorder="1" applyProtection="1"/>
    <xf numFmtId="0" fontId="19" fillId="13" borderId="3" xfId="66" applyFont="1" applyFill="1" applyBorder="1" applyAlignment="1" applyProtection="1">
      <alignment horizontal="center"/>
    </xf>
    <xf numFmtId="0" fontId="19" fillId="13" borderId="0" xfId="66" applyFont="1" applyFill="1" applyBorder="1" applyAlignment="1" applyProtection="1">
      <alignment horizontal="right"/>
    </xf>
    <xf numFmtId="0" fontId="19" fillId="13" borderId="41" xfId="66" applyFont="1" applyFill="1" applyBorder="1" applyAlignment="1" applyProtection="1">
      <alignment horizontal="centerContinuous"/>
    </xf>
    <xf numFmtId="0" fontId="19" fillId="13" borderId="4" xfId="66" applyFont="1" applyFill="1" applyBorder="1" applyAlignment="1" applyProtection="1">
      <alignment horizontal="left"/>
    </xf>
    <xf numFmtId="0" fontId="19" fillId="13" borderId="42" xfId="66" applyFont="1" applyFill="1" applyBorder="1" applyAlignment="1" applyProtection="1">
      <alignment horizontal="left"/>
    </xf>
    <xf numFmtId="167" fontId="19" fillId="13" borderId="0" xfId="66" applyNumberFormat="1" applyFont="1" applyFill="1" applyBorder="1" applyProtection="1"/>
    <xf numFmtId="0" fontId="14" fillId="13" borderId="6" xfId="66" applyFont="1" applyFill="1" applyBorder="1" applyProtection="1"/>
    <xf numFmtId="0" fontId="14" fillId="13" borderId="8" xfId="66" applyFont="1" applyFill="1" applyBorder="1" applyProtection="1"/>
    <xf numFmtId="0" fontId="14" fillId="13" borderId="10" xfId="138" applyFont="1" applyFill="1" applyBorder="1" applyAlignment="1" applyProtection="1">
      <alignment horizontal="centerContinuous"/>
    </xf>
    <xf numFmtId="37" fontId="19" fillId="0" borderId="23" xfId="67" applyNumberFormat="1" applyFont="1" applyFill="1" applyBorder="1" applyProtection="1"/>
    <xf numFmtId="0" fontId="14" fillId="13" borderId="20" xfId="138" applyFont="1" applyFill="1" applyBorder="1" applyProtection="1"/>
    <xf numFmtId="10" fontId="19" fillId="0" borderId="55" xfId="138" applyNumberFormat="1" applyFont="1" applyFill="1" applyBorder="1" applyProtection="1"/>
    <xf numFmtId="0" fontId="14" fillId="13" borderId="17" xfId="138" applyFont="1" applyFill="1" applyBorder="1" applyProtection="1"/>
    <xf numFmtId="10" fontId="19" fillId="0" borderId="17" xfId="138" applyNumberFormat="1" applyFont="1" applyFill="1" applyBorder="1" applyProtection="1"/>
    <xf numFmtId="0" fontId="14" fillId="13" borderId="9" xfId="138" applyFont="1" applyFill="1" applyBorder="1" applyAlignment="1" applyProtection="1">
      <alignment horizontal="left"/>
    </xf>
    <xf numFmtId="0" fontId="14" fillId="13" borderId="10" xfId="138" applyFont="1" applyFill="1" applyBorder="1" applyProtection="1"/>
    <xf numFmtId="0" fontId="14" fillId="13" borderId="12" xfId="138" applyFont="1" applyFill="1" applyBorder="1" applyAlignment="1" applyProtection="1">
      <alignment horizontal="left"/>
    </xf>
    <xf numFmtId="0" fontId="14" fillId="13" borderId="14" xfId="138" applyFont="1" applyFill="1" applyBorder="1" applyAlignment="1" applyProtection="1">
      <alignment horizontal="left"/>
    </xf>
    <xf numFmtId="0" fontId="19" fillId="13" borderId="0" xfId="66" quotePrefix="1" applyFont="1" applyFill="1" applyAlignment="1" applyProtection="1">
      <alignment horizontal="left"/>
    </xf>
    <xf numFmtId="0" fontId="19" fillId="13" borderId="17" xfId="66" applyFont="1" applyFill="1" applyBorder="1" applyAlignment="1" applyProtection="1">
      <alignment horizontal="center"/>
    </xf>
    <xf numFmtId="0" fontId="14" fillId="0" borderId="62" xfId="66" applyFont="1" applyBorder="1"/>
    <xf numFmtId="3" fontId="19" fillId="0" borderId="26" xfId="66" applyNumberFormat="1" applyFont="1" applyFill="1" applyBorder="1"/>
    <xf numFmtId="0" fontId="8" fillId="0" borderId="26" xfId="66" applyFont="1" applyBorder="1"/>
    <xf numFmtId="3" fontId="14" fillId="13" borderId="0" xfId="66" applyNumberFormat="1" applyFont="1" applyFill="1"/>
    <xf numFmtId="0" fontId="14" fillId="0" borderId="6" xfId="66" applyFont="1" applyBorder="1"/>
    <xf numFmtId="0" fontId="14" fillId="0" borderId="0" xfId="66" applyFont="1" applyFill="1" applyAlignment="1">
      <alignment textRotation="180"/>
    </xf>
    <xf numFmtId="0" fontId="19" fillId="0" borderId="17" xfId="66" applyFont="1" applyFill="1" applyBorder="1" applyAlignment="1" applyProtection="1">
      <alignment horizontal="center"/>
    </xf>
    <xf numFmtId="0" fontId="14" fillId="0" borderId="1" xfId="66" applyFont="1" applyFill="1" applyBorder="1"/>
    <xf numFmtId="0" fontId="8" fillId="0" borderId="26" xfId="66" applyFont="1" applyFill="1" applyBorder="1"/>
    <xf numFmtId="3" fontId="14" fillId="0" borderId="0" xfId="66" applyNumberFormat="1" applyFont="1" applyFill="1"/>
    <xf numFmtId="0" fontId="14" fillId="0" borderId="62" xfId="66" applyFont="1" applyFill="1" applyBorder="1"/>
    <xf numFmtId="0" fontId="14" fillId="0" borderId="4" xfId="66" applyFont="1" applyBorder="1"/>
    <xf numFmtId="3" fontId="19" fillId="0" borderId="127" xfId="66" applyNumberFormat="1" applyFont="1" applyFill="1" applyBorder="1" applyProtection="1"/>
    <xf numFmtId="37" fontId="19" fillId="0" borderId="18" xfId="66" applyNumberFormat="1" applyFont="1" applyFill="1" applyBorder="1" applyProtection="1"/>
    <xf numFmtId="37" fontId="19" fillId="0" borderId="17" xfId="66" applyNumberFormat="1" applyFont="1" applyFill="1" applyBorder="1" applyProtection="1"/>
    <xf numFmtId="37" fontId="19" fillId="0" borderId="269" xfId="66" applyNumberFormat="1" applyFont="1" applyFill="1" applyBorder="1" applyProtection="1"/>
    <xf numFmtId="37" fontId="14" fillId="0" borderId="0" xfId="66" applyNumberFormat="1" applyFont="1" applyFill="1"/>
    <xf numFmtId="0" fontId="19" fillId="13" borderId="15" xfId="66" applyFont="1" applyFill="1" applyBorder="1" applyAlignment="1">
      <alignment horizontal="centerContinuous"/>
    </xf>
    <xf numFmtId="0" fontId="19" fillId="13" borderId="105" xfId="66" applyFont="1" applyFill="1" applyBorder="1" applyAlignment="1">
      <alignment horizontal="center"/>
    </xf>
    <xf numFmtId="0" fontId="19" fillId="13" borderId="24" xfId="66" applyFont="1" applyFill="1" applyBorder="1" applyAlignment="1">
      <alignment horizontal="center"/>
    </xf>
    <xf numFmtId="0" fontId="19" fillId="13" borderId="270" xfId="66" applyFont="1" applyFill="1" applyBorder="1" applyAlignment="1">
      <alignment horizontal="center"/>
    </xf>
    <xf numFmtId="0" fontId="19" fillId="13" borderId="271" xfId="66" applyFont="1" applyFill="1" applyBorder="1" applyAlignment="1">
      <alignment horizontal="center"/>
    </xf>
    <xf numFmtId="0" fontId="19" fillId="13" borderId="272" xfId="66" applyFont="1" applyFill="1" applyBorder="1" applyAlignment="1">
      <alignment horizontal="center"/>
    </xf>
    <xf numFmtId="167" fontId="19" fillId="13" borderId="0" xfId="67" applyNumberFormat="1" applyFont="1" applyFill="1"/>
    <xf numFmtId="37" fontId="19" fillId="13" borderId="110" xfId="66" applyNumberFormat="1" applyFont="1" applyFill="1" applyBorder="1" applyAlignment="1"/>
    <xf numFmtId="37" fontId="19" fillId="13" borderId="21" xfId="66" applyNumberFormat="1" applyFont="1" applyFill="1" applyBorder="1" applyAlignment="1"/>
    <xf numFmtId="37" fontId="19" fillId="0" borderId="6" xfId="139" applyNumberFormat="1" applyFont="1" applyFill="1" applyBorder="1" applyAlignment="1">
      <alignment horizontal="right"/>
    </xf>
    <xf numFmtId="37" fontId="19" fillId="0" borderId="170" xfId="66" applyNumberFormat="1" applyFont="1" applyFill="1" applyBorder="1" applyAlignment="1">
      <alignment horizontal="center"/>
    </xf>
    <xf numFmtId="43" fontId="14" fillId="13" borderId="0" xfId="67" applyFont="1" applyFill="1" applyAlignment="1">
      <alignment textRotation="180"/>
    </xf>
    <xf numFmtId="37" fontId="19" fillId="0" borderId="26" xfId="139" applyNumberFormat="1" applyFont="1" applyFill="1" applyBorder="1" applyAlignment="1"/>
    <xf numFmtId="37" fontId="19" fillId="0" borderId="1" xfId="139" applyNumberFormat="1" applyFont="1" applyFill="1" applyBorder="1" applyAlignment="1">
      <alignment horizontal="center"/>
    </xf>
    <xf numFmtId="0" fontId="19" fillId="13" borderId="15" xfId="66" applyFont="1" applyFill="1" applyBorder="1" applyAlignment="1">
      <alignment horizontal="left"/>
    </xf>
    <xf numFmtId="0" fontId="19" fillId="13" borderId="15" xfId="66" applyFont="1" applyFill="1" applyBorder="1" applyAlignment="1">
      <alignment wrapText="1"/>
    </xf>
    <xf numFmtId="37" fontId="19" fillId="13" borderId="15" xfId="66" applyNumberFormat="1" applyFont="1" applyFill="1" applyBorder="1" applyAlignment="1">
      <alignment horizontal="center"/>
    </xf>
    <xf numFmtId="0" fontId="16" fillId="13" borderId="14" xfId="66" applyFont="1" applyFill="1" applyBorder="1" applyAlignment="1">
      <alignment horizontal="centerContinuous"/>
    </xf>
    <xf numFmtId="0" fontId="19" fillId="13" borderId="20" xfId="66" applyFont="1" applyFill="1" applyBorder="1" applyAlignment="1">
      <alignment horizontal="left"/>
    </xf>
    <xf numFmtId="0" fontId="19" fillId="13" borderId="20" xfId="66" quotePrefix="1" applyFont="1" applyFill="1" applyBorder="1" applyAlignment="1">
      <alignment horizontal="center"/>
    </xf>
    <xf numFmtId="15" fontId="19" fillId="13" borderId="20" xfId="66" quotePrefix="1" applyNumberFormat="1" applyFont="1" applyFill="1" applyBorder="1" applyAlignment="1">
      <alignment horizontal="center"/>
    </xf>
    <xf numFmtId="37" fontId="19" fillId="13" borderId="142" xfId="67" applyNumberFormat="1" applyFont="1" applyFill="1" applyBorder="1" applyAlignment="1">
      <alignment horizontal="right"/>
    </xf>
    <xf numFmtId="37" fontId="19" fillId="13" borderId="143" xfId="67" applyNumberFormat="1" applyFont="1" applyFill="1" applyBorder="1" applyAlignment="1">
      <alignment horizontal="right"/>
    </xf>
    <xf numFmtId="37" fontId="19" fillId="13" borderId="207" xfId="67" applyNumberFormat="1" applyFont="1" applyFill="1" applyBorder="1" applyAlignment="1">
      <alignment horizontal="right"/>
    </xf>
    <xf numFmtId="37" fontId="19" fillId="13" borderId="144" xfId="67" applyNumberFormat="1" applyFont="1" applyFill="1" applyBorder="1" applyAlignment="1">
      <alignment horizontal="right"/>
    </xf>
    <xf numFmtId="37" fontId="19" fillId="13" borderId="147" xfId="67" applyNumberFormat="1" applyFont="1" applyFill="1" applyBorder="1" applyAlignment="1">
      <alignment horizontal="right"/>
    </xf>
    <xf numFmtId="37" fontId="19" fillId="13" borderId="21" xfId="67" applyNumberFormat="1" applyFont="1" applyFill="1" applyBorder="1" applyAlignment="1">
      <alignment horizontal="right"/>
    </xf>
    <xf numFmtId="37" fontId="19" fillId="13" borderId="277" xfId="67" applyNumberFormat="1" applyFont="1" applyFill="1" applyBorder="1" applyAlignment="1">
      <alignment horizontal="right"/>
    </xf>
    <xf numFmtId="37" fontId="19" fillId="13" borderId="92" xfId="67" applyNumberFormat="1" applyFont="1" applyFill="1" applyBorder="1" applyAlignment="1">
      <alignment horizontal="right"/>
    </xf>
    <xf numFmtId="37" fontId="19" fillId="13" borderId="14" xfId="67" applyNumberFormat="1" applyFont="1" applyFill="1" applyBorder="1" applyAlignment="1">
      <alignment horizontal="right"/>
    </xf>
    <xf numFmtId="37" fontId="19" fillId="13" borderId="210" xfId="67" applyNumberFormat="1" applyFont="1" applyFill="1" applyBorder="1" applyAlignment="1">
      <alignment horizontal="right"/>
    </xf>
    <xf numFmtId="37" fontId="19" fillId="0" borderId="147" xfId="67" applyNumberFormat="1" applyFont="1" applyFill="1" applyBorder="1" applyAlignment="1">
      <alignment horizontal="right"/>
    </xf>
    <xf numFmtId="37" fontId="19" fillId="0" borderId="21" xfId="67" applyNumberFormat="1" applyFont="1" applyFill="1" applyBorder="1" applyAlignment="1">
      <alignment horizontal="right"/>
    </xf>
    <xf numFmtId="37" fontId="19" fillId="13" borderId="187" xfId="67" applyNumberFormat="1" applyFont="1" applyFill="1" applyBorder="1" applyAlignment="1">
      <alignment horizontal="right"/>
    </xf>
    <xf numFmtId="37" fontId="19" fillId="13" borderId="20" xfId="67" applyNumberFormat="1" applyFont="1" applyFill="1" applyBorder="1" applyAlignment="1">
      <alignment horizontal="right"/>
    </xf>
    <xf numFmtId="37" fontId="19" fillId="13" borderId="151" xfId="67" applyNumberFormat="1" applyFont="1" applyFill="1" applyBorder="1" applyAlignment="1">
      <alignment horizontal="right"/>
    </xf>
    <xf numFmtId="37" fontId="19" fillId="13" borderId="212" xfId="67" applyNumberFormat="1" applyFont="1" applyFill="1" applyBorder="1" applyAlignment="1">
      <alignment horizontal="right"/>
    </xf>
    <xf numFmtId="37" fontId="19" fillId="13" borderId="98" xfId="67" applyNumberFormat="1" applyFont="1" applyFill="1" applyBorder="1" applyAlignment="1">
      <alignment horizontal="right"/>
    </xf>
    <xf numFmtId="164" fontId="14" fillId="13" borderId="14" xfId="66" applyNumberFormat="1" applyFont="1" applyFill="1" applyBorder="1" applyProtection="1"/>
    <xf numFmtId="0" fontId="19" fillId="13" borderId="198" xfId="66" applyFont="1" applyFill="1" applyBorder="1"/>
    <xf numFmtId="0" fontId="19" fillId="13" borderId="215" xfId="66" applyFont="1" applyFill="1" applyBorder="1"/>
    <xf numFmtId="0" fontId="19" fillId="13" borderId="90" xfId="66" applyFont="1" applyFill="1" applyBorder="1"/>
    <xf numFmtId="0" fontId="19" fillId="13" borderId="187" xfId="66" applyFont="1" applyFill="1" applyBorder="1"/>
    <xf numFmtId="0" fontId="19" fillId="13" borderId="92" xfId="66" applyFont="1" applyFill="1" applyBorder="1"/>
    <xf numFmtId="0" fontId="19" fillId="0" borderId="21" xfId="66" applyFont="1" applyFill="1" applyBorder="1" applyAlignment="1">
      <alignment horizontal="center"/>
    </xf>
    <xf numFmtId="37" fontId="19" fillId="13" borderId="110" xfId="139" applyNumberFormat="1" applyFont="1" applyFill="1" applyBorder="1" applyAlignment="1">
      <alignment horizontal="right"/>
    </xf>
    <xf numFmtId="37" fontId="19" fillId="13" borderId="21" xfId="139" applyNumberFormat="1" applyFont="1" applyFill="1" applyBorder="1" applyAlignment="1">
      <alignment horizontal="right"/>
    </xf>
    <xf numFmtId="37" fontId="19" fillId="0" borderId="94" xfId="66" applyNumberFormat="1" applyFont="1" applyFill="1" applyBorder="1" applyAlignment="1">
      <alignment horizontal="right"/>
    </xf>
    <xf numFmtId="167" fontId="19" fillId="0" borderId="0" xfId="67" applyNumberFormat="1" applyFont="1" applyFill="1"/>
    <xf numFmtId="37" fontId="19" fillId="13" borderId="187" xfId="66" applyNumberFormat="1" applyFont="1" applyFill="1" applyBorder="1" applyAlignment="1">
      <alignment horizontal="right"/>
    </xf>
    <xf numFmtId="37" fontId="19" fillId="13" borderId="20" xfId="66" applyNumberFormat="1" applyFont="1" applyFill="1" applyBorder="1" applyAlignment="1">
      <alignment horizontal="right"/>
    </xf>
    <xf numFmtId="37" fontId="19" fillId="13" borderId="92" xfId="66" applyNumberFormat="1" applyFont="1" applyFill="1" applyBorder="1" applyAlignment="1">
      <alignment horizontal="right"/>
    </xf>
    <xf numFmtId="37" fontId="19" fillId="13" borderId="147" xfId="66" applyNumberFormat="1" applyFont="1" applyFill="1" applyBorder="1" applyAlignment="1">
      <alignment horizontal="right"/>
    </xf>
    <xf numFmtId="37" fontId="19" fillId="13" borderId="94" xfId="66" applyNumberFormat="1" applyFont="1" applyFill="1" applyBorder="1" applyAlignment="1">
      <alignment horizontal="right"/>
    </xf>
    <xf numFmtId="37" fontId="19" fillId="13" borderId="21" xfId="66" applyNumberFormat="1" applyFont="1" applyFill="1" applyBorder="1" applyAlignment="1">
      <alignment horizontal="center"/>
    </xf>
    <xf numFmtId="37" fontId="19" fillId="0" borderId="147" xfId="66" applyNumberFormat="1" applyFont="1" applyFill="1" applyBorder="1" applyAlignment="1">
      <alignment horizontal="right"/>
    </xf>
    <xf numFmtId="37" fontId="19" fillId="0" borderId="21" xfId="66" applyNumberFormat="1" applyFont="1" applyFill="1" applyBorder="1" applyAlignment="1">
      <alignment horizontal="right"/>
    </xf>
    <xf numFmtId="37" fontId="19" fillId="13" borderId="69" xfId="66" applyNumberFormat="1" applyFont="1" applyFill="1" applyBorder="1" applyAlignment="1">
      <alignment horizontal="right"/>
    </xf>
    <xf numFmtId="37" fontId="19" fillId="13" borderId="26" xfId="66" applyNumberFormat="1" applyFont="1" applyFill="1" applyBorder="1" applyAlignment="1">
      <alignment horizontal="right"/>
    </xf>
    <xf numFmtId="0" fontId="19" fillId="13" borderId="21" xfId="66" applyFont="1" applyFill="1" applyBorder="1" applyAlignment="1"/>
    <xf numFmtId="0" fontId="19" fillId="13" borderId="15" xfId="66" applyFont="1" applyFill="1" applyBorder="1" applyAlignment="1"/>
    <xf numFmtId="37" fontId="19" fillId="13" borderId="75" xfId="66" applyNumberFormat="1" applyFont="1" applyFill="1" applyBorder="1" applyAlignment="1">
      <alignment horizontal="right"/>
    </xf>
    <xf numFmtId="37" fontId="19" fillId="13" borderId="224" xfId="66" applyNumberFormat="1" applyFont="1" applyFill="1" applyBorder="1" applyAlignment="1">
      <alignment horizontal="right"/>
    </xf>
    <xf numFmtId="37" fontId="19" fillId="13" borderId="278" xfId="66" applyNumberFormat="1" applyFont="1" applyFill="1" applyBorder="1" applyAlignment="1">
      <alignment horizontal="right"/>
    </xf>
    <xf numFmtId="37" fontId="19" fillId="13" borderId="212" xfId="66" applyNumberFormat="1" applyFont="1" applyFill="1" applyBorder="1" applyAlignment="1">
      <alignment horizontal="center"/>
    </xf>
    <xf numFmtId="164" fontId="19" fillId="13" borderId="14" xfId="66" applyNumberFormat="1" applyFont="1" applyFill="1" applyBorder="1" applyAlignment="1" applyProtection="1">
      <alignment horizontal="center"/>
    </xf>
    <xf numFmtId="0" fontId="19" fillId="13" borderId="15" xfId="66" applyFont="1" applyFill="1" applyBorder="1" applyAlignment="1">
      <alignment vertical="top"/>
    </xf>
    <xf numFmtId="0" fontId="14" fillId="53" borderId="0" xfId="66" applyFont="1" applyFill="1"/>
    <xf numFmtId="0" fontId="14" fillId="53" borderId="0" xfId="66" applyFont="1" applyFill="1" applyProtection="1"/>
    <xf numFmtId="0" fontId="16" fillId="53" borderId="2" xfId="66" applyFont="1" applyFill="1" applyBorder="1" applyAlignment="1" applyProtection="1">
      <alignment horizontal="centerContinuous"/>
    </xf>
    <xf numFmtId="0" fontId="19" fillId="53" borderId="0" xfId="66" applyFont="1" applyFill="1" applyBorder="1" applyProtection="1"/>
    <xf numFmtId="0" fontId="19" fillId="53" borderId="15" xfId="66" applyFont="1" applyFill="1" applyBorder="1" applyProtection="1"/>
    <xf numFmtId="0" fontId="19" fillId="13" borderId="279" xfId="66" applyFont="1" applyFill="1" applyBorder="1" applyAlignment="1" applyProtection="1">
      <alignment horizontal="centerContinuous"/>
    </xf>
    <xf numFmtId="0" fontId="19" fillId="13" borderId="19" xfId="66" applyFont="1" applyFill="1" applyBorder="1" applyAlignment="1" applyProtection="1">
      <alignment horizontal="centerContinuous"/>
    </xf>
    <xf numFmtId="0" fontId="19" fillId="53" borderId="19" xfId="66" applyFont="1" applyFill="1" applyBorder="1" applyAlignment="1" applyProtection="1">
      <alignment horizontal="centerContinuous"/>
    </xf>
    <xf numFmtId="0" fontId="19" fillId="13" borderId="104" xfId="66" applyFont="1" applyFill="1" applyBorder="1" applyAlignment="1" applyProtection="1">
      <alignment horizontal="centerContinuous"/>
    </xf>
    <xf numFmtId="0" fontId="19" fillId="13" borderId="103" xfId="66" applyFont="1" applyFill="1" applyBorder="1" applyProtection="1"/>
    <xf numFmtId="0" fontId="19" fillId="13" borderId="104" xfId="66" applyFont="1" applyFill="1" applyBorder="1" applyProtection="1"/>
    <xf numFmtId="0" fontId="19" fillId="53" borderId="23" xfId="66" applyFont="1" applyFill="1" applyBorder="1" applyProtection="1"/>
    <xf numFmtId="0" fontId="19" fillId="53" borderId="20" xfId="66" applyFont="1" applyFill="1" applyBorder="1" applyAlignment="1" applyProtection="1">
      <alignment horizontal="center"/>
    </xf>
    <xf numFmtId="0" fontId="19" fillId="0" borderId="0" xfId="66" applyFont="1" applyFill="1" applyBorder="1" applyAlignment="1">
      <alignment horizontal="center"/>
    </xf>
    <xf numFmtId="37" fontId="63" fillId="13" borderId="198" xfId="66" quotePrefix="1" applyNumberFormat="1" applyFont="1" applyFill="1" applyBorder="1" applyAlignment="1" applyProtection="1">
      <alignment horizontal="left"/>
    </xf>
    <xf numFmtId="37" fontId="19" fillId="13" borderId="215" xfId="66" applyNumberFormat="1" applyFont="1" applyFill="1" applyBorder="1" applyProtection="1"/>
    <xf numFmtId="37" fontId="19" fillId="53" borderId="215" xfId="66" applyNumberFormat="1" applyFont="1" applyFill="1" applyBorder="1" applyProtection="1"/>
    <xf numFmtId="37" fontId="19" fillId="13" borderId="90" xfId="66" applyNumberFormat="1" applyFont="1" applyFill="1" applyBorder="1" applyProtection="1"/>
    <xf numFmtId="37" fontId="19" fillId="13" borderId="163" xfId="66" applyNumberFormat="1" applyFont="1" applyFill="1" applyBorder="1" applyProtection="1"/>
    <xf numFmtId="37" fontId="19" fillId="13" borderId="280" xfId="66" applyNumberFormat="1" applyFont="1" applyFill="1" applyBorder="1" applyProtection="1"/>
    <xf numFmtId="37" fontId="19" fillId="13" borderId="164" xfId="66" applyNumberFormat="1" applyFont="1" applyFill="1" applyBorder="1" applyProtection="1"/>
    <xf numFmtId="37" fontId="19" fillId="13" borderId="187" xfId="66" applyNumberFormat="1" applyFont="1" applyFill="1" applyBorder="1" applyProtection="1"/>
    <xf numFmtId="37" fontId="19" fillId="13" borderId="92" xfId="66" applyNumberFormat="1" applyFont="1" applyFill="1" applyBorder="1" applyProtection="1"/>
    <xf numFmtId="37" fontId="19" fillId="13" borderId="112" xfId="66" applyNumberFormat="1" applyFont="1" applyFill="1" applyBorder="1" applyProtection="1"/>
    <xf numFmtId="37" fontId="19" fillId="13" borderId="169" xfId="66" applyNumberFormat="1" applyFont="1" applyFill="1" applyBorder="1" applyProtection="1"/>
    <xf numFmtId="167" fontId="19" fillId="0" borderId="0" xfId="67" quotePrefix="1" applyNumberFormat="1" applyFont="1" applyFill="1"/>
    <xf numFmtId="37" fontId="19" fillId="13" borderId="147" xfId="66" applyNumberFormat="1" applyFont="1" applyFill="1" applyBorder="1" applyProtection="1"/>
    <xf numFmtId="37" fontId="19" fillId="13" borderId="94" xfId="66" applyNumberFormat="1" applyFont="1" applyFill="1" applyBorder="1" applyProtection="1"/>
    <xf numFmtId="37" fontId="19" fillId="13" borderId="110" xfId="66" applyNumberFormat="1" applyFont="1" applyFill="1" applyBorder="1" applyProtection="1"/>
    <xf numFmtId="37" fontId="19" fillId="13" borderId="170" xfId="66" applyNumberFormat="1" applyFont="1" applyFill="1" applyBorder="1" applyProtection="1"/>
    <xf numFmtId="37" fontId="19" fillId="13" borderId="70" xfId="66" applyNumberFormat="1" applyFont="1" applyFill="1" applyBorder="1" applyProtection="1"/>
    <xf numFmtId="37" fontId="19" fillId="13" borderId="159" xfId="66" applyNumberFormat="1" applyFont="1" applyFill="1" applyBorder="1" applyProtection="1"/>
    <xf numFmtId="37" fontId="19" fillId="13" borderId="147" xfId="66" applyNumberFormat="1" applyFont="1" applyFill="1" applyBorder="1" applyAlignment="1" applyProtection="1">
      <alignment horizontal="right"/>
    </xf>
    <xf numFmtId="37" fontId="19" fillId="0" borderId="110" xfId="66" applyNumberFormat="1" applyFont="1" applyFill="1" applyBorder="1" applyProtection="1"/>
    <xf numFmtId="37" fontId="19" fillId="13" borderId="21" xfId="66" applyNumberFormat="1" applyFont="1" applyFill="1" applyBorder="1" applyAlignment="1" applyProtection="1">
      <alignment horizontal="right"/>
    </xf>
    <xf numFmtId="37" fontId="19" fillId="13" borderId="151" xfId="66" applyNumberFormat="1" applyFont="1" applyFill="1" applyBorder="1" applyProtection="1"/>
    <xf numFmtId="37" fontId="19" fillId="13" borderId="212" xfId="66" applyNumberFormat="1" applyFont="1" applyFill="1" applyBorder="1" applyProtection="1"/>
    <xf numFmtId="37" fontId="19" fillId="13" borderId="98" xfId="66" applyNumberFormat="1" applyFont="1" applyFill="1" applyBorder="1" applyProtection="1"/>
    <xf numFmtId="37" fontId="19" fillId="13" borderId="182" xfId="66" applyNumberFormat="1" applyFont="1" applyFill="1" applyBorder="1" applyProtection="1"/>
    <xf numFmtId="37" fontId="19" fillId="13" borderId="275" xfId="66" applyNumberFormat="1" applyFont="1" applyFill="1" applyBorder="1" applyProtection="1"/>
    <xf numFmtId="37" fontId="19" fillId="13" borderId="219" xfId="66" applyNumberFormat="1" applyFont="1" applyFill="1" applyBorder="1" applyProtection="1"/>
    <xf numFmtId="37" fontId="19" fillId="13" borderId="276" xfId="66" applyNumberFormat="1" applyFont="1" applyFill="1" applyBorder="1" applyProtection="1"/>
    <xf numFmtId="10" fontId="19" fillId="13" borderId="0" xfId="70" applyNumberFormat="1" applyFont="1" applyFill="1" applyBorder="1" applyProtection="1"/>
    <xf numFmtId="0" fontId="19" fillId="13" borderId="18" xfId="66" applyFont="1" applyFill="1" applyBorder="1" applyProtection="1"/>
    <xf numFmtId="37" fontId="19" fillId="13" borderId="198" xfId="66" applyNumberFormat="1" applyFont="1" applyFill="1" applyBorder="1" applyProtection="1"/>
    <xf numFmtId="37" fontId="19" fillId="13" borderId="163" xfId="66" applyNumberFormat="1" applyFont="1" applyFill="1" applyBorder="1" applyAlignment="1" applyProtection="1">
      <alignment horizontal="right"/>
    </xf>
    <xf numFmtId="37" fontId="19" fillId="13" borderId="280" xfId="66" applyNumberFormat="1" applyFont="1" applyFill="1" applyBorder="1" applyAlignment="1" applyProtection="1">
      <alignment horizontal="right"/>
    </xf>
    <xf numFmtId="37" fontId="19" fillId="13" borderId="112" xfId="66" applyNumberFormat="1" applyFont="1" applyFill="1" applyBorder="1" applyAlignment="1" applyProtection="1">
      <alignment horizontal="right"/>
    </xf>
    <xf numFmtId="37" fontId="19" fillId="13" borderId="20" xfId="66" applyNumberFormat="1" applyFont="1" applyFill="1" applyBorder="1" applyAlignment="1" applyProtection="1">
      <alignment horizontal="right"/>
    </xf>
    <xf numFmtId="37" fontId="19" fillId="13" borderId="169" xfId="66" applyNumberFormat="1" applyFont="1" applyFill="1" applyBorder="1" applyAlignment="1" applyProtection="1">
      <alignment horizontal="right"/>
    </xf>
    <xf numFmtId="37" fontId="19" fillId="13" borderId="147" xfId="66" applyNumberFormat="1" applyFont="1" applyFill="1" applyBorder="1" applyAlignment="1">
      <alignment horizontal="center"/>
    </xf>
    <xf numFmtId="37" fontId="19" fillId="13" borderId="110" xfId="66" applyNumberFormat="1" applyFont="1" applyFill="1" applyBorder="1" applyAlignment="1" applyProtection="1">
      <alignment horizontal="right"/>
    </xf>
    <xf numFmtId="37" fontId="19" fillId="13" borderId="170" xfId="66" applyNumberFormat="1" applyFont="1" applyFill="1" applyBorder="1" applyAlignment="1" applyProtection="1">
      <alignment horizontal="right"/>
    </xf>
    <xf numFmtId="37" fontId="19" fillId="13" borderId="151" xfId="66" applyNumberFormat="1" applyFont="1" applyFill="1" applyBorder="1" applyAlignment="1">
      <alignment horizontal="center"/>
    </xf>
    <xf numFmtId="37" fontId="19" fillId="13" borderId="182" xfId="66" applyNumberFormat="1" applyFont="1" applyFill="1" applyBorder="1" applyAlignment="1" applyProtection="1">
      <alignment horizontal="right"/>
    </xf>
    <xf numFmtId="37" fontId="19" fillId="13" borderId="275" xfId="66" applyNumberFormat="1" applyFont="1" applyFill="1" applyBorder="1" applyAlignment="1" applyProtection="1">
      <alignment horizontal="right"/>
    </xf>
    <xf numFmtId="37" fontId="19" fillId="13" borderId="275" xfId="66" applyNumberFormat="1" applyFont="1" applyFill="1" applyBorder="1" applyAlignment="1" applyProtection="1">
      <alignment horizontal="center"/>
    </xf>
    <xf numFmtId="37" fontId="19" fillId="13" borderId="276" xfId="66" applyNumberFormat="1" applyFont="1" applyFill="1" applyBorder="1" applyAlignment="1" applyProtection="1">
      <alignment horizontal="right"/>
    </xf>
    <xf numFmtId="37" fontId="19" fillId="13" borderId="0" xfId="66" applyNumberFormat="1" applyFont="1" applyFill="1" applyAlignment="1" applyProtection="1">
      <alignment horizontal="right"/>
    </xf>
    <xf numFmtId="37" fontId="19" fillId="0" borderId="20" xfId="66" applyNumberFormat="1" applyFont="1" applyFill="1" applyBorder="1" applyAlignment="1" applyProtection="1">
      <alignment horizontal="right"/>
    </xf>
    <xf numFmtId="37" fontId="19" fillId="0" borderId="21" xfId="66" applyNumberFormat="1" applyFont="1" applyFill="1" applyBorder="1" applyAlignment="1" applyProtection="1">
      <alignment horizontal="right"/>
    </xf>
    <xf numFmtId="0" fontId="19" fillId="53" borderId="0" xfId="66" applyFont="1" applyFill="1" applyProtection="1"/>
    <xf numFmtId="0" fontId="19" fillId="53" borderId="7" xfId="66" applyFont="1" applyFill="1" applyBorder="1" applyProtection="1"/>
    <xf numFmtId="37" fontId="14" fillId="13" borderId="0" xfId="1" applyNumberFormat="1" applyFont="1" applyFill="1" applyBorder="1" applyAlignment="1" applyProtection="1">
      <alignment horizontal="center"/>
    </xf>
    <xf numFmtId="37" fontId="16" fillId="13" borderId="0" xfId="1" applyNumberFormat="1" applyFont="1" applyFill="1" applyProtection="1"/>
    <xf numFmtId="37" fontId="14" fillId="13" borderId="0" xfId="1" applyNumberFormat="1" applyFont="1" applyFill="1" applyProtection="1"/>
    <xf numFmtId="37" fontId="14" fillId="13" borderId="0" xfId="1" applyNumberFormat="1" applyFont="1" applyFill="1" applyAlignment="1" applyProtection="1">
      <alignment horizontal="left"/>
    </xf>
    <xf numFmtId="37" fontId="14" fillId="13" borderId="0" xfId="1" applyNumberFormat="1" applyFont="1" applyFill="1" applyAlignment="1" applyProtection="1">
      <alignment horizontal="right"/>
    </xf>
    <xf numFmtId="37" fontId="24" fillId="13" borderId="9" xfId="1" applyNumberFormat="1" applyFont="1" applyFill="1" applyBorder="1" applyProtection="1"/>
    <xf numFmtId="37" fontId="24" fillId="13" borderId="10" xfId="1" applyNumberFormat="1" applyFont="1" applyFill="1" applyBorder="1" applyProtection="1"/>
    <xf numFmtId="37" fontId="8" fillId="13" borderId="10" xfId="1" applyNumberFormat="1" applyFont="1" applyFill="1" applyBorder="1" applyProtection="1"/>
    <xf numFmtId="37" fontId="8" fillId="13" borderId="11" xfId="1" applyNumberFormat="1" applyFont="1" applyFill="1" applyBorder="1" applyProtection="1"/>
    <xf numFmtId="37" fontId="8" fillId="13" borderId="0" xfId="1" applyNumberFormat="1" applyFont="1" applyFill="1" applyProtection="1"/>
    <xf numFmtId="37" fontId="24" fillId="13" borderId="0" xfId="1" applyNumberFormat="1" applyFont="1" applyFill="1" applyProtection="1"/>
    <xf numFmtId="37" fontId="16" fillId="13" borderId="12" xfId="1" applyNumberFormat="1" applyFont="1" applyFill="1" applyBorder="1" applyAlignment="1" applyProtection="1">
      <alignment horizontal="centerContinuous"/>
    </xf>
    <xf numFmtId="37" fontId="14" fillId="13" borderId="0" xfId="1" applyNumberFormat="1" applyFont="1" applyFill="1" applyAlignment="1" applyProtection="1">
      <alignment horizontal="centerContinuous"/>
    </xf>
    <xf numFmtId="37" fontId="16" fillId="13" borderId="0" xfId="1" applyNumberFormat="1" applyFont="1" applyFill="1" applyAlignment="1" applyProtection="1">
      <alignment horizontal="centerContinuous"/>
    </xf>
    <xf numFmtId="37" fontId="14" fillId="13" borderId="13" xfId="1" applyNumberFormat="1" applyFont="1" applyFill="1" applyBorder="1" applyAlignment="1" applyProtection="1">
      <alignment horizontal="centerContinuous"/>
    </xf>
    <xf numFmtId="37" fontId="14" fillId="13" borderId="12" xfId="1" applyNumberFormat="1" applyFont="1" applyFill="1" applyBorder="1" applyAlignment="1" applyProtection="1">
      <alignment horizontal="centerContinuous"/>
    </xf>
    <xf numFmtId="37" fontId="19" fillId="13" borderId="0" xfId="1" applyNumberFormat="1" applyFont="1" applyFill="1" applyProtection="1"/>
    <xf numFmtId="37" fontId="19" fillId="13" borderId="13" xfId="1" applyNumberFormat="1" applyFont="1" applyFill="1" applyBorder="1" applyProtection="1"/>
    <xf numFmtId="37" fontId="25" fillId="13" borderId="0" xfId="1" applyNumberFormat="1" applyFont="1" applyFill="1" applyProtection="1"/>
    <xf numFmtId="37" fontId="19" fillId="13" borderId="20" xfId="1" applyNumberFormat="1" applyFont="1" applyFill="1" applyBorder="1" applyProtection="1"/>
    <xf numFmtId="37" fontId="19" fillId="13" borderId="20" xfId="1" applyNumberFormat="1" applyFont="1" applyFill="1" applyBorder="1" applyAlignment="1" applyProtection="1">
      <alignment horizontal="center"/>
    </xf>
    <xf numFmtId="37" fontId="19" fillId="13" borderId="13" xfId="1" applyNumberFormat="1" applyFont="1" applyFill="1" applyBorder="1" applyAlignment="1" applyProtection="1">
      <alignment horizontal="center"/>
    </xf>
    <xf numFmtId="37" fontId="19" fillId="13" borderId="13" xfId="1" quotePrefix="1" applyNumberFormat="1" applyFont="1" applyFill="1" applyBorder="1" applyAlignment="1" applyProtection="1">
      <alignment horizontal="center"/>
    </xf>
    <xf numFmtId="37" fontId="19" fillId="13" borderId="84" xfId="1" applyNumberFormat="1" applyFont="1" applyFill="1" applyBorder="1" applyProtection="1"/>
    <xf numFmtId="43" fontId="19" fillId="13" borderId="21" xfId="67" applyFont="1" applyFill="1" applyBorder="1" applyProtection="1"/>
    <xf numFmtId="168" fontId="19" fillId="13" borderId="21" xfId="97" applyNumberFormat="1" applyFont="1" applyFill="1" applyBorder="1" applyProtection="1"/>
    <xf numFmtId="37" fontId="13" fillId="13" borderId="12" xfId="1" applyNumberFormat="1" applyFont="1" applyFill="1" applyBorder="1" applyProtection="1"/>
    <xf numFmtId="37" fontId="13" fillId="13" borderId="0" xfId="1" applyNumberFormat="1" applyFont="1" applyFill="1" applyProtection="1"/>
    <xf numFmtId="37" fontId="13" fillId="13" borderId="13" xfId="1" applyNumberFormat="1" applyFont="1" applyFill="1" applyBorder="1" applyProtection="1"/>
    <xf numFmtId="37" fontId="13" fillId="13" borderId="14" xfId="1" applyNumberFormat="1" applyFont="1" applyFill="1" applyBorder="1" applyProtection="1"/>
    <xf numFmtId="37" fontId="13" fillId="13" borderId="7" xfId="1" applyNumberFormat="1" applyFont="1" applyFill="1" applyBorder="1" applyProtection="1"/>
    <xf numFmtId="37" fontId="13" fillId="13" borderId="16" xfId="1" applyNumberFormat="1" applyFont="1" applyFill="1" applyBorder="1" applyProtection="1"/>
    <xf numFmtId="37" fontId="47" fillId="13" borderId="0" xfId="1" applyNumberFormat="1" applyFont="1" applyFill="1" applyProtection="1"/>
    <xf numFmtId="37" fontId="8" fillId="0" borderId="16" xfId="79" applyNumberFormat="1" applyFont="1" applyBorder="1" applyAlignment="1" applyProtection="1">
      <alignment horizontal="center"/>
      <protection locked="0"/>
    </xf>
    <xf numFmtId="171" fontId="8" fillId="0" borderId="16" xfId="79" applyNumberFormat="1" applyFont="1" applyBorder="1" applyAlignment="1" applyProtection="1">
      <alignment horizontal="center"/>
      <protection locked="0"/>
    </xf>
    <xf numFmtId="37" fontId="19" fillId="0" borderId="108" xfId="66" applyNumberFormat="1" applyFont="1" applyFill="1" applyBorder="1" applyAlignment="1">
      <alignment horizontal="right"/>
    </xf>
    <xf numFmtId="37" fontId="19" fillId="13" borderId="285" xfId="66" applyNumberFormat="1" applyFont="1" applyFill="1" applyBorder="1" applyAlignment="1">
      <alignment horizontal="right"/>
    </xf>
    <xf numFmtId="37" fontId="19" fillId="0" borderId="285" xfId="66" applyNumberFormat="1" applyFont="1" applyFill="1" applyBorder="1" applyAlignment="1">
      <alignment horizontal="right"/>
    </xf>
    <xf numFmtId="37" fontId="19" fillId="0" borderId="286" xfId="66" applyNumberFormat="1" applyFont="1" applyFill="1" applyBorder="1" applyAlignment="1">
      <alignment horizontal="right"/>
    </xf>
    <xf numFmtId="37" fontId="19" fillId="0" borderId="160" xfId="66" applyNumberFormat="1" applyFont="1" applyFill="1" applyBorder="1" applyAlignment="1">
      <alignment horizontal="right"/>
    </xf>
    <xf numFmtId="37" fontId="19" fillId="0" borderId="17" xfId="66" applyNumberFormat="1" applyFont="1" applyFill="1" applyBorder="1" applyAlignment="1">
      <alignment horizontal="right"/>
    </xf>
    <xf numFmtId="37" fontId="19" fillId="0" borderId="22" xfId="66" applyNumberFormat="1" applyFont="1" applyFill="1" applyBorder="1" applyAlignment="1">
      <alignment horizontal="right"/>
    </xf>
    <xf numFmtId="37" fontId="19" fillId="13" borderId="23" xfId="66" applyNumberFormat="1" applyFont="1" applyFill="1" applyBorder="1" applyAlignment="1">
      <alignment horizontal="right"/>
    </xf>
    <xf numFmtId="37" fontId="19" fillId="0" borderId="23" xfId="66" applyNumberFormat="1" applyFont="1" applyFill="1" applyBorder="1" applyAlignment="1">
      <alignment horizontal="right"/>
    </xf>
    <xf numFmtId="37" fontId="19" fillId="13" borderId="288" xfId="66" applyNumberFormat="1" applyFont="1" applyFill="1" applyBorder="1" applyAlignment="1">
      <alignment horizontal="right"/>
    </xf>
    <xf numFmtId="37" fontId="19" fillId="13" borderId="18" xfId="66" applyNumberFormat="1" applyFont="1" applyFill="1" applyBorder="1" applyAlignment="1">
      <alignment horizontal="right"/>
    </xf>
    <xf numFmtId="37" fontId="14" fillId="13" borderId="18" xfId="66" applyNumberFormat="1" applyFont="1" applyFill="1" applyBorder="1" applyAlignment="1">
      <alignment horizontal="right"/>
    </xf>
    <xf numFmtId="43" fontId="19" fillId="0" borderId="206" xfId="67" applyFont="1" applyBorder="1"/>
    <xf numFmtId="43" fontId="19" fillId="0" borderId="247" xfId="67" applyFont="1" applyBorder="1"/>
    <xf numFmtId="2" fontId="19" fillId="0" borderId="247" xfId="67" applyNumberFormat="1" applyFont="1" applyBorder="1"/>
    <xf numFmtId="39" fontId="19" fillId="13" borderId="247" xfId="66" applyNumberFormat="1" applyFont="1" applyFill="1" applyBorder="1" applyAlignment="1">
      <alignment horizontal="right"/>
    </xf>
    <xf numFmtId="43" fontId="19" fillId="0" borderId="76" xfId="67" applyFont="1" applyBorder="1"/>
    <xf numFmtId="43" fontId="19" fillId="0" borderId="26" xfId="67" applyFont="1" applyBorder="1"/>
    <xf numFmtId="39" fontId="19" fillId="13" borderId="76" xfId="66" applyNumberFormat="1" applyFont="1" applyFill="1" applyBorder="1" applyAlignment="1">
      <alignment horizontal="right"/>
    </xf>
    <xf numFmtId="0" fontId="14" fillId="13" borderId="0" xfId="66" applyFont="1" applyFill="1" applyAlignment="1">
      <alignment vertical="center"/>
    </xf>
    <xf numFmtId="43" fontId="19" fillId="13" borderId="22" xfId="67" applyFont="1" applyFill="1" applyBorder="1" applyAlignment="1" applyProtection="1">
      <alignment horizontal="right"/>
    </xf>
    <xf numFmtId="39" fontId="19" fillId="13" borderId="17" xfId="66" applyNumberFormat="1" applyFont="1" applyFill="1" applyBorder="1" applyProtection="1"/>
    <xf numFmtId="39" fontId="19" fillId="13" borderId="23" xfId="66" applyNumberFormat="1" applyFont="1" applyFill="1" applyBorder="1" applyProtection="1"/>
    <xf numFmtId="43" fontId="19" fillId="13" borderId="15" xfId="67" applyFont="1" applyFill="1" applyBorder="1" applyProtection="1"/>
    <xf numFmtId="39" fontId="19" fillId="13" borderId="26" xfId="66" applyNumberFormat="1" applyFont="1" applyFill="1" applyBorder="1" applyProtection="1"/>
    <xf numFmtId="1" fontId="14" fillId="13" borderId="0" xfId="86" applyFont="1" applyFill="1" applyAlignment="1" applyProtection="1">
      <alignment horizontal="center"/>
    </xf>
    <xf numFmtId="1" fontId="14" fillId="13" borderId="0" xfId="86" applyFont="1" applyFill="1" applyProtection="1"/>
    <xf numFmtId="1" fontId="14" fillId="13" borderId="0" xfId="86" quotePrefix="1" applyFont="1" applyFill="1" applyAlignment="1" applyProtection="1">
      <alignment horizontal="right"/>
    </xf>
    <xf numFmtId="1" fontId="14" fillId="13" borderId="0" xfId="86" applyFont="1" applyFill="1" applyAlignment="1" applyProtection="1">
      <alignment horizontal="right"/>
    </xf>
    <xf numFmtId="1" fontId="16" fillId="13" borderId="0" xfId="86" applyFont="1" applyFill="1" applyProtection="1"/>
    <xf numFmtId="1" fontId="14" fillId="13" borderId="0" xfId="86" applyFont="1" applyFill="1"/>
    <xf numFmtId="1" fontId="16" fillId="13" borderId="1" xfId="86" applyFont="1" applyFill="1" applyBorder="1" applyAlignment="1" applyProtection="1">
      <alignment horizontal="centerContinuous"/>
    </xf>
    <xf numFmtId="1" fontId="14" fillId="13" borderId="2" xfId="86" applyFont="1" applyFill="1" applyBorder="1" applyAlignment="1" applyProtection="1">
      <alignment horizontal="centerContinuous"/>
    </xf>
    <xf numFmtId="1" fontId="14" fillId="13" borderId="3" xfId="86" applyFont="1" applyFill="1" applyBorder="1" applyAlignment="1" applyProtection="1">
      <alignment horizontal="centerContinuous"/>
    </xf>
    <xf numFmtId="1" fontId="19" fillId="13" borderId="4" xfId="86" applyFont="1" applyFill="1" applyBorder="1" applyProtection="1"/>
    <xf numFmtId="1" fontId="14" fillId="13" borderId="0" xfId="86" applyFont="1" applyFill="1" applyBorder="1" applyAlignment="1" applyProtection="1">
      <alignment horizontal="centerContinuous"/>
    </xf>
    <xf numFmtId="1" fontId="14" fillId="13" borderId="5" xfId="86" applyFont="1" applyFill="1" applyBorder="1" applyAlignment="1" applyProtection="1">
      <alignment horizontal="centerContinuous"/>
    </xf>
    <xf numFmtId="1" fontId="19" fillId="13" borderId="0" xfId="86" applyFont="1" applyFill="1" applyBorder="1" applyProtection="1"/>
    <xf numFmtId="1" fontId="19" fillId="13" borderId="5" xfId="86" applyFont="1" applyFill="1" applyBorder="1" applyProtection="1"/>
    <xf numFmtId="1" fontId="19" fillId="13" borderId="0" xfId="86" applyFont="1" applyFill="1" applyProtection="1"/>
    <xf numFmtId="1" fontId="19" fillId="13" borderId="42" xfId="86" applyFont="1" applyFill="1" applyBorder="1" applyProtection="1"/>
    <xf numFmtId="1" fontId="19" fillId="13" borderId="15" xfId="86" applyFont="1" applyFill="1" applyBorder="1" applyProtection="1"/>
    <xf numFmtId="1" fontId="19" fillId="13" borderId="43" xfId="86" applyFont="1" applyFill="1" applyBorder="1" applyProtection="1"/>
    <xf numFmtId="1" fontId="19" fillId="13" borderId="68" xfId="86" applyFont="1" applyFill="1" applyBorder="1" applyAlignment="1" applyProtection="1">
      <alignment horizontal="center"/>
    </xf>
    <xf numFmtId="1" fontId="19" fillId="13" borderId="23" xfId="86" applyFont="1" applyFill="1" applyBorder="1" applyAlignment="1" applyProtection="1">
      <alignment horizontal="center"/>
    </xf>
    <xf numFmtId="1" fontId="19" fillId="13" borderId="103" xfId="86" applyFont="1" applyFill="1" applyBorder="1" applyAlignment="1" applyProtection="1">
      <alignment horizontal="center"/>
    </xf>
    <xf numFmtId="1" fontId="19" fillId="13" borderId="0" xfId="86" applyFont="1" applyFill="1" applyAlignment="1" applyProtection="1">
      <alignment horizontal="center"/>
    </xf>
    <xf numFmtId="1" fontId="19" fillId="13" borderId="51" xfId="86" applyFont="1" applyFill="1" applyBorder="1" applyAlignment="1" applyProtection="1">
      <alignment horizontal="center"/>
    </xf>
    <xf numFmtId="1" fontId="19" fillId="13" borderId="20" xfId="86" applyFont="1" applyFill="1" applyBorder="1" applyAlignment="1" applyProtection="1">
      <alignment horizontal="center"/>
    </xf>
    <xf numFmtId="1" fontId="19" fillId="13" borderId="53" xfId="86" applyFont="1" applyFill="1" applyBorder="1" applyAlignment="1" applyProtection="1">
      <alignment horizontal="center"/>
    </xf>
    <xf numFmtId="1" fontId="19" fillId="13" borderId="70" xfId="86" applyFont="1" applyFill="1" applyBorder="1" applyAlignment="1" applyProtection="1">
      <alignment horizontal="center"/>
    </xf>
    <xf numFmtId="1" fontId="14" fillId="13" borderId="20" xfId="86" applyFont="1" applyFill="1" applyBorder="1" applyAlignment="1" applyProtection="1">
      <alignment horizontal="centerContinuous"/>
    </xf>
    <xf numFmtId="1" fontId="19" fillId="13" borderId="21" xfId="86" applyFont="1" applyFill="1" applyBorder="1" applyAlignment="1" applyProtection="1">
      <alignment horizontal="center"/>
    </xf>
    <xf numFmtId="1" fontId="19" fillId="13" borderId="123" xfId="86" applyFont="1" applyFill="1" applyBorder="1" applyAlignment="1" applyProtection="1">
      <alignment horizontal="center"/>
    </xf>
    <xf numFmtId="1" fontId="19" fillId="13" borderId="84" xfId="86" applyFont="1" applyFill="1" applyBorder="1" applyAlignment="1" applyProtection="1">
      <alignment horizontal="center"/>
    </xf>
    <xf numFmtId="1" fontId="14" fillId="0" borderId="17" xfId="86" applyFont="1" applyBorder="1" applyAlignment="1">
      <alignment horizontal="center"/>
    </xf>
    <xf numFmtId="3" fontId="14" fillId="0" borderId="17" xfId="86" applyNumberFormat="1" applyFont="1" applyBorder="1"/>
    <xf numFmtId="1" fontId="14" fillId="0" borderId="17" xfId="86" applyFont="1" applyBorder="1"/>
    <xf numFmtId="37" fontId="19" fillId="13" borderId="17" xfId="86" applyNumberFormat="1" applyFont="1" applyFill="1" applyBorder="1" applyProtection="1"/>
    <xf numFmtId="1" fontId="19" fillId="13" borderId="291" xfId="86" applyFont="1" applyFill="1" applyBorder="1" applyAlignment="1" applyProtection="1">
      <alignment horizontal="center"/>
    </xf>
    <xf numFmtId="1" fontId="14" fillId="13" borderId="17" xfId="86" applyFont="1" applyFill="1" applyBorder="1" applyAlignment="1">
      <alignment horizontal="center"/>
    </xf>
    <xf numFmtId="1" fontId="14" fillId="13" borderId="17" xfId="86" applyFont="1" applyFill="1" applyBorder="1"/>
    <xf numFmtId="3" fontId="14" fillId="0" borderId="0" xfId="86" applyNumberFormat="1" applyFont="1"/>
    <xf numFmtId="37" fontId="14" fillId="0" borderId="17" xfId="86" applyNumberFormat="1" applyFont="1" applyBorder="1"/>
    <xf numFmtId="37" fontId="14" fillId="13" borderId="17" xfId="86" applyNumberFormat="1" applyFont="1" applyFill="1" applyBorder="1" applyAlignment="1" applyProtection="1">
      <alignment horizontal="center"/>
    </xf>
    <xf numFmtId="37" fontId="14" fillId="13" borderId="17" xfId="86" applyNumberFormat="1" applyFont="1" applyFill="1" applyBorder="1" applyProtection="1"/>
    <xf numFmtId="37" fontId="14" fillId="13" borderId="23" xfId="86" applyNumberFormat="1" applyFont="1" applyFill="1" applyBorder="1" applyProtection="1"/>
    <xf numFmtId="1" fontId="19" fillId="13" borderId="292" xfId="86" applyFont="1" applyFill="1" applyBorder="1" applyAlignment="1" applyProtection="1">
      <alignment horizontal="center"/>
    </xf>
    <xf numFmtId="1" fontId="19" fillId="13" borderId="26" xfId="86" applyFont="1" applyFill="1" applyBorder="1" applyAlignment="1" applyProtection="1">
      <alignment horizontal="center"/>
    </xf>
    <xf numFmtId="37" fontId="14" fillId="13" borderId="26" xfId="86" applyNumberFormat="1" applyFont="1" applyFill="1" applyBorder="1" applyAlignment="1" applyProtection="1">
      <alignment horizontal="center"/>
    </xf>
    <xf numFmtId="37" fontId="14" fillId="13" borderId="26" xfId="86" applyNumberFormat="1" applyFont="1" applyFill="1" applyBorder="1" applyProtection="1"/>
    <xf numFmtId="1" fontId="19" fillId="13" borderId="4" xfId="86" applyFont="1" applyFill="1" applyBorder="1" applyAlignment="1" applyProtection="1">
      <alignment horizontal="center"/>
    </xf>
    <xf numFmtId="37" fontId="14" fillId="13" borderId="0" xfId="86" applyNumberFormat="1" applyFont="1" applyFill="1" applyBorder="1" applyAlignment="1" applyProtection="1">
      <alignment horizontal="center"/>
    </xf>
    <xf numFmtId="37" fontId="14" fillId="13" borderId="0" xfId="86" applyNumberFormat="1" applyFont="1" applyFill="1" applyBorder="1" applyProtection="1"/>
    <xf numFmtId="1" fontId="19" fillId="13" borderId="5" xfId="86" applyFont="1" applyFill="1" applyBorder="1" applyAlignment="1" applyProtection="1">
      <alignment horizontal="center"/>
    </xf>
    <xf numFmtId="1" fontId="19" fillId="13" borderId="6" xfId="86" applyFont="1" applyFill="1" applyBorder="1" applyAlignment="1" applyProtection="1">
      <alignment horizontal="center"/>
    </xf>
    <xf numFmtId="1" fontId="14" fillId="13" borderId="7" xfId="86" applyFont="1" applyFill="1" applyBorder="1" applyAlignment="1" applyProtection="1">
      <alignment horizontal="center"/>
    </xf>
    <xf numFmtId="1" fontId="14" fillId="13" borderId="7" xfId="86" applyFont="1" applyFill="1" applyBorder="1" applyProtection="1"/>
    <xf numFmtId="1" fontId="14" fillId="13" borderId="8" xfId="86" applyFont="1" applyFill="1" applyBorder="1" applyProtection="1"/>
    <xf numFmtId="0" fontId="14" fillId="13" borderId="1" xfId="66" applyFont="1" applyFill="1" applyBorder="1" applyAlignment="1">
      <alignment horizontal="centerContinuous"/>
    </xf>
    <xf numFmtId="37" fontId="19" fillId="13" borderId="74" xfId="66" applyNumberFormat="1" applyFont="1" applyFill="1" applyBorder="1"/>
    <xf numFmtId="37" fontId="19" fillId="13" borderId="26" xfId="66" applyNumberFormat="1" applyFont="1" applyFill="1" applyBorder="1"/>
    <xf numFmtId="0" fontId="19" fillId="13" borderId="19" xfId="66" applyFont="1" applyFill="1" applyBorder="1" applyAlignment="1">
      <alignment horizontal="center"/>
    </xf>
    <xf numFmtId="39" fontId="19" fillId="13" borderId="26" xfId="66" applyNumberFormat="1" applyFont="1" applyFill="1" applyBorder="1"/>
    <xf numFmtId="0" fontId="14" fillId="13" borderId="14" xfId="66" applyFont="1" applyFill="1" applyBorder="1"/>
    <xf numFmtId="0" fontId="14" fillId="13" borderId="45" xfId="66" applyFont="1" applyFill="1" applyBorder="1"/>
    <xf numFmtId="0" fontId="14" fillId="13" borderId="0" xfId="66" quotePrefix="1" applyNumberFormat="1" applyFont="1" applyFill="1"/>
    <xf numFmtId="0" fontId="14" fillId="13" borderId="9" xfId="66" applyFont="1" applyFill="1" applyBorder="1" applyProtection="1"/>
    <xf numFmtId="0" fontId="14" fillId="49" borderId="10" xfId="66" applyFont="1" applyFill="1" applyBorder="1" applyProtection="1"/>
    <xf numFmtId="0" fontId="14" fillId="13" borderId="11" xfId="66" applyFont="1" applyFill="1" applyBorder="1" applyProtection="1"/>
    <xf numFmtId="0" fontId="14" fillId="49" borderId="15" xfId="66" applyFont="1" applyFill="1" applyBorder="1" applyProtection="1"/>
    <xf numFmtId="0" fontId="14" fillId="13" borderId="15" xfId="66" applyFont="1" applyFill="1" applyBorder="1" applyAlignment="1" applyProtection="1">
      <alignment horizontal="centerContinuous"/>
    </xf>
    <xf numFmtId="37" fontId="19" fillId="49" borderId="151" xfId="66" applyNumberFormat="1" applyFont="1" applyFill="1" applyBorder="1" applyProtection="1"/>
    <xf numFmtId="0" fontId="14" fillId="49" borderId="0" xfId="66" applyFont="1" applyFill="1" applyBorder="1" applyProtection="1"/>
    <xf numFmtId="0" fontId="14" fillId="0" borderId="21" xfId="66" applyFont="1" applyFill="1" applyBorder="1" applyProtection="1"/>
    <xf numFmtId="0" fontId="14" fillId="13" borderId="25" xfId="66" applyFont="1" applyFill="1" applyBorder="1" applyProtection="1"/>
    <xf numFmtId="0" fontId="14" fillId="0" borderId="20" xfId="66" applyFont="1" applyFill="1" applyBorder="1" applyProtection="1"/>
    <xf numFmtId="0" fontId="14" fillId="0" borderId="13" xfId="66" applyFont="1" applyFill="1" applyBorder="1" applyProtection="1"/>
    <xf numFmtId="0" fontId="14" fillId="13" borderId="25" xfId="66" applyFont="1" applyFill="1" applyBorder="1" applyAlignment="1" applyProtection="1">
      <alignment horizontal="centerContinuous"/>
    </xf>
    <xf numFmtId="0" fontId="14" fillId="0" borderId="52" xfId="66" applyFont="1" applyFill="1" applyBorder="1" applyProtection="1"/>
    <xf numFmtId="0" fontId="14" fillId="0" borderId="17" xfId="66" applyFont="1" applyFill="1" applyBorder="1" applyProtection="1"/>
    <xf numFmtId="0" fontId="14" fillId="0" borderId="14" xfId="66" applyFont="1" applyFill="1" applyBorder="1" applyProtection="1"/>
    <xf numFmtId="0" fontId="14" fillId="0" borderId="85" xfId="66" applyFont="1" applyFill="1" applyBorder="1" applyProtection="1"/>
    <xf numFmtId="0" fontId="14" fillId="0" borderId="45" xfId="66" applyFont="1" applyFill="1" applyBorder="1" applyProtection="1"/>
    <xf numFmtId="0" fontId="14" fillId="0" borderId="41" xfId="128" applyFont="1" applyFill="1" applyBorder="1" applyAlignment="1" applyProtection="1">
      <alignment horizontal="centerContinuous"/>
    </xf>
    <xf numFmtId="0" fontId="14" fillId="0" borderId="25" xfId="128" applyFont="1" applyFill="1" applyBorder="1" applyAlignment="1" applyProtection="1">
      <alignment horizontal="centerContinuous"/>
    </xf>
    <xf numFmtId="37" fontId="19" fillId="0" borderId="247" xfId="128" applyNumberFormat="1" applyFont="1" applyFill="1" applyBorder="1" applyProtection="1"/>
    <xf numFmtId="37" fontId="19" fillId="0" borderId="87" xfId="128" applyNumberFormat="1" applyFont="1" applyFill="1" applyBorder="1" applyProtection="1"/>
    <xf numFmtId="37" fontId="19" fillId="0" borderId="55" xfId="128" applyNumberFormat="1" applyFont="1" applyFill="1" applyBorder="1" applyProtection="1"/>
    <xf numFmtId="37" fontId="19" fillId="0" borderId="228" xfId="128" applyNumberFormat="1" applyFont="1" applyFill="1" applyBorder="1" applyProtection="1"/>
    <xf numFmtId="37" fontId="19" fillId="0" borderId="225" xfId="128" applyNumberFormat="1" applyFont="1" applyFill="1" applyBorder="1" applyProtection="1"/>
    <xf numFmtId="37" fontId="19" fillId="0" borderId="224" xfId="128" applyNumberFormat="1" applyFont="1" applyFill="1" applyBorder="1" applyProtection="1"/>
    <xf numFmtId="37" fontId="19" fillId="0" borderId="214" xfId="128" applyNumberFormat="1" applyFont="1" applyFill="1" applyBorder="1" applyProtection="1"/>
    <xf numFmtId="0" fontId="14" fillId="13" borderId="0" xfId="129" applyFont="1" applyFill="1" applyAlignment="1" applyProtection="1">
      <alignment horizontal="left"/>
    </xf>
    <xf numFmtId="0" fontId="16" fillId="13" borderId="1" xfId="129" applyFont="1" applyFill="1" applyBorder="1" applyAlignment="1" applyProtection="1">
      <alignment horizontal="centerContinuous"/>
    </xf>
    <xf numFmtId="0" fontId="16" fillId="13" borderId="2" xfId="129" applyFont="1" applyFill="1" applyBorder="1" applyAlignment="1" applyProtection="1">
      <alignment horizontal="centerContinuous"/>
    </xf>
    <xf numFmtId="0" fontId="16" fillId="13" borderId="3" xfId="129" applyFont="1" applyFill="1" applyBorder="1" applyAlignment="1" applyProtection="1">
      <alignment horizontal="centerContinuous"/>
    </xf>
    <xf numFmtId="0" fontId="19" fillId="13" borderId="6" xfId="129" applyFont="1" applyFill="1" applyBorder="1" applyAlignment="1" applyProtection="1">
      <alignment horizontal="centerContinuous"/>
    </xf>
    <xf numFmtId="0" fontId="19" fillId="13" borderId="7" xfId="129" applyFont="1" applyFill="1" applyBorder="1" applyAlignment="1" applyProtection="1">
      <alignment horizontal="centerContinuous"/>
    </xf>
    <xf numFmtId="0" fontId="19" fillId="13" borderId="8" xfId="129" applyFont="1" applyFill="1" applyBorder="1" applyAlignment="1" applyProtection="1">
      <alignment horizontal="centerContinuous"/>
    </xf>
    <xf numFmtId="0" fontId="19" fillId="13" borderId="66" xfId="129" applyFont="1" applyFill="1" applyBorder="1" applyProtection="1"/>
    <xf numFmtId="0" fontId="19" fillId="13" borderId="302" xfId="129" applyFont="1" applyFill="1" applyBorder="1" applyProtection="1"/>
    <xf numFmtId="167" fontId="19" fillId="0" borderId="301" xfId="67" applyNumberFormat="1" applyFont="1" applyFill="1" applyBorder="1" applyProtection="1"/>
    <xf numFmtId="167" fontId="19" fillId="0" borderId="305" xfId="67" applyNumberFormat="1" applyFont="1" applyFill="1" applyBorder="1" applyProtection="1"/>
    <xf numFmtId="167" fontId="19" fillId="0" borderId="306" xfId="67" applyNumberFormat="1" applyFont="1" applyFill="1" applyBorder="1" applyProtection="1"/>
    <xf numFmtId="167" fontId="19" fillId="0" borderId="67" xfId="67" applyNumberFormat="1" applyFont="1" applyFill="1" applyBorder="1" applyProtection="1"/>
    <xf numFmtId="167" fontId="19" fillId="0" borderId="300" xfId="67" applyNumberFormat="1" applyFont="1" applyFill="1" applyBorder="1" applyProtection="1"/>
    <xf numFmtId="167" fontId="19" fillId="0" borderId="307" xfId="67" applyNumberFormat="1" applyFont="1" applyFill="1" applyBorder="1" applyProtection="1"/>
    <xf numFmtId="167" fontId="19" fillId="0" borderId="308" xfId="67" applyNumberFormat="1" applyFont="1" applyFill="1" applyBorder="1" applyProtection="1"/>
    <xf numFmtId="167" fontId="19" fillId="0" borderId="216" xfId="67" applyNumberFormat="1" applyFont="1" applyFill="1" applyBorder="1" applyProtection="1"/>
    <xf numFmtId="167" fontId="19" fillId="0" borderId="245" xfId="67" applyNumberFormat="1" applyFont="1" applyFill="1" applyBorder="1" applyProtection="1"/>
    <xf numFmtId="0" fontId="19" fillId="13" borderId="4" xfId="129" applyFont="1" applyFill="1" applyBorder="1" applyAlignment="1" applyProtection="1">
      <alignment horizontal="center"/>
    </xf>
    <xf numFmtId="0" fontId="19" fillId="13" borderId="0" xfId="129" applyFont="1" applyFill="1" applyBorder="1" applyProtection="1"/>
    <xf numFmtId="0" fontId="19" fillId="13" borderId="0" xfId="129" applyFont="1" applyFill="1" applyBorder="1" applyAlignment="1" applyProtection="1">
      <alignment horizontal="center"/>
    </xf>
    <xf numFmtId="0" fontId="19" fillId="13" borderId="5" xfId="129" applyFont="1" applyFill="1" applyBorder="1" applyAlignment="1" applyProtection="1">
      <alignment horizontal="center"/>
    </xf>
    <xf numFmtId="37" fontId="19" fillId="49" borderId="7" xfId="129" applyNumberFormat="1" applyFont="1" applyFill="1" applyBorder="1" applyProtection="1"/>
    <xf numFmtId="167" fontId="14" fillId="13" borderId="0" xfId="67" applyNumberFormat="1" applyFont="1" applyFill="1" applyAlignment="1">
      <alignment horizontal="left" indent="1"/>
    </xf>
    <xf numFmtId="37" fontId="16" fillId="13" borderId="2" xfId="66" applyNumberFormat="1" applyFont="1" applyFill="1" applyBorder="1" applyAlignment="1" applyProtection="1">
      <alignment horizontal="centerContinuous"/>
    </xf>
    <xf numFmtId="0" fontId="19" fillId="13" borderId="6" xfId="66" applyFont="1" applyFill="1" applyBorder="1" applyAlignment="1" applyProtection="1">
      <alignment horizontal="centerContinuous"/>
    </xf>
    <xf numFmtId="37" fontId="19" fillId="13" borderId="0" xfId="66" quotePrefix="1" applyNumberFormat="1" applyFont="1" applyFill="1" applyAlignment="1" applyProtection="1">
      <alignment horizontal="left"/>
    </xf>
    <xf numFmtId="167" fontId="19" fillId="13" borderId="0" xfId="67" applyNumberFormat="1" applyFont="1" applyFill="1" applyAlignment="1" applyProtection="1">
      <alignment horizontal="left" indent="1"/>
    </xf>
    <xf numFmtId="0" fontId="19" fillId="13" borderId="66" xfId="66" applyFont="1" applyFill="1" applyBorder="1" applyProtection="1"/>
    <xf numFmtId="0" fontId="19" fillId="13" borderId="178" xfId="66" applyFont="1" applyFill="1" applyBorder="1" applyProtection="1"/>
    <xf numFmtId="167" fontId="19" fillId="0" borderId="110" xfId="67" applyNumberFormat="1" applyFont="1" applyFill="1" applyBorder="1" applyProtection="1"/>
    <xf numFmtId="167" fontId="19" fillId="0" borderId="16" xfId="67" applyNumberFormat="1" applyFont="1" applyFill="1" applyBorder="1" applyProtection="1"/>
    <xf numFmtId="167" fontId="19" fillId="0" borderId="170" xfId="67" applyNumberFormat="1" applyFont="1" applyFill="1" applyBorder="1" applyProtection="1"/>
    <xf numFmtId="167" fontId="19" fillId="0" borderId="167" xfId="67" applyNumberFormat="1" applyFont="1" applyFill="1" applyBorder="1" applyProtection="1"/>
    <xf numFmtId="167" fontId="19" fillId="0" borderId="31" xfId="67" applyNumberFormat="1" applyFont="1" applyFill="1" applyBorder="1" applyProtection="1"/>
    <xf numFmtId="167" fontId="19" fillId="0" borderId="171" xfId="67" applyNumberFormat="1" applyFont="1" applyFill="1" applyBorder="1" applyProtection="1"/>
    <xf numFmtId="167" fontId="19" fillId="0" borderId="112" xfId="67" applyNumberFormat="1" applyFont="1" applyFill="1" applyBorder="1" applyProtection="1"/>
    <xf numFmtId="167" fontId="19" fillId="0" borderId="13" xfId="67" applyNumberFormat="1" applyFont="1" applyFill="1" applyBorder="1" applyProtection="1"/>
    <xf numFmtId="167" fontId="19" fillId="0" borderId="169" xfId="67" applyNumberFormat="1" applyFont="1" applyFill="1" applyBorder="1" applyProtection="1"/>
    <xf numFmtId="37" fontId="19" fillId="13" borderId="14" xfId="66" applyNumberFormat="1" applyFont="1" applyFill="1" applyBorder="1" applyAlignment="1" applyProtection="1">
      <alignment horizontal="right"/>
    </xf>
    <xf numFmtId="167" fontId="19" fillId="0" borderId="180" xfId="67" applyNumberFormat="1" applyFont="1" applyFill="1" applyBorder="1" applyProtection="1"/>
    <xf numFmtId="167" fontId="19" fillId="0" borderId="181" xfId="67" applyNumberFormat="1" applyFont="1" applyFill="1" applyBorder="1" applyProtection="1"/>
    <xf numFmtId="167" fontId="19" fillId="0" borderId="168" xfId="67" applyNumberFormat="1" applyFont="1" applyFill="1" applyBorder="1" applyProtection="1"/>
    <xf numFmtId="167" fontId="19" fillId="0" borderId="182" xfId="67" applyNumberFormat="1" applyFont="1" applyFill="1" applyBorder="1" applyProtection="1"/>
    <xf numFmtId="167" fontId="19" fillId="0" borderId="117" xfId="67" applyNumberFormat="1" applyFont="1" applyFill="1" applyBorder="1" applyProtection="1"/>
    <xf numFmtId="0" fontId="19" fillId="49" borderId="0" xfId="133" applyFont="1" applyFill="1" applyBorder="1" applyProtection="1"/>
    <xf numFmtId="41" fontId="14" fillId="13" borderId="0" xfId="67" applyNumberFormat="1" applyFont="1" applyFill="1" applyProtection="1"/>
    <xf numFmtId="41" fontId="14" fillId="13" borderId="2" xfId="67" applyNumberFormat="1" applyFont="1" applyFill="1" applyBorder="1" applyAlignment="1" applyProtection="1">
      <alignment horizontal="centerContinuous"/>
    </xf>
    <xf numFmtId="0" fontId="25" fillId="13" borderId="4" xfId="66" applyFont="1" applyFill="1" applyBorder="1" applyAlignment="1" applyProtection="1">
      <alignment horizontal="centerContinuous"/>
    </xf>
    <xf numFmtId="41" fontId="19" fillId="13" borderId="0" xfId="67" applyNumberFormat="1" applyFont="1" applyFill="1" applyBorder="1" applyAlignment="1" applyProtection="1">
      <alignment horizontal="centerContinuous"/>
    </xf>
    <xf numFmtId="41" fontId="19" fillId="13" borderId="0" xfId="67" applyNumberFormat="1" applyFont="1" applyFill="1" applyBorder="1" applyProtection="1"/>
    <xf numFmtId="41" fontId="19" fillId="13" borderId="15" xfId="67" applyNumberFormat="1" applyFont="1" applyFill="1" applyBorder="1" applyProtection="1"/>
    <xf numFmtId="41" fontId="19" fillId="13" borderId="20" xfId="67" applyNumberFormat="1" applyFont="1" applyFill="1" applyBorder="1" applyAlignment="1" applyProtection="1">
      <alignment horizontal="center"/>
    </xf>
    <xf numFmtId="41" fontId="19" fillId="13" borderId="20" xfId="67" quotePrefix="1" applyNumberFormat="1" applyFont="1" applyFill="1" applyBorder="1" applyAlignment="1" applyProtection="1">
      <alignment horizontal="center"/>
    </xf>
    <xf numFmtId="37" fontId="19" fillId="0" borderId="206" xfId="67" applyNumberFormat="1" applyFont="1" applyFill="1" applyBorder="1" applyProtection="1"/>
    <xf numFmtId="37" fontId="19" fillId="0" borderId="207" xfId="67" applyNumberFormat="1" applyFont="1" applyFill="1" applyBorder="1" applyProtection="1"/>
    <xf numFmtId="37" fontId="19" fillId="0" borderId="208" xfId="67" applyNumberFormat="1" applyFont="1" applyFill="1" applyBorder="1" applyProtection="1"/>
    <xf numFmtId="37" fontId="19" fillId="0" borderId="209" xfId="67" applyNumberFormat="1" applyFont="1" applyFill="1" applyBorder="1" applyProtection="1"/>
    <xf numFmtId="167" fontId="19" fillId="13" borderId="0" xfId="66" applyNumberFormat="1" applyFont="1" applyFill="1" applyProtection="1"/>
    <xf numFmtId="37" fontId="19" fillId="0" borderId="76" xfId="67" applyNumberFormat="1" applyFont="1" applyFill="1" applyBorder="1" applyProtection="1"/>
    <xf numFmtId="37" fontId="19" fillId="0" borderId="16" xfId="67" applyNumberFormat="1" applyFont="1" applyFill="1" applyBorder="1" applyProtection="1"/>
    <xf numFmtId="37" fontId="19" fillId="0" borderId="14" xfId="67" applyNumberFormat="1" applyFont="1" applyFill="1" applyBorder="1" applyProtection="1"/>
    <xf numFmtId="37" fontId="19" fillId="0" borderId="210" xfId="67" applyNumberFormat="1" applyFont="1" applyFill="1" applyBorder="1" applyProtection="1"/>
    <xf numFmtId="37" fontId="19" fillId="0" borderId="211" xfId="67" applyNumberFormat="1" applyFont="1" applyFill="1" applyBorder="1" applyProtection="1"/>
    <xf numFmtId="0" fontId="19" fillId="13" borderId="188" xfId="66" applyFont="1" applyFill="1" applyBorder="1" applyProtection="1"/>
    <xf numFmtId="37" fontId="19" fillId="0" borderId="151" xfId="67" applyNumberFormat="1" applyFont="1" applyFill="1" applyBorder="1" applyProtection="1"/>
    <xf numFmtId="37" fontId="19" fillId="0" borderId="212" xfId="67" applyNumberFormat="1" applyFont="1" applyFill="1" applyBorder="1" applyProtection="1"/>
    <xf numFmtId="37" fontId="19" fillId="0" borderId="213" xfId="67" applyNumberFormat="1" applyFont="1" applyFill="1" applyBorder="1" applyProtection="1"/>
    <xf numFmtId="37" fontId="19" fillId="0" borderId="214" xfId="67" applyNumberFormat="1" applyFont="1" applyFill="1" applyBorder="1" applyProtection="1"/>
    <xf numFmtId="37" fontId="14" fillId="13" borderId="7" xfId="66" applyNumberFormat="1" applyFont="1" applyFill="1" applyBorder="1" applyProtection="1"/>
    <xf numFmtId="41" fontId="14" fillId="13" borderId="7" xfId="67" applyNumberFormat="1" applyFont="1" applyFill="1" applyBorder="1" applyProtection="1"/>
    <xf numFmtId="41" fontId="14" fillId="13" borderId="0" xfId="67" applyNumberFormat="1" applyFont="1" applyFill="1"/>
    <xf numFmtId="0" fontId="14" fillId="49" borderId="2" xfId="134" applyFill="1" applyBorder="1" applyAlignment="1">
      <alignment horizontal="centerContinuous"/>
    </xf>
    <xf numFmtId="0" fontId="14" fillId="49" borderId="0" xfId="134" applyFill="1" applyBorder="1" applyAlignment="1">
      <alignment horizontal="centerContinuous"/>
    </xf>
    <xf numFmtId="0" fontId="14" fillId="49" borderId="0" xfId="134" applyFill="1" applyBorder="1"/>
    <xf numFmtId="0" fontId="19" fillId="49" borderId="0" xfId="134" applyFont="1" applyFill="1" applyBorder="1"/>
    <xf numFmtId="0" fontId="19" fillId="49" borderId="15" xfId="134" applyFont="1" applyFill="1" applyBorder="1"/>
    <xf numFmtId="0" fontId="19" fillId="49" borderId="20" xfId="134" applyFont="1" applyFill="1" applyBorder="1" applyAlignment="1">
      <alignment horizontal="center"/>
    </xf>
    <xf numFmtId="0" fontId="19" fillId="49" borderId="198" xfId="134" applyFont="1" applyFill="1" applyBorder="1"/>
    <xf numFmtId="0" fontId="19" fillId="49" borderId="215" xfId="134" applyFont="1" applyFill="1" applyBorder="1"/>
    <xf numFmtId="0" fontId="19" fillId="49" borderId="187" xfId="134" applyFont="1" applyFill="1" applyBorder="1"/>
    <xf numFmtId="0" fontId="19" fillId="49" borderId="20" xfId="134" applyFont="1" applyFill="1" applyBorder="1"/>
    <xf numFmtId="37" fontId="19" fillId="49" borderId="69" xfId="134" applyNumberFormat="1" applyFont="1" applyFill="1" applyBorder="1"/>
    <xf numFmtId="37" fontId="19" fillId="49" borderId="42" xfId="134" applyNumberFormat="1" applyFont="1" applyFill="1" applyBorder="1"/>
    <xf numFmtId="37" fontId="19" fillId="49" borderId="67" xfId="134" applyNumberFormat="1" applyFont="1" applyFill="1" applyBorder="1"/>
    <xf numFmtId="37" fontId="19" fillId="49" borderId="4" xfId="134" applyNumberFormat="1" applyFont="1" applyFill="1" applyBorder="1"/>
    <xf numFmtId="37" fontId="19" fillId="49" borderId="52" xfId="134" applyNumberFormat="1" applyFont="1" applyFill="1" applyBorder="1"/>
    <xf numFmtId="37" fontId="19" fillId="49" borderId="13" xfId="134" applyNumberFormat="1" applyFont="1" applyFill="1" applyBorder="1"/>
    <xf numFmtId="37" fontId="19" fillId="49" borderId="216" xfId="134" applyNumberFormat="1" applyFont="1" applyFill="1" applyBorder="1"/>
    <xf numFmtId="37" fontId="19" fillId="49" borderId="217" xfId="134" applyNumberFormat="1" applyFont="1" applyFill="1" applyBorder="1"/>
    <xf numFmtId="41" fontId="19" fillId="49" borderId="0" xfId="134" applyNumberFormat="1" applyFont="1" applyFill="1" applyBorder="1"/>
    <xf numFmtId="0" fontId="19" fillId="49" borderId="2" xfId="134" applyFont="1" applyFill="1" applyBorder="1" applyAlignment="1" applyProtection="1">
      <alignment horizontal="centerContinuous"/>
    </xf>
    <xf numFmtId="0" fontId="19" fillId="49" borderId="0" xfId="134" applyFont="1" applyFill="1" applyBorder="1" applyAlignment="1" applyProtection="1">
      <alignment horizontal="centerContinuous"/>
    </xf>
    <xf numFmtId="0" fontId="19" fillId="49" borderId="15" xfId="134" applyFont="1" applyFill="1" applyBorder="1" applyProtection="1"/>
    <xf numFmtId="0" fontId="19" fillId="49" borderId="20" xfId="134" applyFont="1" applyFill="1" applyBorder="1" applyAlignment="1" applyProtection="1">
      <alignment horizontal="center"/>
    </xf>
    <xf numFmtId="0" fontId="19" fillId="49" borderId="198" xfId="134" applyFont="1" applyFill="1" applyBorder="1" applyProtection="1"/>
    <xf numFmtId="0" fontId="19" fillId="49" borderId="215" xfId="134" applyFont="1" applyFill="1" applyBorder="1" applyProtection="1"/>
    <xf numFmtId="37" fontId="19" fillId="49" borderId="148" xfId="134" applyNumberFormat="1" applyFont="1" applyFill="1" applyBorder="1" applyAlignment="1" applyProtection="1">
      <alignment horizontal="center"/>
    </xf>
    <xf numFmtId="37" fontId="19" fillId="49" borderId="21" xfId="134" applyNumberFormat="1" applyFont="1" applyFill="1" applyBorder="1" applyAlignment="1" applyProtection="1">
      <alignment horizontal="center"/>
    </xf>
    <xf numFmtId="37" fontId="19" fillId="49" borderId="14" xfId="134" applyNumberFormat="1" applyFont="1" applyFill="1" applyBorder="1" applyAlignment="1" applyProtection="1">
      <alignment horizontal="center"/>
    </xf>
    <xf numFmtId="37" fontId="19" fillId="49" borderId="147" xfId="134" applyNumberFormat="1" applyFont="1" applyFill="1" applyBorder="1" applyAlignment="1" applyProtection="1">
      <alignment horizontal="center"/>
    </xf>
    <xf numFmtId="37" fontId="19" fillId="49" borderId="70" xfId="134" applyNumberFormat="1" applyFont="1" applyFill="1" applyBorder="1" applyAlignment="1" applyProtection="1">
      <alignment horizontal="center"/>
    </xf>
    <xf numFmtId="37" fontId="19" fillId="49" borderId="151" xfId="134" applyNumberFormat="1" applyFont="1" applyFill="1" applyBorder="1" applyAlignment="1" applyProtection="1">
      <alignment horizontal="center"/>
    </xf>
    <xf numFmtId="37" fontId="19" fillId="49" borderId="212" xfId="134" applyNumberFormat="1" applyFont="1" applyFill="1" applyBorder="1" applyAlignment="1" applyProtection="1">
      <alignment horizontal="center"/>
    </xf>
    <xf numFmtId="41" fontId="19" fillId="49" borderId="0" xfId="134" applyNumberFormat="1" applyFont="1" applyFill="1" applyBorder="1" applyAlignment="1" applyProtection="1">
      <alignment horizontal="center"/>
    </xf>
    <xf numFmtId="41" fontId="19" fillId="49" borderId="0" xfId="134" applyNumberFormat="1" applyFont="1" applyFill="1" applyBorder="1" applyProtection="1"/>
    <xf numFmtId="0" fontId="19" fillId="49" borderId="2" xfId="134" applyFont="1" applyFill="1" applyBorder="1" applyAlignment="1">
      <alignment horizontal="centerContinuous"/>
    </xf>
    <xf numFmtId="0" fontId="19" fillId="49" borderId="0" xfId="134" applyFont="1" applyFill="1" applyBorder="1" applyAlignment="1">
      <alignment horizontal="centerContinuous"/>
    </xf>
    <xf numFmtId="0" fontId="19" fillId="49" borderId="7" xfId="134" applyFont="1" applyFill="1" applyBorder="1"/>
    <xf numFmtId="37" fontId="19" fillId="49" borderId="147" xfId="134" applyNumberFormat="1" applyFont="1" applyFill="1" applyBorder="1" applyAlignment="1">
      <alignment horizontal="center"/>
    </xf>
    <xf numFmtId="37" fontId="19" fillId="49" borderId="21" xfId="134" applyNumberFormat="1" applyFont="1" applyFill="1" applyBorder="1" applyAlignment="1">
      <alignment horizontal="center"/>
    </xf>
    <xf numFmtId="37" fontId="19" fillId="49" borderId="148" xfId="134" applyNumberFormat="1" applyFont="1" applyFill="1" applyBorder="1" applyAlignment="1">
      <alignment horizontal="center"/>
    </xf>
    <xf numFmtId="37" fontId="19" fillId="49" borderId="17" xfId="134" applyNumberFormat="1" applyFont="1" applyFill="1" applyBorder="1" applyAlignment="1">
      <alignment horizontal="center"/>
    </xf>
    <xf numFmtId="37" fontId="19" fillId="49" borderId="147" xfId="134" applyNumberFormat="1" applyFont="1" applyFill="1" applyBorder="1"/>
    <xf numFmtId="37" fontId="19" fillId="49" borderId="21" xfId="134" applyNumberFormat="1" applyFont="1" applyFill="1" applyBorder="1"/>
    <xf numFmtId="37" fontId="19" fillId="49" borderId="187" xfId="134" applyNumberFormat="1" applyFont="1" applyFill="1" applyBorder="1"/>
    <xf numFmtId="37" fontId="19" fillId="49" borderId="20" xfId="134" applyNumberFormat="1" applyFont="1" applyFill="1" applyBorder="1"/>
    <xf numFmtId="37" fontId="19" fillId="49" borderId="151" xfId="134" applyNumberFormat="1" applyFont="1" applyFill="1" applyBorder="1" applyAlignment="1">
      <alignment horizontal="center"/>
    </xf>
    <xf numFmtId="37" fontId="19" fillId="49" borderId="212" xfId="134" applyNumberFormat="1" applyFont="1" applyFill="1" applyBorder="1" applyAlignment="1">
      <alignment horizontal="center"/>
    </xf>
    <xf numFmtId="41" fontId="19" fillId="49" borderId="0" xfId="134" applyNumberFormat="1" applyFont="1" applyFill="1" applyBorder="1" applyAlignment="1">
      <alignment horizontal="center"/>
    </xf>
    <xf numFmtId="0" fontId="19" fillId="49" borderId="145" xfId="134" applyFont="1" applyFill="1" applyBorder="1"/>
    <xf numFmtId="0" fontId="19" fillId="49" borderId="178" xfId="134" applyFont="1" applyFill="1" applyBorder="1"/>
    <xf numFmtId="37" fontId="19" fillId="49" borderId="70" xfId="134" applyNumberFormat="1" applyFont="1" applyFill="1" applyBorder="1"/>
    <xf numFmtId="37" fontId="19" fillId="49" borderId="15" xfId="134" applyNumberFormat="1" applyFont="1" applyFill="1" applyBorder="1"/>
    <xf numFmtId="37" fontId="19" fillId="49" borderId="51" xfId="134" applyNumberFormat="1" applyFont="1" applyFill="1" applyBorder="1"/>
    <xf numFmtId="37" fontId="19" fillId="49" borderId="0" xfId="134" applyNumberFormat="1" applyFont="1" applyFill="1" applyBorder="1"/>
    <xf numFmtId="37" fontId="19" fillId="49" borderId="69" xfId="134" applyNumberFormat="1" applyFont="1" applyFill="1" applyBorder="1" applyAlignment="1">
      <alignment horizontal="center"/>
    </xf>
    <xf numFmtId="37" fontId="19" fillId="49" borderId="70" xfId="134" applyNumberFormat="1" applyFont="1" applyFill="1" applyBorder="1" applyAlignment="1">
      <alignment horizontal="center"/>
    </xf>
    <xf numFmtId="37" fontId="19" fillId="49" borderId="15" xfId="134" applyNumberFormat="1" applyFont="1" applyFill="1" applyBorder="1" applyAlignment="1">
      <alignment horizontal="center"/>
    </xf>
    <xf numFmtId="37" fontId="19" fillId="49" borderId="216" xfId="134" applyNumberFormat="1" applyFont="1" applyFill="1" applyBorder="1" applyAlignment="1">
      <alignment horizontal="center"/>
    </xf>
    <xf numFmtId="37" fontId="19" fillId="49" borderId="221" xfId="134" applyNumberFormat="1" applyFont="1" applyFill="1" applyBorder="1" applyAlignment="1">
      <alignment horizontal="center"/>
    </xf>
    <xf numFmtId="0" fontId="19" fillId="49" borderId="7" xfId="134" applyFont="1" applyFill="1" applyBorder="1" applyAlignment="1">
      <alignment horizontal="centerContinuous"/>
    </xf>
    <xf numFmtId="37" fontId="19" fillId="49" borderId="42" xfId="134" applyNumberFormat="1" applyFont="1" applyFill="1" applyBorder="1" applyAlignment="1">
      <alignment horizontal="center"/>
    </xf>
    <xf numFmtId="37" fontId="19" fillId="49" borderId="84" xfId="134" applyNumberFormat="1" applyFont="1" applyFill="1" applyBorder="1" applyAlignment="1">
      <alignment horizontal="center"/>
    </xf>
    <xf numFmtId="37" fontId="19" fillId="49" borderId="74" xfId="134" applyNumberFormat="1" applyFont="1" applyFill="1" applyBorder="1"/>
    <xf numFmtId="37" fontId="19" fillId="49" borderId="62" xfId="134" applyNumberFormat="1" applyFont="1" applyFill="1" applyBorder="1"/>
    <xf numFmtId="37" fontId="19" fillId="49" borderId="44" xfId="134" applyNumberFormat="1" applyFont="1" applyFill="1" applyBorder="1"/>
    <xf numFmtId="37" fontId="19" fillId="49" borderId="149" xfId="134" applyNumberFormat="1" applyFont="1" applyFill="1" applyBorder="1"/>
    <xf numFmtId="37" fontId="19" fillId="49" borderId="105" xfId="134" applyNumberFormat="1" applyFont="1" applyFill="1" applyBorder="1"/>
    <xf numFmtId="37" fontId="19" fillId="49" borderId="279" xfId="134" applyNumberFormat="1" applyFont="1" applyFill="1" applyBorder="1" applyAlignment="1">
      <alignment horizontal="center"/>
    </xf>
    <xf numFmtId="37" fontId="19" fillId="49" borderId="40" xfId="134" applyNumberFormat="1" applyFont="1" applyFill="1" applyBorder="1"/>
    <xf numFmtId="37" fontId="19" fillId="49" borderId="221" xfId="134" applyNumberFormat="1" applyFont="1" applyFill="1" applyBorder="1"/>
    <xf numFmtId="0" fontId="19" fillId="49" borderId="21" xfId="134" applyFont="1" applyFill="1" applyBorder="1" applyAlignment="1">
      <alignment horizontal="center"/>
    </xf>
    <xf numFmtId="0" fontId="19" fillId="49" borderId="163" xfId="134" applyFont="1" applyFill="1" applyBorder="1"/>
    <xf numFmtId="0" fontId="19" fillId="49" borderId="280" xfId="134" applyFont="1" applyFill="1" applyBorder="1"/>
    <xf numFmtId="37" fontId="19" fillId="49" borderId="65" xfId="134" applyNumberFormat="1" applyFont="1" applyFill="1" applyBorder="1"/>
    <xf numFmtId="37" fontId="19" fillId="49" borderId="93" xfId="134" applyNumberFormat="1" applyFont="1" applyFill="1" applyBorder="1" applyAlignment="1">
      <alignment horizontal="center"/>
    </xf>
    <xf numFmtId="37" fontId="19" fillId="49" borderId="123" xfId="134" applyNumberFormat="1" applyFont="1" applyFill="1" applyBorder="1" applyAlignment="1">
      <alignment horizontal="center"/>
    </xf>
    <xf numFmtId="37" fontId="19" fillId="49" borderId="16" xfId="134" applyNumberFormat="1" applyFont="1" applyFill="1" applyBorder="1" applyAlignment="1">
      <alignment horizontal="center"/>
    </xf>
    <xf numFmtId="37" fontId="19" fillId="49" borderId="93" xfId="134" applyNumberFormat="1" applyFont="1" applyFill="1" applyBorder="1"/>
    <xf numFmtId="37" fontId="19" fillId="49" borderId="123" xfId="134" applyNumberFormat="1" applyFont="1" applyFill="1" applyBorder="1"/>
    <xf numFmtId="37" fontId="19" fillId="49" borderId="16" xfId="134" applyNumberFormat="1" applyFont="1" applyFill="1" applyBorder="1"/>
    <xf numFmtId="37" fontId="19" fillId="49" borderId="91" xfId="134" applyNumberFormat="1" applyFont="1" applyFill="1" applyBorder="1"/>
    <xf numFmtId="37" fontId="19" fillId="49" borderId="53" xfId="134" applyNumberFormat="1" applyFont="1" applyFill="1" applyBorder="1"/>
    <xf numFmtId="37" fontId="19" fillId="49" borderId="101" xfId="134" applyNumberFormat="1" applyFont="1" applyFill="1" applyBorder="1"/>
    <xf numFmtId="37" fontId="19" fillId="49" borderId="275" xfId="134" applyNumberFormat="1" applyFont="1" applyFill="1" applyBorder="1"/>
    <xf numFmtId="0" fontId="16" fillId="13" borderId="5" xfId="66" applyFont="1" applyFill="1" applyBorder="1" applyAlignment="1" applyProtection="1">
      <alignment horizontal="centerContinuous"/>
    </xf>
    <xf numFmtId="0" fontId="14" fillId="13" borderId="68" xfId="66" applyFont="1" applyFill="1" applyBorder="1" applyProtection="1"/>
    <xf numFmtId="0" fontId="14" fillId="13" borderId="23" xfId="66" applyFont="1" applyFill="1" applyBorder="1" applyProtection="1"/>
    <xf numFmtId="0" fontId="14" fillId="13" borderId="103" xfId="66" applyFont="1" applyFill="1" applyBorder="1" applyProtection="1"/>
    <xf numFmtId="0" fontId="14" fillId="13" borderId="51" xfId="66" applyFont="1" applyFill="1" applyBorder="1" applyProtection="1"/>
    <xf numFmtId="0" fontId="14" fillId="13" borderId="20" xfId="66" applyFont="1" applyFill="1" applyBorder="1" applyProtection="1"/>
    <xf numFmtId="0" fontId="14" fillId="13" borderId="23" xfId="66" applyFont="1" applyFill="1" applyBorder="1" applyAlignment="1" applyProtection="1">
      <alignment horizontal="center"/>
    </xf>
    <xf numFmtId="0" fontId="14" fillId="13" borderId="53" xfId="66" applyFont="1" applyFill="1" applyBorder="1" applyProtection="1"/>
    <xf numFmtId="0" fontId="14" fillId="13" borderId="53" xfId="66" applyFont="1" applyFill="1" applyBorder="1" applyAlignment="1" applyProtection="1">
      <alignment horizontal="center"/>
    </xf>
    <xf numFmtId="0" fontId="14" fillId="13" borderId="70" xfId="66" applyFont="1" applyFill="1" applyBorder="1" applyProtection="1"/>
    <xf numFmtId="0" fontId="14" fillId="13" borderId="21" xfId="66" applyFont="1" applyFill="1" applyBorder="1" applyAlignment="1" applyProtection="1">
      <alignment horizontal="center"/>
    </xf>
    <xf numFmtId="0" fontId="14" fillId="13" borderId="123" xfId="66" applyFont="1" applyFill="1" applyBorder="1" applyProtection="1"/>
    <xf numFmtId="0" fontId="14" fillId="13" borderId="84" xfId="66" applyFont="1" applyFill="1" applyBorder="1" applyAlignment="1" applyProtection="1">
      <alignment horizontal="center"/>
    </xf>
    <xf numFmtId="0" fontId="14" fillId="13" borderId="17" xfId="66" applyFont="1" applyFill="1" applyBorder="1" applyAlignment="1" applyProtection="1">
      <alignment horizontal="center"/>
    </xf>
    <xf numFmtId="9" fontId="14" fillId="0" borderId="26" xfId="66" applyNumberFormat="1" applyFont="1" applyBorder="1" applyAlignment="1">
      <alignment horizontal="center"/>
    </xf>
    <xf numFmtId="37" fontId="14" fillId="13" borderId="17" xfId="67" applyNumberFormat="1" applyFont="1" applyFill="1" applyBorder="1" applyProtection="1"/>
    <xf numFmtId="0" fontId="14" fillId="13" borderId="211" xfId="66" applyFont="1" applyFill="1" applyBorder="1" applyAlignment="1" applyProtection="1">
      <alignment horizontal="center"/>
    </xf>
    <xf numFmtId="10" fontId="14" fillId="0" borderId="26" xfId="66" applyNumberFormat="1" applyFont="1" applyBorder="1" applyAlignment="1">
      <alignment horizontal="center"/>
    </xf>
    <xf numFmtId="170" fontId="14" fillId="0" borderId="26" xfId="66" applyNumberFormat="1" applyFont="1" applyBorder="1" applyAlignment="1">
      <alignment horizontal="center"/>
    </xf>
    <xf numFmtId="0" fontId="14" fillId="13" borderId="17" xfId="66" applyFont="1" applyFill="1" applyBorder="1" applyProtection="1"/>
    <xf numFmtId="0" fontId="14" fillId="13" borderId="18" xfId="66" applyFont="1" applyFill="1" applyBorder="1" applyProtection="1"/>
    <xf numFmtId="37" fontId="14" fillId="13" borderId="0" xfId="67" applyNumberFormat="1" applyFont="1" applyFill="1" applyBorder="1"/>
    <xf numFmtId="0" fontId="14" fillId="0" borderId="26" xfId="66" applyFont="1" applyBorder="1" applyAlignment="1">
      <alignment horizontal="center"/>
    </xf>
    <xf numFmtId="0" fontId="14" fillId="13" borderId="258" xfId="66" applyFont="1" applyFill="1" applyBorder="1" applyAlignment="1" applyProtection="1">
      <alignment horizontal="center"/>
    </xf>
    <xf numFmtId="0" fontId="14" fillId="13" borderId="219" xfId="66" applyFont="1" applyFill="1" applyBorder="1" applyProtection="1"/>
    <xf numFmtId="37" fontId="14" fillId="13" borderId="212" xfId="67" applyNumberFormat="1" applyFont="1" applyFill="1" applyBorder="1" applyProtection="1"/>
    <xf numFmtId="0" fontId="14" fillId="13" borderId="259" xfId="66" applyFont="1" applyFill="1" applyBorder="1" applyAlignment="1" applyProtection="1">
      <alignment horizontal="center"/>
    </xf>
    <xf numFmtId="0" fontId="14" fillId="13" borderId="260" xfId="66" applyFont="1" applyFill="1" applyBorder="1" applyAlignment="1" applyProtection="1">
      <alignment horizontal="center"/>
    </xf>
    <xf numFmtId="0" fontId="14" fillId="13" borderId="261" xfId="66" applyFont="1" applyFill="1" applyBorder="1" applyProtection="1"/>
    <xf numFmtId="0" fontId="14" fillId="13" borderId="54" xfId="66" applyFont="1" applyFill="1" applyBorder="1" applyProtection="1"/>
    <xf numFmtId="0" fontId="14" fillId="13" borderId="56" xfId="66" applyFont="1" applyFill="1" applyBorder="1" applyProtection="1"/>
    <xf numFmtId="0" fontId="14" fillId="13" borderId="56" xfId="66" applyFont="1" applyFill="1" applyBorder="1" applyAlignment="1" applyProtection="1">
      <alignment horizontal="center"/>
    </xf>
    <xf numFmtId="0" fontId="14" fillId="13" borderId="57" xfId="66" applyFont="1" applyFill="1" applyBorder="1" applyProtection="1"/>
    <xf numFmtId="0" fontId="14" fillId="13" borderId="5" xfId="66" applyFont="1" applyFill="1" applyBorder="1" applyAlignment="1" applyProtection="1">
      <alignment horizontal="center"/>
    </xf>
    <xf numFmtId="9" fontId="14" fillId="13" borderId="17" xfId="67" applyNumberFormat="1" applyFont="1" applyFill="1" applyBorder="1" applyAlignment="1" applyProtection="1">
      <alignment horizontal="center"/>
    </xf>
    <xf numFmtId="0" fontId="14" fillId="13" borderId="219" xfId="66" applyFont="1" applyFill="1" applyBorder="1" applyAlignment="1" applyProtection="1">
      <alignment horizontal="center"/>
    </xf>
    <xf numFmtId="37" fontId="14" fillId="13" borderId="219" xfId="67" applyNumberFormat="1" applyFont="1" applyFill="1" applyBorder="1" applyProtection="1"/>
    <xf numFmtId="0" fontId="14" fillId="13" borderId="213" xfId="66" applyFont="1" applyFill="1" applyBorder="1" applyAlignment="1" applyProtection="1">
      <alignment horizontal="center"/>
    </xf>
    <xf numFmtId="0" fontId="14" fillId="13" borderId="221" xfId="66" applyFont="1" applyFill="1" applyBorder="1" applyAlignment="1" applyProtection="1">
      <alignment horizontal="center" vertical="top"/>
    </xf>
    <xf numFmtId="0" fontId="14" fillId="13" borderId="259" xfId="66" applyFont="1" applyFill="1" applyBorder="1" applyAlignment="1" applyProtection="1">
      <alignment horizontal="center" vertical="top"/>
    </xf>
    <xf numFmtId="37" fontId="19" fillId="13" borderId="170" xfId="66" applyNumberFormat="1" applyFont="1" applyFill="1" applyBorder="1" applyAlignment="1">
      <alignment horizontal="center"/>
    </xf>
    <xf numFmtId="37" fontId="14" fillId="13" borderId="0" xfId="66" applyNumberFormat="1" applyFont="1" applyFill="1" applyAlignment="1">
      <alignment textRotation="180"/>
    </xf>
    <xf numFmtId="37" fontId="19" fillId="13" borderId="273" xfId="66" applyNumberFormat="1" applyFont="1" applyFill="1" applyBorder="1" applyAlignment="1"/>
    <xf numFmtId="37" fontId="19" fillId="13" borderId="23" xfId="66" applyNumberFormat="1" applyFont="1" applyFill="1" applyBorder="1" applyAlignment="1"/>
    <xf numFmtId="37" fontId="19" fillId="0" borderId="309" xfId="139" applyNumberFormat="1" applyFont="1" applyFill="1" applyBorder="1" applyAlignment="1"/>
    <xf numFmtId="37" fontId="19" fillId="13" borderId="274" xfId="66" applyNumberFormat="1" applyFont="1" applyFill="1" applyBorder="1" applyAlignment="1"/>
    <xf numFmtId="37" fontId="19" fillId="0" borderId="101" xfId="66" applyNumberFormat="1" applyFont="1" applyBorder="1" applyAlignment="1"/>
    <xf numFmtId="0" fontId="19" fillId="0" borderId="275" xfId="66" applyFont="1" applyBorder="1" applyAlignment="1">
      <alignment horizontal="right"/>
    </xf>
    <xf numFmtId="37" fontId="19" fillId="13" borderId="275" xfId="66" applyNumberFormat="1" applyFont="1" applyFill="1" applyBorder="1" applyAlignment="1"/>
    <xf numFmtId="37" fontId="19" fillId="13" borderId="276" xfId="66" applyNumberFormat="1" applyFont="1" applyFill="1" applyBorder="1" applyAlignment="1"/>
    <xf numFmtId="37" fontId="19" fillId="13" borderId="0" xfId="67" applyNumberFormat="1" applyFont="1" applyFill="1" applyBorder="1" applyAlignment="1">
      <alignment horizontal="right"/>
    </xf>
    <xf numFmtId="37" fontId="19" fillId="13" borderId="147" xfId="139" applyNumberFormat="1" applyFont="1" applyFill="1" applyBorder="1" applyAlignment="1">
      <alignment horizontal="right"/>
    </xf>
    <xf numFmtId="173" fontId="19" fillId="13" borderId="21" xfId="67" applyNumberFormat="1" applyFont="1" applyFill="1" applyBorder="1" applyAlignment="1">
      <alignment horizontal="right"/>
    </xf>
    <xf numFmtId="173" fontId="19" fillId="13" borderId="20" xfId="67" applyNumberFormat="1" applyFont="1" applyFill="1" applyBorder="1" applyAlignment="1">
      <alignment horizontal="right"/>
    </xf>
    <xf numFmtId="43" fontId="19" fillId="0" borderId="147" xfId="67" applyFont="1" applyFill="1" applyBorder="1" applyAlignment="1">
      <alignment horizontal="right"/>
    </xf>
    <xf numFmtId="43" fontId="19" fillId="0" borderId="21" xfId="67" applyFont="1" applyFill="1" applyBorder="1" applyAlignment="1">
      <alignment horizontal="right"/>
    </xf>
    <xf numFmtId="173" fontId="19" fillId="0" borderId="21" xfId="67" applyNumberFormat="1" applyFont="1" applyFill="1" applyBorder="1" applyAlignment="1">
      <alignment horizontal="right"/>
    </xf>
    <xf numFmtId="43" fontId="19" fillId="0" borderId="94" xfId="67" applyFont="1" applyFill="1" applyBorder="1" applyAlignment="1">
      <alignment horizontal="right"/>
    </xf>
    <xf numFmtId="0" fontId="14" fillId="13" borderId="12" xfId="66" applyFont="1" applyFill="1" applyBorder="1" applyAlignment="1">
      <alignment vertical="top" textRotation="180"/>
    </xf>
    <xf numFmtId="43" fontId="19" fillId="0" borderId="151" xfId="67" applyFont="1" applyFill="1" applyBorder="1" applyAlignment="1">
      <alignment horizontal="right"/>
    </xf>
    <xf numFmtId="43" fontId="19" fillId="0" borderId="212" xfId="67" applyFont="1" applyFill="1" applyBorder="1" applyAlignment="1">
      <alignment horizontal="right"/>
    </xf>
    <xf numFmtId="173" fontId="19" fillId="0" borderId="212" xfId="67" applyNumberFormat="1" applyFont="1" applyFill="1" applyBorder="1" applyAlignment="1">
      <alignment horizontal="right"/>
    </xf>
    <xf numFmtId="43" fontId="19" fillId="0" borderId="98" xfId="67" applyFont="1" applyFill="1" applyBorder="1" applyAlignment="1">
      <alignment horizontal="right"/>
    </xf>
    <xf numFmtId="0" fontId="19" fillId="13" borderId="15" xfId="66" applyFont="1" applyFill="1" applyBorder="1" applyAlignment="1">
      <alignment horizontal="left" vertical="top"/>
    </xf>
    <xf numFmtId="37" fontId="14" fillId="13" borderId="0" xfId="1" applyNumberFormat="1" applyFont="1" applyFill="1" applyBorder="1" applyAlignment="1" applyProtection="1">
      <alignment horizontal="left"/>
    </xf>
    <xf numFmtId="37" fontId="16" fillId="13" borderId="9" xfId="1" applyNumberFormat="1" applyFont="1" applyFill="1" applyBorder="1" applyProtection="1"/>
    <xf numFmtId="37" fontId="16" fillId="13" borderId="10" xfId="1" applyNumberFormat="1" applyFont="1" applyFill="1" applyBorder="1" applyProtection="1"/>
    <xf numFmtId="37" fontId="14" fillId="13" borderId="10" xfId="1" applyNumberFormat="1" applyFont="1" applyFill="1" applyBorder="1" applyProtection="1"/>
    <xf numFmtId="37" fontId="14" fillId="13" borderId="11" xfId="1" applyNumberFormat="1" applyFont="1" applyFill="1" applyBorder="1" applyProtection="1"/>
    <xf numFmtId="0" fontId="19" fillId="13" borderId="26" xfId="1" applyFont="1" applyFill="1" applyBorder="1" applyAlignment="1">
      <alignment horizontal="center"/>
    </xf>
    <xf numFmtId="0" fontId="14" fillId="13" borderId="42" xfId="1" applyFont="1" applyFill="1" applyBorder="1"/>
    <xf numFmtId="0" fontId="14" fillId="13" borderId="43" xfId="1" applyFont="1" applyFill="1" applyBorder="1"/>
    <xf numFmtId="0" fontId="19" fillId="13" borderId="12" xfId="1" applyFont="1" applyFill="1" applyBorder="1" applyAlignment="1" applyProtection="1">
      <alignment horizontal="left"/>
    </xf>
    <xf numFmtId="37" fontId="19" fillId="13" borderId="105" xfId="1" applyNumberFormat="1" applyFont="1" applyFill="1" applyBorder="1" applyAlignment="1" applyProtection="1">
      <alignment horizontal="left"/>
    </xf>
    <xf numFmtId="37" fontId="19" fillId="13" borderId="12" xfId="1" applyNumberFormat="1" applyFont="1" applyFill="1" applyBorder="1" applyProtection="1"/>
    <xf numFmtId="37" fontId="19" fillId="13" borderId="14" xfId="1" applyNumberFormat="1" applyFont="1" applyFill="1" applyBorder="1" applyProtection="1"/>
    <xf numFmtId="0" fontId="19" fillId="13" borderId="7" xfId="1" applyFont="1" applyFill="1" applyBorder="1"/>
    <xf numFmtId="37" fontId="19" fillId="13" borderId="7" xfId="1" applyNumberFormat="1" applyFont="1" applyFill="1" applyBorder="1" applyProtection="1"/>
    <xf numFmtId="37" fontId="8" fillId="0" borderId="16" xfId="79" applyNumberFormat="1" applyFont="1" applyFill="1" applyBorder="1" applyAlignment="1" applyProtection="1">
      <alignment horizontal="center"/>
      <protection locked="0"/>
    </xf>
    <xf numFmtId="171" fontId="8" fillId="0" borderId="16" xfId="79" applyNumberFormat="1" applyFont="1" applyFill="1" applyBorder="1" applyAlignment="1" applyProtection="1">
      <alignment horizontal="center"/>
      <protection locked="0"/>
    </xf>
    <xf numFmtId="0" fontId="8" fillId="13" borderId="0" xfId="102" applyFont="1" applyFill="1" applyAlignment="1"/>
    <xf numFmtId="0" fontId="14" fillId="13" borderId="0" xfId="102" applyFont="1" applyFill="1" applyAlignment="1"/>
    <xf numFmtId="0" fontId="8" fillId="13" borderId="2" xfId="102" applyFont="1" applyFill="1" applyBorder="1" applyAlignment="1" applyProtection="1">
      <alignment horizontal="centerContinuous"/>
    </xf>
    <xf numFmtId="0" fontId="8" fillId="13" borderId="3" xfId="102" applyFont="1" applyFill="1" applyBorder="1" applyAlignment="1" applyProtection="1">
      <alignment horizontal="centerContinuous"/>
    </xf>
    <xf numFmtId="0" fontId="19" fillId="57" borderId="0" xfId="102" applyFont="1" applyFill="1" applyBorder="1" applyAlignment="1">
      <alignment horizontal="left" vertical="top"/>
    </xf>
    <xf numFmtId="0" fontId="19" fillId="57" borderId="49" xfId="102" applyFont="1" applyFill="1" applyBorder="1" applyAlignment="1">
      <alignment horizontal="center" vertical="center" wrapText="1"/>
    </xf>
    <xf numFmtId="0" fontId="19" fillId="57" borderId="0" xfId="102" applyFont="1" applyFill="1" applyBorder="1" applyAlignment="1">
      <alignment horizontal="center" vertical="top"/>
    </xf>
    <xf numFmtId="174" fontId="19" fillId="57" borderId="310" xfId="102" applyNumberFormat="1" applyFont="1" applyFill="1" applyBorder="1" applyAlignment="1">
      <alignment horizontal="center" vertical="top" wrapText="1"/>
    </xf>
    <xf numFmtId="0" fontId="19" fillId="57" borderId="311" xfId="102" applyFont="1" applyFill="1" applyBorder="1" applyAlignment="1">
      <alignment horizontal="left" vertical="top" wrapText="1"/>
    </xf>
    <xf numFmtId="167" fontId="19" fillId="57" borderId="311" xfId="132" applyNumberFormat="1" applyFont="1" applyFill="1" applyBorder="1" applyAlignment="1">
      <alignment horizontal="left" vertical="top" wrapText="1"/>
    </xf>
    <xf numFmtId="174" fontId="19" fillId="57" borderId="312" xfId="102" applyNumberFormat="1" applyFont="1" applyFill="1" applyBorder="1" applyAlignment="1">
      <alignment horizontal="center" vertical="top" wrapText="1"/>
    </xf>
    <xf numFmtId="174" fontId="19" fillId="57" borderId="313" xfId="102" applyNumberFormat="1" applyFont="1" applyFill="1" applyBorder="1" applyAlignment="1">
      <alignment horizontal="center" vertical="top" wrapText="1"/>
    </xf>
    <xf numFmtId="0" fontId="19" fillId="57" borderId="314" xfId="102" applyFont="1" applyFill="1" applyBorder="1" applyAlignment="1">
      <alignment horizontal="left" vertical="top" wrapText="1"/>
    </xf>
    <xf numFmtId="167" fontId="19" fillId="57" borderId="314" xfId="132" applyNumberFormat="1" applyFont="1" applyFill="1" applyBorder="1" applyAlignment="1">
      <alignment horizontal="left" vertical="top" wrapText="1"/>
    </xf>
    <xf numFmtId="174" fontId="19" fillId="57" borderId="315" xfId="102" applyNumberFormat="1" applyFont="1" applyFill="1" applyBorder="1" applyAlignment="1">
      <alignment horizontal="center" vertical="top" wrapText="1"/>
    </xf>
    <xf numFmtId="174" fontId="19" fillId="57" borderId="316" xfId="102" applyNumberFormat="1" applyFont="1" applyFill="1" applyBorder="1" applyAlignment="1">
      <alignment horizontal="center" vertical="top" wrapText="1"/>
    </xf>
    <xf numFmtId="0" fontId="19" fillId="57" borderId="317" xfId="102" applyFont="1" applyFill="1" applyBorder="1" applyAlignment="1">
      <alignment horizontal="left" vertical="top" wrapText="1"/>
    </xf>
    <xf numFmtId="174" fontId="19" fillId="57" borderId="318" xfId="102" applyNumberFormat="1" applyFont="1" applyFill="1" applyBorder="1" applyAlignment="1">
      <alignment horizontal="center" vertical="top" wrapText="1"/>
    </xf>
    <xf numFmtId="0" fontId="8" fillId="57" borderId="4" xfId="102" applyFont="1" applyFill="1" applyBorder="1" applyAlignment="1">
      <alignment horizontal="left" vertical="top"/>
    </xf>
    <xf numFmtId="0" fontId="8" fillId="57" borderId="0" xfId="102" applyFont="1" applyFill="1" applyBorder="1" applyAlignment="1">
      <alignment horizontal="left" vertical="top"/>
    </xf>
    <xf numFmtId="0" fontId="8" fillId="57" borderId="5" xfId="102" applyFont="1" applyFill="1" applyBorder="1" applyAlignment="1">
      <alignment horizontal="left" vertical="top"/>
    </xf>
    <xf numFmtId="0" fontId="19" fillId="57" borderId="0" xfId="102" applyFont="1" applyFill="1" applyBorder="1" applyAlignment="1">
      <alignment horizontal="right" vertical="top"/>
    </xf>
    <xf numFmtId="167" fontId="19" fillId="57" borderId="0" xfId="132" applyNumberFormat="1" applyFont="1" applyFill="1" applyBorder="1" applyAlignment="1">
      <alignment horizontal="left" vertical="top"/>
    </xf>
    <xf numFmtId="167" fontId="19" fillId="57" borderId="7" xfId="132" applyNumberFormat="1" applyFont="1" applyFill="1" applyBorder="1" applyAlignment="1">
      <alignment horizontal="left" vertical="top"/>
    </xf>
    <xf numFmtId="167" fontId="19" fillId="57" borderId="257" xfId="102" applyNumberFormat="1" applyFont="1" applyFill="1" applyBorder="1" applyAlignment="1">
      <alignment horizontal="left" vertical="top"/>
    </xf>
    <xf numFmtId="0" fontId="19" fillId="57" borderId="0" xfId="102" applyFont="1" applyFill="1" applyBorder="1" applyAlignment="1">
      <alignment horizontal="left" vertical="top" wrapText="1"/>
    </xf>
    <xf numFmtId="167" fontId="19" fillId="57" borderId="257" xfId="132" applyNumberFormat="1" applyFont="1" applyFill="1" applyBorder="1" applyAlignment="1">
      <alignment horizontal="left" vertical="top"/>
    </xf>
    <xf numFmtId="0" fontId="8" fillId="57" borderId="6" xfId="102" applyFont="1" applyFill="1" applyBorder="1" applyAlignment="1">
      <alignment horizontal="left" vertical="top"/>
    </xf>
    <xf numFmtId="0" fontId="8" fillId="57" borderId="7" xfId="102" applyFont="1" applyFill="1" applyBorder="1" applyAlignment="1">
      <alignment horizontal="left" vertical="top"/>
    </xf>
    <xf numFmtId="0" fontId="8" fillId="57" borderId="8" xfId="102" applyFont="1" applyFill="1" applyBorder="1" applyAlignment="1">
      <alignment horizontal="left" vertical="top"/>
    </xf>
    <xf numFmtId="0" fontId="14" fillId="0" borderId="0" xfId="1" applyFont="1"/>
    <xf numFmtId="0" fontId="14" fillId="13" borderId="15" xfId="66" quotePrefix="1" applyFont="1" applyFill="1" applyBorder="1" applyAlignment="1" applyProtection="1">
      <alignment horizontal="left"/>
    </xf>
    <xf numFmtId="0" fontId="14" fillId="0" borderId="0" xfId="131" quotePrefix="1" applyFont="1" applyAlignment="1">
      <alignment horizontal="left"/>
    </xf>
    <xf numFmtId="0" fontId="14" fillId="0" borderId="0" xfId="66" quotePrefix="1" applyFont="1" applyAlignment="1">
      <alignment horizontal="left"/>
    </xf>
    <xf numFmtId="0" fontId="14" fillId="0" borderId="0" xfId="2" quotePrefix="1" applyFont="1" applyAlignment="1" applyProtection="1">
      <alignment horizontal="left"/>
    </xf>
    <xf numFmtId="0" fontId="14" fillId="0" borderId="0" xfId="2" applyFont="1"/>
    <xf numFmtId="0" fontId="14" fillId="0" borderId="0" xfId="66" applyFont="1" applyAlignment="1">
      <alignment horizontal="center"/>
    </xf>
    <xf numFmtId="0" fontId="15" fillId="0" borderId="0" xfId="141"/>
    <xf numFmtId="0" fontId="17" fillId="0" borderId="0" xfId="141" applyFont="1" applyProtection="1"/>
    <xf numFmtId="0" fontId="15" fillId="0" borderId="0" xfId="141" applyProtection="1"/>
    <xf numFmtId="0" fontId="19" fillId="0" borderId="0" xfId="141" applyFont="1" applyProtection="1"/>
    <xf numFmtId="0" fontId="14" fillId="0" borderId="0" xfId="141" applyFont="1" applyProtection="1"/>
    <xf numFmtId="0" fontId="14" fillId="0" borderId="16" xfId="141" applyFont="1" applyBorder="1" applyProtection="1"/>
    <xf numFmtId="0" fontId="14" fillId="0" borderId="15" xfId="141" applyFont="1" applyBorder="1" applyProtection="1"/>
    <xf numFmtId="0" fontId="14" fillId="0" borderId="14" xfId="141" applyFont="1" applyBorder="1" applyAlignment="1" applyProtection="1">
      <alignment horizontal="centerContinuous"/>
    </xf>
    <xf numFmtId="0" fontId="14" fillId="0" borderId="13" xfId="141" applyFont="1" applyBorder="1" applyProtection="1"/>
    <xf numFmtId="0" fontId="14" fillId="0" borderId="0" xfId="141" applyFont="1" applyAlignment="1" applyProtection="1">
      <alignment horizontal="right"/>
    </xf>
    <xf numFmtId="0" fontId="14" fillId="0" borderId="12" xfId="141" applyFont="1" applyBorder="1" applyAlignment="1" applyProtection="1">
      <alignment horizontal="centerContinuous"/>
    </xf>
    <xf numFmtId="0" fontId="14" fillId="0" borderId="0" xfId="141" applyFont="1" applyAlignment="1" applyProtection="1">
      <alignment horizontal="center"/>
    </xf>
    <xf numFmtId="0" fontId="14" fillId="0" borderId="0" xfId="141" applyFont="1" applyBorder="1" applyProtection="1"/>
    <xf numFmtId="0" fontId="14" fillId="0" borderId="12" xfId="141" applyFont="1" applyBorder="1" applyProtection="1"/>
    <xf numFmtId="0" fontId="14" fillId="0" borderId="11" xfId="141" applyFont="1" applyBorder="1" applyProtection="1"/>
    <xf numFmtId="0" fontId="14" fillId="0" borderId="10" xfId="141" applyFont="1" applyBorder="1" applyProtection="1"/>
    <xf numFmtId="0" fontId="14" fillId="0" borderId="9" xfId="141" applyFont="1" applyBorder="1" applyProtection="1"/>
    <xf numFmtId="0" fontId="18" fillId="0" borderId="0" xfId="141" applyFont="1" applyProtection="1"/>
    <xf numFmtId="0" fontId="14" fillId="0" borderId="0" xfId="141" quotePrefix="1" applyFont="1" applyAlignment="1" applyProtection="1">
      <alignment horizontal="left"/>
    </xf>
    <xf numFmtId="0" fontId="46" fillId="0" borderId="0" xfId="141" applyFont="1" applyProtection="1"/>
    <xf numFmtId="0" fontId="8" fillId="0" borderId="0" xfId="141" applyFont="1" applyProtection="1"/>
    <xf numFmtId="0" fontId="8" fillId="0" borderId="16" xfId="141" applyFont="1" applyBorder="1" applyProtection="1"/>
    <xf numFmtId="0" fontId="8" fillId="0" borderId="15" xfId="141" applyFont="1" applyBorder="1" applyProtection="1"/>
    <xf numFmtId="0" fontId="8" fillId="0" borderId="21" xfId="141" applyFont="1" applyBorder="1" applyProtection="1"/>
    <xf numFmtId="0" fontId="8" fillId="0" borderId="13" xfId="141" applyFont="1" applyBorder="1" applyProtection="1"/>
    <xf numFmtId="0" fontId="8" fillId="0" borderId="20" xfId="141" applyFont="1" applyBorder="1" applyProtection="1"/>
    <xf numFmtId="0" fontId="8" fillId="0" borderId="0" xfId="141" applyFont="1" applyAlignment="1" applyProtection="1">
      <alignment horizontal="center"/>
    </xf>
    <xf numFmtId="0" fontId="8" fillId="0" borderId="18" xfId="141" applyFont="1" applyBorder="1" applyProtection="1"/>
    <xf numFmtId="0" fontId="8" fillId="0" borderId="19" xfId="141" applyFont="1" applyBorder="1" applyProtection="1"/>
    <xf numFmtId="0" fontId="8" fillId="0" borderId="19" xfId="141" applyFont="1" applyBorder="1" applyAlignment="1" applyProtection="1">
      <alignment horizontal="center"/>
    </xf>
    <xf numFmtId="0" fontId="8" fillId="0" borderId="18" xfId="141" applyFont="1" applyBorder="1" applyAlignment="1" applyProtection="1">
      <alignment horizontal="center"/>
    </xf>
    <xf numFmtId="0" fontId="8" fillId="0" borderId="17" xfId="141" applyFont="1" applyBorder="1" applyAlignment="1" applyProtection="1">
      <alignment horizontal="center"/>
    </xf>
    <xf numFmtId="0" fontId="8" fillId="0" borderId="12" xfId="141" applyFont="1" applyBorder="1" applyProtection="1"/>
    <xf numFmtId="0" fontId="8" fillId="0" borderId="12" xfId="141" quotePrefix="1" applyFont="1" applyBorder="1" applyAlignment="1" applyProtection="1">
      <alignment horizontal="left"/>
    </xf>
    <xf numFmtId="0" fontId="8" fillId="0" borderId="13" xfId="141" applyFont="1" applyBorder="1" applyAlignment="1" applyProtection="1">
      <alignment horizontal="centerContinuous"/>
    </xf>
    <xf numFmtId="0" fontId="8" fillId="0" borderId="0" xfId="141" applyFont="1" applyAlignment="1" applyProtection="1">
      <alignment horizontal="centerContinuous"/>
    </xf>
    <xf numFmtId="0" fontId="24" fillId="0" borderId="0" xfId="141" applyFont="1" applyAlignment="1" applyProtection="1">
      <alignment horizontal="centerContinuous"/>
    </xf>
    <xf numFmtId="0" fontId="8" fillId="0" borderId="12" xfId="141" applyFont="1" applyBorder="1" applyAlignment="1" applyProtection="1">
      <alignment horizontal="centerContinuous"/>
    </xf>
    <xf numFmtId="0" fontId="8" fillId="0" borderId="11" xfId="141" applyFont="1" applyBorder="1" applyProtection="1"/>
    <xf numFmtId="0" fontId="8" fillId="0" borderId="10" xfId="141" applyFont="1" applyBorder="1" applyProtection="1"/>
    <xf numFmtId="0" fontId="8" fillId="0" borderId="9" xfId="141" applyFont="1" applyBorder="1" applyProtection="1"/>
    <xf numFmtId="165" fontId="8" fillId="0" borderId="0" xfId="141" applyNumberFormat="1" applyFont="1" applyAlignment="1" applyProtection="1">
      <alignment horizontal="left"/>
    </xf>
    <xf numFmtId="49" fontId="8" fillId="0" borderId="0" xfId="141" applyNumberFormat="1" applyFont="1" applyAlignment="1" applyProtection="1">
      <alignment horizontal="left"/>
    </xf>
    <xf numFmtId="0" fontId="8" fillId="0" borderId="0" xfId="141" quotePrefix="1" applyFont="1" applyAlignment="1" applyProtection="1">
      <alignment horizontal="left"/>
    </xf>
    <xf numFmtId="0" fontId="14" fillId="13" borderId="0" xfId="66" quotePrefix="1" applyFill="1" applyAlignment="1">
      <alignment horizontal="left"/>
    </xf>
    <xf numFmtId="0" fontId="14" fillId="13" borderId="2" xfId="66" applyFill="1" applyBorder="1"/>
    <xf numFmtId="0" fontId="14" fillId="13" borderId="3" xfId="66" applyFill="1" applyBorder="1"/>
    <xf numFmtId="0" fontId="14" fillId="13" borderId="5" xfId="66" applyFill="1" applyBorder="1"/>
    <xf numFmtId="0" fontId="9" fillId="13" borderId="4" xfId="66" applyFont="1" applyFill="1" applyBorder="1"/>
    <xf numFmtId="0" fontId="9" fillId="13" borderId="0" xfId="66" applyFont="1" applyFill="1" applyBorder="1"/>
    <xf numFmtId="0" fontId="11" fillId="13" borderId="0" xfId="66" applyFont="1" applyFill="1" applyBorder="1" applyAlignment="1">
      <alignment horizontal="center"/>
    </xf>
    <xf numFmtId="0" fontId="14" fillId="13" borderId="6" xfId="66" applyFill="1" applyBorder="1"/>
    <xf numFmtId="0" fontId="14" fillId="13" borderId="8" xfId="66" applyFill="1" applyBorder="1"/>
    <xf numFmtId="0" fontId="12" fillId="13" borderId="4" xfId="66" applyFont="1" applyFill="1" applyBorder="1" applyAlignment="1">
      <alignment horizontal="center"/>
    </xf>
    <xf numFmtId="0" fontId="12" fillId="13" borderId="0" xfId="66" applyFont="1" applyFill="1" applyBorder="1" applyAlignment="1">
      <alignment horizontal="center"/>
    </xf>
    <xf numFmtId="0" fontId="12" fillId="13" borderId="5" xfId="66" applyFont="1" applyFill="1" applyBorder="1" applyAlignment="1">
      <alignment horizontal="center"/>
    </xf>
    <xf numFmtId="0" fontId="14" fillId="13" borderId="0" xfId="66" applyFill="1" applyBorder="1" applyAlignment="1">
      <alignment horizontal="center"/>
    </xf>
    <xf numFmtId="0" fontId="11" fillId="13" borderId="4" xfId="66" applyFont="1" applyFill="1" applyBorder="1" applyAlignment="1">
      <alignment horizontal="center"/>
    </xf>
    <xf numFmtId="0" fontId="11" fillId="13" borderId="5" xfId="66" applyFont="1" applyFill="1" applyBorder="1" applyAlignment="1">
      <alignment horizontal="center"/>
    </xf>
    <xf numFmtId="0" fontId="10" fillId="13" borderId="4" xfId="66" applyFont="1" applyFill="1" applyBorder="1"/>
    <xf numFmtId="0" fontId="10" fillId="13" borderId="0" xfId="66" applyFont="1" applyFill="1" applyBorder="1"/>
    <xf numFmtId="0" fontId="10" fillId="13" borderId="0" xfId="66" applyFont="1" applyFill="1" applyBorder="1" applyAlignment="1">
      <alignment horizontal="center"/>
    </xf>
    <xf numFmtId="0" fontId="13" fillId="13" borderId="4" xfId="66" applyFont="1" applyFill="1" applyBorder="1"/>
    <xf numFmtId="0" fontId="13" fillId="13" borderId="0" xfId="66" applyFont="1" applyFill="1" applyBorder="1"/>
    <xf numFmtId="0" fontId="8" fillId="13" borderId="0" xfId="66" applyFont="1" applyFill="1" applyBorder="1"/>
    <xf numFmtId="0" fontId="8" fillId="13" borderId="4" xfId="66" applyFont="1" applyFill="1" applyBorder="1"/>
    <xf numFmtId="0" fontId="13" fillId="13" borderId="4" xfId="66" quotePrefix="1" applyFont="1" applyFill="1" applyBorder="1" applyAlignment="1">
      <alignment horizontal="left"/>
    </xf>
    <xf numFmtId="0" fontId="13" fillId="13" borderId="7" xfId="66" applyFont="1" applyFill="1" applyBorder="1" applyAlignment="1">
      <alignment horizontal="left"/>
    </xf>
    <xf numFmtId="0" fontId="13" fillId="13" borderId="7" xfId="66" applyFont="1" applyFill="1" applyBorder="1"/>
    <xf numFmtId="0" fontId="13" fillId="13" borderId="0" xfId="66" quotePrefix="1" applyFont="1" applyFill="1" applyBorder="1" applyAlignment="1">
      <alignment horizontal="left"/>
    </xf>
    <xf numFmtId="0" fontId="13" fillId="13" borderId="7" xfId="66" quotePrefix="1" applyFont="1" applyFill="1" applyBorder="1" applyAlignment="1">
      <alignment horizontal="left"/>
    </xf>
    <xf numFmtId="0" fontId="8" fillId="13" borderId="6" xfId="66" applyFont="1" applyFill="1" applyBorder="1"/>
    <xf numFmtId="0" fontId="8" fillId="13" borderId="7" xfId="66" applyFont="1" applyFill="1" applyBorder="1"/>
    <xf numFmtId="0" fontId="8" fillId="13" borderId="0" xfId="66" applyFont="1" applyFill="1"/>
    <xf numFmtId="0" fontId="14" fillId="0" borderId="5" xfId="66" applyBorder="1"/>
    <xf numFmtId="0" fontId="12" fillId="0" borderId="0" xfId="66" applyFont="1" applyBorder="1" applyAlignment="1">
      <alignment horizontal="center"/>
    </xf>
    <xf numFmtId="0" fontId="14" fillId="0" borderId="0" xfId="66" applyBorder="1" applyAlignment="1">
      <alignment horizontal="center"/>
    </xf>
    <xf numFmtId="0" fontId="10" fillId="0" borderId="0" xfId="66" applyFont="1" applyBorder="1" applyAlignment="1">
      <alignment horizontal="center"/>
    </xf>
    <xf numFmtId="0" fontId="14" fillId="0" borderId="6" xfId="66" applyBorder="1"/>
    <xf numFmtId="0" fontId="14" fillId="0" borderId="8" xfId="66" applyBorder="1"/>
    <xf numFmtId="0" fontId="44" fillId="49" borderId="0" xfId="66" applyFont="1" applyFill="1" applyAlignment="1" applyProtection="1">
      <alignment horizontal="right"/>
    </xf>
    <xf numFmtId="0" fontId="12" fillId="13" borderId="4" xfId="66" quotePrefix="1" applyFont="1" applyFill="1" applyBorder="1" applyAlignment="1">
      <alignment horizontal="center"/>
    </xf>
    <xf numFmtId="0" fontId="12" fillId="13" borderId="0" xfId="66" quotePrefix="1" applyFont="1" applyFill="1" applyBorder="1" applyAlignment="1">
      <alignment horizontal="center"/>
    </xf>
    <xf numFmtId="0" fontId="12" fillId="13" borderId="5" xfId="66" quotePrefix="1" applyFont="1" applyFill="1" applyBorder="1" applyAlignment="1">
      <alignment horizontal="center"/>
    </xf>
    <xf numFmtId="0" fontId="11" fillId="13" borderId="4" xfId="66" applyFont="1" applyFill="1" applyBorder="1" applyAlignment="1">
      <alignment horizontal="center"/>
    </xf>
    <xf numFmtId="0" fontId="11" fillId="13" borderId="0" xfId="66" applyFont="1" applyFill="1" applyBorder="1" applyAlignment="1">
      <alignment horizontal="center"/>
    </xf>
    <xf numFmtId="0" fontId="11" fillId="13" borderId="5" xfId="66" applyFont="1" applyFill="1" applyBorder="1" applyAlignment="1">
      <alignment horizontal="center"/>
    </xf>
    <xf numFmtId="0" fontId="12" fillId="13" borderId="4" xfId="66" applyFont="1" applyFill="1" applyBorder="1" applyAlignment="1">
      <alignment horizontal="center"/>
    </xf>
    <xf numFmtId="0" fontId="12" fillId="13" borderId="0" xfId="66" applyFont="1" applyFill="1" applyBorder="1" applyAlignment="1">
      <alignment horizontal="center"/>
    </xf>
    <xf numFmtId="0" fontId="12" fillId="13" borderId="5" xfId="66" applyFont="1" applyFill="1" applyBorder="1" applyAlignment="1">
      <alignment horizontal="center"/>
    </xf>
    <xf numFmtId="0" fontId="12" fillId="13" borderId="6" xfId="66" applyFont="1" applyFill="1" applyBorder="1" applyAlignment="1">
      <alignment horizontal="center"/>
    </xf>
    <xf numFmtId="0" fontId="12" fillId="13" borderId="7" xfId="66" applyFont="1" applyFill="1" applyBorder="1" applyAlignment="1">
      <alignment horizontal="center"/>
    </xf>
    <xf numFmtId="0" fontId="12" fillId="13" borderId="8" xfId="66" applyFont="1" applyFill="1" applyBorder="1" applyAlignment="1">
      <alignment horizontal="center"/>
    </xf>
    <xf numFmtId="0" fontId="14" fillId="0" borderId="0" xfId="141" applyFont="1" applyAlignment="1" applyProtection="1">
      <alignment horizontal="center"/>
    </xf>
    <xf numFmtId="0" fontId="8" fillId="0" borderId="0" xfId="2" quotePrefix="1" applyFont="1" applyAlignment="1">
      <alignment horizontal="right"/>
    </xf>
    <xf numFmtId="0" fontId="8" fillId="0" borderId="4" xfId="2" applyFont="1" applyBorder="1" applyAlignment="1">
      <alignment horizontal="center"/>
    </xf>
    <xf numFmtId="0" fontId="8" fillId="0" borderId="0" xfId="2" applyFont="1" applyBorder="1" applyAlignment="1">
      <alignment horizontal="center"/>
    </xf>
    <xf numFmtId="0" fontId="8" fillId="0" borderId="0" xfId="140" applyFont="1" applyBorder="1" applyAlignment="1">
      <alignment horizontal="left" vertical="center" wrapText="1"/>
    </xf>
    <xf numFmtId="0" fontId="24" fillId="0" borderId="0" xfId="140" applyFont="1" applyBorder="1" applyAlignment="1">
      <alignment horizontal="center"/>
    </xf>
    <xf numFmtId="0" fontId="8" fillId="0" borderId="0" xfId="2" applyFont="1" applyBorder="1" applyAlignment="1">
      <alignment horizontal="left" vertical="top" wrapText="1"/>
    </xf>
    <xf numFmtId="0" fontId="8" fillId="0" borderId="0" xfId="2" quotePrefix="1" applyFont="1" applyBorder="1" applyAlignment="1">
      <alignment horizontal="left" wrapText="1"/>
    </xf>
    <xf numFmtId="0" fontId="8" fillId="0" borderId="4" xfId="1" applyFont="1" applyBorder="1" applyAlignment="1" applyProtection="1">
      <alignment horizontal="center"/>
    </xf>
    <xf numFmtId="0" fontId="8" fillId="0" borderId="0" xfId="1" applyFont="1" applyBorder="1" applyAlignment="1" applyProtection="1">
      <alignment horizontal="center"/>
    </xf>
    <xf numFmtId="0" fontId="8" fillId="0" borderId="5" xfId="1" applyFont="1" applyBorder="1" applyAlignment="1" applyProtection="1">
      <alignment horizontal="center"/>
    </xf>
    <xf numFmtId="0" fontId="47" fillId="0" borderId="4" xfId="1" applyFont="1" applyBorder="1" applyAlignment="1" applyProtection="1">
      <alignment horizontal="center"/>
    </xf>
    <xf numFmtId="0" fontId="47" fillId="0" borderId="0" xfId="1" applyFont="1" applyBorder="1" applyAlignment="1" applyProtection="1">
      <alignment horizontal="center"/>
    </xf>
    <xf numFmtId="0" fontId="47" fillId="0" borderId="5" xfId="1" applyFont="1" applyBorder="1" applyAlignment="1" applyProtection="1">
      <alignment horizontal="center"/>
    </xf>
    <xf numFmtId="0" fontId="13" fillId="0" borderId="22" xfId="2" applyFont="1" applyBorder="1" applyAlignment="1" applyProtection="1">
      <alignment horizontal="center"/>
    </xf>
    <xf numFmtId="0" fontId="13" fillId="0" borderId="18" xfId="2" applyFont="1" applyBorder="1" applyAlignment="1" applyProtection="1">
      <alignment horizontal="center"/>
    </xf>
    <xf numFmtId="0" fontId="13" fillId="0" borderId="48" xfId="2" applyFont="1" applyBorder="1" applyAlignment="1" applyProtection="1">
      <alignment horizontal="center"/>
    </xf>
    <xf numFmtId="0" fontId="13" fillId="0" borderId="3" xfId="2" applyFont="1" applyBorder="1" applyAlignment="1" applyProtection="1">
      <alignment horizontal="center"/>
    </xf>
    <xf numFmtId="0" fontId="13" fillId="0" borderId="12" xfId="2" applyFont="1" applyBorder="1" applyAlignment="1" applyProtection="1">
      <alignment horizontal="center"/>
    </xf>
    <xf numFmtId="0" fontId="13" fillId="0" borderId="5" xfId="2" applyFont="1" applyBorder="1" applyAlignment="1" applyProtection="1">
      <alignment horizontal="center"/>
    </xf>
    <xf numFmtId="0" fontId="20" fillId="0" borderId="12" xfId="2" applyBorder="1" applyAlignment="1">
      <alignment horizontal="center"/>
    </xf>
    <xf numFmtId="0" fontId="20" fillId="0" borderId="5" xfId="2" applyBorder="1" applyAlignment="1">
      <alignment horizontal="center"/>
    </xf>
    <xf numFmtId="0" fontId="13" fillId="0" borderId="24" xfId="2" applyFont="1" applyBorder="1" applyAlignment="1" applyProtection="1">
      <alignment horizontal="center"/>
    </xf>
    <xf numFmtId="0" fontId="13" fillId="0" borderId="8" xfId="2" applyFont="1" applyBorder="1" applyAlignment="1" applyProtection="1">
      <alignment horizontal="center"/>
    </xf>
    <xf numFmtId="0" fontId="13" fillId="0" borderId="58" xfId="2" quotePrefix="1" applyFont="1" applyBorder="1" applyAlignment="1" applyProtection="1">
      <alignment horizontal="left"/>
    </xf>
    <xf numFmtId="0" fontId="13" fillId="0" borderId="59" xfId="2" quotePrefix="1" applyFont="1" applyBorder="1" applyAlignment="1" applyProtection="1">
      <alignment horizontal="left"/>
    </xf>
    <xf numFmtId="0" fontId="13" fillId="0" borderId="22" xfId="2" applyFont="1" applyBorder="1" applyProtection="1"/>
    <xf numFmtId="0" fontId="13" fillId="0" borderId="18" xfId="2" applyFont="1" applyBorder="1" applyProtection="1"/>
    <xf numFmtId="0" fontId="13" fillId="0" borderId="60" xfId="2" applyFont="1" applyBorder="1" applyProtection="1"/>
    <xf numFmtId="0" fontId="13" fillId="0" borderId="61" xfId="2" applyFont="1" applyBorder="1" applyProtection="1"/>
    <xf numFmtId="0" fontId="13" fillId="0" borderId="62" xfId="2" applyFont="1" applyBorder="1" applyProtection="1"/>
    <xf numFmtId="0" fontId="13" fillId="0" borderId="63" xfId="2" applyFont="1" applyBorder="1" applyProtection="1"/>
    <xf numFmtId="0" fontId="13" fillId="0" borderId="58" xfId="2" applyFont="1" applyBorder="1" applyProtection="1"/>
    <xf numFmtId="0" fontId="13" fillId="0" borderId="59" xfId="2" applyFont="1" applyBorder="1" applyProtection="1"/>
    <xf numFmtId="0" fontId="19" fillId="13" borderId="12" xfId="66" applyFont="1" applyFill="1" applyBorder="1" applyAlignment="1" applyProtection="1">
      <alignment horizontal="center"/>
    </xf>
    <xf numFmtId="0" fontId="19" fillId="13" borderId="0" xfId="66" applyFont="1" applyFill="1" applyBorder="1" applyAlignment="1" applyProtection="1">
      <alignment horizontal="center"/>
    </xf>
    <xf numFmtId="0" fontId="19" fillId="13" borderId="13" xfId="66" applyFont="1" applyFill="1" applyBorder="1" applyAlignment="1" applyProtection="1">
      <alignment horizontal="center"/>
    </xf>
    <xf numFmtId="0" fontId="16" fillId="13" borderId="4" xfId="66" quotePrefix="1" applyFont="1" applyFill="1" applyBorder="1" applyAlignment="1" applyProtection="1">
      <alignment horizontal="center"/>
    </xf>
    <xf numFmtId="0" fontId="16" fillId="13" borderId="0" xfId="66" applyFont="1" applyFill="1" applyBorder="1" applyAlignment="1" applyProtection="1">
      <alignment horizontal="center"/>
    </xf>
    <xf numFmtId="0" fontId="16" fillId="13" borderId="5" xfId="66" applyFont="1" applyFill="1" applyBorder="1" applyAlignment="1" applyProtection="1">
      <alignment horizontal="center"/>
    </xf>
    <xf numFmtId="0" fontId="14" fillId="13" borderId="4" xfId="66" applyFont="1" applyFill="1" applyBorder="1" applyAlignment="1" applyProtection="1">
      <alignment horizontal="center"/>
    </xf>
    <xf numFmtId="0" fontId="14" fillId="13" borderId="4" xfId="66" quotePrefix="1" applyFont="1" applyFill="1" applyBorder="1" applyAlignment="1" applyProtection="1">
      <alignment horizontal="center"/>
    </xf>
    <xf numFmtId="0" fontId="14" fillId="13" borderId="0" xfId="66" applyFont="1" applyFill="1" applyBorder="1" applyAlignment="1" applyProtection="1">
      <alignment horizontal="center"/>
    </xf>
    <xf numFmtId="0" fontId="14" fillId="13" borderId="5" xfId="66" applyFont="1" applyFill="1" applyBorder="1" applyAlignment="1" applyProtection="1">
      <alignment horizontal="center"/>
    </xf>
    <xf numFmtId="0" fontId="14" fillId="13" borderId="4" xfId="127" applyFont="1" applyFill="1" applyBorder="1" applyAlignment="1">
      <alignment horizontal="center" vertical="top" textRotation="180"/>
    </xf>
    <xf numFmtId="0" fontId="14" fillId="13" borderId="4" xfId="127" applyFont="1" applyFill="1" applyBorder="1" applyAlignment="1">
      <alignment horizontal="center" textRotation="180"/>
    </xf>
    <xf numFmtId="0" fontId="14" fillId="13" borderId="5" xfId="127" applyFont="1" applyFill="1" applyBorder="1" applyAlignment="1">
      <alignment textRotation="180"/>
    </xf>
    <xf numFmtId="0" fontId="14" fillId="0" borderId="5" xfId="127" applyFont="1" applyBorder="1" applyAlignment="1"/>
    <xf numFmtId="0" fontId="14" fillId="13" borderId="4" xfId="66" quotePrefix="1" applyFont="1" applyFill="1" applyBorder="1" applyAlignment="1">
      <alignment horizontal="center"/>
    </xf>
    <xf numFmtId="0" fontId="14" fillId="13" borderId="0" xfId="66" applyFont="1" applyFill="1" applyBorder="1" applyAlignment="1">
      <alignment horizontal="center"/>
    </xf>
    <xf numFmtId="0" fontId="14" fillId="13" borderId="5" xfId="66" applyFont="1" applyFill="1" applyBorder="1" applyAlignment="1">
      <alignment horizontal="center"/>
    </xf>
    <xf numFmtId="0" fontId="21" fillId="13" borderId="4" xfId="66" quotePrefix="1" applyFont="1" applyFill="1" applyBorder="1" applyAlignment="1" applyProtection="1">
      <alignment horizontal="center"/>
    </xf>
    <xf numFmtId="0" fontId="21" fillId="13" borderId="5" xfId="66" applyFont="1" applyFill="1" applyBorder="1" applyAlignment="1" applyProtection="1">
      <alignment horizontal="center"/>
    </xf>
    <xf numFmtId="0" fontId="21" fillId="13" borderId="4" xfId="66" applyFont="1" applyFill="1" applyBorder="1" applyAlignment="1" applyProtection="1">
      <alignment horizontal="center"/>
    </xf>
    <xf numFmtId="0" fontId="21" fillId="0" borderId="4" xfId="66" applyFont="1" applyFill="1" applyBorder="1" applyAlignment="1" applyProtection="1">
      <alignment horizontal="center"/>
    </xf>
    <xf numFmtId="0" fontId="21" fillId="0" borderId="5" xfId="66" applyFont="1" applyFill="1" applyBorder="1" applyAlignment="1" applyProtection="1">
      <alignment horizontal="center"/>
    </xf>
    <xf numFmtId="0" fontId="21" fillId="0" borderId="0" xfId="66" applyFont="1" applyFill="1" applyBorder="1" applyAlignment="1" applyProtection="1">
      <alignment horizontal="left"/>
    </xf>
    <xf numFmtId="0" fontId="14" fillId="13" borderId="5" xfId="66" applyFont="1" applyFill="1" applyBorder="1" applyAlignment="1">
      <alignment horizontal="center" vertical="center" textRotation="180"/>
    </xf>
    <xf numFmtId="0" fontId="14" fillId="13" borderId="4" xfId="66" applyFont="1" applyFill="1" applyBorder="1" applyAlignment="1">
      <alignment horizontal="center" vertical="top" textRotation="180"/>
    </xf>
    <xf numFmtId="0" fontId="19" fillId="13" borderId="7" xfId="66" applyFont="1" applyFill="1" applyBorder="1" applyAlignment="1">
      <alignment horizontal="center"/>
    </xf>
    <xf numFmtId="0" fontId="16" fillId="13" borderId="48" xfId="133" applyFont="1" applyFill="1" applyBorder="1" applyAlignment="1" applyProtection="1">
      <alignment horizontal="center"/>
    </xf>
    <xf numFmtId="0" fontId="16" fillId="13" borderId="2" xfId="133" applyFont="1" applyFill="1" applyBorder="1" applyAlignment="1" applyProtection="1">
      <alignment horizontal="center"/>
    </xf>
    <xf numFmtId="0" fontId="16" fillId="13" borderId="177" xfId="133" applyFont="1" applyFill="1" applyBorder="1" applyAlignment="1" applyProtection="1">
      <alignment horizontal="center"/>
    </xf>
    <xf numFmtId="0" fontId="19" fillId="13" borderId="9" xfId="131" applyFont="1" applyFill="1" applyBorder="1" applyAlignment="1" applyProtection="1">
      <alignment horizontal="center" vertical="top"/>
    </xf>
    <xf numFmtId="0" fontId="19" fillId="13" borderId="11" xfId="131" applyFont="1" applyFill="1" applyBorder="1" applyAlignment="1" applyProtection="1">
      <alignment horizontal="center" vertical="top"/>
    </xf>
    <xf numFmtId="0" fontId="19" fillId="13" borderId="14" xfId="131" applyFont="1" applyFill="1" applyBorder="1" applyAlignment="1" applyProtection="1">
      <alignment horizontal="center" vertical="top"/>
    </xf>
    <xf numFmtId="0" fontId="19" fillId="13" borderId="16" xfId="131" applyFont="1" applyFill="1" applyBorder="1" applyAlignment="1" applyProtection="1">
      <alignment horizontal="center" vertical="top"/>
    </xf>
    <xf numFmtId="0" fontId="57" fillId="0" borderId="0" xfId="131" applyFont="1" applyAlignment="1" applyProtection="1">
      <alignment horizontal="center"/>
    </xf>
    <xf numFmtId="0" fontId="47" fillId="0" borderId="0" xfId="131" applyFont="1" applyAlignment="1" applyProtection="1">
      <alignment horizontal="left"/>
    </xf>
    <xf numFmtId="0" fontId="16" fillId="13" borderId="1" xfId="66" applyFont="1" applyFill="1" applyBorder="1" applyAlignment="1" applyProtection="1">
      <alignment horizontal="center"/>
    </xf>
    <xf numFmtId="0" fontId="16" fillId="13" borderId="2" xfId="66" applyFont="1" applyFill="1" applyBorder="1" applyAlignment="1" applyProtection="1">
      <alignment horizontal="center"/>
    </xf>
    <xf numFmtId="0" fontId="16" fillId="13" borderId="3" xfId="66" applyFont="1" applyFill="1" applyBorder="1" applyAlignment="1" applyProtection="1">
      <alignment horizontal="center"/>
    </xf>
    <xf numFmtId="0" fontId="14" fillId="13" borderId="12" xfId="66" applyFont="1" applyFill="1" applyBorder="1" applyAlignment="1" applyProtection="1">
      <alignment horizontal="center"/>
    </xf>
    <xf numFmtId="0" fontId="14" fillId="13" borderId="0" xfId="66" quotePrefix="1" applyFont="1" applyFill="1" applyBorder="1" applyAlignment="1" applyProtection="1">
      <alignment horizontal="center"/>
    </xf>
    <xf numFmtId="0" fontId="14" fillId="13" borderId="13" xfId="66" quotePrefix="1" applyFont="1" applyFill="1" applyBorder="1" applyAlignment="1" applyProtection="1">
      <alignment horizontal="center"/>
    </xf>
    <xf numFmtId="0" fontId="14" fillId="0" borderId="13" xfId="66" applyFont="1" applyBorder="1" applyAlignment="1">
      <alignment horizontal="center" vertical="top" textRotation="180"/>
    </xf>
    <xf numFmtId="0" fontId="14" fillId="0" borderId="13" xfId="66" applyBorder="1" applyAlignment="1">
      <alignment horizontal="center" vertical="top" textRotation="180"/>
    </xf>
    <xf numFmtId="0" fontId="14" fillId="0" borderId="12" xfId="66" quotePrefix="1" applyFont="1" applyBorder="1" applyAlignment="1">
      <alignment horizontal="center" vertical="top" textRotation="180"/>
    </xf>
    <xf numFmtId="0" fontId="14" fillId="0" borderId="12" xfId="66" applyBorder="1" applyAlignment="1">
      <alignment horizontal="center" vertical="top" textRotation="180"/>
    </xf>
    <xf numFmtId="0" fontId="14" fillId="0" borderId="12" xfId="66" quotePrefix="1" applyFont="1" applyBorder="1" applyAlignment="1">
      <alignment horizontal="center" textRotation="180"/>
    </xf>
    <xf numFmtId="0" fontId="14" fillId="0" borderId="12" xfId="66" applyBorder="1" applyAlignment="1">
      <alignment horizontal="center" textRotation="180"/>
    </xf>
    <xf numFmtId="0" fontId="14" fillId="0" borderId="13" xfId="66" applyBorder="1" applyAlignment="1">
      <alignment horizontal="center" textRotation="180"/>
    </xf>
    <xf numFmtId="0" fontId="14" fillId="0" borderId="5" xfId="66" applyFont="1" applyFill="1" applyBorder="1" applyAlignment="1">
      <alignment horizontal="center" vertical="top" textRotation="180"/>
    </xf>
    <xf numFmtId="0" fontId="44" fillId="0" borderId="5" xfId="66" applyFont="1" applyFill="1" applyBorder="1" applyAlignment="1">
      <alignment horizontal="center" vertical="top" textRotation="180"/>
    </xf>
    <xf numFmtId="0" fontId="44" fillId="0" borderId="4" xfId="66" applyFont="1" applyFill="1" applyBorder="1" applyAlignment="1">
      <alignment vertical="top" textRotation="180"/>
    </xf>
    <xf numFmtId="0" fontId="44" fillId="0" borderId="4" xfId="66" applyFont="1" applyFill="1" applyBorder="1" applyAlignment="1">
      <alignment textRotation="180"/>
    </xf>
    <xf numFmtId="0" fontId="44" fillId="0" borderId="5" xfId="66" applyFont="1" applyFill="1" applyBorder="1" applyAlignment="1">
      <alignment horizontal="center" textRotation="180"/>
    </xf>
    <xf numFmtId="0" fontId="44" fillId="0" borderId="0" xfId="66" applyFont="1" applyFill="1" applyBorder="1" applyAlignment="1">
      <alignment horizontal="center" vertical="top" textRotation="180"/>
    </xf>
    <xf numFmtId="0" fontId="44" fillId="0" borderId="0" xfId="66" applyFont="1" applyFill="1" applyBorder="1" applyAlignment="1">
      <alignment vertical="top" textRotation="180"/>
    </xf>
    <xf numFmtId="0" fontId="44" fillId="0" borderId="0" xfId="66" applyFont="1" applyFill="1" applyAlignment="1">
      <alignment textRotation="180"/>
    </xf>
    <xf numFmtId="0" fontId="44" fillId="0" borderId="12" xfId="66" applyFont="1" applyFill="1" applyBorder="1" applyAlignment="1">
      <alignment textRotation="180"/>
    </xf>
    <xf numFmtId="0" fontId="44" fillId="0" borderId="13" xfId="66" applyFont="1" applyFill="1" applyBorder="1" applyAlignment="1">
      <alignment horizontal="center" textRotation="180"/>
    </xf>
    <xf numFmtId="0" fontId="44" fillId="0" borderId="0" xfId="66" applyFont="1" applyFill="1" applyBorder="1" applyAlignment="1">
      <alignment textRotation="180"/>
    </xf>
    <xf numFmtId="0" fontId="44" fillId="0" borderId="12" xfId="66" applyFont="1" applyFill="1" applyBorder="1" applyAlignment="1">
      <alignment horizontal="center" textRotation="180"/>
    </xf>
    <xf numFmtId="0" fontId="44" fillId="0" borderId="0" xfId="66" applyFont="1" applyFill="1" applyBorder="1" applyAlignment="1">
      <alignment horizontal="center" textRotation="180"/>
    </xf>
    <xf numFmtId="0" fontId="14" fillId="0" borderId="13" xfId="66" applyFont="1" applyBorder="1" applyAlignment="1">
      <alignment horizontal="center" textRotation="180"/>
    </xf>
    <xf numFmtId="0" fontId="14" fillId="0" borderId="12" xfId="66" quotePrefix="1" applyFont="1" applyFill="1" applyBorder="1" applyAlignment="1">
      <alignment horizontal="left" vertical="top" textRotation="180"/>
    </xf>
    <xf numFmtId="0" fontId="14" fillId="0" borderId="12" xfId="66" applyFont="1" applyFill="1" applyBorder="1" applyAlignment="1">
      <alignment horizontal="left" vertical="top" textRotation="180"/>
    </xf>
    <xf numFmtId="0" fontId="14" fillId="0" borderId="12" xfId="66" quotePrefix="1" applyFont="1" applyFill="1" applyBorder="1" applyAlignment="1">
      <alignment horizontal="left" textRotation="180"/>
    </xf>
    <xf numFmtId="0" fontId="14" fillId="0" borderId="12" xfId="66" applyFont="1" applyFill="1" applyBorder="1" applyAlignment="1">
      <alignment horizontal="left" textRotation="180"/>
    </xf>
    <xf numFmtId="0" fontId="14" fillId="0" borderId="12" xfId="136" applyFont="1" applyBorder="1" applyAlignment="1">
      <alignment horizontal="center" vertical="top" textRotation="180"/>
    </xf>
    <xf numFmtId="0" fontId="14" fillId="0" borderId="13" xfId="136" applyFont="1" applyBorder="1" applyAlignment="1">
      <alignment horizontal="center" vertical="top" textRotation="180"/>
    </xf>
    <xf numFmtId="37" fontId="19" fillId="0" borderId="66" xfId="136" applyNumberFormat="1" applyFont="1" applyBorder="1" applyAlignment="1">
      <alignment horizontal="center"/>
    </xf>
    <xf numFmtId="37" fontId="19" fillId="0" borderId="179" xfId="136" applyNumberFormat="1" applyFont="1" applyBorder="1" applyAlignment="1">
      <alignment horizontal="center"/>
    </xf>
    <xf numFmtId="37" fontId="19" fillId="0" borderId="71" xfId="136" applyNumberFormat="1" applyFont="1" applyBorder="1" applyAlignment="1">
      <alignment horizontal="center"/>
    </xf>
    <xf numFmtId="37" fontId="19" fillId="0" borderId="233" xfId="136" applyNumberFormat="1" applyFont="1" applyBorder="1" applyAlignment="1">
      <alignment horizontal="center"/>
    </xf>
    <xf numFmtId="37" fontId="19" fillId="0" borderId="161" xfId="136" applyNumberFormat="1" applyFont="1" applyBorder="1" applyAlignment="1">
      <alignment horizontal="center"/>
    </xf>
    <xf numFmtId="37" fontId="19" fillId="0" borderId="188" xfId="136" applyNumberFormat="1" applyFont="1" applyBorder="1" applyAlignment="1">
      <alignment horizontal="center"/>
    </xf>
    <xf numFmtId="0" fontId="14" fillId="13" borderId="13" xfId="66" applyFont="1" applyFill="1" applyBorder="1" applyAlignment="1">
      <alignment horizontal="center" textRotation="180"/>
    </xf>
    <xf numFmtId="0" fontId="14" fillId="13" borderId="12" xfId="66" quotePrefix="1" applyFont="1" applyFill="1" applyBorder="1" applyAlignment="1">
      <alignment textRotation="180"/>
    </xf>
    <xf numFmtId="0" fontId="14" fillId="0" borderId="12" xfId="66" applyFont="1" applyBorder="1" applyAlignment="1">
      <alignment textRotation="180"/>
    </xf>
    <xf numFmtId="0" fontId="16" fillId="13" borderId="12" xfId="66" quotePrefix="1" applyFont="1" applyFill="1" applyBorder="1" applyAlignment="1" applyProtection="1">
      <alignment horizontal="center"/>
    </xf>
    <xf numFmtId="0" fontId="16" fillId="13" borderId="13" xfId="66" applyFont="1" applyFill="1" applyBorder="1" applyAlignment="1" applyProtection="1">
      <alignment horizontal="center"/>
    </xf>
    <xf numFmtId="0" fontId="14" fillId="13" borderId="12" xfId="66" applyFill="1" applyBorder="1" applyAlignment="1" applyProtection="1">
      <alignment horizontal="center"/>
    </xf>
    <xf numFmtId="0" fontId="14" fillId="13" borderId="13" xfId="66" applyFont="1" applyFill="1" applyBorder="1" applyAlignment="1" applyProtection="1">
      <alignment horizontal="center"/>
    </xf>
    <xf numFmtId="0" fontId="14" fillId="13" borderId="12" xfId="92" applyFont="1" applyFill="1" applyBorder="1" applyAlignment="1" applyProtection="1">
      <alignment horizontal="center"/>
    </xf>
    <xf numFmtId="0" fontId="14" fillId="13" borderId="0" xfId="92" quotePrefix="1" applyFont="1" applyFill="1" applyBorder="1" applyAlignment="1" applyProtection="1">
      <alignment horizontal="center"/>
    </xf>
    <xf numFmtId="0" fontId="14" fillId="13" borderId="13" xfId="92" quotePrefix="1" applyFont="1" applyFill="1" applyBorder="1" applyAlignment="1" applyProtection="1">
      <alignment horizontal="center"/>
    </xf>
    <xf numFmtId="0" fontId="14" fillId="0" borderId="5" xfId="66" applyFont="1" applyBorder="1" applyAlignment="1">
      <alignment horizontal="center" textRotation="180"/>
    </xf>
    <xf numFmtId="0" fontId="14" fillId="0" borderId="5" xfId="66" applyBorder="1" applyAlignment="1">
      <alignment horizontal="center" textRotation="180"/>
    </xf>
    <xf numFmtId="0" fontId="14" fillId="0" borderId="4" xfId="66" applyFont="1" applyBorder="1" applyAlignment="1">
      <alignment horizontal="left" vertical="top" textRotation="180"/>
    </xf>
    <xf numFmtId="0" fontId="14" fillId="0" borderId="4" xfId="66" applyBorder="1" applyAlignment="1">
      <alignment horizontal="left" vertical="top" textRotation="180"/>
    </xf>
    <xf numFmtId="0" fontId="14" fillId="0" borderId="4" xfId="66" applyBorder="1" applyAlignment="1">
      <alignment horizontal="center" textRotation="180"/>
    </xf>
    <xf numFmtId="0" fontId="14" fillId="13" borderId="0" xfId="66" applyFont="1" applyFill="1" applyAlignment="1">
      <alignment horizontal="center" vertical="top" textRotation="180"/>
    </xf>
    <xf numFmtId="0" fontId="16" fillId="13" borderId="1" xfId="66" applyFont="1" applyFill="1" applyBorder="1" applyAlignment="1">
      <alignment horizontal="center"/>
    </xf>
    <xf numFmtId="0" fontId="16" fillId="13" borderId="2" xfId="66" applyFont="1" applyFill="1" applyBorder="1" applyAlignment="1">
      <alignment horizontal="center"/>
    </xf>
    <xf numFmtId="0" fontId="16" fillId="13" borderId="3" xfId="66" applyFont="1" applyFill="1" applyBorder="1" applyAlignment="1">
      <alignment horizontal="center"/>
    </xf>
    <xf numFmtId="0" fontId="14" fillId="13" borderId="0" xfId="66" applyFont="1" applyFill="1" applyAlignment="1">
      <alignment horizontal="center" textRotation="180"/>
    </xf>
    <xf numFmtId="0" fontId="45" fillId="13" borderId="262" xfId="66" quotePrefix="1" applyFont="1" applyFill="1" applyBorder="1" applyAlignment="1" applyProtection="1">
      <alignment horizontal="center"/>
    </xf>
    <xf numFmtId="0" fontId="45" fillId="13" borderId="263" xfId="66" quotePrefix="1" applyFont="1" applyFill="1" applyBorder="1" applyAlignment="1" applyProtection="1">
      <alignment horizontal="center"/>
    </xf>
    <xf numFmtId="0" fontId="45" fillId="13" borderId="264" xfId="66" quotePrefix="1" applyFont="1" applyFill="1" applyBorder="1" applyAlignment="1" applyProtection="1">
      <alignment horizontal="center"/>
    </xf>
    <xf numFmtId="0" fontId="44" fillId="13" borderId="266" xfId="66" applyFont="1" applyFill="1" applyBorder="1" applyAlignment="1" applyProtection="1">
      <alignment horizontal="center" vertical="center" wrapText="1"/>
    </xf>
    <xf numFmtId="0" fontId="44" fillId="13" borderId="267" xfId="66" applyFont="1" applyFill="1" applyBorder="1" applyAlignment="1" applyProtection="1">
      <alignment horizontal="center" vertical="center" wrapText="1"/>
    </xf>
    <xf numFmtId="0" fontId="14" fillId="13" borderId="13" xfId="66" applyFont="1" applyFill="1" applyBorder="1" applyAlignment="1">
      <alignment horizontal="center" vertical="center" textRotation="180"/>
    </xf>
    <xf numFmtId="0" fontId="16" fillId="13" borderId="9" xfId="66" applyFont="1" applyFill="1" applyBorder="1" applyAlignment="1" applyProtection="1">
      <alignment horizontal="center"/>
    </xf>
    <xf numFmtId="0" fontId="16" fillId="13" borderId="10" xfId="66" applyFont="1" applyFill="1" applyBorder="1" applyAlignment="1" applyProtection="1">
      <alignment horizontal="center"/>
    </xf>
    <xf numFmtId="0" fontId="16" fillId="13" borderId="11" xfId="66" applyFont="1" applyFill="1" applyBorder="1" applyAlignment="1" applyProtection="1">
      <alignment horizontal="center"/>
    </xf>
    <xf numFmtId="0" fontId="14" fillId="13" borderId="12" xfId="66" applyFont="1" applyFill="1" applyBorder="1" applyAlignment="1">
      <alignment horizontal="center" vertical="center" textRotation="180"/>
    </xf>
    <xf numFmtId="0" fontId="14" fillId="0" borderId="12" xfId="66" applyFont="1" applyBorder="1" applyAlignment="1">
      <alignment vertical="center" textRotation="180"/>
    </xf>
    <xf numFmtId="0" fontId="24" fillId="13" borderId="12" xfId="66" applyFont="1" applyFill="1" applyBorder="1" applyAlignment="1">
      <alignment horizontal="center" vertical="center" textRotation="180"/>
    </xf>
    <xf numFmtId="0" fontId="14" fillId="13" borderId="12" xfId="66" applyFont="1" applyFill="1" applyBorder="1" applyAlignment="1">
      <alignment horizontal="center" textRotation="180"/>
    </xf>
    <xf numFmtId="0" fontId="14" fillId="13" borderId="13" xfId="66" applyFill="1" applyBorder="1" applyAlignment="1">
      <alignment horizontal="center" textRotation="180"/>
    </xf>
    <xf numFmtId="0" fontId="14" fillId="13" borderId="12" xfId="66" applyFill="1" applyBorder="1" applyAlignment="1">
      <alignment horizontal="left" textRotation="180"/>
    </xf>
    <xf numFmtId="0" fontId="14" fillId="13" borderId="12" xfId="66" applyFill="1" applyBorder="1" applyAlignment="1">
      <alignment horizontal="center" textRotation="180"/>
    </xf>
    <xf numFmtId="37" fontId="19" fillId="13" borderId="273" xfId="66" applyNumberFormat="1" applyFont="1" applyFill="1" applyBorder="1" applyAlignment="1">
      <alignment horizontal="right"/>
    </xf>
    <xf numFmtId="0" fontId="14" fillId="0" borderId="182" xfId="66" applyFont="1" applyBorder="1"/>
    <xf numFmtId="37" fontId="19" fillId="13" borderId="23" xfId="66" applyNumberFormat="1" applyFont="1" applyFill="1" applyBorder="1" applyAlignment="1">
      <alignment horizontal="right"/>
    </xf>
    <xf numFmtId="37" fontId="19" fillId="13" borderId="275" xfId="66" applyNumberFormat="1" applyFont="1" applyFill="1" applyBorder="1" applyAlignment="1">
      <alignment horizontal="right"/>
    </xf>
    <xf numFmtId="37" fontId="19" fillId="0" borderId="274" xfId="66" applyNumberFormat="1" applyFont="1" applyFill="1" applyBorder="1" applyAlignment="1">
      <alignment horizontal="right"/>
    </xf>
    <xf numFmtId="37" fontId="19" fillId="0" borderId="276" xfId="66" applyNumberFormat="1" applyFont="1" applyFill="1" applyBorder="1" applyAlignment="1">
      <alignment horizontal="right"/>
    </xf>
    <xf numFmtId="0" fontId="14" fillId="13" borderId="12" xfId="66" quotePrefix="1" applyFont="1" applyFill="1" applyBorder="1" applyAlignment="1">
      <alignment horizontal="center" textRotation="180"/>
    </xf>
    <xf numFmtId="0" fontId="14" fillId="13" borderId="13" xfId="66" applyFont="1" applyFill="1" applyBorder="1" applyAlignment="1">
      <alignment horizontal="center" vertical="top" textRotation="180"/>
    </xf>
    <xf numFmtId="0" fontId="14" fillId="13" borderId="12" xfId="66" quotePrefix="1" applyFont="1" applyFill="1" applyBorder="1" applyAlignment="1">
      <alignment horizontal="center" vertical="top" textRotation="180"/>
    </xf>
    <xf numFmtId="37" fontId="14" fillId="13" borderId="281" xfId="1" applyNumberFormat="1" applyFont="1" applyFill="1" applyBorder="1" applyAlignment="1" applyProtection="1">
      <alignment horizontal="center"/>
    </xf>
    <xf numFmtId="37" fontId="14" fillId="13" borderId="282" xfId="1" applyNumberFormat="1" applyFont="1" applyFill="1" applyBorder="1" applyAlignment="1" applyProtection="1">
      <alignment horizontal="center"/>
    </xf>
    <xf numFmtId="37" fontId="14" fillId="13" borderId="283" xfId="1" applyNumberFormat="1" applyFont="1" applyFill="1" applyBorder="1" applyAlignment="1" applyProtection="1">
      <alignment horizontal="center"/>
    </xf>
    <xf numFmtId="37" fontId="14" fillId="13" borderId="60" xfId="1" applyNumberFormat="1" applyFont="1" applyFill="1" applyBorder="1" applyAlignment="1" applyProtection="1">
      <alignment horizontal="center"/>
    </xf>
    <xf numFmtId="37" fontId="14" fillId="13" borderId="45" xfId="1" applyNumberFormat="1" applyFont="1" applyFill="1" applyBorder="1" applyAlignment="1" applyProtection="1">
      <alignment horizontal="center"/>
    </xf>
    <xf numFmtId="37" fontId="14" fillId="13" borderId="61" xfId="1" applyNumberFormat="1" applyFont="1" applyFill="1" applyBorder="1" applyAlignment="1" applyProtection="1">
      <alignment horizontal="center"/>
    </xf>
    <xf numFmtId="0" fontId="14" fillId="0" borderId="13" xfId="79" applyFont="1" applyBorder="1" applyAlignment="1">
      <alignment horizontal="center" vertical="top" textRotation="180"/>
    </xf>
    <xf numFmtId="0" fontId="8" fillId="0" borderId="13" xfId="79" applyFont="1" applyBorder="1" applyAlignment="1">
      <alignment horizontal="center" vertical="top" textRotation="180"/>
    </xf>
    <xf numFmtId="0" fontId="8" fillId="0" borderId="12" xfId="79" applyFont="1" applyBorder="1" applyAlignment="1">
      <alignment horizontal="center" vertical="top" textRotation="180"/>
    </xf>
    <xf numFmtId="0" fontId="8" fillId="0" borderId="13" xfId="79" applyFont="1" applyBorder="1" applyAlignment="1">
      <alignment horizontal="center" vertical="center" textRotation="180"/>
    </xf>
    <xf numFmtId="0" fontId="8" fillId="0" borderId="12" xfId="79" applyFont="1" applyBorder="1" applyAlignment="1">
      <alignment horizontal="center" vertical="center" textRotation="180"/>
    </xf>
    <xf numFmtId="0" fontId="14" fillId="13" borderId="12" xfId="66" applyFont="1" applyFill="1" applyBorder="1" applyAlignment="1">
      <alignment horizontal="left" textRotation="180"/>
    </xf>
    <xf numFmtId="0" fontId="14" fillId="13" borderId="0" xfId="66" applyFont="1" applyFill="1" applyBorder="1" applyAlignment="1">
      <alignment horizontal="center" vertical="top" textRotation="180"/>
    </xf>
    <xf numFmtId="0" fontId="14" fillId="13" borderId="12" xfId="66" applyFont="1" applyFill="1" applyBorder="1" applyAlignment="1">
      <alignment textRotation="180"/>
    </xf>
    <xf numFmtId="0" fontId="14" fillId="13" borderId="12" xfId="66" applyFill="1" applyBorder="1" applyAlignment="1">
      <alignment textRotation="180"/>
    </xf>
    <xf numFmtId="0" fontId="14" fillId="0" borderId="12" xfId="66" applyBorder="1" applyAlignment="1">
      <alignment textRotation="180"/>
    </xf>
    <xf numFmtId="0" fontId="14" fillId="13" borderId="12" xfId="66" applyFont="1" applyFill="1" applyBorder="1" applyAlignment="1">
      <alignment horizontal="right" vertical="top" textRotation="180"/>
    </xf>
    <xf numFmtId="0" fontId="14" fillId="0" borderId="12" xfId="66" applyFont="1" applyBorder="1" applyAlignment="1">
      <alignment horizontal="right" vertical="top" textRotation="180"/>
    </xf>
    <xf numFmtId="0" fontId="19" fillId="13" borderId="4" xfId="66" applyFont="1" applyFill="1" applyBorder="1" applyAlignment="1">
      <alignment horizontal="center"/>
    </xf>
    <xf numFmtId="0" fontId="19" fillId="13" borderId="5" xfId="66" applyFont="1" applyFill="1" applyBorder="1" applyAlignment="1">
      <alignment horizontal="center"/>
    </xf>
    <xf numFmtId="0" fontId="10" fillId="0" borderId="4" xfId="66" applyFont="1" applyBorder="1" applyAlignment="1">
      <alignment horizontal="center"/>
    </xf>
    <xf numFmtId="0" fontId="10" fillId="0" borderId="0" xfId="66" applyFont="1" applyBorder="1" applyAlignment="1">
      <alignment horizontal="center"/>
    </xf>
    <xf numFmtId="0" fontId="10" fillId="0" borderId="5" xfId="66" applyFont="1" applyBorder="1" applyAlignment="1">
      <alignment horizontal="center"/>
    </xf>
    <xf numFmtId="0" fontId="14" fillId="13" borderId="5" xfId="134" applyFont="1" applyFill="1" applyBorder="1" applyAlignment="1">
      <alignment horizontal="center" vertical="top" textRotation="180"/>
    </xf>
    <xf numFmtId="0" fontId="14" fillId="13" borderId="5" xfId="134" applyFill="1" applyBorder="1" applyAlignment="1">
      <alignment horizontal="center" vertical="top" textRotation="180"/>
    </xf>
    <xf numFmtId="0" fontId="14" fillId="13" borderId="4" xfId="131" applyFont="1" applyFill="1" applyBorder="1" applyAlignment="1">
      <alignment horizontal="center" vertical="top" textRotation="180"/>
    </xf>
    <xf numFmtId="0" fontId="14" fillId="13" borderId="4" xfId="131" applyFont="1" applyFill="1" applyBorder="1" applyAlignment="1">
      <alignment horizontal="center" vertical="center" textRotation="180"/>
    </xf>
    <xf numFmtId="0" fontId="14" fillId="0" borderId="5" xfId="134" applyFont="1" applyBorder="1" applyAlignment="1">
      <alignment horizontal="center" vertical="top" textRotation="180"/>
    </xf>
    <xf numFmtId="0" fontId="14" fillId="0" borderId="5" xfId="134" applyBorder="1" applyAlignment="1">
      <alignment horizontal="center" vertical="top" textRotation="180"/>
    </xf>
    <xf numFmtId="0" fontId="14" fillId="0" borderId="4" xfId="131" applyFont="1" applyBorder="1" applyAlignment="1">
      <alignment textRotation="180"/>
    </xf>
    <xf numFmtId="0" fontId="2" fillId="0" borderId="4" xfId="131" applyBorder="1" applyAlignment="1">
      <alignment textRotation="180"/>
    </xf>
    <xf numFmtId="0" fontId="14" fillId="0" borderId="0" xfId="134" applyBorder="1" applyAlignment="1">
      <alignment horizontal="center" textRotation="180"/>
    </xf>
    <xf numFmtId="0" fontId="14" fillId="13" borderId="0" xfId="134" applyFill="1" applyAlignment="1">
      <alignment horizontal="center" vertical="top" textRotation="180"/>
    </xf>
    <xf numFmtId="0" fontId="14" fillId="13" borderId="0" xfId="131" applyFont="1" applyFill="1" applyBorder="1" applyAlignment="1">
      <alignment vertical="top" textRotation="180"/>
    </xf>
    <xf numFmtId="0" fontId="2" fillId="0" borderId="0" xfId="131" applyAlignment="1">
      <alignment textRotation="180"/>
    </xf>
    <xf numFmtId="0" fontId="14" fillId="13" borderId="12" xfId="131" applyFont="1" applyFill="1" applyBorder="1" applyAlignment="1">
      <alignment horizontal="center" vertical="center" textRotation="180" wrapText="1"/>
    </xf>
    <xf numFmtId="0" fontId="14" fillId="13" borderId="13" xfId="134" applyFill="1" applyBorder="1" applyAlignment="1">
      <alignment horizontal="center" vertical="top" textRotation="180"/>
    </xf>
    <xf numFmtId="0" fontId="14" fillId="13" borderId="0" xfId="134" applyFont="1" applyFill="1" applyBorder="1" applyAlignment="1">
      <alignment horizontal="left" vertical="top" textRotation="180"/>
    </xf>
    <xf numFmtId="0" fontId="14" fillId="13" borderId="0" xfId="131" applyFont="1" applyFill="1" applyBorder="1" applyAlignment="1">
      <alignment horizontal="center" vertical="center" textRotation="180"/>
    </xf>
    <xf numFmtId="0" fontId="14" fillId="13" borderId="0" xfId="131" applyFont="1" applyFill="1" applyBorder="1" applyAlignment="1">
      <alignment textRotation="180"/>
    </xf>
    <xf numFmtId="0" fontId="14" fillId="13" borderId="13" xfId="134" applyFill="1" applyBorder="1" applyAlignment="1">
      <alignment horizontal="center" textRotation="180"/>
    </xf>
    <xf numFmtId="0" fontId="14" fillId="13" borderId="0" xfId="134" applyFill="1" applyBorder="1" applyAlignment="1">
      <alignment horizontal="center" vertical="top" textRotation="180"/>
    </xf>
    <xf numFmtId="0" fontId="2" fillId="13" borderId="0" xfId="131" applyFill="1" applyBorder="1" applyAlignment="1">
      <alignment vertical="top" textRotation="180"/>
    </xf>
    <xf numFmtId="0" fontId="14" fillId="13" borderId="12" xfId="131" applyFont="1" applyFill="1" applyBorder="1" applyAlignment="1">
      <alignment horizontal="center" vertical="top" textRotation="180"/>
    </xf>
    <xf numFmtId="0" fontId="14" fillId="13" borderId="0" xfId="131" applyFont="1" applyFill="1" applyBorder="1" applyAlignment="1">
      <alignment horizontal="center" vertical="top" textRotation="180"/>
    </xf>
    <xf numFmtId="0" fontId="14" fillId="13" borderId="0" xfId="134" applyFont="1" applyFill="1" applyBorder="1" applyAlignment="1">
      <alignment horizontal="center" vertical="top" textRotation="180"/>
    </xf>
    <xf numFmtId="0" fontId="14" fillId="13" borderId="12" xfId="131" applyFont="1" applyFill="1" applyBorder="1" applyAlignment="1">
      <alignment textRotation="180"/>
    </xf>
    <xf numFmtId="0" fontId="2" fillId="0" borderId="12" xfId="131" applyBorder="1" applyAlignment="1">
      <alignment textRotation="180"/>
    </xf>
    <xf numFmtId="0" fontId="16" fillId="13" borderId="262" xfId="66" quotePrefix="1" applyFont="1" applyFill="1" applyBorder="1" applyAlignment="1" applyProtection="1">
      <alignment horizontal="center"/>
    </xf>
    <xf numFmtId="0" fontId="16" fillId="13" borderId="263" xfId="66" applyFont="1" applyFill="1" applyBorder="1" applyAlignment="1" applyProtection="1">
      <alignment horizontal="center"/>
    </xf>
    <xf numFmtId="0" fontId="16" fillId="13" borderId="264" xfId="66" applyFont="1" applyFill="1" applyBorder="1" applyAlignment="1" applyProtection="1">
      <alignment horizontal="center"/>
    </xf>
    <xf numFmtId="0" fontId="14" fillId="13" borderId="266" xfId="66" applyFont="1" applyFill="1" applyBorder="1" applyAlignment="1" applyProtection="1">
      <alignment horizontal="center" vertical="center" wrapText="1"/>
    </xf>
    <xf numFmtId="0" fontId="14" fillId="13" borderId="267" xfId="66" applyFont="1" applyFill="1" applyBorder="1" applyAlignment="1" applyProtection="1">
      <alignment horizontal="center" vertical="center" wrapText="1"/>
    </xf>
    <xf numFmtId="0" fontId="14" fillId="13" borderId="12" xfId="66" applyFont="1" applyFill="1" applyBorder="1" applyAlignment="1">
      <alignment horizontal="center" vertical="top" textRotation="180"/>
    </xf>
    <xf numFmtId="37" fontId="14" fillId="13" borderId="15" xfId="1" applyNumberFormat="1" applyFont="1" applyFill="1" applyBorder="1" applyAlignment="1" applyProtection="1">
      <alignment horizontal="right"/>
    </xf>
    <xf numFmtId="0" fontId="19" fillId="57" borderId="6" xfId="102" applyFont="1" applyFill="1" applyBorder="1" applyAlignment="1">
      <alignment horizontal="center" vertical="top" wrapText="1"/>
    </xf>
    <xf numFmtId="0" fontId="19" fillId="57" borderId="7" xfId="102" applyFont="1" applyFill="1" applyBorder="1" applyAlignment="1">
      <alignment horizontal="center" vertical="top" wrapText="1"/>
    </xf>
    <xf numFmtId="0" fontId="19" fillId="57" borderId="8" xfId="102" applyFont="1" applyFill="1" applyBorder="1" applyAlignment="1">
      <alignment horizontal="center" vertical="top" wrapText="1"/>
    </xf>
    <xf numFmtId="0" fontId="19" fillId="57" borderId="0" xfId="102" applyFont="1" applyFill="1" applyBorder="1" applyAlignment="1">
      <alignment horizontal="left" vertical="top" wrapText="1"/>
    </xf>
    <xf numFmtId="0" fontId="8" fillId="13" borderId="4" xfId="1" applyFont="1" applyFill="1" applyBorder="1" applyAlignment="1" applyProtection="1">
      <alignment horizontal="center"/>
    </xf>
    <xf numFmtId="0" fontId="8" fillId="13" borderId="0" xfId="1" applyFont="1" applyFill="1" applyBorder="1" applyAlignment="1" applyProtection="1">
      <alignment horizontal="center"/>
    </xf>
    <xf numFmtId="0" fontId="8" fillId="13" borderId="5" xfId="1" applyFont="1" applyFill="1" applyBorder="1" applyAlignment="1" applyProtection="1">
      <alignment horizontal="center"/>
    </xf>
    <xf numFmtId="0" fontId="24" fillId="13" borderId="4" xfId="1" applyFont="1" applyFill="1" applyBorder="1" applyAlignment="1" applyProtection="1">
      <alignment horizontal="center"/>
    </xf>
    <xf numFmtId="0" fontId="24" fillId="13" borderId="0" xfId="1" applyFont="1" applyFill="1" applyBorder="1" applyAlignment="1" applyProtection="1">
      <alignment horizontal="center"/>
    </xf>
    <xf numFmtId="0" fontId="24" fillId="13" borderId="5" xfId="1" applyFont="1" applyFill="1" applyBorder="1" applyAlignment="1" applyProtection="1">
      <alignment horizontal="center"/>
    </xf>
    <xf numFmtId="0" fontId="8" fillId="0" borderId="15" xfId="1" applyFont="1" applyBorder="1" applyAlignment="1" applyProtection="1">
      <alignment horizontal="right"/>
    </xf>
    <xf numFmtId="0" fontId="8" fillId="0" borderId="15" xfId="1" quotePrefix="1" applyFont="1" applyBorder="1" applyAlignment="1" applyProtection="1">
      <alignment horizontal="left"/>
    </xf>
  </cellXfs>
  <cellStyles count="143">
    <cellStyle name="20% - Accent1 2" xfId="107"/>
    <cellStyle name="20% - Accent2 2" xfId="108"/>
    <cellStyle name="20% - Accent3 2" xfId="109"/>
    <cellStyle name="20% - Accent4 2" xfId="110"/>
    <cellStyle name="20% - Accent5 2" xfId="111"/>
    <cellStyle name="20% - Accent6 2" xfId="112"/>
    <cellStyle name="40% - Accent1 2" xfId="113"/>
    <cellStyle name="40% - Accent2 2" xfId="114"/>
    <cellStyle name="40% - Accent3 2" xfId="115"/>
    <cellStyle name="40% - Accent4 2" xfId="116"/>
    <cellStyle name="40% - Accent5 2" xfId="117"/>
    <cellStyle name="40% - Accent6 2" xfId="118"/>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10" xfId="123"/>
    <cellStyle name="Comma 11" xfId="125"/>
    <cellStyle name="Comma 12" xfId="132"/>
    <cellStyle name="Comma 2" xfId="67"/>
    <cellStyle name="Comma 2 2" xfId="89"/>
    <cellStyle name="Comma 2 2 2" xfId="99"/>
    <cellStyle name="Comma 2 3" xfId="100"/>
    <cellStyle name="Comma 2 4" xfId="101"/>
    <cellStyle name="Comma 3" xfId="72"/>
    <cellStyle name="Comma 3 2" xfId="88"/>
    <cellStyle name="Comma 4" xfId="73"/>
    <cellStyle name="Comma 5" xfId="75"/>
    <cellStyle name="Comma 5 2" xfId="135"/>
    <cellStyle name="Comma 6" xfId="77"/>
    <cellStyle name="Comma 7" xfId="85"/>
    <cellStyle name="Comma 8" xfId="94"/>
    <cellStyle name="Comma 9" xfId="121"/>
    <cellStyle name="Currency 2" xfId="96"/>
    <cellStyle name="Currency 2 2" xfId="97"/>
    <cellStyle name="Currency 3" xfId="119"/>
    <cellStyle name="Currency 4" xfId="78"/>
    <cellStyle name="Emphasis 1" xfId="21"/>
    <cellStyle name="Emphasis 2" xfId="22"/>
    <cellStyle name="Emphasis 3" xfId="23"/>
    <cellStyle name="Hyperlink 2" xfId="69"/>
    <cellStyle name="Normal" xfId="0" builtinId="0"/>
    <cellStyle name="Normal 10" xfId="83"/>
    <cellStyle name="Normal 11" xfId="84"/>
    <cellStyle name="Normal 12" xfId="86"/>
    <cellStyle name="Normal 13" xfId="93"/>
    <cellStyle name="Normal 14" xfId="120"/>
    <cellStyle name="Normal 15" xfId="122"/>
    <cellStyle name="Normal 16" xfId="124"/>
    <cellStyle name="Normal 17" xfId="131"/>
    <cellStyle name="Normal 18" xfId="142"/>
    <cellStyle name="Normal 2" xfId="1"/>
    <cellStyle name="Normal 2 2" xfId="66"/>
    <cellStyle name="Normal 2 3" xfId="90"/>
    <cellStyle name="Normal 2 3 2" xfId="102"/>
    <cellStyle name="Normal 2 3 3" xfId="141"/>
    <cellStyle name="Normal 2 4" xfId="140"/>
    <cellStyle name="Normal 3" xfId="2"/>
    <cellStyle name="Normal 3 2" xfId="87"/>
    <cellStyle name="Normal 3 3" xfId="103"/>
    <cellStyle name="Normal 3 3 2" xfId="104"/>
    <cellStyle name="Normal 4" xfId="68"/>
    <cellStyle name="Normal 4 2" xfId="92"/>
    <cellStyle name="Normal 5" xfId="71"/>
    <cellStyle name="Normal 5 2" xfId="76"/>
    <cellStyle name="Normal 5 2 2" xfId="134"/>
    <cellStyle name="Normal 5 3" xfId="95"/>
    <cellStyle name="Normal 6" xfId="79"/>
    <cellStyle name="Normal 7" xfId="80"/>
    <cellStyle name="Normal 8" xfId="81"/>
    <cellStyle name="Normal 9" xfId="82"/>
    <cellStyle name="Normal_SCHED 220 - RETAINED EARNINGS" xfId="126"/>
    <cellStyle name="Normal_SCHED 230 - CAPITAL STOCK" xfId="127"/>
    <cellStyle name="Normal_SCHED 330 - ROAD PROP &amp; EQUIP TO LEASED PROP " xfId="128"/>
    <cellStyle name="Normal_SCHED 332 - DEPR  RATES - ROAD  EQUIP LEASED FROM OTHERS" xfId="129"/>
    <cellStyle name="Normal_SCHED 332 - DEPR &amp; RATES - ROAD &amp; EQUIP LEASED FROM OTHERS" xfId="130"/>
    <cellStyle name="Normal_SCHED 335 - ACC DEPR-ROAD  EQUIP" xfId="133"/>
    <cellStyle name="Normal_SCHED 416 - SUPP SCHED - ROAD" xfId="136"/>
    <cellStyle name="Normal_SCHED 460" xfId="137"/>
    <cellStyle name="Normal_SCHED 510 SEPARATION OF DEBTHOLDINGS BETWEEN ROAD PROPERTY &amp; EQUIPMENT" xfId="138"/>
    <cellStyle name="Normal_SCHED 710 - INV OF EQUIP" xfId="139"/>
    <cellStyle name="Note 2" xfId="91"/>
    <cellStyle name="Percent 2" xfId="70"/>
    <cellStyle name="Percent 2 2" xfId="98"/>
    <cellStyle name="Percent 2 3" xfId="105"/>
    <cellStyle name="Percent 2 3 2" xfId="106"/>
    <cellStyle name="Percent 3" xfId="74"/>
    <cellStyle name="SAPBEXaggData" xfId="24"/>
    <cellStyle name="SAPBEXaggDataEmph" xfId="25"/>
    <cellStyle name="SAPBEXaggItem" xfId="26"/>
    <cellStyle name="SAPBEXaggItemX" xfId="27"/>
    <cellStyle name="SAPBEXchaText" xfId="28"/>
    <cellStyle name="SAPBEXexcBad7" xfId="29"/>
    <cellStyle name="SAPBEXexcBad8" xfId="30"/>
    <cellStyle name="SAPBEXexcBad9" xfId="31"/>
    <cellStyle name="SAPBEXexcCritical4" xfId="32"/>
    <cellStyle name="SAPBEXexcCritical5" xfId="33"/>
    <cellStyle name="SAPBEXexcCritical6" xfId="34"/>
    <cellStyle name="SAPBEXexcGood1" xfId="35"/>
    <cellStyle name="SAPBEXexcGood2" xfId="36"/>
    <cellStyle name="SAPBEXexcGood3" xfId="37"/>
    <cellStyle name="SAPBEXfilterDrill" xfId="38"/>
    <cellStyle name="SAPBEXfilterItem" xfId="39"/>
    <cellStyle name="SAPBEXfilterText" xfId="40"/>
    <cellStyle name="SAPBEXformats" xfId="41"/>
    <cellStyle name="SAPBEXheaderItem" xfId="42"/>
    <cellStyle name="SAPBEXheaderText" xfId="43"/>
    <cellStyle name="SAPBEXHLevel0" xfId="44"/>
    <cellStyle name="SAPBEXHLevel0X" xfId="45"/>
    <cellStyle name="SAPBEXHLevel1" xfId="46"/>
    <cellStyle name="SAPBEXHLevel1X" xfId="47"/>
    <cellStyle name="SAPBEXHLevel2" xfId="48"/>
    <cellStyle name="SAPBEXHLevel2X" xfId="49"/>
    <cellStyle name="SAPBEXHLevel3" xfId="50"/>
    <cellStyle name="SAPBEXHLevel3X" xfId="51"/>
    <cellStyle name="SAPBEXinputData" xfId="52"/>
    <cellStyle name="SAPBEXItemHeader"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assignedItem" xfId="63"/>
    <cellStyle name="SAPBEXundefined" xfId="64"/>
    <cellStyle name="Sheet Title" xfId="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externalLink" Target="externalLinks/externalLink10.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externalLink" Target="externalLinks/externalLink11.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wntfilp005\org1\CONTROLLER\Property%20Accounting\Reporting%20&amp;%20Analysis\Annual%20Reports\2006\R-1\330\Diverted%20W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ROLLER/Property%20Accounting/Reporting%20&amp;%20Analysis/Annual%20Reports/2006/R-1/330/Diverted%20W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wntnsip002\FIN\Documents%20and%20Settings\b145489\Local%20Settings\Temporary%20Internet%20Files\OLKB2\Purchase%20Accounting%20Run%20Off%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twntfilp005\org1\Documents%20and%20Settings\b145489\Local%20Settings\Temporary%20Internet%20Files\OLKB2\Purchase%20Accounting%20Run%20Off%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b145489/Local%20Settings/Temporary%20Internet%20Files/OLKB2/Purchase%20Accounting%20Run%20Off%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twntfilp005\org1\WINNT\Loco%20Depr%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NT/Loco%20Depr%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5\4th%20Quarter\4Q15%20REI%20Lead%20Schedul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wntfilp005\Apps\AcctFin%20Report\Internal%20Rptg\R-1\Projects\410%20Allocation%20Study\2007\2007%20ALLOCATION%20STUDY%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Q4 2015 vs Q4 2014"/>
      <sheetName val="3rd Qtr 2015 vs. 2014"/>
      <sheetName val="2nd Qtr 2015 vs. 2014"/>
      <sheetName val="1st Qtr 2015 vs. 2014"/>
      <sheetName val="2015 QTR"/>
      <sheetName val="2014 QTR"/>
      <sheetName val="2015 YTD"/>
      <sheetName val="2014 YTD"/>
      <sheetName val="REI Leads"/>
      <sheetName val="2015 Q3 YTD"/>
      <sheetName val="2015 Q2 YTD"/>
      <sheetName val="2015 Q1 YTD"/>
      <sheetName val="Input Worksheet"/>
      <sheetName val="3Q15 Input Worksheet"/>
      <sheetName val="1Q15 Input Worksheet"/>
      <sheetName val="Summarized Leads"/>
      <sheetName val="Expanded Leads"/>
      <sheetName val="FY3Q2015"/>
      <sheetName val="2Q15 Input Worksheet"/>
      <sheetName val="FY2Q2015"/>
      <sheetName val="FY1Q2015"/>
    </sheetNames>
    <sheetDataSet>
      <sheetData sheetId="0"/>
      <sheetData sheetId="1"/>
      <sheetData sheetId="2"/>
      <sheetData sheetId="3"/>
      <sheetData sheetId="4"/>
      <sheetData sheetId="5"/>
      <sheetData sheetId="6"/>
      <sheetData sheetId="7"/>
      <sheetData sheetId="8">
        <row r="10">
          <cell r="I10">
            <v>0</v>
          </cell>
        </row>
      </sheetData>
      <sheetData sheetId="9"/>
      <sheetData sheetId="10"/>
      <sheetData sheetId="11"/>
      <sheetData sheetId="12"/>
      <sheetData sheetId="13">
        <row r="31">
          <cell r="C31">
            <v>13633284</v>
          </cell>
        </row>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1">
          <cell r="A201">
            <v>0</v>
          </cell>
          <cell r="B201">
            <v>0</v>
          </cell>
          <cell r="C201">
            <v>0</v>
          </cell>
        </row>
        <row r="202">
          <cell r="A202" t="str">
            <v>Net Income</v>
          </cell>
          <cell r="B202">
            <v>-4914842986.0400047</v>
          </cell>
          <cell r="C202">
            <v>-4914843</v>
          </cell>
        </row>
        <row r="203">
          <cell r="A203" t="str">
            <v>BNCF191</v>
          </cell>
          <cell r="B203">
            <v>-4914842986.04</v>
          </cell>
          <cell r="C203">
            <v>-4914843</v>
          </cell>
        </row>
        <row r="204">
          <cell r="A204">
            <v>0</v>
          </cell>
          <cell r="B204">
            <v>0</v>
          </cell>
          <cell r="C204">
            <v>0</v>
          </cell>
        </row>
        <row r="205">
          <cell r="A205">
            <v>0</v>
          </cell>
          <cell r="B205">
            <v>0</v>
          </cell>
          <cell r="C205">
            <v>0</v>
          </cell>
        </row>
      </sheetData>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Allocation Overview"/>
      <sheetName val="BA Allocation Overview"/>
      <sheetName val="CA Allocation Overview"/>
      <sheetName val="FA Allocation Overview"/>
      <sheetName val="Running &amp; Switching Overview"/>
      <sheetName val="Run &amp; Switch Supp-No Equ Mile"/>
      <sheetName val="MOW - Running &amp; Switching"/>
      <sheetName val="Joint Facilities Overview"/>
      <sheetName val="Joint Facilities Support"/>
      <sheetName val="Casualties &amp; Insurance Overview"/>
      <sheetName val="Fringe &amp; Casualties &amp; Insurance"/>
      <sheetName val="Other Overview"/>
      <sheetName val="Other Comparison"/>
      <sheetName val="Other"/>
      <sheetName val="Table 2007 W&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F3" t="str">
            <v>Material, tools,</v>
          </cell>
          <cell r="I3" t="str">
            <v>Total</v>
          </cell>
        </row>
        <row r="4">
          <cell r="A4" t="str">
            <v>Line</v>
          </cell>
          <cell r="B4" t="str">
            <v>Cross</v>
          </cell>
          <cell r="D4" t="str">
            <v>Name of railway operating expense account</v>
          </cell>
          <cell r="E4" t="str">
            <v>Salaries</v>
          </cell>
          <cell r="F4" t="str">
            <v>supplies, fuels,</v>
          </cell>
          <cell r="G4" t="str">
            <v>Purchased</v>
          </cell>
          <cell r="H4" t="str">
            <v>General</v>
          </cell>
          <cell r="I4" t="str">
            <v>freight</v>
          </cell>
          <cell r="J4" t="str">
            <v>Passenger</v>
          </cell>
          <cell r="K4" t="str">
            <v>Total</v>
          </cell>
          <cell r="L4" t="str">
            <v>Line</v>
          </cell>
        </row>
        <row r="5">
          <cell r="A5" t="str">
            <v>No.</v>
          </cell>
          <cell r="B5" t="str">
            <v>Check</v>
          </cell>
          <cell r="E5" t="str">
            <v>&amp; Wages</v>
          </cell>
          <cell r="F5" t="str">
            <v>&amp; lubricants</v>
          </cell>
          <cell r="G5" t="str">
            <v>services</v>
          </cell>
          <cell r="I5" t="str">
            <v>expense</v>
          </cell>
          <cell r="L5" t="str">
            <v>No.</v>
          </cell>
        </row>
        <row r="6">
          <cell r="D6" t="str">
            <v>(a)</v>
          </cell>
          <cell r="E6" t="str">
            <v>(b)</v>
          </cell>
          <cell r="F6" t="str">
            <v>(c)</v>
          </cell>
          <cell r="G6" t="str">
            <v>(d)</v>
          </cell>
          <cell r="H6" t="str">
            <v>(e)</v>
          </cell>
          <cell r="I6" t="str">
            <v>(f)</v>
          </cell>
          <cell r="J6" t="str">
            <v>(g)</v>
          </cell>
          <cell r="K6" t="str">
            <v>(h)</v>
          </cell>
        </row>
        <row r="7">
          <cell r="C7" t="str">
            <v>WAYS &amp; STRUCTURES</v>
          </cell>
        </row>
        <row r="8">
          <cell r="C8" t="str">
            <v>ADMINISTRATION</v>
          </cell>
        </row>
        <row r="9">
          <cell r="A9">
            <v>1</v>
          </cell>
          <cell r="D9" t="str">
            <v>Track</v>
          </cell>
          <cell r="E9">
            <v>28177</v>
          </cell>
          <cell r="F9">
            <v>5881</v>
          </cell>
          <cell r="G9">
            <v>860</v>
          </cell>
          <cell r="H9">
            <v>2362</v>
          </cell>
          <cell r="I9">
            <v>37280</v>
          </cell>
          <cell r="K9">
            <v>37280</v>
          </cell>
          <cell r="L9">
            <v>1</v>
          </cell>
        </row>
        <row r="10">
          <cell r="A10">
            <v>2</v>
          </cell>
          <cell r="D10" t="str">
            <v>Bridge &amp; building</v>
          </cell>
          <cell r="E10">
            <v>14088</v>
          </cell>
          <cell r="F10">
            <v>2942</v>
          </cell>
          <cell r="G10">
            <v>431</v>
          </cell>
          <cell r="H10">
            <v>1178</v>
          </cell>
          <cell r="I10">
            <v>18639</v>
          </cell>
          <cell r="K10">
            <v>18639</v>
          </cell>
          <cell r="L10">
            <v>2</v>
          </cell>
        </row>
        <row r="11">
          <cell r="A11">
            <v>3</v>
          </cell>
          <cell r="D11" t="str">
            <v>Signal</v>
          </cell>
          <cell r="E11">
            <v>15026</v>
          </cell>
          <cell r="F11">
            <v>3138</v>
          </cell>
          <cell r="G11">
            <v>460</v>
          </cell>
          <cell r="H11">
            <v>1260</v>
          </cell>
          <cell r="I11">
            <v>19884</v>
          </cell>
          <cell r="K11">
            <v>19884</v>
          </cell>
          <cell r="L11">
            <v>3</v>
          </cell>
        </row>
        <row r="12">
          <cell r="A12">
            <v>4</v>
          </cell>
          <cell r="D12" t="str">
            <v>Communication</v>
          </cell>
          <cell r="E12">
            <v>5632</v>
          </cell>
          <cell r="F12">
            <v>1178</v>
          </cell>
          <cell r="G12">
            <v>172</v>
          </cell>
          <cell r="H12">
            <v>472</v>
          </cell>
          <cell r="I12">
            <v>7454</v>
          </cell>
          <cell r="K12">
            <v>7454</v>
          </cell>
          <cell r="L12">
            <v>4</v>
          </cell>
        </row>
        <row r="13">
          <cell r="A13">
            <v>5</v>
          </cell>
          <cell r="D13" t="str">
            <v>Other</v>
          </cell>
          <cell r="E13">
            <v>30994</v>
          </cell>
          <cell r="F13">
            <v>6473</v>
          </cell>
          <cell r="G13">
            <v>950</v>
          </cell>
          <cell r="H13">
            <v>2598</v>
          </cell>
          <cell r="I13">
            <v>41015</v>
          </cell>
          <cell r="K13">
            <v>41015</v>
          </cell>
          <cell r="L13">
            <v>5</v>
          </cell>
        </row>
        <row r="14">
          <cell r="A14">
            <v>5.5</v>
          </cell>
          <cell r="C14" t="str">
            <v>TOTAL ADMIN</v>
          </cell>
          <cell r="E14">
            <v>93917</v>
          </cell>
          <cell r="F14">
            <v>19612</v>
          </cell>
          <cell r="G14">
            <v>2873</v>
          </cell>
          <cell r="H14">
            <v>7870</v>
          </cell>
          <cell r="I14">
            <v>124272</v>
          </cell>
          <cell r="J14">
            <v>0</v>
          </cell>
          <cell r="K14">
            <v>124272</v>
          </cell>
          <cell r="L14">
            <v>5.5</v>
          </cell>
        </row>
        <row r="15">
          <cell r="A15">
            <v>6</v>
          </cell>
          <cell r="D15" t="str">
            <v>Roadway - running</v>
          </cell>
          <cell r="E15">
            <v>31306</v>
          </cell>
          <cell r="F15">
            <v>807</v>
          </cell>
          <cell r="G15">
            <v>20325</v>
          </cell>
          <cell r="H15">
            <v>2684</v>
          </cell>
          <cell r="I15">
            <v>55122</v>
          </cell>
          <cell r="K15">
            <v>55122</v>
          </cell>
          <cell r="L15">
            <v>6</v>
          </cell>
        </row>
        <row r="16">
          <cell r="A16">
            <v>7</v>
          </cell>
          <cell r="D16" t="str">
            <v>Roadway - switching</v>
          </cell>
          <cell r="E16">
            <v>8532</v>
          </cell>
          <cell r="F16">
            <v>218</v>
          </cell>
          <cell r="G16">
            <v>5411</v>
          </cell>
          <cell r="H16">
            <v>712</v>
          </cell>
          <cell r="I16">
            <v>14873</v>
          </cell>
          <cell r="K16">
            <v>14873</v>
          </cell>
          <cell r="L16">
            <v>7</v>
          </cell>
        </row>
        <row r="17">
          <cell r="A17">
            <v>8</v>
          </cell>
          <cell r="D17" t="str">
            <v>Tunnels &amp; subways -  running</v>
          </cell>
          <cell r="E17">
            <v>0</v>
          </cell>
          <cell r="F17">
            <v>66</v>
          </cell>
          <cell r="G17">
            <v>239</v>
          </cell>
          <cell r="H17">
            <v>1</v>
          </cell>
          <cell r="I17">
            <v>306</v>
          </cell>
          <cell r="K17">
            <v>306</v>
          </cell>
          <cell r="L17">
            <v>8</v>
          </cell>
        </row>
        <row r="18">
          <cell r="A18">
            <v>9</v>
          </cell>
          <cell r="D18" t="str">
            <v>Tunnels &amp; subways - switching</v>
          </cell>
          <cell r="E18">
            <v>0</v>
          </cell>
          <cell r="F18">
            <v>17</v>
          </cell>
          <cell r="G18">
            <v>64</v>
          </cell>
          <cell r="H18">
            <v>0</v>
          </cell>
          <cell r="I18">
            <v>81</v>
          </cell>
          <cell r="K18">
            <v>81</v>
          </cell>
          <cell r="L18">
            <v>9</v>
          </cell>
        </row>
        <row r="19">
          <cell r="A19">
            <v>10</v>
          </cell>
          <cell r="D19" t="str">
            <v>Bridges &amp; culverts - running</v>
          </cell>
          <cell r="E19">
            <v>12668</v>
          </cell>
          <cell r="F19">
            <v>1815</v>
          </cell>
          <cell r="G19">
            <v>2918</v>
          </cell>
          <cell r="H19">
            <v>3866</v>
          </cell>
          <cell r="I19">
            <v>21267</v>
          </cell>
          <cell r="K19">
            <v>21267</v>
          </cell>
          <cell r="L19">
            <v>10</v>
          </cell>
        </row>
        <row r="20">
          <cell r="A20">
            <v>11</v>
          </cell>
          <cell r="D20" t="str">
            <v>Bridges &amp; culverts - switching</v>
          </cell>
          <cell r="E20">
            <v>3369</v>
          </cell>
          <cell r="F20">
            <v>480</v>
          </cell>
          <cell r="G20">
            <v>775</v>
          </cell>
          <cell r="H20">
            <v>1027</v>
          </cell>
          <cell r="I20">
            <v>5651</v>
          </cell>
          <cell r="K20">
            <v>5651</v>
          </cell>
          <cell r="L20">
            <v>11</v>
          </cell>
        </row>
        <row r="21">
          <cell r="A21">
            <v>12</v>
          </cell>
          <cell r="D21" t="str">
            <v>Ties - running</v>
          </cell>
          <cell r="E21">
            <v>9626</v>
          </cell>
          <cell r="F21">
            <v>2727</v>
          </cell>
          <cell r="G21">
            <v>7485</v>
          </cell>
          <cell r="H21">
            <v>2030</v>
          </cell>
          <cell r="I21">
            <v>21868</v>
          </cell>
          <cell r="K21">
            <v>21868</v>
          </cell>
          <cell r="L21">
            <v>12</v>
          </cell>
        </row>
        <row r="22">
          <cell r="A22">
            <v>13</v>
          </cell>
          <cell r="D22" t="str">
            <v>Ties - switching</v>
          </cell>
          <cell r="E22">
            <v>2557</v>
          </cell>
          <cell r="F22">
            <v>301</v>
          </cell>
          <cell r="G22">
            <v>1988</v>
          </cell>
          <cell r="H22">
            <v>541</v>
          </cell>
          <cell r="I22">
            <v>5387</v>
          </cell>
          <cell r="K22">
            <v>5387</v>
          </cell>
          <cell r="L22">
            <v>13</v>
          </cell>
        </row>
        <row r="23">
          <cell r="A23">
            <v>14</v>
          </cell>
          <cell r="D23" t="str">
            <v>Rail &amp; other track material - running</v>
          </cell>
          <cell r="E23">
            <v>68541</v>
          </cell>
          <cell r="F23">
            <v>23495</v>
          </cell>
          <cell r="G23">
            <v>18677</v>
          </cell>
          <cell r="H23">
            <v>7455</v>
          </cell>
          <cell r="I23">
            <v>118168</v>
          </cell>
          <cell r="K23">
            <v>118168</v>
          </cell>
          <cell r="L23">
            <v>14</v>
          </cell>
        </row>
        <row r="24">
          <cell r="A24">
            <v>15</v>
          </cell>
          <cell r="D24" t="str">
            <v>Rail &amp; other track material - switching</v>
          </cell>
          <cell r="E24">
            <v>18220</v>
          </cell>
          <cell r="F24">
            <v>6246</v>
          </cell>
          <cell r="G24">
            <v>4965</v>
          </cell>
          <cell r="H24">
            <v>1981</v>
          </cell>
          <cell r="I24">
            <v>31412</v>
          </cell>
          <cell r="K24">
            <v>31412</v>
          </cell>
          <cell r="L24">
            <v>15</v>
          </cell>
        </row>
        <row r="25">
          <cell r="A25">
            <v>16</v>
          </cell>
          <cell r="D25" t="str">
            <v>Ballast - running</v>
          </cell>
          <cell r="E25">
            <v>5722</v>
          </cell>
          <cell r="F25">
            <v>521</v>
          </cell>
          <cell r="G25">
            <v>1996</v>
          </cell>
          <cell r="H25">
            <v>502</v>
          </cell>
          <cell r="I25">
            <v>8741</v>
          </cell>
          <cell r="K25">
            <v>8741</v>
          </cell>
          <cell r="L25">
            <v>16</v>
          </cell>
        </row>
        <row r="26">
          <cell r="A26">
            <v>17</v>
          </cell>
          <cell r="D26" t="str">
            <v>Ballast - switching</v>
          </cell>
          <cell r="E26">
            <v>1522</v>
          </cell>
          <cell r="F26">
            <v>140</v>
          </cell>
          <cell r="G26">
            <v>529</v>
          </cell>
          <cell r="H26">
            <v>135</v>
          </cell>
          <cell r="I26">
            <v>2326</v>
          </cell>
          <cell r="K26">
            <v>2326</v>
          </cell>
          <cell r="L26">
            <v>17</v>
          </cell>
        </row>
        <row r="27">
          <cell r="A27">
            <v>18</v>
          </cell>
          <cell r="D27" t="str">
            <v>Road property damaged - running</v>
          </cell>
          <cell r="E27">
            <v>0</v>
          </cell>
          <cell r="F27">
            <v>-10</v>
          </cell>
          <cell r="G27">
            <v>0</v>
          </cell>
          <cell r="H27">
            <v>0</v>
          </cell>
          <cell r="I27">
            <v>-10</v>
          </cell>
          <cell r="K27">
            <v>-10</v>
          </cell>
          <cell r="L27">
            <v>18</v>
          </cell>
        </row>
        <row r="28">
          <cell r="A28">
            <v>19</v>
          </cell>
          <cell r="D28" t="str">
            <v>Road property damaged - switching</v>
          </cell>
          <cell r="E28">
            <v>4</v>
          </cell>
          <cell r="F28">
            <v>-2</v>
          </cell>
          <cell r="G28">
            <v>0</v>
          </cell>
          <cell r="H28">
            <v>0</v>
          </cell>
          <cell r="I28">
            <v>2</v>
          </cell>
          <cell r="K28">
            <v>2</v>
          </cell>
          <cell r="L28">
            <v>19</v>
          </cell>
        </row>
        <row r="29">
          <cell r="A29">
            <v>20</v>
          </cell>
          <cell r="D29" t="str">
            <v>Road property damaged - other</v>
          </cell>
          <cell r="E29">
            <v>0</v>
          </cell>
          <cell r="F29">
            <v>0</v>
          </cell>
          <cell r="G29">
            <v>0</v>
          </cell>
          <cell r="H29">
            <v>0</v>
          </cell>
          <cell r="I29">
            <v>0</v>
          </cell>
          <cell r="K29">
            <v>0</v>
          </cell>
          <cell r="L29">
            <v>20</v>
          </cell>
        </row>
        <row r="30">
          <cell r="A30">
            <v>21</v>
          </cell>
          <cell r="D30" t="str">
            <v>Signals &amp; interlockers - running</v>
          </cell>
          <cell r="E30">
            <v>45230</v>
          </cell>
          <cell r="F30">
            <v>6670</v>
          </cell>
          <cell r="G30">
            <v>6724</v>
          </cell>
          <cell r="H30">
            <v>6047</v>
          </cell>
          <cell r="I30">
            <v>64671</v>
          </cell>
          <cell r="K30">
            <v>64671</v>
          </cell>
          <cell r="L30">
            <v>21</v>
          </cell>
        </row>
        <row r="31">
          <cell r="A31">
            <v>22</v>
          </cell>
          <cell r="D31" t="str">
            <v>Signals &amp; interlockers - switching</v>
          </cell>
          <cell r="E31">
            <v>12022</v>
          </cell>
          <cell r="F31">
            <v>2137</v>
          </cell>
          <cell r="G31">
            <v>1787</v>
          </cell>
          <cell r="H31">
            <v>1609</v>
          </cell>
          <cell r="I31">
            <v>17555</v>
          </cell>
          <cell r="K31">
            <v>17555</v>
          </cell>
          <cell r="L31">
            <v>22</v>
          </cell>
        </row>
        <row r="32">
          <cell r="A32">
            <v>23</v>
          </cell>
          <cell r="D32" t="str">
            <v>Communications systems</v>
          </cell>
          <cell r="E32">
            <v>20617</v>
          </cell>
          <cell r="F32">
            <v>8800</v>
          </cell>
          <cell r="G32">
            <v>-3522</v>
          </cell>
          <cell r="H32">
            <v>11599</v>
          </cell>
          <cell r="I32">
            <v>37494</v>
          </cell>
          <cell r="K32">
            <v>37494</v>
          </cell>
          <cell r="L32">
            <v>23</v>
          </cell>
        </row>
        <row r="33">
          <cell r="A33">
            <v>24</v>
          </cell>
          <cell r="D33" t="str">
            <v>Power systems</v>
          </cell>
          <cell r="E33">
            <v>34</v>
          </cell>
          <cell r="F33">
            <v>284</v>
          </cell>
          <cell r="G33">
            <v>1253</v>
          </cell>
          <cell r="H33">
            <v>259</v>
          </cell>
          <cell r="I33">
            <v>1830</v>
          </cell>
          <cell r="K33">
            <v>1830</v>
          </cell>
          <cell r="L33">
            <v>24</v>
          </cell>
        </row>
        <row r="34">
          <cell r="A34">
            <v>25</v>
          </cell>
          <cell r="D34" t="str">
            <v>Highway grade crossings - running</v>
          </cell>
          <cell r="E34">
            <v>2346</v>
          </cell>
          <cell r="F34">
            <v>607</v>
          </cell>
          <cell r="G34">
            <v>671</v>
          </cell>
          <cell r="H34">
            <v>278</v>
          </cell>
          <cell r="I34">
            <v>3902</v>
          </cell>
          <cell r="K34">
            <v>3902</v>
          </cell>
          <cell r="L34">
            <v>25</v>
          </cell>
        </row>
        <row r="35">
          <cell r="A35">
            <v>26</v>
          </cell>
          <cell r="D35" t="str">
            <v>Highway grade crossings - switching</v>
          </cell>
          <cell r="E35">
            <v>621</v>
          </cell>
          <cell r="F35">
            <v>210</v>
          </cell>
          <cell r="G35">
            <v>180</v>
          </cell>
          <cell r="H35">
            <v>74</v>
          </cell>
          <cell r="I35">
            <v>1085</v>
          </cell>
          <cell r="K35">
            <v>1085</v>
          </cell>
          <cell r="L35">
            <v>26</v>
          </cell>
        </row>
        <row r="36">
          <cell r="A36">
            <v>27</v>
          </cell>
          <cell r="D36" t="str">
            <v>Station &amp; office buildings</v>
          </cell>
          <cell r="E36">
            <v>1779</v>
          </cell>
          <cell r="F36">
            <v>1991</v>
          </cell>
          <cell r="G36">
            <v>16996</v>
          </cell>
          <cell r="H36">
            <v>4458</v>
          </cell>
          <cell r="I36">
            <v>25224</v>
          </cell>
          <cell r="K36">
            <v>25224</v>
          </cell>
          <cell r="L36">
            <v>27</v>
          </cell>
        </row>
        <row r="37">
          <cell r="A37">
            <v>28</v>
          </cell>
          <cell r="D37" t="str">
            <v>Shop buildings - locomotives</v>
          </cell>
          <cell r="E37">
            <v>2157</v>
          </cell>
          <cell r="F37">
            <v>2120</v>
          </cell>
          <cell r="G37">
            <v>8381</v>
          </cell>
          <cell r="H37">
            <v>371</v>
          </cell>
          <cell r="I37">
            <v>13029</v>
          </cell>
          <cell r="K37">
            <v>13029</v>
          </cell>
          <cell r="L37">
            <v>28</v>
          </cell>
        </row>
        <row r="38">
          <cell r="A38">
            <v>29</v>
          </cell>
          <cell r="D38" t="str">
            <v>Shop buildings - freight cars</v>
          </cell>
          <cell r="E38">
            <v>553</v>
          </cell>
          <cell r="F38">
            <v>552</v>
          </cell>
          <cell r="G38">
            <v>2180</v>
          </cell>
          <cell r="H38">
            <v>96</v>
          </cell>
          <cell r="I38">
            <v>3381</v>
          </cell>
          <cell r="J38" t="str">
            <v>N/A</v>
          </cell>
          <cell r="K38">
            <v>3381</v>
          </cell>
          <cell r="L38">
            <v>29</v>
          </cell>
        </row>
        <row r="39">
          <cell r="A39">
            <v>30</v>
          </cell>
          <cell r="D39" t="str">
            <v>Shop buildings - other equipment</v>
          </cell>
          <cell r="E39">
            <v>1595</v>
          </cell>
          <cell r="F39">
            <v>1570</v>
          </cell>
          <cell r="G39">
            <v>6202</v>
          </cell>
          <cell r="H39">
            <v>275</v>
          </cell>
          <cell r="I39">
            <v>9642</v>
          </cell>
          <cell r="K39">
            <v>9642</v>
          </cell>
          <cell r="L39">
            <v>30</v>
          </cell>
        </row>
        <row r="40">
          <cell r="A40">
            <v>101</v>
          </cell>
          <cell r="D40" t="str">
            <v>Locomotive servicing facilities</v>
          </cell>
          <cell r="E40">
            <v>965</v>
          </cell>
          <cell r="F40">
            <v>3139</v>
          </cell>
          <cell r="G40">
            <v>6486</v>
          </cell>
          <cell r="H40">
            <v>2902</v>
          </cell>
          <cell r="I40">
            <v>13492</v>
          </cell>
          <cell r="K40">
            <v>13492</v>
          </cell>
          <cell r="L40">
            <v>101</v>
          </cell>
        </row>
        <row r="41">
          <cell r="A41">
            <v>102</v>
          </cell>
          <cell r="D41" t="str">
            <v>Miscellaneous buildings &amp; structures</v>
          </cell>
          <cell r="E41">
            <v>7799</v>
          </cell>
          <cell r="F41">
            <v>2061</v>
          </cell>
          <cell r="G41">
            <v>4645</v>
          </cell>
          <cell r="H41">
            <v>315</v>
          </cell>
          <cell r="I41">
            <v>14820</v>
          </cell>
          <cell r="K41">
            <v>14820</v>
          </cell>
          <cell r="L41">
            <v>102</v>
          </cell>
        </row>
        <row r="42">
          <cell r="A42">
            <v>103</v>
          </cell>
          <cell r="D42" t="str">
            <v>Coal terminals</v>
          </cell>
          <cell r="E42">
            <v>0</v>
          </cell>
          <cell r="F42">
            <v>0</v>
          </cell>
          <cell r="G42">
            <v>0</v>
          </cell>
          <cell r="H42">
            <v>0</v>
          </cell>
          <cell r="I42">
            <v>0</v>
          </cell>
          <cell r="J42" t="str">
            <v>N/A</v>
          </cell>
          <cell r="K42">
            <v>0</v>
          </cell>
          <cell r="L42">
            <v>103</v>
          </cell>
        </row>
        <row r="43">
          <cell r="A43">
            <v>104</v>
          </cell>
          <cell r="D43" t="str">
            <v>Ore terminals</v>
          </cell>
          <cell r="E43">
            <v>255</v>
          </cell>
          <cell r="F43">
            <v>260</v>
          </cell>
          <cell r="G43">
            <v>2573</v>
          </cell>
          <cell r="H43">
            <v>351</v>
          </cell>
          <cell r="I43">
            <v>3439</v>
          </cell>
          <cell r="J43" t="str">
            <v>N/A</v>
          </cell>
          <cell r="K43">
            <v>3439</v>
          </cell>
          <cell r="L43">
            <v>104</v>
          </cell>
        </row>
        <row r="44">
          <cell r="A44">
            <v>105</v>
          </cell>
          <cell r="D44" t="str">
            <v>Other marine terminals</v>
          </cell>
          <cell r="E44">
            <v>3521</v>
          </cell>
          <cell r="F44">
            <v>4</v>
          </cell>
          <cell r="G44">
            <v>182</v>
          </cell>
          <cell r="H44">
            <v>5</v>
          </cell>
          <cell r="I44">
            <v>3712</v>
          </cell>
          <cell r="J44" t="str">
            <v>N/A</v>
          </cell>
          <cell r="K44">
            <v>3712</v>
          </cell>
          <cell r="L44">
            <v>105</v>
          </cell>
        </row>
        <row r="45">
          <cell r="A45">
            <v>106</v>
          </cell>
          <cell r="D45" t="str">
            <v>TOFC/COFC terminals</v>
          </cell>
          <cell r="E45">
            <v>0</v>
          </cell>
          <cell r="F45">
            <v>351</v>
          </cell>
          <cell r="G45">
            <v>8886</v>
          </cell>
          <cell r="H45">
            <v>2976</v>
          </cell>
          <cell r="I45">
            <v>12213</v>
          </cell>
          <cell r="J45" t="str">
            <v>N/A</v>
          </cell>
          <cell r="K45">
            <v>12213</v>
          </cell>
          <cell r="L45">
            <v>106</v>
          </cell>
        </row>
        <row r="46">
          <cell r="A46">
            <v>107</v>
          </cell>
          <cell r="D46" t="str">
            <v>Motor vehicle loading &amp; distribution facilities</v>
          </cell>
          <cell r="E46">
            <v>0</v>
          </cell>
          <cell r="F46">
            <v>0</v>
          </cell>
          <cell r="G46">
            <v>0</v>
          </cell>
          <cell r="H46">
            <v>0</v>
          </cell>
          <cell r="I46">
            <v>0</v>
          </cell>
          <cell r="J46" t="str">
            <v>N/A</v>
          </cell>
          <cell r="K46">
            <v>0</v>
          </cell>
          <cell r="L46">
            <v>107</v>
          </cell>
        </row>
        <row r="47">
          <cell r="A47">
            <v>108</v>
          </cell>
          <cell r="D47" t="str">
            <v>Facilities for other specialized service operations</v>
          </cell>
          <cell r="E47">
            <v>0</v>
          </cell>
          <cell r="F47">
            <v>0</v>
          </cell>
          <cell r="G47">
            <v>0</v>
          </cell>
          <cell r="H47">
            <v>0</v>
          </cell>
          <cell r="I47">
            <v>0</v>
          </cell>
          <cell r="J47" t="str">
            <v>N/A</v>
          </cell>
          <cell r="K47">
            <v>0</v>
          </cell>
          <cell r="L47">
            <v>108</v>
          </cell>
        </row>
        <row r="48">
          <cell r="A48">
            <v>109</v>
          </cell>
          <cell r="D48" t="str">
            <v>Roadway machines</v>
          </cell>
          <cell r="E48">
            <v>2175</v>
          </cell>
          <cell r="F48">
            <v>11646</v>
          </cell>
          <cell r="G48">
            <v>2098</v>
          </cell>
          <cell r="H48">
            <v>97</v>
          </cell>
          <cell r="I48">
            <v>16016</v>
          </cell>
          <cell r="K48">
            <v>16016</v>
          </cell>
          <cell r="L48">
            <v>109</v>
          </cell>
        </row>
        <row r="49">
          <cell r="A49">
            <v>110</v>
          </cell>
          <cell r="D49" t="str">
            <v>Small tools &amp; supplies</v>
          </cell>
          <cell r="E49">
            <v>0</v>
          </cell>
          <cell r="F49">
            <v>21331</v>
          </cell>
          <cell r="G49">
            <v>2602</v>
          </cell>
          <cell r="H49">
            <v>2148</v>
          </cell>
          <cell r="I49">
            <v>26081</v>
          </cell>
          <cell r="K49">
            <v>26081</v>
          </cell>
          <cell r="L49">
            <v>110</v>
          </cell>
        </row>
        <row r="50">
          <cell r="A50">
            <v>111</v>
          </cell>
          <cell r="D50" t="str">
            <v>Snow removal</v>
          </cell>
          <cell r="E50">
            <v>6376</v>
          </cell>
          <cell r="F50">
            <v>266</v>
          </cell>
          <cell r="G50">
            <v>2246</v>
          </cell>
          <cell r="H50">
            <v>1563</v>
          </cell>
          <cell r="I50">
            <v>10451</v>
          </cell>
          <cell r="K50">
            <v>10451</v>
          </cell>
          <cell r="L50">
            <v>111</v>
          </cell>
        </row>
        <row r="51">
          <cell r="A51">
            <v>112</v>
          </cell>
          <cell r="D51" t="str">
            <v>Fringe benefits - running</v>
          </cell>
          <cell r="E51" t="str">
            <v>N/A</v>
          </cell>
          <cell r="F51" t="str">
            <v>N/A</v>
          </cell>
          <cell r="G51" t="str">
            <v>N/A</v>
          </cell>
          <cell r="H51">
            <v>105093</v>
          </cell>
          <cell r="I51">
            <v>105093</v>
          </cell>
          <cell r="K51">
            <v>105093</v>
          </cell>
          <cell r="L51">
            <v>112</v>
          </cell>
        </row>
        <row r="52">
          <cell r="A52">
            <v>113</v>
          </cell>
          <cell r="D52" t="str">
            <v>Fringe benefits - switching</v>
          </cell>
          <cell r="E52" t="str">
            <v>N/A</v>
          </cell>
          <cell r="F52" t="str">
            <v>N/A</v>
          </cell>
          <cell r="G52" t="str">
            <v>N/A</v>
          </cell>
          <cell r="H52">
            <v>28351</v>
          </cell>
          <cell r="I52">
            <v>28351</v>
          </cell>
          <cell r="K52">
            <v>28351</v>
          </cell>
          <cell r="L52">
            <v>113</v>
          </cell>
        </row>
        <row r="53">
          <cell r="A53">
            <v>114</v>
          </cell>
          <cell r="D53" t="str">
            <v>Fringe benefits - other</v>
          </cell>
          <cell r="E53" t="str">
            <v>N/A</v>
          </cell>
          <cell r="F53" t="str">
            <v>N/A</v>
          </cell>
          <cell r="G53" t="str">
            <v>N/A</v>
          </cell>
          <cell r="H53">
            <v>14752</v>
          </cell>
          <cell r="I53">
            <v>14752</v>
          </cell>
          <cell r="K53">
            <v>14752</v>
          </cell>
          <cell r="L53">
            <v>114</v>
          </cell>
        </row>
        <row r="54">
          <cell r="A54">
            <v>115</v>
          </cell>
          <cell r="D54" t="str">
            <v>Casualties &amp; insurance - running</v>
          </cell>
          <cell r="E54" t="str">
            <v>N/A</v>
          </cell>
          <cell r="F54" t="str">
            <v>N/A</v>
          </cell>
          <cell r="G54" t="str">
            <v>N/A</v>
          </cell>
          <cell r="H54">
            <v>44326</v>
          </cell>
          <cell r="I54">
            <v>44326</v>
          </cell>
          <cell r="K54">
            <v>44326</v>
          </cell>
          <cell r="L54">
            <v>115</v>
          </cell>
        </row>
        <row r="55">
          <cell r="A55">
            <v>116</v>
          </cell>
          <cell r="D55" t="str">
            <v>Casualties &amp; insurance - switching</v>
          </cell>
          <cell r="E55" t="str">
            <v>N/A</v>
          </cell>
          <cell r="F55" t="str">
            <v>N/A</v>
          </cell>
          <cell r="G55" t="str">
            <v>N/A</v>
          </cell>
          <cell r="H55">
            <v>4189</v>
          </cell>
          <cell r="I55">
            <v>4189</v>
          </cell>
          <cell r="K55">
            <v>4189</v>
          </cell>
          <cell r="L55">
            <v>116</v>
          </cell>
        </row>
        <row r="56">
          <cell r="A56">
            <v>117</v>
          </cell>
          <cell r="D56" t="str">
            <v>Casualties &amp; insurance - other</v>
          </cell>
          <cell r="E56" t="str">
            <v>N/A</v>
          </cell>
          <cell r="F56" t="str">
            <v>N/A</v>
          </cell>
          <cell r="G56" t="str">
            <v>N/A</v>
          </cell>
          <cell r="H56">
            <v>11381</v>
          </cell>
          <cell r="I56">
            <v>11381</v>
          </cell>
          <cell r="K56">
            <v>11381</v>
          </cell>
          <cell r="L56">
            <v>117</v>
          </cell>
        </row>
        <row r="57">
          <cell r="A57">
            <v>118</v>
          </cell>
          <cell r="B57" t="str">
            <v>*</v>
          </cell>
          <cell r="D57" t="str">
            <v>Lease rentals - debit -running</v>
          </cell>
          <cell r="E57" t="str">
            <v>N/A</v>
          </cell>
          <cell r="F57" t="str">
            <v>N/A</v>
          </cell>
          <cell r="G57">
            <v>1310</v>
          </cell>
          <cell r="H57" t="str">
            <v>N/A</v>
          </cell>
          <cell r="I57">
            <v>1310</v>
          </cell>
          <cell r="K57">
            <v>1310</v>
          </cell>
          <cell r="L57">
            <v>118</v>
          </cell>
        </row>
        <row r="58">
          <cell r="A58">
            <v>119</v>
          </cell>
          <cell r="B58" t="str">
            <v>*</v>
          </cell>
          <cell r="D58" t="str">
            <v>Lease rentals - debit -switching</v>
          </cell>
          <cell r="E58" t="str">
            <v>N/A</v>
          </cell>
          <cell r="F58" t="str">
            <v>N/A</v>
          </cell>
          <cell r="G58">
            <v>350</v>
          </cell>
          <cell r="H58" t="str">
            <v>N/A</v>
          </cell>
          <cell r="I58">
            <v>350</v>
          </cell>
          <cell r="K58">
            <v>350</v>
          </cell>
          <cell r="L58">
            <v>119</v>
          </cell>
        </row>
        <row r="59">
          <cell r="A59">
            <v>120</v>
          </cell>
          <cell r="B59" t="str">
            <v>*</v>
          </cell>
          <cell r="D59" t="str">
            <v>Lease rentals - debit -other</v>
          </cell>
          <cell r="E59" t="str">
            <v>N/A</v>
          </cell>
          <cell r="F59" t="str">
            <v>N/A</v>
          </cell>
          <cell r="G59">
            <v>69</v>
          </cell>
          <cell r="H59" t="str">
            <v>N/A</v>
          </cell>
          <cell r="I59">
            <v>69</v>
          </cell>
          <cell r="K59">
            <v>69</v>
          </cell>
          <cell r="L59">
            <v>120</v>
          </cell>
        </row>
        <row r="60">
          <cell r="A60">
            <v>121</v>
          </cell>
          <cell r="B60" t="str">
            <v>*</v>
          </cell>
          <cell r="D60" t="str">
            <v>Lease rentals - (credit) - running</v>
          </cell>
          <cell r="E60" t="str">
            <v>N/A</v>
          </cell>
          <cell r="F60" t="str">
            <v>N/A</v>
          </cell>
          <cell r="G60">
            <v>199</v>
          </cell>
          <cell r="H60" t="str">
            <v>N/A</v>
          </cell>
          <cell r="I60">
            <v>199</v>
          </cell>
          <cell r="K60">
            <v>199</v>
          </cell>
          <cell r="L60">
            <v>121</v>
          </cell>
        </row>
        <row r="61">
          <cell r="A61">
            <v>122</v>
          </cell>
          <cell r="B61" t="str">
            <v>*</v>
          </cell>
          <cell r="D61" t="str">
            <v>Lease rentals - (credit) - switching</v>
          </cell>
          <cell r="E61" t="str">
            <v>N/A</v>
          </cell>
          <cell r="F61" t="str">
            <v>N/A</v>
          </cell>
          <cell r="G61">
            <v>53</v>
          </cell>
          <cell r="H61" t="str">
            <v>N/A</v>
          </cell>
          <cell r="I61">
            <v>53</v>
          </cell>
          <cell r="K61">
            <v>53</v>
          </cell>
          <cell r="L61">
            <v>122</v>
          </cell>
        </row>
        <row r="62">
          <cell r="A62">
            <v>123</v>
          </cell>
          <cell r="B62" t="str">
            <v>*</v>
          </cell>
          <cell r="D62" t="str">
            <v>Lease rentals - (credit) - other</v>
          </cell>
          <cell r="E62" t="str">
            <v>N/A</v>
          </cell>
          <cell r="F62" t="str">
            <v>N/A</v>
          </cell>
          <cell r="G62">
            <v>0</v>
          </cell>
          <cell r="H62" t="str">
            <v>N/A</v>
          </cell>
          <cell r="I62">
            <v>0</v>
          </cell>
          <cell r="K62">
            <v>0</v>
          </cell>
          <cell r="L62">
            <v>123</v>
          </cell>
        </row>
        <row r="63">
          <cell r="A63">
            <v>124</v>
          </cell>
          <cell r="D63" t="str">
            <v>Joint facility rent - debit - running</v>
          </cell>
          <cell r="E63" t="str">
            <v>N/A</v>
          </cell>
          <cell r="F63" t="str">
            <v>N/A</v>
          </cell>
          <cell r="G63">
            <v>3704</v>
          </cell>
          <cell r="H63" t="str">
            <v>N/A</v>
          </cell>
          <cell r="I63">
            <v>3704</v>
          </cell>
          <cell r="K63">
            <v>3704</v>
          </cell>
          <cell r="L63">
            <v>124</v>
          </cell>
        </row>
        <row r="64">
          <cell r="A64">
            <v>125</v>
          </cell>
          <cell r="D64" t="str">
            <v>Joint facility rent - debit - switching</v>
          </cell>
          <cell r="E64" t="str">
            <v>N/A</v>
          </cell>
          <cell r="F64" t="str">
            <v>N/A</v>
          </cell>
          <cell r="G64">
            <v>972</v>
          </cell>
          <cell r="H64" t="str">
            <v>N/A</v>
          </cell>
          <cell r="I64">
            <v>972</v>
          </cell>
          <cell r="K64">
            <v>972</v>
          </cell>
          <cell r="L64">
            <v>125</v>
          </cell>
        </row>
        <row r="65">
          <cell r="A65">
            <v>126</v>
          </cell>
          <cell r="D65" t="str">
            <v>Joint facility rent - debit - other</v>
          </cell>
          <cell r="E65" t="str">
            <v>N/A</v>
          </cell>
          <cell r="F65" t="str">
            <v>N/A</v>
          </cell>
          <cell r="G65">
            <v>1397</v>
          </cell>
          <cell r="H65" t="str">
            <v>N/A</v>
          </cell>
          <cell r="I65">
            <v>1397</v>
          </cell>
          <cell r="K65">
            <v>1397</v>
          </cell>
          <cell r="L65">
            <v>126</v>
          </cell>
        </row>
        <row r="66">
          <cell r="A66">
            <v>127</v>
          </cell>
          <cell r="D66" t="str">
            <v>Joint facility rent - (credit) - running</v>
          </cell>
          <cell r="E66" t="str">
            <v>N/A</v>
          </cell>
          <cell r="F66" t="str">
            <v>N/A</v>
          </cell>
          <cell r="G66">
            <v>-8010</v>
          </cell>
          <cell r="H66" t="str">
            <v>N/A</v>
          </cell>
          <cell r="I66">
            <v>-8010</v>
          </cell>
          <cell r="K66">
            <v>-8010</v>
          </cell>
          <cell r="L66">
            <v>127</v>
          </cell>
        </row>
        <row r="67">
          <cell r="A67">
            <v>128</v>
          </cell>
          <cell r="D67" t="str">
            <v>Joint facility rent - (credit) - switching</v>
          </cell>
          <cell r="E67" t="str">
            <v>N/A</v>
          </cell>
          <cell r="F67" t="str">
            <v>N/A</v>
          </cell>
          <cell r="G67">
            <v>-2101</v>
          </cell>
          <cell r="H67" t="str">
            <v>N/A</v>
          </cell>
          <cell r="I67">
            <v>-2101</v>
          </cell>
          <cell r="K67">
            <v>-2101</v>
          </cell>
          <cell r="L67">
            <v>128</v>
          </cell>
        </row>
        <row r="68">
          <cell r="A68">
            <v>129</v>
          </cell>
          <cell r="D68" t="str">
            <v>Joint facility rent - (credit) - other</v>
          </cell>
          <cell r="E68" t="str">
            <v>N/A</v>
          </cell>
          <cell r="F68" t="str">
            <v>N/A</v>
          </cell>
          <cell r="G68">
            <v>-3020</v>
          </cell>
          <cell r="H68" t="str">
            <v>N/A</v>
          </cell>
          <cell r="I68">
            <v>-3020</v>
          </cell>
          <cell r="K68">
            <v>-3020</v>
          </cell>
          <cell r="L68">
            <v>129</v>
          </cell>
        </row>
        <row r="69">
          <cell r="A69">
            <v>130</v>
          </cell>
          <cell r="B69" t="str">
            <v>*</v>
          </cell>
          <cell r="D69" t="str">
            <v>Other rents - debit - running</v>
          </cell>
          <cell r="E69" t="str">
            <v>N/A</v>
          </cell>
          <cell r="F69" t="str">
            <v>N/A</v>
          </cell>
          <cell r="G69">
            <v>1049</v>
          </cell>
          <cell r="H69" t="str">
            <v>N/A</v>
          </cell>
          <cell r="I69">
            <v>1049</v>
          </cell>
          <cell r="K69">
            <v>1049</v>
          </cell>
          <cell r="L69">
            <v>130</v>
          </cell>
        </row>
        <row r="70">
          <cell r="A70">
            <v>131</v>
          </cell>
          <cell r="B70" t="str">
            <v>*</v>
          </cell>
          <cell r="D70" t="str">
            <v>Other rents - debit - switching</v>
          </cell>
          <cell r="E70" t="str">
            <v>N/A</v>
          </cell>
          <cell r="F70" t="str">
            <v>N/A</v>
          </cell>
          <cell r="G70">
            <v>279</v>
          </cell>
          <cell r="H70" t="str">
            <v>N/A</v>
          </cell>
          <cell r="I70">
            <v>279</v>
          </cell>
          <cell r="K70">
            <v>279</v>
          </cell>
          <cell r="L70">
            <v>131</v>
          </cell>
        </row>
        <row r="71">
          <cell r="A71">
            <v>132</v>
          </cell>
          <cell r="B71" t="str">
            <v>*</v>
          </cell>
          <cell r="D71" t="str">
            <v>Other rents - debit - other</v>
          </cell>
          <cell r="E71" t="str">
            <v>N/A</v>
          </cell>
          <cell r="F71" t="str">
            <v>N/A</v>
          </cell>
          <cell r="G71">
            <v>1178</v>
          </cell>
          <cell r="H71" t="str">
            <v>N/A</v>
          </cell>
          <cell r="I71">
            <v>1178</v>
          </cell>
          <cell r="K71">
            <v>1178</v>
          </cell>
          <cell r="L71">
            <v>132</v>
          </cell>
        </row>
        <row r="72">
          <cell r="A72">
            <v>133</v>
          </cell>
          <cell r="B72" t="str">
            <v>*</v>
          </cell>
          <cell r="D72" t="str">
            <v>Other rents - (credit) - running</v>
          </cell>
          <cell r="E72" t="str">
            <v>N/A</v>
          </cell>
          <cell r="F72" t="str">
            <v>N/A</v>
          </cell>
          <cell r="G72">
            <v>0</v>
          </cell>
          <cell r="H72" t="str">
            <v>N/A</v>
          </cell>
          <cell r="I72">
            <v>0</v>
          </cell>
          <cell r="K72">
            <v>0</v>
          </cell>
          <cell r="L72">
            <v>133</v>
          </cell>
        </row>
        <row r="73">
          <cell r="A73">
            <v>134</v>
          </cell>
          <cell r="B73" t="str">
            <v>*</v>
          </cell>
          <cell r="D73" t="str">
            <v>Other rents - (credit) - switching</v>
          </cell>
          <cell r="E73" t="str">
            <v>N/A</v>
          </cell>
          <cell r="F73" t="str">
            <v>N/A</v>
          </cell>
          <cell r="G73">
            <v>0</v>
          </cell>
          <cell r="H73" t="str">
            <v>N/A</v>
          </cell>
          <cell r="I73">
            <v>0</v>
          </cell>
          <cell r="K73">
            <v>0</v>
          </cell>
          <cell r="L73">
            <v>134</v>
          </cell>
        </row>
        <row r="74">
          <cell r="A74">
            <v>135</v>
          </cell>
          <cell r="B74" t="str">
            <v>*</v>
          </cell>
          <cell r="D74" t="str">
            <v>Other rents - (credit) - other</v>
          </cell>
          <cell r="E74" t="str">
            <v>N/A</v>
          </cell>
          <cell r="F74" t="str">
            <v>N/A</v>
          </cell>
          <cell r="G74">
            <v>0</v>
          </cell>
          <cell r="H74" t="str">
            <v>N/A</v>
          </cell>
          <cell r="I74">
            <v>0</v>
          </cell>
          <cell r="K74">
            <v>0</v>
          </cell>
          <cell r="L74">
            <v>135</v>
          </cell>
        </row>
        <row r="75">
          <cell r="A75">
            <v>136</v>
          </cell>
          <cell r="B75" t="str">
            <v>*</v>
          </cell>
          <cell r="D75" t="str">
            <v>Depreciation - running</v>
          </cell>
          <cell r="E75" t="str">
            <v>N/A</v>
          </cell>
          <cell r="F75" t="str">
            <v>N/A</v>
          </cell>
          <cell r="G75">
            <v>0</v>
          </cell>
          <cell r="H75">
            <v>540263</v>
          </cell>
          <cell r="I75">
            <v>540263</v>
          </cell>
          <cell r="K75">
            <v>540263</v>
          </cell>
          <cell r="L75">
            <v>136</v>
          </cell>
        </row>
        <row r="76">
          <cell r="A76">
            <v>137</v>
          </cell>
          <cell r="B76" t="str">
            <v>*</v>
          </cell>
          <cell r="D76" t="str">
            <v>Depreciation - switching</v>
          </cell>
          <cell r="E76" t="str">
            <v>N/A</v>
          </cell>
          <cell r="F76" t="str">
            <v>N/A</v>
          </cell>
          <cell r="G76">
            <v>0</v>
          </cell>
          <cell r="H76">
            <v>143614</v>
          </cell>
          <cell r="I76">
            <v>143614</v>
          </cell>
          <cell r="K76">
            <v>143614</v>
          </cell>
          <cell r="L76">
            <v>137</v>
          </cell>
        </row>
        <row r="77">
          <cell r="A77">
            <v>138</v>
          </cell>
          <cell r="B77" t="str">
            <v>*</v>
          </cell>
          <cell r="D77" t="str">
            <v>Depreciation - other</v>
          </cell>
          <cell r="E77" t="str">
            <v>N/A</v>
          </cell>
          <cell r="F77" t="str">
            <v>N/A</v>
          </cell>
          <cell r="G77">
            <v>0</v>
          </cell>
          <cell r="H77">
            <v>251677</v>
          </cell>
          <cell r="I77">
            <v>251677</v>
          </cell>
          <cell r="K77">
            <v>251677</v>
          </cell>
          <cell r="L77">
            <v>138</v>
          </cell>
        </row>
        <row r="78">
          <cell r="A78">
            <v>139</v>
          </cell>
          <cell r="D78" t="str">
            <v>Joint facility - debit - running</v>
          </cell>
          <cell r="E78" t="str">
            <v>N/A</v>
          </cell>
          <cell r="F78" t="str">
            <v>N/A</v>
          </cell>
          <cell r="G78">
            <v>76784</v>
          </cell>
          <cell r="H78" t="str">
            <v>N/A</v>
          </cell>
          <cell r="I78">
            <v>76784</v>
          </cell>
          <cell r="K78">
            <v>76784</v>
          </cell>
          <cell r="L78">
            <v>139</v>
          </cell>
        </row>
        <row r="79">
          <cell r="A79">
            <v>140</v>
          </cell>
          <cell r="D79" t="str">
            <v>Joint facility - debit - switching</v>
          </cell>
          <cell r="E79" t="str">
            <v>N/A</v>
          </cell>
          <cell r="F79" t="str">
            <v>N/A</v>
          </cell>
          <cell r="G79">
            <v>19782</v>
          </cell>
          <cell r="H79" t="str">
            <v>N/A</v>
          </cell>
          <cell r="I79">
            <v>19782</v>
          </cell>
          <cell r="K79">
            <v>19782</v>
          </cell>
          <cell r="L79">
            <v>140</v>
          </cell>
        </row>
        <row r="80">
          <cell r="A80">
            <v>141</v>
          </cell>
          <cell r="D80" t="str">
            <v>Joint facility - debit - other</v>
          </cell>
          <cell r="E80" t="str">
            <v>N/A</v>
          </cell>
          <cell r="F80" t="str">
            <v>N/A</v>
          </cell>
          <cell r="G80">
            <v>0</v>
          </cell>
          <cell r="H80" t="str">
            <v>N/A</v>
          </cell>
          <cell r="I80">
            <v>0</v>
          </cell>
          <cell r="K80">
            <v>0</v>
          </cell>
          <cell r="L80">
            <v>141</v>
          </cell>
        </row>
        <row r="81">
          <cell r="A81">
            <v>142</v>
          </cell>
          <cell r="D81" t="str">
            <v>Joint facility - (credit) - running</v>
          </cell>
          <cell r="E81" t="str">
            <v>N/A</v>
          </cell>
          <cell r="F81" t="str">
            <v>N/A</v>
          </cell>
          <cell r="G81">
            <v>-45257</v>
          </cell>
          <cell r="H81" t="str">
            <v>N/A</v>
          </cell>
          <cell r="I81">
            <v>-45257</v>
          </cell>
          <cell r="K81">
            <v>-45257</v>
          </cell>
          <cell r="L81">
            <v>142</v>
          </cell>
        </row>
        <row r="82">
          <cell r="A82">
            <v>143</v>
          </cell>
          <cell r="D82" t="str">
            <v>Joint facility - (credit) - switching</v>
          </cell>
          <cell r="E82" t="str">
            <v>N/A</v>
          </cell>
          <cell r="F82" t="str">
            <v>N/A</v>
          </cell>
          <cell r="G82">
            <v>-12030</v>
          </cell>
          <cell r="H82" t="str">
            <v>N/A</v>
          </cell>
          <cell r="I82">
            <v>-12030</v>
          </cell>
          <cell r="K82">
            <v>-12030</v>
          </cell>
          <cell r="L82">
            <v>143</v>
          </cell>
        </row>
        <row r="83">
          <cell r="A83">
            <v>144</v>
          </cell>
          <cell r="D83" t="str">
            <v>Joint facility - (credit) - other</v>
          </cell>
          <cell r="E83" t="str">
            <v>N/A</v>
          </cell>
          <cell r="F83" t="str">
            <v>N/A</v>
          </cell>
          <cell r="G83">
            <v>0</v>
          </cell>
          <cell r="H83" t="str">
            <v>N/A</v>
          </cell>
          <cell r="I83">
            <v>0</v>
          </cell>
          <cell r="K83">
            <v>0</v>
          </cell>
          <cell r="L83">
            <v>144</v>
          </cell>
        </row>
        <row r="84">
          <cell r="A84">
            <v>145</v>
          </cell>
          <cell r="D84" t="str">
            <v>Dismantling retired road property - running</v>
          </cell>
          <cell r="E84">
            <v>41</v>
          </cell>
          <cell r="F84">
            <v>1</v>
          </cell>
          <cell r="G84">
            <v>6</v>
          </cell>
          <cell r="H84">
            <v>5</v>
          </cell>
          <cell r="I84">
            <v>53</v>
          </cell>
          <cell r="K84">
            <v>53</v>
          </cell>
          <cell r="L84">
            <v>145</v>
          </cell>
        </row>
        <row r="85">
          <cell r="A85">
            <v>146</v>
          </cell>
          <cell r="D85" t="str">
            <v>Dismantling retired road property - switching</v>
          </cell>
          <cell r="E85">
            <v>11</v>
          </cell>
          <cell r="F85">
            <v>0</v>
          </cell>
          <cell r="G85">
            <v>2</v>
          </cell>
          <cell r="H85">
            <v>1</v>
          </cell>
          <cell r="I85">
            <v>14</v>
          </cell>
          <cell r="K85">
            <v>14</v>
          </cell>
          <cell r="L85">
            <v>146</v>
          </cell>
        </row>
        <row r="86">
          <cell r="A86">
            <v>147</v>
          </cell>
          <cell r="D86" t="str">
            <v>Dismantling retired road property - other</v>
          </cell>
          <cell r="E86">
            <v>0</v>
          </cell>
          <cell r="F86">
            <v>0</v>
          </cell>
          <cell r="G86">
            <v>0</v>
          </cell>
          <cell r="H86">
            <v>0</v>
          </cell>
          <cell r="I86">
            <v>0</v>
          </cell>
          <cell r="K86">
            <v>0</v>
          </cell>
          <cell r="L86">
            <v>147</v>
          </cell>
        </row>
        <row r="87">
          <cell r="A87">
            <v>148</v>
          </cell>
          <cell r="D87" t="str">
            <v>Other - running</v>
          </cell>
          <cell r="E87">
            <v>62</v>
          </cell>
          <cell r="F87">
            <v>1261</v>
          </cell>
          <cell r="G87">
            <v>952</v>
          </cell>
          <cell r="H87">
            <v>1199</v>
          </cell>
          <cell r="I87">
            <v>3474</v>
          </cell>
          <cell r="K87">
            <v>3474</v>
          </cell>
          <cell r="L87">
            <v>148</v>
          </cell>
        </row>
        <row r="88">
          <cell r="A88">
            <v>149</v>
          </cell>
          <cell r="D88" t="str">
            <v>Other - switching</v>
          </cell>
          <cell r="E88">
            <v>17</v>
          </cell>
          <cell r="F88">
            <v>342</v>
          </cell>
          <cell r="G88">
            <v>255</v>
          </cell>
          <cell r="H88">
            <v>454</v>
          </cell>
          <cell r="I88">
            <v>1068</v>
          </cell>
          <cell r="K88">
            <v>1068</v>
          </cell>
          <cell r="L88">
            <v>149</v>
          </cell>
        </row>
        <row r="89">
          <cell r="A89">
            <v>150</v>
          </cell>
          <cell r="D89" t="str">
            <v>Other - other</v>
          </cell>
          <cell r="E89">
            <v>9</v>
          </cell>
          <cell r="F89">
            <v>178</v>
          </cell>
          <cell r="G89">
            <v>134</v>
          </cell>
          <cell r="H89">
            <v>170</v>
          </cell>
          <cell r="I89">
            <v>491</v>
          </cell>
          <cell r="K89">
            <v>491</v>
          </cell>
          <cell r="L89">
            <v>150</v>
          </cell>
        </row>
        <row r="90">
          <cell r="A90">
            <v>151</v>
          </cell>
          <cell r="C90" t="str">
            <v>TOTAL WAY AND STRUCTURES</v>
          </cell>
          <cell r="E90">
            <v>364169</v>
          </cell>
          <cell r="F90">
            <v>122214</v>
          </cell>
          <cell r="G90">
            <v>176872</v>
          </cell>
          <cell r="H90">
            <v>1209702</v>
          </cell>
          <cell r="I90">
            <v>1872957</v>
          </cell>
          <cell r="J90">
            <v>0</v>
          </cell>
          <cell r="K90">
            <v>1872957</v>
          </cell>
          <cell r="L90">
            <v>151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6" Type="http://schemas.openxmlformats.org/officeDocument/2006/relationships/hyperlink" Target="javascript:__doPostBack('ctl00$cphContent$GridView1','Select$25')" TargetMode="External"/><Relationship Id="rId117" Type="http://schemas.openxmlformats.org/officeDocument/2006/relationships/hyperlink" Target="javascript:__doPostBack('ctl00$cphContent$GridView1','Select$20')" TargetMode="External"/><Relationship Id="rId21" Type="http://schemas.openxmlformats.org/officeDocument/2006/relationships/hyperlink" Target="javascript:__doPostBack('ctl00$cphContent$GridView1','Select$20')" TargetMode="External"/><Relationship Id="rId42" Type="http://schemas.openxmlformats.org/officeDocument/2006/relationships/hyperlink" Target="javascript:__doPostBack('ctl00$cphContent$GridView1','Select$9')" TargetMode="External"/><Relationship Id="rId47" Type="http://schemas.openxmlformats.org/officeDocument/2006/relationships/hyperlink" Target="javascript:__doPostBack('ctl00$cphContent$GridView1','Select$17')" TargetMode="External"/><Relationship Id="rId63" Type="http://schemas.openxmlformats.org/officeDocument/2006/relationships/hyperlink" Target="javascript:__doPostBack('ctl00$cphContent$GridView1','Select$30')" TargetMode="External"/><Relationship Id="rId68" Type="http://schemas.openxmlformats.org/officeDocument/2006/relationships/hyperlink" Target="javascript:__doPostBack('ctl00$cphContent$GridView1','Select$35')" TargetMode="External"/><Relationship Id="rId84" Type="http://schemas.openxmlformats.org/officeDocument/2006/relationships/hyperlink" Target="javascript:__doPostBack('ctl00$cphContent$GridView1','Select$11')" TargetMode="External"/><Relationship Id="rId89" Type="http://schemas.openxmlformats.org/officeDocument/2006/relationships/hyperlink" Target="javascript:__doPostBack('ctl00$cphContent$GridView1','Select$16')" TargetMode="External"/><Relationship Id="rId112" Type="http://schemas.openxmlformats.org/officeDocument/2006/relationships/hyperlink" Target="javascript:__doPostBack('ctl00$cphContent$GridView1','Select$15')" TargetMode="External"/><Relationship Id="rId133" Type="http://schemas.openxmlformats.org/officeDocument/2006/relationships/hyperlink" Target="javascript:__doPostBack('ctl00$cphContent$GridView1','Select$4')" TargetMode="External"/><Relationship Id="rId138" Type="http://schemas.openxmlformats.org/officeDocument/2006/relationships/hyperlink" Target="javascript:__doPostBack('ctl00$cphContent$GridView1','Select$4')" TargetMode="External"/><Relationship Id="rId154" Type="http://schemas.openxmlformats.org/officeDocument/2006/relationships/hyperlink" Target="javascript:__doPostBack('ctl00$cphContent$GridView1','Select$20')" TargetMode="External"/><Relationship Id="rId159" Type="http://schemas.openxmlformats.org/officeDocument/2006/relationships/hyperlink" Target="javascript:__doPostBack('ctl00$cphContent$GridView1','Select$25')" TargetMode="External"/><Relationship Id="rId16" Type="http://schemas.openxmlformats.org/officeDocument/2006/relationships/hyperlink" Target="javascript:__doPostBack('ctl00$cphContent$GridView1','Select$15')" TargetMode="External"/><Relationship Id="rId107" Type="http://schemas.openxmlformats.org/officeDocument/2006/relationships/hyperlink" Target="javascript:__doPostBack('ctl00$cphContent$GridView1','Select$10')" TargetMode="External"/><Relationship Id="rId11" Type="http://schemas.openxmlformats.org/officeDocument/2006/relationships/hyperlink" Target="javascript:__doPostBack('ctl00$cphContent$GridView1','Select$10')" TargetMode="External"/><Relationship Id="rId32" Type="http://schemas.openxmlformats.org/officeDocument/2006/relationships/hyperlink" Target="javascript:__doPostBack('ctl00$cphContent$GridView1','Select$31')" TargetMode="External"/><Relationship Id="rId37" Type="http://schemas.openxmlformats.org/officeDocument/2006/relationships/hyperlink" Target="javascript:__doPostBack('ctl00$cphContent$GridView1','Select$4')" TargetMode="External"/><Relationship Id="rId53" Type="http://schemas.openxmlformats.org/officeDocument/2006/relationships/hyperlink" Target="javascript:__doPostBack('ctl00$cphContent$GridView1','Select$23')" TargetMode="External"/><Relationship Id="rId58" Type="http://schemas.openxmlformats.org/officeDocument/2006/relationships/hyperlink" Target="javascript:__doPostBack('ctl00$cphContent$GridView1','Select$28')" TargetMode="External"/><Relationship Id="rId74" Type="http://schemas.openxmlformats.org/officeDocument/2006/relationships/hyperlink" Target="javascript:__doPostBack('ctl00$cphContent$GridView1','Select$1')" TargetMode="External"/><Relationship Id="rId79" Type="http://schemas.openxmlformats.org/officeDocument/2006/relationships/hyperlink" Target="javascript:__doPostBack('ctl00$cphContent$GridView1','Select$6')" TargetMode="External"/><Relationship Id="rId102" Type="http://schemas.openxmlformats.org/officeDocument/2006/relationships/hyperlink" Target="javascript:__doPostBack('ctl00$cphContent$GridView1','Select$1')" TargetMode="External"/><Relationship Id="rId123" Type="http://schemas.openxmlformats.org/officeDocument/2006/relationships/hyperlink" Target="javascript:__doPostBack('ctl00$cphContent$GridView1','Select$22')" TargetMode="External"/><Relationship Id="rId128" Type="http://schemas.openxmlformats.org/officeDocument/2006/relationships/hyperlink" Target="javascript:__doPostBack('ctl00$cphContent$GridView1','Select$27')" TargetMode="External"/><Relationship Id="rId144" Type="http://schemas.openxmlformats.org/officeDocument/2006/relationships/hyperlink" Target="javascript:__doPostBack('ctl00$cphContent$GridView1','Select$10')" TargetMode="External"/><Relationship Id="rId149" Type="http://schemas.openxmlformats.org/officeDocument/2006/relationships/hyperlink" Target="javascript:__doPostBack('ctl00$cphContent$GridView1','Select$15')" TargetMode="External"/><Relationship Id="rId5" Type="http://schemas.openxmlformats.org/officeDocument/2006/relationships/hyperlink" Target="javascript:__doPostBack('ctl00$cphContent$GridView1','Select$4')" TargetMode="External"/><Relationship Id="rId90" Type="http://schemas.openxmlformats.org/officeDocument/2006/relationships/hyperlink" Target="javascript:__doPostBack('ctl00$cphContent$GridView1','Select$17')" TargetMode="External"/><Relationship Id="rId95" Type="http://schemas.openxmlformats.org/officeDocument/2006/relationships/hyperlink" Target="javascript:__doPostBack('ctl00$cphContent$GridView1','Select$22')" TargetMode="External"/><Relationship Id="rId160" Type="http://schemas.openxmlformats.org/officeDocument/2006/relationships/hyperlink" Target="javascript:__doPostBack('ctl00$cphContent$GridView1','Select$26')" TargetMode="External"/><Relationship Id="rId165" Type="http://schemas.openxmlformats.org/officeDocument/2006/relationships/hyperlink" Target="javascript:__doPostBack('ctl00$cphContent$GridView1','Select$29')" TargetMode="External"/><Relationship Id="rId22" Type="http://schemas.openxmlformats.org/officeDocument/2006/relationships/hyperlink" Target="javascript:__doPostBack('ctl00$cphContent$GridView1','Select$21')" TargetMode="External"/><Relationship Id="rId27" Type="http://schemas.openxmlformats.org/officeDocument/2006/relationships/hyperlink" Target="javascript:__doPostBack('ctl00$cphContent$GridView1','Select$26')" TargetMode="External"/><Relationship Id="rId43" Type="http://schemas.openxmlformats.org/officeDocument/2006/relationships/hyperlink" Target="javascript:__doPostBack('ctl00$cphContent$GridView1','Select$10')" TargetMode="External"/><Relationship Id="rId48" Type="http://schemas.openxmlformats.org/officeDocument/2006/relationships/hyperlink" Target="javascript:__doPostBack('ctl00$cphContent$GridView1','Select$18')" TargetMode="External"/><Relationship Id="rId64" Type="http://schemas.openxmlformats.org/officeDocument/2006/relationships/hyperlink" Target="javascript:__doPostBack('ctl00$cphContent$GridView1','Select$31')" TargetMode="External"/><Relationship Id="rId69" Type="http://schemas.openxmlformats.org/officeDocument/2006/relationships/hyperlink" Target="javascript:__doPostBack('ctl00$cphContent$GridView1','Select$36')" TargetMode="External"/><Relationship Id="rId113" Type="http://schemas.openxmlformats.org/officeDocument/2006/relationships/hyperlink" Target="javascript:__doPostBack('ctl00$cphContent$GridView1','Select$16')" TargetMode="External"/><Relationship Id="rId118" Type="http://schemas.openxmlformats.org/officeDocument/2006/relationships/hyperlink" Target="javascript:__doPostBack('ctl00$cphContent$GridView1','Select$21')" TargetMode="External"/><Relationship Id="rId134" Type="http://schemas.openxmlformats.org/officeDocument/2006/relationships/hyperlink" Target="javascript:__doPostBack('ctl00$cphContent$GridView1','Select$0')" TargetMode="External"/><Relationship Id="rId139" Type="http://schemas.openxmlformats.org/officeDocument/2006/relationships/hyperlink" Target="javascript:__doPostBack('ctl00$cphContent$GridView1','Select$5')" TargetMode="External"/><Relationship Id="rId80" Type="http://schemas.openxmlformats.org/officeDocument/2006/relationships/hyperlink" Target="javascript:__doPostBack('ctl00$cphContent$GridView1','Select$7')" TargetMode="External"/><Relationship Id="rId85" Type="http://schemas.openxmlformats.org/officeDocument/2006/relationships/hyperlink" Target="javascript:__doPostBack('ctl00$cphContent$GridView1','Select$12')" TargetMode="External"/><Relationship Id="rId150" Type="http://schemas.openxmlformats.org/officeDocument/2006/relationships/hyperlink" Target="javascript:__doPostBack('ctl00$cphContent$GridView1','Select$16')" TargetMode="External"/><Relationship Id="rId155" Type="http://schemas.openxmlformats.org/officeDocument/2006/relationships/hyperlink" Target="javascript:__doPostBack('ctl00$cphContent$GridView1','Select$21')" TargetMode="External"/><Relationship Id="rId12" Type="http://schemas.openxmlformats.org/officeDocument/2006/relationships/hyperlink" Target="javascript:__doPostBack('ctl00$cphContent$GridView1','Select$11')" TargetMode="External"/><Relationship Id="rId17" Type="http://schemas.openxmlformats.org/officeDocument/2006/relationships/hyperlink" Target="javascript:__doPostBack('ctl00$cphContent$GridView1','Select$16')" TargetMode="External"/><Relationship Id="rId33" Type="http://schemas.openxmlformats.org/officeDocument/2006/relationships/hyperlink" Target="javascript:__doPostBack('ctl00$cphContent$GridView1','Select$32')" TargetMode="External"/><Relationship Id="rId38" Type="http://schemas.openxmlformats.org/officeDocument/2006/relationships/hyperlink" Target="javascript:__doPostBack('ctl00$cphContent$GridView1','Select$5')" TargetMode="External"/><Relationship Id="rId59" Type="http://schemas.openxmlformats.org/officeDocument/2006/relationships/hyperlink" Target="javascript:__doPostBack('ctl00$cphContent$GridView1','Select$29')" TargetMode="External"/><Relationship Id="rId103" Type="http://schemas.openxmlformats.org/officeDocument/2006/relationships/hyperlink" Target="javascript:__doPostBack('ctl00$cphContent$GridView1','Select$2')" TargetMode="External"/><Relationship Id="rId108" Type="http://schemas.openxmlformats.org/officeDocument/2006/relationships/hyperlink" Target="javascript:__doPostBack('ctl00$cphContent$GridView1','Select$11')" TargetMode="External"/><Relationship Id="rId124" Type="http://schemas.openxmlformats.org/officeDocument/2006/relationships/hyperlink" Target="javascript:__doPostBack('ctl00$cphContent$GridView1','Select$24')" TargetMode="External"/><Relationship Id="rId129" Type="http://schemas.openxmlformats.org/officeDocument/2006/relationships/hyperlink" Target="javascript:__doPostBack('ctl00$cphContent$GridView1','Select$0')" TargetMode="External"/><Relationship Id="rId54" Type="http://schemas.openxmlformats.org/officeDocument/2006/relationships/hyperlink" Target="javascript:__doPostBack('ctl00$cphContent$GridView1','Select$24')" TargetMode="External"/><Relationship Id="rId70" Type="http://schemas.openxmlformats.org/officeDocument/2006/relationships/hyperlink" Target="javascript:__doPostBack('ctl00$cphContent$GridView1','Select$37')" TargetMode="External"/><Relationship Id="rId75" Type="http://schemas.openxmlformats.org/officeDocument/2006/relationships/hyperlink" Target="javascript:__doPostBack('ctl00$cphContent$GridView1','Select$2')" TargetMode="External"/><Relationship Id="rId91" Type="http://schemas.openxmlformats.org/officeDocument/2006/relationships/hyperlink" Target="javascript:__doPostBack('ctl00$cphContent$GridView1','Select$18')" TargetMode="External"/><Relationship Id="rId96" Type="http://schemas.openxmlformats.org/officeDocument/2006/relationships/hyperlink" Target="javascript:__doPostBack('ctl00$cphContent$GridView1','Select$23')" TargetMode="External"/><Relationship Id="rId140" Type="http://schemas.openxmlformats.org/officeDocument/2006/relationships/hyperlink" Target="javascript:__doPostBack('ctl00$cphContent$GridView1','Select$6')" TargetMode="External"/><Relationship Id="rId145" Type="http://schemas.openxmlformats.org/officeDocument/2006/relationships/hyperlink" Target="javascript:__doPostBack('ctl00$cphContent$GridView1','Select$11')" TargetMode="External"/><Relationship Id="rId161" Type="http://schemas.openxmlformats.org/officeDocument/2006/relationships/hyperlink" Target="javascript:__doPostBack('ctl00$cphContent$GridView1','Select$27')" TargetMode="External"/><Relationship Id="rId166" Type="http://schemas.openxmlformats.org/officeDocument/2006/relationships/hyperlink" Target="javascript:__doPostBack('ctl00$cphContent$GridView1','Select$30')" TargetMode="External"/><Relationship Id="rId1" Type="http://schemas.openxmlformats.org/officeDocument/2006/relationships/hyperlink" Target="javascript:__doPostBack('ctl00$cphContent$GridView1','Select$0')" TargetMode="External"/><Relationship Id="rId6" Type="http://schemas.openxmlformats.org/officeDocument/2006/relationships/hyperlink" Target="javascript:__doPostBack('ctl00$cphContent$GridView1','Select$5')" TargetMode="External"/><Relationship Id="rId15" Type="http://schemas.openxmlformats.org/officeDocument/2006/relationships/hyperlink" Target="javascript:__doPostBack('ctl00$cphContent$GridView1','Select$14')" TargetMode="External"/><Relationship Id="rId23" Type="http://schemas.openxmlformats.org/officeDocument/2006/relationships/hyperlink" Target="javascript:__doPostBack('ctl00$cphContent$GridView1','Select$22')" TargetMode="External"/><Relationship Id="rId28" Type="http://schemas.openxmlformats.org/officeDocument/2006/relationships/hyperlink" Target="javascript:__doPostBack('ctl00$cphContent$GridView1','Select$27')" TargetMode="External"/><Relationship Id="rId36" Type="http://schemas.openxmlformats.org/officeDocument/2006/relationships/hyperlink" Target="javascript:__doPostBack('ctl00$cphContent$GridView1','Select$3')" TargetMode="External"/><Relationship Id="rId49" Type="http://schemas.openxmlformats.org/officeDocument/2006/relationships/hyperlink" Target="javascript:__doPostBack('ctl00$cphContent$GridView1','Select$19')" TargetMode="External"/><Relationship Id="rId57" Type="http://schemas.openxmlformats.org/officeDocument/2006/relationships/hyperlink" Target="javascript:__doPostBack('ctl00$cphContent$GridView1','Select$27')" TargetMode="External"/><Relationship Id="rId106" Type="http://schemas.openxmlformats.org/officeDocument/2006/relationships/hyperlink" Target="javascript:__doPostBack('ctl00$cphContent$GridView1','Select$9')" TargetMode="External"/><Relationship Id="rId114" Type="http://schemas.openxmlformats.org/officeDocument/2006/relationships/hyperlink" Target="javascript:__doPostBack('ctl00$cphContent$GridView1','Select$17')" TargetMode="External"/><Relationship Id="rId119" Type="http://schemas.openxmlformats.org/officeDocument/2006/relationships/hyperlink" Target="javascript:__doPostBack('ctl00$cphContent$GridView1','Select$18')" TargetMode="External"/><Relationship Id="rId127" Type="http://schemas.openxmlformats.org/officeDocument/2006/relationships/hyperlink" Target="javascript:__doPostBack('ctl00$cphContent$GridView1','Select$26')" TargetMode="External"/><Relationship Id="rId10" Type="http://schemas.openxmlformats.org/officeDocument/2006/relationships/hyperlink" Target="javascript:__doPostBack('ctl00$cphContent$GridView1','Select$9')" TargetMode="External"/><Relationship Id="rId31" Type="http://schemas.openxmlformats.org/officeDocument/2006/relationships/hyperlink" Target="javascript:__doPostBack('ctl00$cphContent$GridView1','Select$30')" TargetMode="External"/><Relationship Id="rId44" Type="http://schemas.openxmlformats.org/officeDocument/2006/relationships/hyperlink" Target="javascript:__doPostBack('ctl00$cphContent$GridView1','Select$11')" TargetMode="External"/><Relationship Id="rId52" Type="http://schemas.openxmlformats.org/officeDocument/2006/relationships/hyperlink" Target="javascript:__doPostBack('ctl00$cphContent$GridView1','Select$22')" TargetMode="External"/><Relationship Id="rId60" Type="http://schemas.openxmlformats.org/officeDocument/2006/relationships/hyperlink" Target="javascript:__doPostBack('ctl00$cphContent$GridView1','Select$27')" TargetMode="External"/><Relationship Id="rId65" Type="http://schemas.openxmlformats.org/officeDocument/2006/relationships/hyperlink" Target="javascript:__doPostBack('ctl00$cphContent$GridView1','Select$32')" TargetMode="External"/><Relationship Id="rId73" Type="http://schemas.openxmlformats.org/officeDocument/2006/relationships/hyperlink" Target="javascript:__doPostBack('ctl00$cphContent$GridView1','Select$0')" TargetMode="External"/><Relationship Id="rId78" Type="http://schemas.openxmlformats.org/officeDocument/2006/relationships/hyperlink" Target="javascript:__doPostBack('ctl00$cphContent$GridView1','Select$5')" TargetMode="External"/><Relationship Id="rId81" Type="http://schemas.openxmlformats.org/officeDocument/2006/relationships/hyperlink" Target="javascript:__doPostBack('ctl00$cphContent$GridView1','Select$8')" TargetMode="External"/><Relationship Id="rId86" Type="http://schemas.openxmlformats.org/officeDocument/2006/relationships/hyperlink" Target="javascript:__doPostBack('ctl00$cphContent$GridView1','Select$13')" TargetMode="External"/><Relationship Id="rId94" Type="http://schemas.openxmlformats.org/officeDocument/2006/relationships/hyperlink" Target="javascript:__doPostBack('ctl00$cphContent$GridView1','Select$21')" TargetMode="External"/><Relationship Id="rId99" Type="http://schemas.openxmlformats.org/officeDocument/2006/relationships/hyperlink" Target="javascript:__doPostBack('ctl00$cphContent$GridView1','Select$1')" TargetMode="External"/><Relationship Id="rId101" Type="http://schemas.openxmlformats.org/officeDocument/2006/relationships/hyperlink" Target="javascript:__doPostBack('ctl00$cphContent$GridView1','Select$0')" TargetMode="External"/><Relationship Id="rId122" Type="http://schemas.openxmlformats.org/officeDocument/2006/relationships/hyperlink" Target="javascript:__doPostBack('ctl00$cphContent$GridView1','Select$21')" TargetMode="External"/><Relationship Id="rId130" Type="http://schemas.openxmlformats.org/officeDocument/2006/relationships/hyperlink" Target="javascript:__doPostBack('ctl00$cphContent$GridView1','Select$1')" TargetMode="External"/><Relationship Id="rId135" Type="http://schemas.openxmlformats.org/officeDocument/2006/relationships/hyperlink" Target="javascript:__doPostBack('ctl00$cphContent$GridView1','Select$1')" TargetMode="External"/><Relationship Id="rId143" Type="http://schemas.openxmlformats.org/officeDocument/2006/relationships/hyperlink" Target="javascript:__doPostBack('ctl00$cphContent$GridView1','Select$9')" TargetMode="External"/><Relationship Id="rId148" Type="http://schemas.openxmlformats.org/officeDocument/2006/relationships/hyperlink" Target="javascript:__doPostBack('ctl00$cphContent$GridView1','Select$14')" TargetMode="External"/><Relationship Id="rId151" Type="http://schemas.openxmlformats.org/officeDocument/2006/relationships/hyperlink" Target="javascript:__doPostBack('ctl00$cphContent$GridView1','Select$17')" TargetMode="External"/><Relationship Id="rId156" Type="http://schemas.openxmlformats.org/officeDocument/2006/relationships/hyperlink" Target="javascript:__doPostBack('ctl00$cphContent$GridView1','Select$22')" TargetMode="External"/><Relationship Id="rId164" Type="http://schemas.openxmlformats.org/officeDocument/2006/relationships/hyperlink" Target="javascript:__doPostBack('ctl00$cphContent$GridView1','Select$30')" TargetMode="External"/><Relationship Id="rId4" Type="http://schemas.openxmlformats.org/officeDocument/2006/relationships/hyperlink" Target="javascript:__doPostBack('ctl00$cphContent$GridView1','Select$3')" TargetMode="External"/><Relationship Id="rId9" Type="http://schemas.openxmlformats.org/officeDocument/2006/relationships/hyperlink" Target="javascript:__doPostBack('ctl00$cphContent$GridView1','Select$8')" TargetMode="External"/><Relationship Id="rId13" Type="http://schemas.openxmlformats.org/officeDocument/2006/relationships/hyperlink" Target="javascript:__doPostBack('ctl00$cphContent$GridView1','Select$12')" TargetMode="External"/><Relationship Id="rId18" Type="http://schemas.openxmlformats.org/officeDocument/2006/relationships/hyperlink" Target="javascript:__doPostBack('ctl00$cphContent$GridView1','Select$17')" TargetMode="External"/><Relationship Id="rId39" Type="http://schemas.openxmlformats.org/officeDocument/2006/relationships/hyperlink" Target="javascript:__doPostBack('ctl00$cphContent$GridView1','Select$6')" TargetMode="External"/><Relationship Id="rId109" Type="http://schemas.openxmlformats.org/officeDocument/2006/relationships/hyperlink" Target="javascript:__doPostBack('ctl00$cphContent$GridView1','Select$12')" TargetMode="External"/><Relationship Id="rId34" Type="http://schemas.openxmlformats.org/officeDocument/2006/relationships/hyperlink" Target="javascript:__doPostBack('ctl00$cphContent$GridView1','Select$33')" TargetMode="External"/><Relationship Id="rId50" Type="http://schemas.openxmlformats.org/officeDocument/2006/relationships/hyperlink" Target="javascript:__doPostBack('ctl00$cphContent$GridView1','Select$20')" TargetMode="External"/><Relationship Id="rId55" Type="http://schemas.openxmlformats.org/officeDocument/2006/relationships/hyperlink" Target="javascript:__doPostBack('ctl00$cphContent$GridView1','Select$25')" TargetMode="External"/><Relationship Id="rId76" Type="http://schemas.openxmlformats.org/officeDocument/2006/relationships/hyperlink" Target="javascript:__doPostBack('ctl00$cphContent$GridView1','Select$3')" TargetMode="External"/><Relationship Id="rId97" Type="http://schemas.openxmlformats.org/officeDocument/2006/relationships/hyperlink" Target="javascript:__doPostBack('ctl00$cphContent$GridView1','Select$0')" TargetMode="External"/><Relationship Id="rId104" Type="http://schemas.openxmlformats.org/officeDocument/2006/relationships/hyperlink" Target="javascript:__doPostBack('ctl00$cphContent$GridView1','Select$7')" TargetMode="External"/><Relationship Id="rId120" Type="http://schemas.openxmlformats.org/officeDocument/2006/relationships/hyperlink" Target="javascript:__doPostBack('ctl00$cphContent$GridView1','Select$19')" TargetMode="External"/><Relationship Id="rId125" Type="http://schemas.openxmlformats.org/officeDocument/2006/relationships/hyperlink" Target="javascript:__doPostBack('ctl00$cphContent$GridView1','Select$25')" TargetMode="External"/><Relationship Id="rId141" Type="http://schemas.openxmlformats.org/officeDocument/2006/relationships/hyperlink" Target="javascript:__doPostBack('ctl00$cphContent$GridView1','Select$7')" TargetMode="External"/><Relationship Id="rId146" Type="http://schemas.openxmlformats.org/officeDocument/2006/relationships/hyperlink" Target="javascript:__doPostBack('ctl00$cphContent$GridView1','Select$12')" TargetMode="External"/><Relationship Id="rId167" Type="http://schemas.openxmlformats.org/officeDocument/2006/relationships/printerSettings" Target="../printerSettings/printerSettings67.bin"/><Relationship Id="rId7" Type="http://schemas.openxmlformats.org/officeDocument/2006/relationships/hyperlink" Target="javascript:__doPostBack('ctl00$cphContent$GridView1','Select$6')" TargetMode="External"/><Relationship Id="rId71" Type="http://schemas.openxmlformats.org/officeDocument/2006/relationships/hyperlink" Target="javascript:__doPostBack('ctl00$cphContent$GridView1','Select$38')" TargetMode="External"/><Relationship Id="rId92" Type="http://schemas.openxmlformats.org/officeDocument/2006/relationships/hyperlink" Target="javascript:__doPostBack('ctl00$cphContent$GridView1','Select$19')" TargetMode="External"/><Relationship Id="rId162" Type="http://schemas.openxmlformats.org/officeDocument/2006/relationships/hyperlink" Target="javascript:__doPostBack('ctl00$cphContent$GridView1','Select$28')" TargetMode="External"/><Relationship Id="rId2" Type="http://schemas.openxmlformats.org/officeDocument/2006/relationships/hyperlink" Target="javascript:__doPostBack('ctl00$cphContent$GridView1','Select$1')" TargetMode="External"/><Relationship Id="rId29" Type="http://schemas.openxmlformats.org/officeDocument/2006/relationships/hyperlink" Target="javascript:__doPostBack('ctl00$cphContent$GridView1','Select$28')" TargetMode="External"/><Relationship Id="rId24" Type="http://schemas.openxmlformats.org/officeDocument/2006/relationships/hyperlink" Target="javascript:__doPostBack('ctl00$cphContent$GridView1','Select$23')" TargetMode="External"/><Relationship Id="rId40" Type="http://schemas.openxmlformats.org/officeDocument/2006/relationships/hyperlink" Target="javascript:__doPostBack('ctl00$cphContent$GridView1','Select$7')" TargetMode="External"/><Relationship Id="rId45" Type="http://schemas.openxmlformats.org/officeDocument/2006/relationships/hyperlink" Target="javascript:__doPostBack('ctl00$cphContent$GridView1','Select$12')" TargetMode="External"/><Relationship Id="rId66" Type="http://schemas.openxmlformats.org/officeDocument/2006/relationships/hyperlink" Target="javascript:__doPostBack('ctl00$cphContent$GridView1','Select$33')" TargetMode="External"/><Relationship Id="rId87" Type="http://schemas.openxmlformats.org/officeDocument/2006/relationships/hyperlink" Target="javascript:__doPostBack('ctl00$cphContent$GridView1','Select$14')" TargetMode="External"/><Relationship Id="rId110" Type="http://schemas.openxmlformats.org/officeDocument/2006/relationships/hyperlink" Target="javascript:__doPostBack('ctl00$cphContent$GridView1','Select$13')" TargetMode="External"/><Relationship Id="rId115" Type="http://schemas.openxmlformats.org/officeDocument/2006/relationships/hyperlink" Target="javascript:__doPostBack('ctl00$cphContent$GridView1','Select$18')" TargetMode="External"/><Relationship Id="rId131" Type="http://schemas.openxmlformats.org/officeDocument/2006/relationships/hyperlink" Target="javascript:__doPostBack('ctl00$cphContent$GridView1','Select$2')" TargetMode="External"/><Relationship Id="rId136" Type="http://schemas.openxmlformats.org/officeDocument/2006/relationships/hyperlink" Target="javascript:__doPostBack('ctl00$cphContent$GridView1','Select$2')" TargetMode="External"/><Relationship Id="rId157" Type="http://schemas.openxmlformats.org/officeDocument/2006/relationships/hyperlink" Target="javascript:__doPostBack('ctl00$cphContent$GridView1','Select$23')" TargetMode="External"/><Relationship Id="rId61" Type="http://schemas.openxmlformats.org/officeDocument/2006/relationships/hyperlink" Target="javascript:__doPostBack('ctl00$cphContent$GridView1','Select$28')" TargetMode="External"/><Relationship Id="rId82" Type="http://schemas.openxmlformats.org/officeDocument/2006/relationships/hyperlink" Target="javascript:__doPostBack('ctl00$cphContent$GridView1','Select$9')" TargetMode="External"/><Relationship Id="rId152" Type="http://schemas.openxmlformats.org/officeDocument/2006/relationships/hyperlink" Target="javascript:__doPostBack('ctl00$cphContent$GridView1','Select$18')" TargetMode="External"/><Relationship Id="rId19" Type="http://schemas.openxmlformats.org/officeDocument/2006/relationships/hyperlink" Target="javascript:__doPostBack('ctl00$cphContent$GridView1','Select$18')" TargetMode="External"/><Relationship Id="rId14" Type="http://schemas.openxmlformats.org/officeDocument/2006/relationships/hyperlink" Target="javascript:__doPostBack('ctl00$cphContent$GridView1','Select$13')" TargetMode="External"/><Relationship Id="rId30" Type="http://schemas.openxmlformats.org/officeDocument/2006/relationships/hyperlink" Target="javascript:__doPostBack('ctl00$cphContent$GridView1','Select$29')" TargetMode="External"/><Relationship Id="rId35" Type="http://schemas.openxmlformats.org/officeDocument/2006/relationships/hyperlink" Target="javascript:__doPostBack('ctl00$cphContent$GridView1','Select$2')" TargetMode="External"/><Relationship Id="rId56" Type="http://schemas.openxmlformats.org/officeDocument/2006/relationships/hyperlink" Target="javascript:__doPostBack('ctl00$cphContent$GridView1','Select$26')" TargetMode="External"/><Relationship Id="rId77" Type="http://schemas.openxmlformats.org/officeDocument/2006/relationships/hyperlink" Target="javascript:__doPostBack('ctl00$cphContent$GridView1','Select$4')" TargetMode="External"/><Relationship Id="rId100" Type="http://schemas.openxmlformats.org/officeDocument/2006/relationships/hyperlink" Target="javascript:__doPostBack('ctl00$cphContent$GridView1','Select$0')" TargetMode="External"/><Relationship Id="rId105" Type="http://schemas.openxmlformats.org/officeDocument/2006/relationships/hyperlink" Target="javascript:__doPostBack('ctl00$cphContent$GridView1','Select$8')" TargetMode="External"/><Relationship Id="rId126" Type="http://schemas.openxmlformats.org/officeDocument/2006/relationships/hyperlink" Target="javascript:__doPostBack('ctl00$cphContent$GridView1','Select$25')" TargetMode="External"/><Relationship Id="rId147" Type="http://schemas.openxmlformats.org/officeDocument/2006/relationships/hyperlink" Target="javascript:__doPostBack('ctl00$cphContent$GridView1','Select$13')" TargetMode="External"/><Relationship Id="rId8" Type="http://schemas.openxmlformats.org/officeDocument/2006/relationships/hyperlink" Target="javascript:__doPostBack('ctl00$cphContent$GridView1','Select$7')" TargetMode="External"/><Relationship Id="rId51" Type="http://schemas.openxmlformats.org/officeDocument/2006/relationships/hyperlink" Target="javascript:__doPostBack('ctl00$cphContent$GridView1','Select$21')" TargetMode="External"/><Relationship Id="rId72" Type="http://schemas.openxmlformats.org/officeDocument/2006/relationships/hyperlink" Target="javascript:__doPostBack('ctl00$cphContent$GridView1','Select$39')" TargetMode="External"/><Relationship Id="rId93" Type="http://schemas.openxmlformats.org/officeDocument/2006/relationships/hyperlink" Target="javascript:__doPostBack('ctl00$cphContent$GridView1','Select$20')" TargetMode="External"/><Relationship Id="rId98" Type="http://schemas.openxmlformats.org/officeDocument/2006/relationships/hyperlink" Target="javascript:__doPostBack('ctl00$cphContent$GridView1','Select$0')" TargetMode="External"/><Relationship Id="rId121" Type="http://schemas.openxmlformats.org/officeDocument/2006/relationships/hyperlink" Target="javascript:__doPostBack('ctl00$cphContent$GridView1','Select$20')" TargetMode="External"/><Relationship Id="rId142" Type="http://schemas.openxmlformats.org/officeDocument/2006/relationships/hyperlink" Target="javascript:__doPostBack('ctl00$cphContent$GridView1','Select$8')" TargetMode="External"/><Relationship Id="rId163" Type="http://schemas.openxmlformats.org/officeDocument/2006/relationships/hyperlink" Target="javascript:__doPostBack('ctl00$cphContent$GridView1','Select$29')" TargetMode="External"/><Relationship Id="rId3" Type="http://schemas.openxmlformats.org/officeDocument/2006/relationships/hyperlink" Target="javascript:__doPostBack('ctl00$cphContent$GridView1','Select$2')" TargetMode="External"/><Relationship Id="rId25" Type="http://schemas.openxmlformats.org/officeDocument/2006/relationships/hyperlink" Target="javascript:__doPostBack('ctl00$cphContent$GridView1','Select$24')" TargetMode="External"/><Relationship Id="rId46" Type="http://schemas.openxmlformats.org/officeDocument/2006/relationships/hyperlink" Target="javascript:__doPostBack('ctl00$cphContent$GridView1','Select$16')" TargetMode="External"/><Relationship Id="rId67" Type="http://schemas.openxmlformats.org/officeDocument/2006/relationships/hyperlink" Target="javascript:__doPostBack('ctl00$cphContent$GridView1','Select$34')" TargetMode="External"/><Relationship Id="rId116" Type="http://schemas.openxmlformats.org/officeDocument/2006/relationships/hyperlink" Target="javascript:__doPostBack('ctl00$cphContent$GridView1','Select$19')" TargetMode="External"/><Relationship Id="rId137" Type="http://schemas.openxmlformats.org/officeDocument/2006/relationships/hyperlink" Target="javascript:__doPostBack('ctl00$cphContent$GridView1','Select$3')" TargetMode="External"/><Relationship Id="rId158" Type="http://schemas.openxmlformats.org/officeDocument/2006/relationships/hyperlink" Target="javascript:__doPostBack('ctl00$cphContent$GridView1','Select$24')" TargetMode="External"/><Relationship Id="rId20" Type="http://schemas.openxmlformats.org/officeDocument/2006/relationships/hyperlink" Target="javascript:__doPostBack('ctl00$cphContent$GridView1','Select$19')" TargetMode="External"/><Relationship Id="rId41" Type="http://schemas.openxmlformats.org/officeDocument/2006/relationships/hyperlink" Target="javascript:__doPostBack('ctl00$cphContent$GridView1','Select$8')" TargetMode="External"/><Relationship Id="rId62" Type="http://schemas.openxmlformats.org/officeDocument/2006/relationships/hyperlink" Target="javascript:__doPostBack('ctl00$cphContent$GridView1','Select$29')" TargetMode="External"/><Relationship Id="rId83" Type="http://schemas.openxmlformats.org/officeDocument/2006/relationships/hyperlink" Target="javascript:__doPostBack('ctl00$cphContent$GridView1','Select$10')" TargetMode="External"/><Relationship Id="rId88" Type="http://schemas.openxmlformats.org/officeDocument/2006/relationships/hyperlink" Target="javascript:__doPostBack('ctl00$cphContent$GridView1','Select$15')" TargetMode="External"/><Relationship Id="rId111" Type="http://schemas.openxmlformats.org/officeDocument/2006/relationships/hyperlink" Target="javascript:__doPostBack('ctl00$cphContent$GridView1','Select$14')" TargetMode="External"/><Relationship Id="rId132" Type="http://schemas.openxmlformats.org/officeDocument/2006/relationships/hyperlink" Target="javascript:__doPostBack('ctl00$cphContent$GridView1','Select$3')" TargetMode="External"/><Relationship Id="rId153" Type="http://schemas.openxmlformats.org/officeDocument/2006/relationships/hyperlink" Target="javascript:__doPostBack('ctl00$cphContent$GridView1','Select$19')"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81"/>
  <sheetViews>
    <sheetView view="pageBreakPreview" zoomScale="60" zoomScaleNormal="100" workbookViewId="0"/>
  </sheetViews>
  <sheetFormatPr defaultColWidth="0" defaultRowHeight="11.25" zeroHeight="1"/>
  <cols>
    <col min="1" max="1" width="10.6640625" style="108" customWidth="1"/>
    <col min="2" max="2" width="13.5" style="108" customWidth="1"/>
    <col min="3" max="3" width="24.6640625" style="108" customWidth="1"/>
    <col min="4" max="4" width="8" style="108" customWidth="1"/>
    <col min="5" max="5" width="29.1640625" style="108" customWidth="1"/>
    <col min="6" max="6" width="13.83203125" style="108" customWidth="1"/>
    <col min="7" max="7" width="21" style="108" customWidth="1"/>
    <col min="8" max="8" width="9.33203125" style="108" customWidth="1"/>
    <col min="9" max="16384" width="0" style="108" hidden="1"/>
  </cols>
  <sheetData>
    <row r="1" spans="1:7">
      <c r="A1" s="604" t="s">
        <v>554</v>
      </c>
      <c r="B1" s="3919"/>
    </row>
    <row r="2" spans="1:7">
      <c r="A2" s="1621"/>
      <c r="B2" s="3920"/>
      <c r="C2" s="3920"/>
      <c r="D2" s="3920"/>
      <c r="E2" s="3920"/>
      <c r="F2" s="3920"/>
      <c r="G2" s="3921"/>
    </row>
    <row r="3" spans="1:7">
      <c r="A3" s="483"/>
      <c r="B3" s="484"/>
      <c r="C3" s="484"/>
      <c r="D3" s="484"/>
      <c r="E3" s="484"/>
      <c r="F3" s="484"/>
      <c r="G3" s="3922"/>
    </row>
    <row r="4" spans="1:7">
      <c r="A4" s="483"/>
      <c r="B4" s="484"/>
      <c r="C4" s="484"/>
      <c r="D4" s="484"/>
      <c r="E4" s="484"/>
      <c r="F4" s="484"/>
      <c r="G4" s="3922"/>
    </row>
    <row r="5" spans="1:7">
      <c r="A5" s="483"/>
      <c r="B5" s="484"/>
      <c r="C5" s="484"/>
      <c r="D5" s="484"/>
      <c r="E5" s="484"/>
      <c r="F5" s="484"/>
      <c r="G5" s="3922"/>
    </row>
    <row r="6" spans="1:7">
      <c r="A6" s="483"/>
      <c r="B6" s="484"/>
      <c r="C6" s="484"/>
      <c r="D6" s="484"/>
      <c r="E6" s="484"/>
      <c r="F6" s="484"/>
      <c r="G6" s="3922"/>
    </row>
    <row r="7" spans="1:7">
      <c r="A7" s="483"/>
      <c r="B7" s="484"/>
      <c r="C7" s="484"/>
      <c r="D7" s="484"/>
      <c r="E7" s="484"/>
      <c r="F7" s="484"/>
      <c r="G7" s="3922"/>
    </row>
    <row r="8" spans="1:7">
      <c r="A8" s="483"/>
      <c r="B8" s="484"/>
      <c r="C8" s="484"/>
      <c r="D8" s="484"/>
      <c r="E8" s="484"/>
      <c r="F8" s="484"/>
      <c r="G8" s="3922"/>
    </row>
    <row r="9" spans="1:7">
      <c r="A9" s="483"/>
      <c r="B9" s="484"/>
      <c r="C9" s="484"/>
      <c r="D9" s="484"/>
      <c r="E9" s="484"/>
      <c r="F9" s="484"/>
      <c r="G9" s="3922"/>
    </row>
    <row r="10" spans="1:7">
      <c r="A10" s="483"/>
      <c r="B10" s="484"/>
      <c r="C10" s="484"/>
      <c r="D10" s="484"/>
      <c r="E10" s="484"/>
      <c r="F10" s="484"/>
      <c r="G10" s="3922"/>
    </row>
    <row r="11" spans="1:7">
      <c r="A11" s="483"/>
      <c r="B11" s="484"/>
      <c r="C11" s="484"/>
      <c r="D11" s="484"/>
      <c r="E11" s="484"/>
      <c r="F11" s="484"/>
      <c r="G11" s="3922"/>
    </row>
    <row r="12" spans="1:7" ht="30">
      <c r="A12" s="3959" t="s">
        <v>0</v>
      </c>
      <c r="B12" s="3960"/>
      <c r="C12" s="3960"/>
      <c r="D12" s="3960"/>
      <c r="E12" s="3960"/>
      <c r="F12" s="3960"/>
      <c r="G12" s="3961"/>
    </row>
    <row r="13" spans="1:7" ht="30">
      <c r="A13" s="3923"/>
      <c r="B13" s="3924"/>
      <c r="C13" s="3925"/>
      <c r="D13" s="3925"/>
      <c r="E13" s="484"/>
      <c r="F13" s="484"/>
      <c r="G13" s="3922"/>
    </row>
    <row r="14" spans="1:7" ht="20.25">
      <c r="A14" s="3962" t="s">
        <v>1</v>
      </c>
      <c r="B14" s="3963"/>
      <c r="C14" s="3963"/>
      <c r="D14" s="3963"/>
      <c r="E14" s="3963"/>
      <c r="F14" s="3963"/>
      <c r="G14" s="3964"/>
    </row>
    <row r="15" spans="1:7">
      <c r="A15" s="483" t="s">
        <v>2</v>
      </c>
      <c r="B15" s="484"/>
      <c r="C15" s="484"/>
      <c r="D15" s="484"/>
      <c r="E15" s="484"/>
      <c r="F15" s="484"/>
      <c r="G15" s="3922"/>
    </row>
    <row r="16" spans="1:7">
      <c r="A16" s="483" t="s">
        <v>2</v>
      </c>
      <c r="B16" s="484"/>
      <c r="C16" s="484"/>
      <c r="D16" s="484"/>
      <c r="E16" s="484"/>
      <c r="F16" s="484"/>
      <c r="G16" s="3922"/>
    </row>
    <row r="17" spans="1:7">
      <c r="A17" s="483" t="s">
        <v>2</v>
      </c>
      <c r="B17" s="484"/>
      <c r="C17" s="484"/>
      <c r="D17" s="484"/>
      <c r="E17" s="484"/>
      <c r="F17" s="484"/>
      <c r="G17" s="3922"/>
    </row>
    <row r="18" spans="1:7" ht="20.25">
      <c r="A18" s="3965" t="s">
        <v>14</v>
      </c>
      <c r="B18" s="3966"/>
      <c r="C18" s="3966"/>
      <c r="D18" s="3966"/>
      <c r="E18" s="3966"/>
      <c r="F18" s="3966"/>
      <c r="G18" s="3967"/>
    </row>
    <row r="19" spans="1:7">
      <c r="A19" s="483" t="s">
        <v>2</v>
      </c>
      <c r="B19" s="484"/>
      <c r="C19" s="484"/>
      <c r="D19" s="484"/>
      <c r="E19" s="484"/>
      <c r="F19" s="484"/>
      <c r="G19" s="3922"/>
    </row>
    <row r="20" spans="1:7">
      <c r="A20" s="483" t="s">
        <v>2</v>
      </c>
      <c r="B20" s="484"/>
      <c r="C20" s="484"/>
      <c r="D20" s="484"/>
      <c r="E20" s="484"/>
      <c r="F20" s="484"/>
      <c r="G20" s="3922"/>
    </row>
    <row r="21" spans="1:7">
      <c r="A21" s="483" t="s">
        <v>2</v>
      </c>
      <c r="B21" s="484"/>
      <c r="C21" s="484"/>
      <c r="D21" s="484"/>
      <c r="E21" s="484"/>
      <c r="F21" s="484"/>
      <c r="G21" s="3922"/>
    </row>
    <row r="22" spans="1:7">
      <c r="A22" s="483"/>
      <c r="B22" s="484"/>
      <c r="C22" s="484"/>
      <c r="D22" s="484"/>
      <c r="E22" s="484"/>
      <c r="F22" s="484"/>
      <c r="G22" s="3922"/>
    </row>
    <row r="23" spans="1:7">
      <c r="A23" s="3926" t="s">
        <v>2</v>
      </c>
      <c r="B23" s="811"/>
      <c r="C23" s="811"/>
      <c r="D23" s="811"/>
      <c r="E23" s="811"/>
      <c r="F23" s="811"/>
      <c r="G23" s="3927"/>
    </row>
    <row r="24" spans="1:7">
      <c r="A24" s="483" t="s">
        <v>2</v>
      </c>
      <c r="B24" s="484"/>
      <c r="C24" s="484"/>
      <c r="D24" s="484"/>
      <c r="E24" s="484"/>
      <c r="F24" s="484"/>
      <c r="G24" s="3922"/>
    </row>
    <row r="25" spans="1:7">
      <c r="A25" s="483" t="s">
        <v>2</v>
      </c>
      <c r="B25" s="484"/>
      <c r="C25" s="484"/>
      <c r="D25" s="484"/>
      <c r="E25" s="484"/>
      <c r="F25" s="484"/>
      <c r="G25" s="3922"/>
    </row>
    <row r="26" spans="1:7">
      <c r="A26" s="483" t="s">
        <v>2</v>
      </c>
      <c r="B26" s="484"/>
      <c r="C26" s="484"/>
      <c r="D26" s="484"/>
      <c r="E26" s="484"/>
      <c r="F26" s="484"/>
      <c r="G26" s="3922"/>
    </row>
    <row r="27" spans="1:7" ht="20.25">
      <c r="A27" s="3962" t="s">
        <v>3</v>
      </c>
      <c r="B27" s="3963"/>
      <c r="C27" s="3963"/>
      <c r="D27" s="3963"/>
      <c r="E27" s="3963"/>
      <c r="F27" s="3963"/>
      <c r="G27" s="3964"/>
    </row>
    <row r="28" spans="1:7" ht="20.25">
      <c r="A28" s="3928"/>
      <c r="B28" s="3929"/>
      <c r="C28" s="3929"/>
      <c r="D28" s="3929"/>
      <c r="E28" s="3929"/>
      <c r="F28" s="3929"/>
      <c r="G28" s="3930"/>
    </row>
    <row r="29" spans="1:7">
      <c r="A29" s="483"/>
      <c r="B29" s="484"/>
      <c r="C29" s="3931" t="s">
        <v>2</v>
      </c>
      <c r="D29" s="3931"/>
      <c r="E29" s="484"/>
      <c r="F29" s="484"/>
      <c r="G29" s="3922"/>
    </row>
    <row r="30" spans="1:7" ht="30">
      <c r="A30" s="3959" t="s">
        <v>4</v>
      </c>
      <c r="B30" s="3960"/>
      <c r="C30" s="3960"/>
      <c r="D30" s="3960"/>
      <c r="E30" s="3960"/>
      <c r="F30" s="3960"/>
      <c r="G30" s="3961"/>
    </row>
    <row r="31" spans="1:7" ht="30">
      <c r="A31" s="3932"/>
      <c r="B31" s="3925"/>
      <c r="C31" s="3925"/>
      <c r="D31" s="3925"/>
      <c r="E31" s="3925"/>
      <c r="F31" s="3925"/>
      <c r="G31" s="3933"/>
    </row>
    <row r="32" spans="1:7">
      <c r="A32" s="483"/>
      <c r="B32" s="484"/>
      <c r="C32" s="3931" t="s">
        <v>2</v>
      </c>
      <c r="D32" s="3931"/>
      <c r="E32" s="484"/>
      <c r="F32" s="484"/>
      <c r="G32" s="3922"/>
    </row>
    <row r="33" spans="1:7" ht="20.25">
      <c r="A33" s="3962" t="s">
        <v>5</v>
      </c>
      <c r="B33" s="3963"/>
      <c r="C33" s="3963"/>
      <c r="D33" s="3963"/>
      <c r="E33" s="3963"/>
      <c r="F33" s="3963"/>
      <c r="G33" s="3964"/>
    </row>
    <row r="34" spans="1:7" ht="18">
      <c r="A34" s="3934"/>
      <c r="B34" s="3935"/>
      <c r="C34" s="3936" t="s">
        <v>2</v>
      </c>
      <c r="D34" s="3936"/>
      <c r="E34" s="484"/>
      <c r="F34" s="484"/>
      <c r="G34" s="3922"/>
    </row>
    <row r="35" spans="1:7" ht="20.25">
      <c r="A35" s="3956" t="s">
        <v>553</v>
      </c>
      <c r="B35" s="3957"/>
      <c r="C35" s="3957"/>
      <c r="D35" s="3957"/>
      <c r="E35" s="3957"/>
      <c r="F35" s="3957"/>
      <c r="G35" s="3958"/>
    </row>
    <row r="36" spans="1:7">
      <c r="A36" s="483" t="s">
        <v>2</v>
      </c>
      <c r="B36" s="484"/>
      <c r="C36" s="484"/>
      <c r="D36" s="484"/>
      <c r="E36" s="484"/>
      <c r="F36" s="484"/>
      <c r="G36" s="3922"/>
    </row>
    <row r="37" spans="1:7">
      <c r="A37" s="483" t="s">
        <v>2</v>
      </c>
      <c r="B37" s="484"/>
      <c r="C37" s="484"/>
      <c r="D37" s="484"/>
      <c r="E37" s="484"/>
      <c r="F37" s="484"/>
      <c r="G37" s="3922"/>
    </row>
    <row r="38" spans="1:7">
      <c r="A38" s="483"/>
      <c r="B38" s="484"/>
      <c r="C38" s="811"/>
      <c r="D38" s="811"/>
      <c r="E38" s="811"/>
      <c r="F38" s="811"/>
      <c r="G38" s="3922"/>
    </row>
    <row r="39" spans="1:7">
      <c r="A39" s="483"/>
      <c r="B39" s="484"/>
      <c r="C39" s="484"/>
      <c r="D39" s="484"/>
      <c r="E39" s="484"/>
      <c r="F39" s="484"/>
      <c r="G39" s="3922"/>
    </row>
    <row r="40" spans="1:7">
      <c r="A40" s="483" t="s">
        <v>2</v>
      </c>
      <c r="B40" s="484"/>
      <c r="C40" s="484"/>
      <c r="D40" s="484"/>
      <c r="E40" s="484"/>
      <c r="F40" s="484"/>
      <c r="G40" s="3922"/>
    </row>
    <row r="41" spans="1:7">
      <c r="A41" s="483" t="s">
        <v>2</v>
      </c>
      <c r="B41" s="484"/>
      <c r="C41" s="484"/>
      <c r="D41" s="484"/>
      <c r="E41" s="484"/>
      <c r="F41" s="484"/>
      <c r="G41" s="3922"/>
    </row>
    <row r="42" spans="1:7" ht="14.25">
      <c r="A42" s="3937" t="s">
        <v>6</v>
      </c>
      <c r="B42" s="3938"/>
      <c r="C42" s="3939"/>
      <c r="D42" s="3939"/>
      <c r="E42" s="3939"/>
      <c r="F42" s="3939"/>
      <c r="G42" s="3922"/>
    </row>
    <row r="43" spans="1:7" ht="14.25">
      <c r="A43" s="3937" t="s">
        <v>7</v>
      </c>
      <c r="B43" s="3938"/>
      <c r="C43" s="3939"/>
      <c r="D43" s="3939"/>
      <c r="E43" s="3939"/>
      <c r="F43" s="3939"/>
      <c r="G43" s="3922"/>
    </row>
    <row r="44" spans="1:7" ht="12.75">
      <c r="A44" s="3940"/>
      <c r="B44" s="3939"/>
      <c r="C44" s="3939"/>
      <c r="D44" s="3939"/>
      <c r="E44" s="3939"/>
      <c r="F44" s="3939"/>
      <c r="G44" s="3922"/>
    </row>
    <row r="45" spans="1:7" ht="12.75">
      <c r="A45" s="3940"/>
      <c r="B45" s="3939"/>
      <c r="C45" s="3939"/>
      <c r="D45" s="3939"/>
      <c r="E45" s="3939"/>
      <c r="F45" s="3939"/>
      <c r="G45" s="3922"/>
    </row>
    <row r="46" spans="1:7" ht="12.75">
      <c r="A46" s="3940"/>
      <c r="B46" s="3939"/>
      <c r="C46" s="3939"/>
      <c r="D46" s="3939"/>
      <c r="E46" s="3939"/>
      <c r="F46" s="3939"/>
      <c r="G46" s="3922"/>
    </row>
    <row r="47" spans="1:7" ht="14.25">
      <c r="A47" s="3941" t="s">
        <v>11</v>
      </c>
      <c r="B47" s="3942" t="s">
        <v>15</v>
      </c>
      <c r="C47" s="3943"/>
      <c r="D47" s="3938" t="s">
        <v>12</v>
      </c>
      <c r="E47" s="3943" t="s">
        <v>519</v>
      </c>
      <c r="F47" s="3943"/>
      <c r="G47" s="3927"/>
    </row>
    <row r="48" spans="1:7" ht="14.25">
      <c r="A48" s="3937"/>
      <c r="B48" s="3938"/>
      <c r="C48" s="3938"/>
      <c r="D48" s="3938"/>
      <c r="E48" s="3938"/>
      <c r="F48" s="3938"/>
      <c r="G48" s="3922"/>
    </row>
    <row r="49" spans="1:7" ht="14.25">
      <c r="A49" s="3937"/>
      <c r="B49" s="3938"/>
      <c r="C49" s="3938"/>
      <c r="D49" s="3938"/>
      <c r="E49" s="3938"/>
      <c r="F49" s="3938"/>
      <c r="G49" s="3922"/>
    </row>
    <row r="50" spans="1:7" ht="14.25">
      <c r="A50" s="3937"/>
      <c r="B50" s="3938"/>
      <c r="C50" s="3938"/>
      <c r="D50" s="3938"/>
      <c r="E50" s="3938"/>
      <c r="F50" s="3938"/>
      <c r="G50" s="3922"/>
    </row>
    <row r="51" spans="1:7" ht="14.25">
      <c r="A51" s="3941" t="s">
        <v>9</v>
      </c>
      <c r="B51" s="3944"/>
      <c r="C51" s="3945" t="s">
        <v>16</v>
      </c>
      <c r="D51" s="3943"/>
      <c r="E51" s="3943"/>
      <c r="F51" s="3938"/>
      <c r="G51" s="3922"/>
    </row>
    <row r="52" spans="1:7" ht="14.25">
      <c r="A52" s="3941" t="s">
        <v>13</v>
      </c>
      <c r="B52" s="3944"/>
      <c r="C52" s="3938"/>
      <c r="D52" s="3938"/>
      <c r="E52" s="3938"/>
      <c r="F52" s="3938"/>
      <c r="G52" s="3922"/>
    </row>
    <row r="53" spans="1:7" ht="14.25">
      <c r="A53" s="3941"/>
      <c r="B53" s="3944"/>
      <c r="C53" s="3938"/>
      <c r="D53" s="3938"/>
      <c r="E53" s="3938"/>
      <c r="F53" s="3938"/>
      <c r="G53" s="3922"/>
    </row>
    <row r="54" spans="1:7" ht="14.25">
      <c r="A54" s="3937"/>
      <c r="B54" s="3938"/>
      <c r="C54" s="3938"/>
      <c r="D54" s="3938"/>
      <c r="E54" s="3938"/>
      <c r="F54" s="3938"/>
      <c r="G54" s="3922"/>
    </row>
    <row r="55" spans="1:7" ht="14.25">
      <c r="A55" s="3937"/>
      <c r="B55" s="3938"/>
      <c r="C55" s="3938"/>
      <c r="D55" s="3938"/>
      <c r="E55" s="3938"/>
      <c r="F55" s="3938"/>
      <c r="G55" s="3922"/>
    </row>
    <row r="56" spans="1:7" ht="14.25">
      <c r="A56" s="3941" t="s">
        <v>8</v>
      </c>
      <c r="B56" s="3944"/>
      <c r="C56" s="3943" t="s">
        <v>3684</v>
      </c>
      <c r="D56" s="3943"/>
      <c r="E56" s="3943"/>
      <c r="F56" s="3938"/>
      <c r="G56" s="3922"/>
    </row>
    <row r="57" spans="1:7" ht="14.25">
      <c r="A57" s="3941" t="s">
        <v>10</v>
      </c>
      <c r="B57" s="3944"/>
      <c r="C57" s="3938"/>
      <c r="D57" s="3938"/>
      <c r="E57" s="3938"/>
      <c r="F57" s="3938"/>
      <c r="G57" s="3922"/>
    </row>
    <row r="58" spans="1:7" ht="14.25">
      <c r="A58" s="3937"/>
      <c r="B58" s="3938"/>
      <c r="C58" s="3938"/>
      <c r="D58" s="3938"/>
      <c r="E58" s="3938"/>
      <c r="F58" s="3938"/>
      <c r="G58" s="3922"/>
    </row>
    <row r="59" spans="1:7" ht="14.25">
      <c r="A59" s="3937"/>
      <c r="B59" s="3938"/>
      <c r="C59" s="3938"/>
      <c r="D59" s="3938"/>
      <c r="E59" s="3938"/>
      <c r="F59" s="3938"/>
      <c r="G59" s="3922"/>
    </row>
    <row r="60" spans="1:7" ht="14.25">
      <c r="A60" s="3937"/>
      <c r="B60" s="3938"/>
      <c r="C60" s="3938"/>
      <c r="D60" s="3938"/>
      <c r="E60" s="3938"/>
      <c r="F60" s="3938"/>
      <c r="G60" s="3922"/>
    </row>
    <row r="61" spans="1:7" ht="12.75">
      <c r="A61" s="3940"/>
      <c r="B61" s="3939"/>
      <c r="C61" s="3939"/>
      <c r="D61" s="3939"/>
      <c r="E61" s="3939"/>
      <c r="F61" s="3939"/>
      <c r="G61" s="3922"/>
    </row>
    <row r="62" spans="1:7" ht="12.75">
      <c r="A62" s="3946"/>
      <c r="B62" s="3947"/>
      <c r="C62" s="3947"/>
      <c r="D62" s="3947"/>
      <c r="E62" s="3947"/>
      <c r="F62" s="3947"/>
      <c r="G62" s="3927"/>
    </row>
    <row r="63" spans="1:7" ht="12.75">
      <c r="A63" s="3948"/>
      <c r="B63" s="3948"/>
      <c r="C63" s="3948"/>
      <c r="D63" s="3948"/>
      <c r="E63" s="3948"/>
      <c r="F63" s="3948"/>
    </row>
    <row r="64" spans="1:7" ht="12.75">
      <c r="A64" s="3948"/>
      <c r="B64" s="3948"/>
      <c r="C64" s="3948"/>
      <c r="D64" s="3948"/>
      <c r="E64" s="3948"/>
      <c r="F64" s="3948"/>
    </row>
    <row r="65"/>
    <row r="66"/>
    <row r="67"/>
    <row r="68"/>
    <row r="69"/>
    <row r="70"/>
    <row r="71"/>
    <row r="72"/>
    <row r="73"/>
    <row r="74"/>
    <row r="75"/>
    <row r="76"/>
    <row r="77"/>
    <row r="78"/>
    <row r="79"/>
    <row r="80"/>
    <row r="81"/>
  </sheetData>
  <mergeCells count="7">
    <mergeCell ref="A35:G35"/>
    <mergeCell ref="A12:G12"/>
    <mergeCell ref="A14:G14"/>
    <mergeCell ref="A18:G18"/>
    <mergeCell ref="A27:G27"/>
    <mergeCell ref="A30:G30"/>
    <mergeCell ref="A33:G33"/>
  </mergeCells>
  <printOptions horizontalCentered="1" verticalCentered="1"/>
  <pageMargins left="1" right="1" top="0.5" bottom="0.5" header="0" footer="0"/>
  <pageSetup scale="86"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53"/>
  <sheetViews>
    <sheetView view="pageBreakPreview" zoomScale="85" zoomScaleNormal="75" zoomScaleSheetLayoutView="85" workbookViewId="0">
      <selection activeCell="A15" sqref="A15"/>
    </sheetView>
  </sheetViews>
  <sheetFormatPr defaultColWidth="9.1640625" defaultRowHeight="12.75"/>
  <cols>
    <col min="1" max="1" width="124.5" style="102" customWidth="1"/>
    <col min="2" max="11" width="9.1640625" style="102" customWidth="1"/>
    <col min="12" max="12" width="3.83203125" style="102" customWidth="1"/>
    <col min="13" max="13" width="2.5" style="102" customWidth="1"/>
    <col min="14" max="16384" width="9.1640625" style="102"/>
  </cols>
  <sheetData>
    <row r="1" spans="1:1">
      <c r="A1" s="3874" t="s">
        <v>377</v>
      </c>
    </row>
    <row r="3" spans="1:1">
      <c r="A3" s="102" t="s">
        <v>376</v>
      </c>
    </row>
    <row r="4" spans="1:1">
      <c r="A4" s="102" t="s">
        <v>375</v>
      </c>
    </row>
    <row r="5" spans="1:1">
      <c r="A5" s="102" t="s">
        <v>374</v>
      </c>
    </row>
    <row r="6" spans="1:1">
      <c r="A6" s="102" t="s">
        <v>373</v>
      </c>
    </row>
    <row r="7" spans="1:1">
      <c r="A7" s="102" t="s">
        <v>372</v>
      </c>
    </row>
    <row r="9" spans="1:1">
      <c r="A9" s="102" t="s">
        <v>371</v>
      </c>
    </row>
    <row r="10" spans="1:1">
      <c r="A10" s="102" t="s">
        <v>370</v>
      </c>
    </row>
    <row r="12" spans="1:1">
      <c r="A12" s="102" t="s">
        <v>369</v>
      </c>
    </row>
    <row r="13" spans="1:1">
      <c r="A13" s="102" t="s">
        <v>368</v>
      </c>
    </row>
    <row r="15" spans="1:1">
      <c r="A15" s="102" t="s">
        <v>367</v>
      </c>
    </row>
    <row r="16" spans="1:1">
      <c r="A16" s="102" t="s">
        <v>366</v>
      </c>
    </row>
    <row r="18" spans="1:1">
      <c r="A18" s="102" t="s">
        <v>365</v>
      </c>
    </row>
    <row r="19" spans="1:1">
      <c r="A19" s="102" t="s">
        <v>364</v>
      </c>
    </row>
    <row r="20" spans="1:1">
      <c r="A20" s="102" t="s">
        <v>363</v>
      </c>
    </row>
    <row r="21" spans="1:1">
      <c r="A21" s="102" t="s">
        <v>362</v>
      </c>
    </row>
    <row r="22" spans="1:1">
      <c r="A22" s="102" t="s">
        <v>361</v>
      </c>
    </row>
    <row r="24" spans="1:1">
      <c r="A24" s="102" t="s">
        <v>360</v>
      </c>
    </row>
    <row r="25" spans="1:1">
      <c r="A25" s="102" t="s">
        <v>359</v>
      </c>
    </row>
    <row r="27" spans="1:1">
      <c r="A27" s="102" t="s">
        <v>358</v>
      </c>
    </row>
    <row r="29" spans="1:1">
      <c r="A29" s="102" t="s">
        <v>357</v>
      </c>
    </row>
    <row r="31" spans="1:1">
      <c r="A31" s="102" t="s">
        <v>356</v>
      </c>
    </row>
    <row r="33" spans="1:1">
      <c r="A33" s="102" t="s">
        <v>355</v>
      </c>
    </row>
    <row r="34" spans="1:1">
      <c r="A34" s="102" t="s">
        <v>354</v>
      </c>
    </row>
    <row r="35" spans="1:1">
      <c r="A35" s="102" t="s">
        <v>353</v>
      </c>
    </row>
    <row r="37" spans="1:1">
      <c r="A37" s="102" t="s">
        <v>352</v>
      </c>
    </row>
    <row r="38" spans="1:1">
      <c r="A38" s="102" t="s">
        <v>351</v>
      </c>
    </row>
    <row r="40" spans="1:1">
      <c r="A40" s="102" t="s">
        <v>350</v>
      </c>
    </row>
    <row r="41" spans="1:1">
      <c r="A41" s="102" t="s">
        <v>349</v>
      </c>
    </row>
    <row r="43" spans="1:1">
      <c r="A43" s="102" t="s">
        <v>348</v>
      </c>
    </row>
    <row r="44" spans="1:1">
      <c r="A44" s="102" t="s">
        <v>347</v>
      </c>
    </row>
    <row r="46" spans="1:1">
      <c r="A46" s="102" t="s">
        <v>346</v>
      </c>
    </row>
    <row r="47" spans="1:1">
      <c r="A47" s="102" t="s">
        <v>345</v>
      </c>
    </row>
    <row r="48" spans="1:1">
      <c r="A48" s="102" t="s">
        <v>344</v>
      </c>
    </row>
    <row r="50" spans="1:1">
      <c r="A50" s="102" t="s">
        <v>343</v>
      </c>
    </row>
    <row r="51" spans="1:1">
      <c r="A51" s="102" t="s">
        <v>342</v>
      </c>
    </row>
    <row r="53" spans="1:1">
      <c r="A53" s="102" t="s">
        <v>341</v>
      </c>
    </row>
  </sheetData>
  <printOptions horizontalCentered="1" verticalCentered="1"/>
  <pageMargins left="1" right="1" top="0.5" bottom="0.5" header="0" footer="0"/>
  <pageSetup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5"/>
  <sheetViews>
    <sheetView defaultGridColor="0" view="pageBreakPreview" topLeftCell="A22" colorId="22" zoomScale="70" zoomScaleNormal="87" zoomScaleSheetLayoutView="70" workbookViewId="0"/>
  </sheetViews>
  <sheetFormatPr defaultColWidth="8.33203125" defaultRowHeight="9"/>
  <cols>
    <col min="1" max="1" width="1.83203125" style="3875" customWidth="1"/>
    <col min="2" max="2" width="33.83203125" style="3875" customWidth="1"/>
    <col min="3" max="3" width="59.5" style="3875" customWidth="1"/>
    <col min="4" max="4" width="11.1640625" style="3875" customWidth="1"/>
    <col min="5" max="5" width="5.83203125" style="3875" customWidth="1"/>
    <col min="6" max="6" width="6.83203125" style="3875" customWidth="1"/>
    <col min="7" max="7" width="1.83203125" style="3875" customWidth="1"/>
    <col min="8" max="8" width="40" style="3875" customWidth="1"/>
    <col min="9" max="9" width="7.5" style="3875" customWidth="1"/>
    <col min="10" max="10" width="3.33203125" style="3875" customWidth="1"/>
    <col min="11" max="16384" width="8.33203125" style="3875"/>
  </cols>
  <sheetData>
    <row r="1" spans="1:10" ht="11.25">
      <c r="A1" s="3893" t="s">
        <v>554</v>
      </c>
      <c r="B1" s="3879"/>
      <c r="C1" s="3879"/>
      <c r="D1" s="3879"/>
      <c r="E1" s="3879"/>
      <c r="F1" s="3879"/>
      <c r="G1" s="3879"/>
      <c r="H1" s="3876"/>
      <c r="I1" s="3876"/>
      <c r="J1" s="3892"/>
    </row>
    <row r="2" spans="1:10" ht="15.75" customHeight="1">
      <c r="A2" s="3891"/>
      <c r="B2" s="3890"/>
      <c r="C2" s="3890"/>
      <c r="D2" s="3890"/>
      <c r="E2" s="3890"/>
      <c r="F2" s="3890"/>
      <c r="G2" s="3889"/>
    </row>
    <row r="3" spans="1:10" ht="12" customHeight="1">
      <c r="A3" s="3888"/>
      <c r="B3" s="3887"/>
      <c r="C3" s="3887"/>
      <c r="D3" s="3887"/>
      <c r="E3" s="3887"/>
      <c r="F3" s="3887"/>
      <c r="G3" s="3883"/>
    </row>
    <row r="4" spans="1:10" ht="12" customHeight="1">
      <c r="A4" s="3888"/>
      <c r="B4" s="3887"/>
      <c r="C4" s="3887"/>
      <c r="D4" s="3887"/>
      <c r="E4" s="3887"/>
      <c r="F4" s="3887"/>
      <c r="G4" s="3883"/>
    </row>
    <row r="5" spans="1:10" ht="9.9499999999999993" customHeight="1">
      <c r="A5" s="3885"/>
      <c r="B5" s="3968" t="s">
        <v>17</v>
      </c>
      <c r="C5" s="3968"/>
      <c r="D5" s="3968"/>
      <c r="E5" s="3968"/>
      <c r="F5" s="3968"/>
      <c r="G5" s="3883"/>
    </row>
    <row r="6" spans="1:10" ht="9.9499999999999993" customHeight="1">
      <c r="A6" s="3885"/>
      <c r="B6" s="3879"/>
      <c r="C6" s="3879"/>
      <c r="D6" s="3879"/>
      <c r="E6" s="3879"/>
      <c r="F6" s="3879"/>
      <c r="G6" s="3883"/>
    </row>
    <row r="7" spans="1:10" ht="12" customHeight="1">
      <c r="A7" s="3885"/>
      <c r="B7" s="3879"/>
      <c r="C7" s="3879"/>
      <c r="D7" s="3886" t="s">
        <v>18</v>
      </c>
      <c r="E7" s="3879"/>
      <c r="F7" s="3886" t="s">
        <v>19</v>
      </c>
      <c r="G7" s="3883"/>
    </row>
    <row r="8" spans="1:10" ht="9.9499999999999993" customHeight="1">
      <c r="A8" s="3885"/>
      <c r="B8" s="3879"/>
      <c r="C8" s="3879"/>
      <c r="D8" s="3879"/>
      <c r="E8" s="3879"/>
      <c r="F8" s="3879"/>
      <c r="G8" s="3883"/>
    </row>
    <row r="9" spans="1:10" ht="12" customHeight="1">
      <c r="A9" s="3885"/>
      <c r="B9" s="3879" t="s">
        <v>20</v>
      </c>
      <c r="C9" s="3879"/>
      <c r="D9" s="3886" t="s">
        <v>21</v>
      </c>
      <c r="E9" s="3879"/>
      <c r="F9" s="3884" t="s">
        <v>22</v>
      </c>
      <c r="G9" s="3883"/>
    </row>
    <row r="10" spans="1:10" ht="12" customHeight="1">
      <c r="A10" s="3885"/>
      <c r="B10" s="3879" t="s">
        <v>23</v>
      </c>
      <c r="C10" s="3879"/>
      <c r="D10" s="3886" t="s">
        <v>24</v>
      </c>
      <c r="E10" s="3879"/>
      <c r="F10" s="3884" t="s">
        <v>25</v>
      </c>
      <c r="G10" s="3883"/>
    </row>
    <row r="11" spans="1:10" ht="12" customHeight="1">
      <c r="A11" s="3885"/>
      <c r="B11" s="3879" t="s">
        <v>26</v>
      </c>
      <c r="C11" s="3879"/>
      <c r="D11" s="3886" t="s">
        <v>27</v>
      </c>
      <c r="E11" s="3879"/>
      <c r="F11" s="3884" t="s">
        <v>28</v>
      </c>
      <c r="G11" s="3883"/>
    </row>
    <row r="12" spans="1:10" ht="12" customHeight="1">
      <c r="A12" s="3885"/>
      <c r="B12" s="3879" t="s">
        <v>29</v>
      </c>
      <c r="C12" s="3879"/>
      <c r="D12" s="3886" t="s">
        <v>30</v>
      </c>
      <c r="E12" s="3879"/>
      <c r="F12" s="3884" t="s">
        <v>31</v>
      </c>
      <c r="G12" s="3883"/>
    </row>
    <row r="13" spans="1:10" ht="12" customHeight="1">
      <c r="A13" s="3885"/>
      <c r="B13" s="3879" t="s">
        <v>32</v>
      </c>
      <c r="C13" s="3879"/>
      <c r="D13" s="3886" t="s">
        <v>33</v>
      </c>
      <c r="E13" s="3879"/>
      <c r="F13" s="3884" t="s">
        <v>34</v>
      </c>
      <c r="G13" s="3883"/>
    </row>
    <row r="14" spans="1:10" ht="12" customHeight="1">
      <c r="A14" s="3885"/>
      <c r="B14" s="3879" t="s">
        <v>35</v>
      </c>
      <c r="C14" s="3879"/>
      <c r="D14" s="3886" t="s">
        <v>36</v>
      </c>
      <c r="E14" s="3879"/>
      <c r="F14" s="3884" t="s">
        <v>37</v>
      </c>
      <c r="G14" s="3883"/>
    </row>
    <row r="15" spans="1:10" ht="12" customHeight="1">
      <c r="A15" s="3885"/>
      <c r="B15" s="3879" t="s">
        <v>38</v>
      </c>
      <c r="C15" s="3879"/>
      <c r="D15" s="3886" t="s">
        <v>39</v>
      </c>
      <c r="E15" s="3879"/>
      <c r="F15" s="3884" t="s">
        <v>40</v>
      </c>
      <c r="G15" s="3883"/>
    </row>
    <row r="16" spans="1:10" ht="12" customHeight="1">
      <c r="A16" s="3885"/>
      <c r="B16" s="3879" t="s">
        <v>41</v>
      </c>
      <c r="C16" s="3879"/>
      <c r="D16" s="3886" t="s">
        <v>42</v>
      </c>
      <c r="E16" s="3879"/>
      <c r="F16" s="3884" t="s">
        <v>43</v>
      </c>
      <c r="G16" s="3883"/>
    </row>
    <row r="17" spans="1:7" ht="12" customHeight="1">
      <c r="A17" s="3885"/>
      <c r="B17" s="3879" t="s">
        <v>44</v>
      </c>
      <c r="C17" s="3879"/>
      <c r="D17" s="3886" t="s">
        <v>45</v>
      </c>
      <c r="E17" s="3879"/>
      <c r="F17" s="3884" t="s">
        <v>46</v>
      </c>
      <c r="G17" s="3883"/>
    </row>
    <row r="18" spans="1:7" ht="12" customHeight="1">
      <c r="A18" s="3885"/>
      <c r="B18" s="3879"/>
      <c r="C18" s="3879"/>
      <c r="D18" s="3879"/>
      <c r="E18" s="3879"/>
      <c r="F18" s="3879"/>
      <c r="G18" s="3883"/>
    </row>
    <row r="19" spans="1:7" ht="12" customHeight="1">
      <c r="A19" s="3885"/>
      <c r="B19" s="3879" t="s">
        <v>47</v>
      </c>
      <c r="C19" s="3879"/>
      <c r="D19" s="3886" t="s">
        <v>48</v>
      </c>
      <c r="E19" s="3879"/>
      <c r="F19" s="3884" t="s">
        <v>49</v>
      </c>
      <c r="G19" s="3883"/>
    </row>
    <row r="20" spans="1:7" ht="12" customHeight="1">
      <c r="A20" s="3885"/>
      <c r="B20" s="3879" t="s">
        <v>50</v>
      </c>
      <c r="C20" s="3879"/>
      <c r="D20" s="3886" t="s">
        <v>51</v>
      </c>
      <c r="E20" s="3879"/>
      <c r="F20" s="3884" t="s">
        <v>52</v>
      </c>
      <c r="G20" s="3883"/>
    </row>
    <row r="21" spans="1:7" ht="12" customHeight="1">
      <c r="A21" s="3885"/>
      <c r="B21" s="3879" t="s">
        <v>53</v>
      </c>
      <c r="C21" s="3879"/>
      <c r="D21" s="3886" t="s">
        <v>54</v>
      </c>
      <c r="E21" s="3879"/>
      <c r="F21" s="3884" t="s">
        <v>55</v>
      </c>
      <c r="G21" s="3883"/>
    </row>
    <row r="22" spans="1:7" ht="12" customHeight="1">
      <c r="A22" s="3885"/>
      <c r="B22" s="3879" t="s">
        <v>56</v>
      </c>
      <c r="C22" s="3879"/>
      <c r="D22" s="3886" t="s">
        <v>57</v>
      </c>
      <c r="E22" s="3879"/>
      <c r="F22" s="3884" t="s">
        <v>58</v>
      </c>
      <c r="G22" s="3883"/>
    </row>
    <row r="23" spans="1:7" ht="12" customHeight="1">
      <c r="A23" s="3885"/>
      <c r="B23" s="3879" t="s">
        <v>59</v>
      </c>
      <c r="C23" s="3879"/>
      <c r="D23" s="3886" t="s">
        <v>60</v>
      </c>
      <c r="E23" s="3879"/>
      <c r="F23" s="3884" t="s">
        <v>61</v>
      </c>
      <c r="G23" s="3883"/>
    </row>
    <row r="24" spans="1:7" ht="12" customHeight="1">
      <c r="A24" s="3885"/>
      <c r="B24" s="3879" t="s">
        <v>62</v>
      </c>
      <c r="C24" s="3879"/>
      <c r="D24" s="3886" t="s">
        <v>63</v>
      </c>
      <c r="E24" s="3879"/>
      <c r="F24" s="3884" t="s">
        <v>64</v>
      </c>
      <c r="G24" s="3883"/>
    </row>
    <row r="25" spans="1:7" ht="12" customHeight="1">
      <c r="A25" s="3885"/>
      <c r="B25" s="3879" t="s">
        <v>65</v>
      </c>
      <c r="C25" s="3879"/>
      <c r="D25" s="3886" t="s">
        <v>66</v>
      </c>
      <c r="E25" s="3879"/>
      <c r="F25" s="3884" t="s">
        <v>67</v>
      </c>
      <c r="G25" s="3883"/>
    </row>
    <row r="26" spans="1:7" ht="12" customHeight="1">
      <c r="A26" s="3885"/>
      <c r="B26" s="3879" t="s">
        <v>68</v>
      </c>
      <c r="C26" s="3879"/>
      <c r="D26" s="3886" t="s">
        <v>69</v>
      </c>
      <c r="E26" s="3879"/>
      <c r="F26" s="3884" t="s">
        <v>70</v>
      </c>
      <c r="G26" s="3883"/>
    </row>
    <row r="27" spans="1:7" ht="12" customHeight="1">
      <c r="A27" s="3885"/>
      <c r="B27" s="3879" t="s">
        <v>71</v>
      </c>
      <c r="C27" s="3879"/>
      <c r="D27" s="3886" t="s">
        <v>72</v>
      </c>
      <c r="E27" s="3879"/>
      <c r="F27" s="3884" t="s">
        <v>73</v>
      </c>
      <c r="G27" s="3883"/>
    </row>
    <row r="28" spans="1:7" ht="12" customHeight="1">
      <c r="A28" s="3885"/>
      <c r="B28" s="3879" t="s">
        <v>74</v>
      </c>
      <c r="C28" s="3879"/>
      <c r="D28" s="3886" t="s">
        <v>75</v>
      </c>
      <c r="E28" s="3879"/>
      <c r="F28" s="3884" t="s">
        <v>76</v>
      </c>
      <c r="G28" s="3883"/>
    </row>
    <row r="29" spans="1:7" ht="12" customHeight="1">
      <c r="A29" s="3885"/>
      <c r="B29" s="3879" t="s">
        <v>77</v>
      </c>
      <c r="C29" s="3879"/>
      <c r="D29" s="3886" t="s">
        <v>78</v>
      </c>
      <c r="E29" s="3879"/>
      <c r="F29" s="3884" t="s">
        <v>79</v>
      </c>
      <c r="G29" s="3883"/>
    </row>
    <row r="30" spans="1:7" ht="12" customHeight="1">
      <c r="A30" s="3885"/>
      <c r="B30" s="3879" t="s">
        <v>80</v>
      </c>
      <c r="C30" s="3879"/>
      <c r="D30" s="3886" t="s">
        <v>81</v>
      </c>
      <c r="E30" s="3879"/>
      <c r="F30" s="3884" t="s">
        <v>82</v>
      </c>
      <c r="G30" s="3883"/>
    </row>
    <row r="31" spans="1:7" ht="12" customHeight="1">
      <c r="A31" s="3885"/>
      <c r="B31" s="3879"/>
      <c r="C31" s="3879"/>
      <c r="D31" s="3879"/>
      <c r="E31" s="3879"/>
      <c r="F31" s="3879"/>
      <c r="G31" s="3883"/>
    </row>
    <row r="32" spans="1:7" ht="12" customHeight="1">
      <c r="A32" s="3885"/>
      <c r="B32" s="3879" t="s">
        <v>83</v>
      </c>
      <c r="C32" s="3879"/>
      <c r="D32" s="3886" t="s">
        <v>84</v>
      </c>
      <c r="E32" s="3879"/>
      <c r="F32" s="3884" t="s">
        <v>85</v>
      </c>
      <c r="G32" s="3883"/>
    </row>
    <row r="33" spans="1:7" ht="12" customHeight="1">
      <c r="A33" s="3885"/>
      <c r="B33" s="3879" t="s">
        <v>86</v>
      </c>
      <c r="C33" s="3879"/>
      <c r="D33" s="3886" t="s">
        <v>87</v>
      </c>
      <c r="E33" s="3879"/>
      <c r="F33" s="3884" t="s">
        <v>88</v>
      </c>
      <c r="G33" s="3883"/>
    </row>
    <row r="34" spans="1:7" ht="12" customHeight="1">
      <c r="A34" s="3885"/>
      <c r="B34" s="3879" t="s">
        <v>89</v>
      </c>
      <c r="C34" s="3879"/>
      <c r="D34" s="3886" t="s">
        <v>90</v>
      </c>
      <c r="E34" s="3879"/>
      <c r="F34" s="3884" t="s">
        <v>91</v>
      </c>
      <c r="G34" s="3883"/>
    </row>
    <row r="35" spans="1:7" ht="12" customHeight="1">
      <c r="A35" s="3885"/>
      <c r="B35" s="3879" t="s">
        <v>92</v>
      </c>
      <c r="C35" s="3879"/>
      <c r="D35" s="3886" t="s">
        <v>93</v>
      </c>
      <c r="E35" s="3879"/>
      <c r="F35" s="3884" t="s">
        <v>94</v>
      </c>
      <c r="G35" s="3883"/>
    </row>
    <row r="36" spans="1:7" ht="12" customHeight="1">
      <c r="A36" s="3885"/>
      <c r="B36" s="3879" t="s">
        <v>95</v>
      </c>
      <c r="C36" s="3878"/>
      <c r="D36" s="3886" t="s">
        <v>96</v>
      </c>
      <c r="E36" s="3879"/>
      <c r="F36" s="3884" t="s">
        <v>97</v>
      </c>
      <c r="G36" s="3883"/>
    </row>
    <row r="37" spans="1:7" ht="12" customHeight="1">
      <c r="A37" s="3885"/>
      <c r="B37" s="3879" t="s">
        <v>98</v>
      </c>
      <c r="C37" s="3878"/>
      <c r="D37" s="3886" t="s">
        <v>99</v>
      </c>
      <c r="E37" s="3879"/>
      <c r="F37" s="3884" t="s">
        <v>100</v>
      </c>
      <c r="G37" s="3883"/>
    </row>
    <row r="38" spans="1:7" ht="12" customHeight="1">
      <c r="A38" s="3885"/>
      <c r="B38" s="3879" t="s">
        <v>101</v>
      </c>
      <c r="C38" s="3878"/>
      <c r="D38" s="3886" t="s">
        <v>102</v>
      </c>
      <c r="E38" s="3879"/>
      <c r="F38" s="3884" t="s">
        <v>103</v>
      </c>
      <c r="G38" s="3883"/>
    </row>
    <row r="39" spans="1:7" ht="12" customHeight="1">
      <c r="A39" s="3885"/>
      <c r="B39" s="3879" t="s">
        <v>104</v>
      </c>
      <c r="C39" s="3878"/>
      <c r="D39" s="3886" t="s">
        <v>105</v>
      </c>
      <c r="E39" s="3879"/>
      <c r="F39" s="3884" t="s">
        <v>106</v>
      </c>
      <c r="G39" s="3883"/>
    </row>
    <row r="40" spans="1:7" ht="12" customHeight="1">
      <c r="A40" s="3885"/>
      <c r="B40" s="3879" t="s">
        <v>107</v>
      </c>
      <c r="C40" s="3878"/>
      <c r="D40" s="3886" t="s">
        <v>108</v>
      </c>
      <c r="E40" s="3879"/>
      <c r="F40" s="3884" t="s">
        <v>109</v>
      </c>
      <c r="G40" s="3883"/>
    </row>
    <row r="41" spans="1:7" ht="12" customHeight="1">
      <c r="A41" s="3885"/>
      <c r="B41" s="3879"/>
      <c r="C41" s="3878"/>
      <c r="D41" s="3879"/>
      <c r="E41" s="3879"/>
      <c r="F41" s="3879"/>
      <c r="G41" s="3883"/>
    </row>
    <row r="42" spans="1:7" ht="12" customHeight="1">
      <c r="A42" s="3885"/>
      <c r="B42" s="3879" t="s">
        <v>110</v>
      </c>
      <c r="C42" s="3878"/>
      <c r="D42" s="3886" t="s">
        <v>111</v>
      </c>
      <c r="E42" s="3879"/>
      <c r="F42" s="3884" t="s">
        <v>112</v>
      </c>
      <c r="G42" s="3883"/>
    </row>
    <row r="43" spans="1:7" ht="12" customHeight="1">
      <c r="A43" s="3885"/>
      <c r="B43" s="3879" t="s">
        <v>113</v>
      </c>
      <c r="C43" s="3878"/>
      <c r="D43" s="3886" t="s">
        <v>114</v>
      </c>
      <c r="E43" s="3879"/>
      <c r="F43" s="3884" t="s">
        <v>115</v>
      </c>
      <c r="G43" s="3883"/>
    </row>
    <row r="44" spans="1:7" ht="12" customHeight="1">
      <c r="A44" s="3885"/>
      <c r="B44" s="3879" t="s">
        <v>116</v>
      </c>
      <c r="C44" s="3878"/>
      <c r="D44" s="3886" t="s">
        <v>117</v>
      </c>
      <c r="E44" s="3879"/>
      <c r="F44" s="3884" t="s">
        <v>118</v>
      </c>
      <c r="G44" s="3883"/>
    </row>
    <row r="45" spans="1:7" ht="12" customHeight="1">
      <c r="A45" s="3885"/>
      <c r="B45" s="3879" t="s">
        <v>119</v>
      </c>
      <c r="C45" s="3878"/>
      <c r="D45" s="3879"/>
      <c r="E45" s="3879"/>
      <c r="F45" s="3879"/>
      <c r="G45" s="3883"/>
    </row>
    <row r="46" spans="1:7" ht="12" customHeight="1">
      <c r="A46" s="3885"/>
      <c r="B46" s="3879" t="s">
        <v>120</v>
      </c>
      <c r="C46" s="3878"/>
      <c r="D46" s="3886" t="s">
        <v>121</v>
      </c>
      <c r="E46" s="3879"/>
      <c r="F46" s="3884" t="s">
        <v>122</v>
      </c>
      <c r="G46" s="3883"/>
    </row>
    <row r="47" spans="1:7" ht="12" customHeight="1">
      <c r="A47" s="3885"/>
      <c r="B47" s="3879"/>
      <c r="C47" s="3878"/>
      <c r="D47" s="3879"/>
      <c r="E47" s="3879"/>
      <c r="F47" s="3879"/>
      <c r="G47" s="3883"/>
    </row>
    <row r="48" spans="1:7" ht="12" customHeight="1">
      <c r="A48" s="3885"/>
      <c r="B48" s="3879" t="s">
        <v>123</v>
      </c>
      <c r="C48" s="3878"/>
      <c r="D48" s="3886" t="s">
        <v>124</v>
      </c>
      <c r="E48" s="3879"/>
      <c r="F48" s="3884" t="s">
        <v>125</v>
      </c>
      <c r="G48" s="3883"/>
    </row>
    <row r="49" spans="1:7" ht="12" customHeight="1">
      <c r="A49" s="3885"/>
      <c r="B49" s="3879" t="s">
        <v>126</v>
      </c>
      <c r="C49" s="3878"/>
      <c r="D49" s="3886" t="s">
        <v>127</v>
      </c>
      <c r="E49" s="3879"/>
      <c r="F49" s="3884" t="s">
        <v>128</v>
      </c>
      <c r="G49" s="3883"/>
    </row>
    <row r="50" spans="1:7" ht="12" customHeight="1">
      <c r="A50" s="3885"/>
      <c r="B50" s="3879" t="s">
        <v>129</v>
      </c>
      <c r="C50" s="3878"/>
      <c r="D50" s="3886" t="s">
        <v>130</v>
      </c>
      <c r="E50" s="3879"/>
      <c r="F50" s="3884" t="s">
        <v>131</v>
      </c>
      <c r="G50" s="3883"/>
    </row>
    <row r="51" spans="1:7" ht="12" customHeight="1">
      <c r="A51" s="3885"/>
      <c r="B51" s="3879" t="s">
        <v>132</v>
      </c>
      <c r="C51" s="3878"/>
      <c r="D51" s="3886" t="s">
        <v>133</v>
      </c>
      <c r="E51" s="3879"/>
      <c r="F51" s="3884" t="s">
        <v>134</v>
      </c>
      <c r="G51" s="3883"/>
    </row>
    <row r="52" spans="1:7" ht="12" customHeight="1">
      <c r="A52" s="3885"/>
      <c r="B52" s="3879" t="s">
        <v>135</v>
      </c>
      <c r="C52" s="3878"/>
      <c r="D52" s="3886" t="s">
        <v>136</v>
      </c>
      <c r="E52" s="3879"/>
      <c r="F52" s="3884" t="s">
        <v>137</v>
      </c>
      <c r="G52" s="3883"/>
    </row>
    <row r="53" spans="1:7" ht="12" customHeight="1">
      <c r="A53" s="3885"/>
      <c r="B53" s="3879" t="s">
        <v>138</v>
      </c>
      <c r="C53" s="3878"/>
      <c r="D53" s="3886" t="s">
        <v>139</v>
      </c>
      <c r="E53" s="3879"/>
      <c r="F53" s="3884" t="s">
        <v>140</v>
      </c>
      <c r="G53" s="3883"/>
    </row>
    <row r="54" spans="1:7" ht="12" customHeight="1">
      <c r="A54" s="3885"/>
      <c r="B54" s="3879" t="s">
        <v>141</v>
      </c>
      <c r="C54" s="3878"/>
      <c r="D54" s="3886" t="s">
        <v>142</v>
      </c>
      <c r="E54" s="3879"/>
      <c r="F54" s="3884" t="s">
        <v>143</v>
      </c>
      <c r="G54" s="3883"/>
    </row>
    <row r="55" spans="1:7" ht="12" customHeight="1">
      <c r="A55" s="3885"/>
      <c r="B55" s="3879" t="s">
        <v>144</v>
      </c>
      <c r="C55" s="3878"/>
      <c r="D55" s="3886" t="s">
        <v>145</v>
      </c>
      <c r="E55" s="3879"/>
      <c r="F55" s="3884" t="s">
        <v>146</v>
      </c>
      <c r="G55" s="3883"/>
    </row>
    <row r="56" spans="1:7" ht="12" customHeight="1">
      <c r="A56" s="3885"/>
      <c r="B56" s="3879" t="s">
        <v>147</v>
      </c>
      <c r="C56" s="3878"/>
      <c r="D56" s="3886" t="s">
        <v>148</v>
      </c>
      <c r="E56" s="3879"/>
      <c r="F56" s="3884" t="s">
        <v>149</v>
      </c>
      <c r="G56" s="3883"/>
    </row>
    <row r="57" spans="1:7" ht="12" customHeight="1">
      <c r="A57" s="3885"/>
      <c r="B57" s="3879" t="s">
        <v>150</v>
      </c>
      <c r="C57" s="3878"/>
      <c r="D57" s="3886" t="s">
        <v>151</v>
      </c>
      <c r="E57" s="3879"/>
      <c r="F57" s="3884" t="s">
        <v>152</v>
      </c>
      <c r="G57" s="3883"/>
    </row>
    <row r="58" spans="1:7" ht="12" customHeight="1">
      <c r="A58" s="3885"/>
      <c r="B58" s="3879" t="s">
        <v>153</v>
      </c>
      <c r="C58" s="3878"/>
      <c r="D58" s="3886" t="s">
        <v>154</v>
      </c>
      <c r="E58" s="3879"/>
      <c r="F58" s="3884" t="s">
        <v>155</v>
      </c>
      <c r="G58" s="3883"/>
    </row>
    <row r="59" spans="1:7" ht="12" customHeight="1">
      <c r="A59" s="3885"/>
      <c r="B59" s="3879" t="s">
        <v>156</v>
      </c>
      <c r="C59" s="3878"/>
      <c r="D59" s="3886" t="s">
        <v>157</v>
      </c>
      <c r="E59" s="3879"/>
      <c r="F59" s="3884" t="s">
        <v>155</v>
      </c>
      <c r="G59" s="3883"/>
    </row>
    <row r="60" spans="1:7" ht="12" customHeight="1">
      <c r="A60" s="3885"/>
      <c r="B60" s="3879" t="s">
        <v>158</v>
      </c>
      <c r="C60" s="3878"/>
      <c r="D60" s="3886" t="s">
        <v>159</v>
      </c>
      <c r="E60" s="3879"/>
      <c r="F60" s="3884" t="s">
        <v>160</v>
      </c>
      <c r="G60" s="3883"/>
    </row>
    <row r="61" spans="1:7" ht="12" customHeight="1">
      <c r="A61" s="3885"/>
      <c r="B61" s="3879"/>
      <c r="C61" s="3878"/>
      <c r="D61" s="3886"/>
      <c r="E61" s="3879"/>
      <c r="F61" s="3884"/>
      <c r="G61" s="3883"/>
    </row>
    <row r="62" spans="1:7" ht="12" customHeight="1">
      <c r="A62" s="3885"/>
      <c r="B62" s="3879" t="s">
        <v>551</v>
      </c>
      <c r="C62" s="3878"/>
      <c r="D62" s="3879"/>
      <c r="E62" s="3879"/>
      <c r="F62" s="3879">
        <v>98</v>
      </c>
      <c r="G62" s="3883"/>
    </row>
    <row r="63" spans="1:7" ht="12" customHeight="1">
      <c r="A63" s="3885"/>
      <c r="B63" s="3879" t="s">
        <v>161</v>
      </c>
      <c r="C63" s="3878"/>
      <c r="D63" s="3879"/>
      <c r="E63" s="3879"/>
      <c r="F63" s="3884">
        <v>121</v>
      </c>
      <c r="G63" s="3883"/>
    </row>
    <row r="64" spans="1:7" ht="12" customHeight="1">
      <c r="A64" s="3885"/>
      <c r="B64" s="3879" t="s">
        <v>163</v>
      </c>
      <c r="C64" s="3878"/>
      <c r="D64" s="3879"/>
      <c r="E64" s="3879"/>
      <c r="F64" s="3884">
        <v>122</v>
      </c>
      <c r="G64" s="3883"/>
    </row>
    <row r="65" spans="1:9" ht="12" customHeight="1">
      <c r="A65" s="3885"/>
      <c r="B65" s="3879" t="s">
        <v>164</v>
      </c>
      <c r="C65" s="3878"/>
      <c r="D65" s="3879"/>
      <c r="E65" s="3879"/>
      <c r="F65" s="3884">
        <v>123</v>
      </c>
      <c r="G65" s="3883"/>
    </row>
    <row r="66" spans="1:9" ht="12" customHeight="1">
      <c r="A66" s="3885"/>
      <c r="B66" s="3879"/>
      <c r="C66" s="3878"/>
      <c r="D66" s="3879"/>
      <c r="E66" s="3879"/>
      <c r="F66" s="3884"/>
      <c r="G66" s="3883"/>
    </row>
    <row r="67" spans="1:9" ht="12" customHeight="1">
      <c r="A67" s="3885"/>
      <c r="B67" s="3879"/>
      <c r="C67" s="3878"/>
      <c r="D67" s="3879"/>
      <c r="E67" s="3879"/>
      <c r="F67" s="3884"/>
      <c r="G67" s="3883"/>
    </row>
    <row r="68" spans="1:9" ht="12" customHeight="1">
      <c r="A68" s="3885"/>
      <c r="B68" s="3879"/>
      <c r="C68" s="3878"/>
      <c r="D68" s="3879"/>
      <c r="E68" s="3879"/>
      <c r="F68" s="3884"/>
      <c r="G68" s="3883"/>
    </row>
    <row r="69" spans="1:9" ht="12" customHeight="1">
      <c r="A69" s="3885"/>
      <c r="B69" s="3879"/>
      <c r="C69" s="3878"/>
      <c r="D69" s="3879"/>
      <c r="E69" s="3879"/>
      <c r="F69" s="3884"/>
      <c r="G69" s="3883"/>
    </row>
    <row r="70" spans="1:9" ht="12" customHeight="1">
      <c r="A70" s="3885"/>
      <c r="B70" s="3879"/>
      <c r="C70" s="3878"/>
      <c r="D70" s="3879"/>
      <c r="E70" s="3879"/>
      <c r="F70" s="3884"/>
      <c r="G70" s="3883"/>
    </row>
    <row r="71" spans="1:9" ht="12" customHeight="1">
      <c r="A71" s="3885"/>
      <c r="B71" s="3879"/>
      <c r="C71" s="3878"/>
      <c r="D71" s="3879"/>
      <c r="E71" s="3879"/>
      <c r="F71" s="3884"/>
      <c r="G71" s="3883"/>
    </row>
    <row r="72" spans="1:9" ht="12" customHeight="1">
      <c r="A72" s="3885"/>
      <c r="B72" s="3879"/>
      <c r="C72" s="3878"/>
      <c r="D72" s="3879"/>
      <c r="E72" s="3879"/>
      <c r="F72" s="3884"/>
      <c r="G72" s="3883"/>
    </row>
    <row r="73" spans="1:9" ht="9.9499999999999993" customHeight="1">
      <c r="A73" s="3885"/>
      <c r="B73" s="3879"/>
      <c r="C73" s="3878"/>
      <c r="D73" s="3879"/>
      <c r="E73" s="3879"/>
      <c r="F73" s="3884"/>
      <c r="G73" s="3883"/>
    </row>
    <row r="74" spans="1:9" ht="9.9499999999999993" customHeight="1">
      <c r="A74" s="3882"/>
      <c r="B74" s="3881"/>
      <c r="C74" s="3881"/>
      <c r="D74" s="3881"/>
      <c r="E74" s="3881"/>
      <c r="F74" s="3881"/>
      <c r="G74" s="3880"/>
    </row>
    <row r="75" spans="1:9" ht="12" customHeight="1">
      <c r="A75" s="3879" t="s">
        <v>165</v>
      </c>
      <c r="B75" s="3879"/>
      <c r="C75" s="3879"/>
      <c r="D75" s="3879"/>
      <c r="E75" s="3879"/>
      <c r="F75" s="3879"/>
      <c r="G75" s="3878"/>
      <c r="H75" s="3877"/>
      <c r="I75" s="3876"/>
    </row>
  </sheetData>
  <mergeCells count="1">
    <mergeCell ref="B5:F5"/>
  </mergeCells>
  <printOptions horizontalCentered="1"/>
  <pageMargins left="1" right="1" top="0.5" bottom="0.5" header="0" footer="0"/>
  <pageSetup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44"/>
  <sheetViews>
    <sheetView view="pageBreakPreview" zoomScale="85" zoomScaleNormal="100" zoomScaleSheetLayoutView="85" workbookViewId="0"/>
  </sheetViews>
  <sheetFormatPr defaultColWidth="11.33203125" defaultRowHeight="12.75"/>
  <cols>
    <col min="1" max="1" width="4.33203125" style="11" customWidth="1"/>
    <col min="2" max="2" width="57" style="11" customWidth="1"/>
    <col min="3" max="3" width="37.6640625" style="11" customWidth="1"/>
    <col min="4" max="4" width="46.83203125" style="11" customWidth="1"/>
    <col min="5" max="5" width="3.5" style="11" customWidth="1"/>
    <col min="6" max="16384" width="11.33203125" style="11"/>
  </cols>
  <sheetData>
    <row r="1" spans="1:8">
      <c r="A1" s="3873"/>
      <c r="B1" s="7"/>
      <c r="C1" s="8"/>
      <c r="D1" s="3969" t="s">
        <v>554</v>
      </c>
      <c r="E1" s="3969"/>
      <c r="F1" s="9"/>
      <c r="G1" s="9"/>
      <c r="H1" s="10"/>
    </row>
    <row r="2" spans="1:8" ht="9.9499999999999993" customHeight="1">
      <c r="A2" s="12"/>
      <c r="B2" s="13"/>
      <c r="C2" s="14"/>
      <c r="D2" s="14"/>
      <c r="E2" s="103"/>
    </row>
    <row r="3" spans="1:8" ht="15.95" customHeight="1">
      <c r="A3" s="3970" t="s">
        <v>166</v>
      </c>
      <c r="B3" s="3971"/>
      <c r="C3" s="3971"/>
      <c r="D3" s="3971"/>
      <c r="E3" s="23"/>
    </row>
    <row r="4" spans="1:8" ht="9.9499999999999993" customHeight="1">
      <c r="A4" s="15"/>
      <c r="B4" s="16"/>
      <c r="C4" s="17"/>
      <c r="D4" s="17"/>
      <c r="E4" s="104"/>
    </row>
    <row r="5" spans="1:8" ht="9.9499999999999993" customHeight="1">
      <c r="A5" s="15"/>
      <c r="B5" s="16"/>
      <c r="C5" s="17"/>
      <c r="D5" s="17"/>
      <c r="E5" s="23"/>
    </row>
    <row r="6" spans="1:8" s="20" customFormat="1" ht="12.75" customHeight="1">
      <c r="A6" s="18"/>
      <c r="B6" s="3975" t="s">
        <v>381</v>
      </c>
      <c r="C6" s="3975"/>
      <c r="D6" s="3975"/>
      <c r="E6" s="105"/>
    </row>
    <row r="7" spans="1:8" s="20" customFormat="1" ht="12.75" customHeight="1">
      <c r="A7" s="18"/>
      <c r="B7" s="3975"/>
      <c r="C7" s="3975"/>
      <c r="D7" s="3975"/>
      <c r="E7" s="105"/>
    </row>
    <row r="8" spans="1:8" s="20" customFormat="1" ht="12.75" customHeight="1">
      <c r="A8" s="18"/>
      <c r="B8" s="3975"/>
      <c r="C8" s="3975"/>
      <c r="D8" s="3975"/>
      <c r="E8" s="105"/>
    </row>
    <row r="9" spans="1:8" ht="10.5" customHeight="1">
      <c r="A9" s="15"/>
      <c r="B9" s="19"/>
      <c r="C9" s="16"/>
      <c r="D9" s="16"/>
      <c r="E9" s="23"/>
    </row>
    <row r="10" spans="1:8" ht="10.5" customHeight="1">
      <c r="A10" s="15"/>
      <c r="B10" s="21"/>
      <c r="C10" s="22"/>
      <c r="D10" s="22"/>
      <c r="E10" s="23"/>
    </row>
    <row r="11" spans="1:8" ht="12" customHeight="1">
      <c r="A11" s="15"/>
      <c r="B11" s="17" t="s">
        <v>167</v>
      </c>
      <c r="C11" s="16"/>
      <c r="D11" s="16"/>
      <c r="E11" s="23"/>
    </row>
    <row r="12" spans="1:8" ht="9.9499999999999993" customHeight="1">
      <c r="A12" s="15"/>
      <c r="B12" s="16"/>
      <c r="C12" s="16"/>
      <c r="D12" s="16"/>
      <c r="E12" s="106"/>
    </row>
    <row r="13" spans="1:8" ht="9.9499999999999993" customHeight="1">
      <c r="A13" s="15"/>
      <c r="B13" s="16"/>
      <c r="C13" s="16"/>
      <c r="D13" s="16"/>
      <c r="E13" s="23"/>
    </row>
    <row r="14" spans="1:8" ht="9.9499999999999993" customHeight="1">
      <c r="A14" s="15"/>
      <c r="B14" s="16"/>
      <c r="C14" s="16"/>
      <c r="D14" s="16"/>
      <c r="E14" s="23"/>
    </row>
    <row r="15" spans="1:8" ht="10.5" customHeight="1">
      <c r="A15" s="15"/>
      <c r="B15" s="16"/>
      <c r="C15" s="16"/>
      <c r="D15" s="16"/>
      <c r="E15" s="23"/>
    </row>
    <row r="16" spans="1:8" ht="12.75" customHeight="1">
      <c r="A16" s="15"/>
      <c r="B16" s="22"/>
      <c r="C16" s="22"/>
      <c r="D16" s="22"/>
      <c r="E16" s="23"/>
    </row>
    <row r="17" spans="1:5" ht="12.75" customHeight="1">
      <c r="A17" s="15"/>
      <c r="B17" s="3973" t="s">
        <v>379</v>
      </c>
      <c r="C17" s="3973"/>
      <c r="D17" s="3973"/>
      <c r="E17" s="23"/>
    </row>
    <row r="18" spans="1:5" ht="12.75" customHeight="1">
      <c r="A18" s="15"/>
      <c r="B18" s="17"/>
      <c r="C18" s="16"/>
      <c r="D18" s="16"/>
      <c r="E18" s="23"/>
    </row>
    <row r="19" spans="1:5" ht="12.75" customHeight="1">
      <c r="A19" s="15"/>
      <c r="B19" s="3972" t="s">
        <v>378</v>
      </c>
      <c r="C19" s="3972"/>
      <c r="D19" s="3972"/>
      <c r="E19" s="23"/>
    </row>
    <row r="20" spans="1:5" ht="13.5" customHeight="1">
      <c r="A20" s="15"/>
      <c r="B20" s="3972"/>
      <c r="C20" s="3972"/>
      <c r="D20" s="3972"/>
      <c r="E20" s="23"/>
    </row>
    <row r="21" spans="1:5" ht="9.9499999999999993" customHeight="1">
      <c r="A21" s="15"/>
      <c r="B21" s="16"/>
      <c r="C21" s="17"/>
      <c r="D21" s="17"/>
      <c r="E21" s="23"/>
    </row>
    <row r="22" spans="1:5" ht="9.9499999999999993" customHeight="1">
      <c r="A22" s="15"/>
      <c r="B22" s="17"/>
      <c r="C22" s="17"/>
      <c r="D22" s="17"/>
      <c r="E22" s="23"/>
    </row>
    <row r="23" spans="1:5" ht="9.9499999999999993" customHeight="1">
      <c r="A23" s="15"/>
      <c r="B23" s="3974" t="s">
        <v>380</v>
      </c>
      <c r="C23" s="3974"/>
      <c r="D23" s="3974"/>
      <c r="E23" s="23"/>
    </row>
    <row r="24" spans="1:5" ht="9.9499999999999993" customHeight="1">
      <c r="A24" s="15"/>
      <c r="B24" s="3974"/>
      <c r="C24" s="3974"/>
      <c r="D24" s="3974"/>
      <c r="E24" s="23"/>
    </row>
    <row r="25" spans="1:5" ht="9.9499999999999993" customHeight="1">
      <c r="A25" s="15"/>
      <c r="B25" s="3974"/>
      <c r="C25" s="3974"/>
      <c r="D25" s="3974"/>
      <c r="E25" s="23"/>
    </row>
    <row r="26" spans="1:5" ht="9.9499999999999993" customHeight="1">
      <c r="A26" s="15"/>
      <c r="B26" s="3974"/>
      <c r="C26" s="3974"/>
      <c r="D26" s="3974"/>
      <c r="E26" s="23"/>
    </row>
    <row r="27" spans="1:5">
      <c r="A27" s="15"/>
      <c r="B27" s="3974"/>
      <c r="C27" s="3974"/>
      <c r="D27" s="3974"/>
      <c r="E27" s="23"/>
    </row>
    <row r="28" spans="1:5">
      <c r="A28" s="15"/>
      <c r="B28" s="3974"/>
      <c r="C28" s="3974"/>
      <c r="D28" s="3974"/>
      <c r="E28" s="23"/>
    </row>
    <row r="29" spans="1:5">
      <c r="A29" s="15"/>
      <c r="B29" s="3974"/>
      <c r="C29" s="3974"/>
      <c r="D29" s="3974"/>
      <c r="E29" s="23"/>
    </row>
    <row r="30" spans="1:5">
      <c r="A30" s="15"/>
      <c r="B30" s="3974"/>
      <c r="C30" s="3974"/>
      <c r="D30" s="3974"/>
      <c r="E30" s="23"/>
    </row>
    <row r="31" spans="1:5">
      <c r="A31" s="15"/>
      <c r="B31" s="3974"/>
      <c r="C31" s="3974"/>
      <c r="D31" s="3974"/>
      <c r="E31" s="23"/>
    </row>
    <row r="32" spans="1:5">
      <c r="A32" s="15"/>
      <c r="B32" s="3974"/>
      <c r="C32" s="3974"/>
      <c r="D32" s="3974"/>
      <c r="E32" s="23"/>
    </row>
    <row r="33" spans="1:5">
      <c r="A33" s="15"/>
      <c r="B33" s="3974"/>
      <c r="C33" s="3974"/>
      <c r="D33" s="3974"/>
      <c r="E33" s="23"/>
    </row>
    <row r="34" spans="1:5">
      <c r="A34" s="15"/>
      <c r="B34" s="3974"/>
      <c r="C34" s="3974"/>
      <c r="D34" s="3974"/>
      <c r="E34" s="23"/>
    </row>
    <row r="35" spans="1:5">
      <c r="A35" s="15"/>
      <c r="B35" s="3974"/>
      <c r="C35" s="3974"/>
      <c r="D35" s="3974"/>
      <c r="E35" s="23"/>
    </row>
    <row r="36" spans="1:5">
      <c r="A36" s="15"/>
      <c r="B36" s="3974"/>
      <c r="C36" s="3974"/>
      <c r="D36" s="3974"/>
      <c r="E36" s="23"/>
    </row>
    <row r="37" spans="1:5">
      <c r="A37" s="15"/>
      <c r="B37" s="3974"/>
      <c r="C37" s="3974"/>
      <c r="D37" s="3974"/>
      <c r="E37" s="23"/>
    </row>
    <row r="38" spans="1:5">
      <c r="A38" s="15"/>
      <c r="B38" s="3974"/>
      <c r="C38" s="3974"/>
      <c r="D38" s="3974"/>
      <c r="E38" s="23"/>
    </row>
    <row r="39" spans="1:5">
      <c r="A39" s="15"/>
      <c r="B39" s="3974"/>
      <c r="C39" s="3974"/>
      <c r="D39" s="3974"/>
      <c r="E39" s="23"/>
    </row>
    <row r="40" spans="1:5">
      <c r="A40" s="15"/>
      <c r="B40" s="3974"/>
      <c r="C40" s="3974"/>
      <c r="D40" s="3974"/>
      <c r="E40" s="23"/>
    </row>
    <row r="41" spans="1:5">
      <c r="A41" s="15"/>
      <c r="B41" s="25"/>
      <c r="C41" s="17"/>
      <c r="D41" s="17"/>
      <c r="E41" s="23"/>
    </row>
    <row r="42" spans="1:5">
      <c r="A42" s="15"/>
      <c r="B42" s="25"/>
      <c r="C42" s="17"/>
      <c r="D42" s="17"/>
      <c r="E42" s="23"/>
    </row>
    <row r="43" spans="1:5">
      <c r="A43" s="15"/>
      <c r="B43" s="25"/>
      <c r="C43" s="17"/>
      <c r="D43" s="17"/>
      <c r="E43" s="23"/>
    </row>
    <row r="44" spans="1:5">
      <c r="A44" s="15"/>
      <c r="B44" s="25"/>
      <c r="C44" s="17"/>
      <c r="D44" s="17"/>
      <c r="E44" s="23"/>
    </row>
    <row r="45" spans="1:5">
      <c r="A45" s="15"/>
      <c r="B45" s="25"/>
      <c r="C45" s="17"/>
      <c r="D45" s="17"/>
      <c r="E45" s="23"/>
    </row>
    <row r="46" spans="1:5">
      <c r="A46" s="15"/>
      <c r="B46" s="25"/>
      <c r="C46" s="17"/>
      <c r="D46" s="17"/>
      <c r="E46" s="23"/>
    </row>
    <row r="47" spans="1:5">
      <c r="A47" s="15"/>
      <c r="B47" s="25"/>
      <c r="C47" s="17"/>
      <c r="D47" s="17"/>
      <c r="E47" s="23"/>
    </row>
    <row r="48" spans="1:5">
      <c r="A48" s="15"/>
      <c r="B48" s="25"/>
      <c r="C48" s="17"/>
      <c r="D48" s="17"/>
      <c r="E48" s="23"/>
    </row>
    <row r="49" spans="1:5">
      <c r="A49" s="15"/>
      <c r="B49" s="25"/>
      <c r="C49" s="17"/>
      <c r="D49" s="17"/>
      <c r="E49" s="23"/>
    </row>
    <row r="50" spans="1:5">
      <c r="A50" s="15"/>
      <c r="B50" s="25"/>
      <c r="C50" s="17"/>
      <c r="D50" s="17"/>
      <c r="E50" s="23"/>
    </row>
    <row r="51" spans="1:5">
      <c r="A51" s="15"/>
      <c r="B51" s="25"/>
      <c r="C51" s="17"/>
      <c r="D51" s="17"/>
      <c r="E51" s="23"/>
    </row>
    <row r="52" spans="1:5">
      <c r="A52" s="15"/>
      <c r="B52" s="25"/>
      <c r="C52" s="17"/>
      <c r="D52" s="17"/>
      <c r="E52" s="23"/>
    </row>
    <row r="53" spans="1:5">
      <c r="A53" s="15"/>
      <c r="B53" s="25"/>
      <c r="C53" s="17"/>
      <c r="D53" s="17"/>
      <c r="E53" s="23"/>
    </row>
    <row r="54" spans="1:5">
      <c r="A54" s="15"/>
      <c r="B54" s="25"/>
      <c r="C54" s="17"/>
      <c r="D54" s="17"/>
      <c r="E54" s="23"/>
    </row>
    <row r="55" spans="1:5" ht="9.9499999999999993" customHeight="1">
      <c r="A55" s="15"/>
      <c r="B55" s="25"/>
      <c r="C55" s="17"/>
      <c r="D55" s="17"/>
      <c r="E55" s="23"/>
    </row>
    <row r="56" spans="1:5" ht="9.9499999999999993" customHeight="1">
      <c r="A56" s="15"/>
      <c r="B56" s="25"/>
      <c r="C56" s="17"/>
      <c r="D56" s="17"/>
      <c r="E56" s="23"/>
    </row>
    <row r="57" spans="1:5" ht="9.9499999999999993" customHeight="1">
      <c r="A57" s="15"/>
      <c r="B57" s="25"/>
      <c r="C57" s="17"/>
      <c r="D57" s="17"/>
      <c r="E57" s="23"/>
    </row>
    <row r="58" spans="1:5" ht="9.9499999999999993" customHeight="1">
      <c r="A58" s="15"/>
      <c r="B58" s="26"/>
      <c r="C58" s="17"/>
      <c r="D58" s="17"/>
      <c r="E58" s="23"/>
    </row>
    <row r="59" spans="1:5" ht="9.9499999999999993" customHeight="1">
      <c r="A59" s="15"/>
      <c r="B59" s="25"/>
      <c r="C59" s="17"/>
      <c r="D59" s="17"/>
      <c r="E59" s="23"/>
    </row>
    <row r="60" spans="1:5" ht="9.9499999999999993" customHeight="1">
      <c r="A60" s="15"/>
      <c r="B60" s="25"/>
      <c r="C60" s="17"/>
      <c r="D60" s="17"/>
      <c r="E60" s="23"/>
    </row>
    <row r="61" spans="1:5" ht="9.9499999999999993" customHeight="1">
      <c r="A61" s="15"/>
      <c r="B61" s="25"/>
      <c r="C61" s="17"/>
      <c r="D61" s="17"/>
      <c r="E61" s="23"/>
    </row>
    <row r="62" spans="1:5" ht="9.9499999999999993" customHeight="1">
      <c r="A62" s="15"/>
      <c r="B62" s="25"/>
      <c r="C62" s="17"/>
      <c r="D62" s="17"/>
      <c r="E62" s="23"/>
    </row>
    <row r="63" spans="1:5" ht="9.9499999999999993" customHeight="1">
      <c r="A63" s="15"/>
      <c r="B63" s="25"/>
      <c r="C63" s="17"/>
      <c r="D63" s="17"/>
      <c r="E63" s="23"/>
    </row>
    <row r="64" spans="1:5" ht="9.9499999999999993" customHeight="1">
      <c r="A64" s="15"/>
      <c r="B64" s="25"/>
      <c r="C64" s="17"/>
      <c r="D64" s="17"/>
      <c r="E64" s="23"/>
    </row>
    <row r="65" spans="1:5" ht="9.9499999999999993" customHeight="1">
      <c r="A65" s="15"/>
      <c r="B65" s="25"/>
      <c r="C65" s="17"/>
      <c r="D65" s="17"/>
      <c r="E65" s="23"/>
    </row>
    <row r="66" spans="1:5" ht="9.9499999999999993" customHeight="1">
      <c r="A66" s="15"/>
      <c r="B66" s="25"/>
      <c r="C66" s="17"/>
      <c r="D66" s="17"/>
      <c r="E66" s="23"/>
    </row>
    <row r="67" spans="1:5" ht="9.9499999999999993" customHeight="1">
      <c r="A67" s="15"/>
      <c r="B67" s="25"/>
      <c r="C67" s="17"/>
      <c r="D67" s="17"/>
      <c r="E67" s="23"/>
    </row>
    <row r="68" spans="1:5" ht="9.9499999999999993" customHeight="1">
      <c r="A68" s="15"/>
      <c r="B68" s="25"/>
      <c r="C68" s="17"/>
      <c r="D68" s="17"/>
      <c r="E68" s="23"/>
    </row>
    <row r="69" spans="1:5" ht="9.9499999999999993" customHeight="1">
      <c r="A69" s="15"/>
      <c r="B69" s="25"/>
      <c r="C69" s="17"/>
      <c r="D69" s="17"/>
      <c r="E69" s="23"/>
    </row>
    <row r="70" spans="1:5" ht="9.9499999999999993" customHeight="1">
      <c r="A70" s="15"/>
      <c r="B70" s="25"/>
      <c r="C70" s="17"/>
      <c r="D70" s="17"/>
      <c r="E70" s="23"/>
    </row>
    <row r="71" spans="1:5" ht="9.9499999999999993" customHeight="1">
      <c r="A71" s="15"/>
      <c r="B71" s="25"/>
      <c r="C71" s="17"/>
      <c r="D71" s="17"/>
      <c r="E71" s="23"/>
    </row>
    <row r="72" spans="1:5" ht="9.9499999999999993" customHeight="1">
      <c r="A72" s="15"/>
      <c r="B72" s="25"/>
      <c r="C72" s="17"/>
      <c r="D72" s="17"/>
      <c r="E72" s="23"/>
    </row>
    <row r="73" spans="1:5" ht="9.9499999999999993" customHeight="1">
      <c r="A73" s="15"/>
      <c r="B73" s="25"/>
      <c r="C73" s="17"/>
      <c r="D73" s="17"/>
      <c r="E73" s="23"/>
    </row>
    <row r="74" spans="1:5" ht="9.9499999999999993" customHeight="1">
      <c r="A74" s="15"/>
      <c r="B74" s="27"/>
      <c r="C74" s="17"/>
      <c r="D74" s="17"/>
      <c r="E74" s="23"/>
    </row>
    <row r="75" spans="1:5" ht="9.9499999999999993" customHeight="1">
      <c r="A75" s="15"/>
      <c r="B75" s="25"/>
      <c r="C75" s="17"/>
      <c r="D75" s="17"/>
      <c r="E75" s="23"/>
    </row>
    <row r="76" spans="1:5" ht="9.9499999999999993" customHeight="1">
      <c r="A76" s="15"/>
      <c r="B76" s="25"/>
      <c r="C76" s="17"/>
      <c r="D76" s="17"/>
      <c r="E76" s="23"/>
    </row>
    <row r="77" spans="1:5" ht="9.9499999999999993" customHeight="1">
      <c r="A77" s="15"/>
      <c r="B77" s="25"/>
      <c r="C77" s="17"/>
      <c r="D77" s="17"/>
      <c r="E77" s="23"/>
    </row>
    <row r="78" spans="1:5" ht="9.9499999999999993" customHeight="1">
      <c r="A78" s="15"/>
      <c r="B78" s="25"/>
      <c r="C78" s="17"/>
      <c r="D78" s="17"/>
      <c r="E78" s="23"/>
    </row>
    <row r="79" spans="1:5" ht="9.9499999999999993" customHeight="1">
      <c r="A79" s="15"/>
      <c r="B79" s="25"/>
      <c r="C79" s="17"/>
      <c r="D79" s="17"/>
      <c r="E79" s="23"/>
    </row>
    <row r="80" spans="1:5" ht="9.9499999999999993" customHeight="1">
      <c r="A80" s="15"/>
      <c r="B80" s="25"/>
      <c r="C80" s="17"/>
      <c r="D80" s="17"/>
      <c r="E80" s="23"/>
    </row>
    <row r="81" spans="1:5" ht="9.9499999999999993" customHeight="1">
      <c r="A81" s="15"/>
      <c r="B81" s="25"/>
      <c r="C81" s="17"/>
      <c r="D81" s="17"/>
      <c r="E81" s="23"/>
    </row>
    <row r="82" spans="1:5" ht="9.9499999999999993" customHeight="1">
      <c r="A82" s="15"/>
      <c r="B82" s="25"/>
      <c r="C82" s="17"/>
      <c r="D82" s="17"/>
      <c r="E82" s="23"/>
    </row>
    <row r="83" spans="1:5" ht="9.9499999999999993" customHeight="1">
      <c r="A83" s="15"/>
      <c r="B83" s="25"/>
      <c r="C83" s="17"/>
      <c r="D83" s="17"/>
      <c r="E83" s="23"/>
    </row>
    <row r="84" spans="1:5" ht="9.9499999999999993" customHeight="1">
      <c r="A84" s="15"/>
      <c r="B84" s="25"/>
      <c r="C84" s="17"/>
      <c r="D84" s="17"/>
      <c r="E84" s="23"/>
    </row>
    <row r="85" spans="1:5" ht="9.9499999999999993" customHeight="1">
      <c r="A85" s="15"/>
      <c r="B85" s="16"/>
      <c r="C85" s="17"/>
      <c r="D85" s="17"/>
      <c r="E85" s="23"/>
    </row>
    <row r="86" spans="1:5" ht="9.9499999999999993" customHeight="1">
      <c r="A86" s="15"/>
      <c r="B86" s="16"/>
      <c r="C86" s="17"/>
      <c r="D86" s="17"/>
      <c r="E86" s="23"/>
    </row>
    <row r="87" spans="1:5" ht="9.9499999999999993" customHeight="1">
      <c r="A87" s="15"/>
      <c r="B87" s="25"/>
      <c r="C87" s="17"/>
      <c r="D87" s="17"/>
      <c r="E87" s="23"/>
    </row>
    <row r="88" spans="1:5" ht="9.9499999999999993" customHeight="1">
      <c r="A88" s="15"/>
      <c r="B88" s="25"/>
      <c r="C88" s="17"/>
      <c r="D88" s="17"/>
      <c r="E88" s="23"/>
    </row>
    <row r="89" spans="1:5" ht="9.9499999999999993" customHeight="1">
      <c r="A89" s="15"/>
      <c r="B89" s="25"/>
      <c r="C89" s="17"/>
      <c r="D89" s="17"/>
      <c r="E89" s="23"/>
    </row>
    <row r="90" spans="1:5" ht="9.9499999999999993" customHeight="1">
      <c r="A90" s="15"/>
      <c r="B90" s="25"/>
      <c r="C90" s="17"/>
      <c r="D90" s="17"/>
      <c r="E90" s="23"/>
    </row>
    <row r="91" spans="1:5" ht="9.9499999999999993" customHeight="1">
      <c r="A91" s="15"/>
      <c r="B91" s="25"/>
      <c r="C91" s="17"/>
      <c r="D91" s="17"/>
      <c r="E91" s="23"/>
    </row>
    <row r="92" spans="1:5" ht="9.9499999999999993" customHeight="1">
      <c r="A92" s="15"/>
      <c r="B92" s="25"/>
      <c r="C92" s="17"/>
      <c r="D92" s="17"/>
      <c r="E92" s="23"/>
    </row>
    <row r="93" spans="1:5" ht="9.9499999999999993" customHeight="1">
      <c r="A93" s="15"/>
      <c r="B93" s="25"/>
      <c r="C93" s="17"/>
      <c r="D93" s="17"/>
      <c r="E93" s="23"/>
    </row>
    <row r="94" spans="1:5" ht="9.9499999999999993" customHeight="1">
      <c r="A94" s="15"/>
      <c r="B94" s="25"/>
      <c r="C94" s="17"/>
      <c r="D94" s="17"/>
      <c r="E94" s="23"/>
    </row>
    <row r="95" spans="1:5" ht="9.9499999999999993" customHeight="1">
      <c r="A95" s="15"/>
      <c r="B95" s="25"/>
      <c r="C95" s="17"/>
      <c r="D95" s="17"/>
      <c r="E95" s="23"/>
    </row>
    <row r="96" spans="1:5" ht="9.9499999999999993" customHeight="1">
      <c r="A96" s="15"/>
      <c r="B96" s="25"/>
      <c r="C96" s="17"/>
      <c r="D96" s="17"/>
      <c r="E96" s="23"/>
    </row>
    <row r="97" spans="1:5" ht="9.9499999999999993" customHeight="1">
      <c r="A97" s="15"/>
      <c r="B97" s="25"/>
      <c r="C97" s="17"/>
      <c r="D97" s="17"/>
      <c r="E97" s="23"/>
    </row>
    <row r="98" spans="1:5" ht="7.9" customHeight="1">
      <c r="A98" s="28"/>
      <c r="B98" s="29"/>
      <c r="C98" s="30"/>
      <c r="D98" s="30"/>
      <c r="E98" s="107"/>
    </row>
    <row r="99" spans="1:5" ht="12" customHeight="1">
      <c r="A99" s="6"/>
      <c r="B99" s="31"/>
      <c r="C99" s="6"/>
      <c r="E99" s="32" t="s">
        <v>165</v>
      </c>
    </row>
    <row r="100" spans="1:5" ht="9.9499999999999993" customHeight="1">
      <c r="B100" s="24"/>
    </row>
    <row r="101" spans="1:5" ht="9.9499999999999993" customHeight="1">
      <c r="B101" s="9"/>
    </row>
    <row r="102" spans="1:5" ht="9.9499999999999993" customHeight="1">
      <c r="A102" s="9"/>
      <c r="B102" s="9"/>
      <c r="C102" s="9"/>
    </row>
    <row r="103" spans="1:5" ht="9.9499999999999993" customHeight="1">
      <c r="A103" s="9"/>
      <c r="B103" s="9"/>
      <c r="C103" s="9"/>
    </row>
    <row r="104" spans="1:5" ht="9.9499999999999993" customHeight="1">
      <c r="A104" s="9"/>
      <c r="B104" s="9"/>
      <c r="C104" s="9"/>
    </row>
    <row r="105" spans="1:5" ht="9.9499999999999993" customHeight="1">
      <c r="A105" s="9"/>
      <c r="B105" s="9"/>
      <c r="C105" s="9"/>
    </row>
    <row r="106" spans="1:5" ht="12" customHeight="1">
      <c r="A106" s="9"/>
      <c r="B106" s="9"/>
      <c r="C106" s="9"/>
    </row>
    <row r="107" spans="1:5" ht="9.9499999999999993" customHeight="1">
      <c r="A107" s="9"/>
      <c r="B107" s="9"/>
      <c r="C107" s="9"/>
    </row>
    <row r="108" spans="1:5" ht="9.9499999999999993" customHeight="1">
      <c r="A108" s="9"/>
      <c r="B108" s="9"/>
      <c r="C108" s="9"/>
    </row>
    <row r="109" spans="1:5" ht="9.9499999999999993" customHeight="1">
      <c r="A109" s="9"/>
      <c r="B109" s="9"/>
      <c r="C109" s="9"/>
    </row>
    <row r="110" spans="1:5" ht="9.9499999999999993" customHeight="1">
      <c r="A110" s="9"/>
      <c r="B110" s="9"/>
      <c r="C110" s="9"/>
    </row>
    <row r="111" spans="1:5" ht="9.9499999999999993" customHeight="1">
      <c r="A111" s="9"/>
      <c r="B111" s="9"/>
      <c r="C111" s="9"/>
    </row>
    <row r="112" spans="1:5" ht="9.9499999999999993" customHeight="1">
      <c r="A112" s="9"/>
      <c r="B112" s="9"/>
      <c r="C112" s="9"/>
    </row>
    <row r="113" spans="1:3" ht="9.9499999999999993" customHeight="1">
      <c r="A113" s="9"/>
      <c r="B113" s="9"/>
      <c r="C113" s="9"/>
    </row>
    <row r="114" spans="1:3" ht="9.9499999999999993" customHeight="1">
      <c r="A114" s="9"/>
      <c r="B114" s="9"/>
      <c r="C114" s="9"/>
    </row>
    <row r="115" spans="1:3" ht="9.9499999999999993" customHeight="1">
      <c r="A115" s="9"/>
      <c r="B115" s="9"/>
      <c r="C115" s="9"/>
    </row>
    <row r="116" spans="1:3" ht="9.9499999999999993" customHeight="1">
      <c r="A116" s="9"/>
      <c r="B116" s="9"/>
      <c r="C116" s="9"/>
    </row>
    <row r="117" spans="1:3" ht="9.9499999999999993" customHeight="1">
      <c r="A117" s="9"/>
      <c r="B117" s="9"/>
      <c r="C117" s="9"/>
    </row>
    <row r="118" spans="1:3" ht="9.9499999999999993" customHeight="1">
      <c r="A118" s="9"/>
      <c r="B118" s="9"/>
      <c r="C118" s="9"/>
    </row>
    <row r="119" spans="1:3" ht="9.9499999999999993" customHeight="1">
      <c r="A119" s="9"/>
      <c r="B119" s="9"/>
      <c r="C119" s="9"/>
    </row>
    <row r="120" spans="1:3" ht="9.9499999999999993" customHeight="1">
      <c r="A120" s="9"/>
      <c r="B120" s="9"/>
      <c r="C120" s="9"/>
    </row>
    <row r="121" spans="1:3" ht="9.9499999999999993" customHeight="1">
      <c r="A121" s="9"/>
      <c r="B121" s="9"/>
      <c r="C121" s="9"/>
    </row>
    <row r="122" spans="1:3" ht="9.9499999999999993" customHeight="1">
      <c r="A122" s="9"/>
      <c r="B122" s="9"/>
      <c r="C122" s="9"/>
    </row>
    <row r="123" spans="1:3" ht="9.9499999999999993" customHeight="1">
      <c r="A123" s="9"/>
      <c r="B123" s="9"/>
      <c r="C123" s="9"/>
    </row>
    <row r="124" spans="1:3" ht="9.9499999999999993" customHeight="1">
      <c r="A124" s="9"/>
      <c r="B124" s="9"/>
      <c r="C124" s="9"/>
    </row>
    <row r="125" spans="1:3" ht="9.9499999999999993" customHeight="1">
      <c r="A125" s="9"/>
      <c r="B125" s="9"/>
      <c r="C125" s="9"/>
    </row>
    <row r="126" spans="1:3" ht="9.9499999999999993" customHeight="1">
      <c r="A126" s="9"/>
      <c r="B126" s="9"/>
      <c r="C126" s="9"/>
    </row>
    <row r="127" spans="1:3" ht="9.9499999999999993" customHeight="1">
      <c r="A127" s="9"/>
      <c r="B127" s="9"/>
      <c r="C127" s="9"/>
    </row>
    <row r="128" spans="1:3" ht="9.9499999999999993" customHeight="1">
      <c r="A128" s="9"/>
      <c r="B128" s="9"/>
      <c r="C128" s="9"/>
    </row>
    <row r="129" spans="1:3" ht="9.9499999999999993" customHeight="1">
      <c r="A129" s="9"/>
      <c r="B129" s="9"/>
      <c r="C129" s="9"/>
    </row>
    <row r="130" spans="1:3" ht="9.9499999999999993" customHeight="1">
      <c r="A130" s="9"/>
      <c r="B130" s="9"/>
      <c r="C130" s="9"/>
    </row>
    <row r="131" spans="1:3" ht="9.9499999999999993" customHeight="1">
      <c r="A131" s="9"/>
      <c r="B131" s="9"/>
      <c r="C131" s="9"/>
    </row>
    <row r="132" spans="1:3" ht="9.9499999999999993" customHeight="1">
      <c r="A132" s="9"/>
      <c r="B132" s="9"/>
      <c r="C132" s="9"/>
    </row>
    <row r="133" spans="1:3" ht="9.9499999999999993" customHeight="1">
      <c r="A133" s="9"/>
      <c r="B133" s="9"/>
      <c r="C133" s="9"/>
    </row>
    <row r="134" spans="1:3" ht="9.9499999999999993" customHeight="1">
      <c r="A134" s="33"/>
      <c r="B134" s="9"/>
    </row>
    <row r="135" spans="1:3" ht="9.9499999999999993" customHeight="1">
      <c r="A135" s="33"/>
      <c r="B135" s="9"/>
    </row>
    <row r="136" spans="1:3" ht="9.9499999999999993" customHeight="1">
      <c r="A136" s="33"/>
      <c r="B136" s="9"/>
    </row>
    <row r="137" spans="1:3" ht="9.9499999999999993" customHeight="1">
      <c r="A137" s="33"/>
      <c r="B137" s="9"/>
    </row>
    <row r="138" spans="1:3" ht="9.9499999999999993" customHeight="1">
      <c r="A138" s="33"/>
      <c r="B138" s="9"/>
    </row>
    <row r="139" spans="1:3" ht="9.9499999999999993" customHeight="1">
      <c r="A139" s="33"/>
      <c r="B139" s="9"/>
    </row>
    <row r="140" spans="1:3" ht="9.9499999999999993" customHeight="1">
      <c r="A140" s="33"/>
      <c r="B140" s="9"/>
    </row>
    <row r="141" spans="1:3" ht="9.9499999999999993" customHeight="1">
      <c r="A141" s="33"/>
      <c r="B141" s="9"/>
    </row>
    <row r="142" spans="1:3" ht="9.9499999999999993" customHeight="1">
      <c r="A142" s="33"/>
      <c r="B142" s="9"/>
    </row>
    <row r="143" spans="1:3" ht="9.9499999999999993" customHeight="1">
      <c r="A143" s="33"/>
      <c r="B143" s="9"/>
    </row>
    <row r="144" spans="1:3" ht="9.9499999999999993" customHeight="1">
      <c r="A144" s="33"/>
      <c r="B144" s="9"/>
    </row>
    <row r="145" spans="1:2" ht="9.9499999999999993" customHeight="1">
      <c r="A145" s="33"/>
      <c r="B145" s="9"/>
    </row>
    <row r="146" spans="1:2" ht="9.9499999999999993" customHeight="1">
      <c r="A146" s="33"/>
      <c r="B146" s="9"/>
    </row>
    <row r="147" spans="1:2" ht="9.9499999999999993" customHeight="1">
      <c r="A147" s="33"/>
      <c r="B147" s="9"/>
    </row>
    <row r="148" spans="1:2" ht="9.9499999999999993" customHeight="1">
      <c r="A148" s="33"/>
      <c r="B148" s="9"/>
    </row>
    <row r="149" spans="1:2" ht="9.9499999999999993" customHeight="1">
      <c r="A149" s="33"/>
      <c r="B149" s="9"/>
    </row>
    <row r="150" spans="1:2" ht="9.9499999999999993" customHeight="1">
      <c r="A150" s="33"/>
      <c r="B150" s="9"/>
    </row>
    <row r="151" spans="1:2" ht="9.9499999999999993" customHeight="1">
      <c r="A151" s="33"/>
      <c r="B151" s="9"/>
    </row>
    <row r="152" spans="1:2" ht="9.9499999999999993" customHeight="1">
      <c r="A152" s="33"/>
      <c r="B152" s="9"/>
    </row>
    <row r="153" spans="1:2" ht="9.9499999999999993" customHeight="1">
      <c r="A153" s="33"/>
      <c r="B153" s="9"/>
    </row>
    <row r="154" spans="1:2" ht="9.9499999999999993" customHeight="1">
      <c r="A154" s="33"/>
      <c r="B154" s="9"/>
    </row>
    <row r="155" spans="1:2" ht="9.9499999999999993" customHeight="1">
      <c r="A155" s="33"/>
      <c r="B155" s="9"/>
    </row>
    <row r="156" spans="1:2" ht="9.9499999999999993" customHeight="1">
      <c r="A156" s="33"/>
      <c r="B156" s="9"/>
    </row>
    <row r="157" spans="1:2" ht="9.9499999999999993" customHeight="1">
      <c r="A157" s="33"/>
      <c r="B157" s="9"/>
    </row>
    <row r="158" spans="1:2" ht="9.9499999999999993" customHeight="1">
      <c r="A158" s="33"/>
      <c r="B158" s="9"/>
    </row>
    <row r="159" spans="1:2" ht="9.9499999999999993" customHeight="1">
      <c r="A159" s="33"/>
      <c r="B159" s="9"/>
    </row>
    <row r="160" spans="1:2" ht="9.9499999999999993" customHeight="1">
      <c r="A160" s="33"/>
      <c r="B160" s="9"/>
    </row>
    <row r="161" spans="1:3" ht="9.9499999999999993" customHeight="1">
      <c r="A161" s="33"/>
      <c r="B161" s="9"/>
    </row>
    <row r="162" spans="1:3" ht="9.9499999999999993" customHeight="1">
      <c r="A162" s="33"/>
      <c r="B162" s="9"/>
    </row>
    <row r="163" spans="1:3" ht="9.9499999999999993" customHeight="1">
      <c r="A163" s="33"/>
      <c r="B163" s="9"/>
    </row>
    <row r="164" spans="1:3" ht="9.9499999999999993" customHeight="1">
      <c r="A164" s="33"/>
      <c r="B164" s="9"/>
    </row>
    <row r="165" spans="1:3" ht="9.9499999999999993" customHeight="1">
      <c r="A165" s="33"/>
      <c r="B165" s="9"/>
    </row>
    <row r="166" spans="1:3" ht="9.9499999999999993" customHeight="1">
      <c r="A166" s="34"/>
      <c r="B166" s="35"/>
      <c r="C166" s="36"/>
    </row>
    <row r="167" spans="1:3" ht="9.9499999999999993" customHeight="1">
      <c r="B167" s="9"/>
    </row>
    <row r="168" spans="1:3">
      <c r="B168" s="9"/>
    </row>
    <row r="169" spans="1:3">
      <c r="B169" s="9"/>
    </row>
    <row r="170" spans="1:3">
      <c r="B170" s="9"/>
    </row>
    <row r="171" spans="1:3">
      <c r="B171" s="9"/>
    </row>
    <row r="172" spans="1:3">
      <c r="B172" s="9"/>
    </row>
    <row r="173" spans="1:3">
      <c r="B173" s="9"/>
    </row>
    <row r="174" spans="1:3">
      <c r="B174" s="9"/>
    </row>
    <row r="175" spans="1:3">
      <c r="B175" s="9"/>
    </row>
    <row r="176" spans="1:3">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row r="201" spans="2:2">
      <c r="B201" s="9"/>
    </row>
    <row r="202" spans="2:2">
      <c r="B202" s="9"/>
    </row>
    <row r="203" spans="2:2">
      <c r="B203" s="9"/>
    </row>
    <row r="204" spans="2:2">
      <c r="B204" s="9"/>
    </row>
    <row r="205" spans="2:2">
      <c r="B205" s="9"/>
    </row>
    <row r="206" spans="2:2">
      <c r="B206" s="9"/>
    </row>
    <row r="207" spans="2:2">
      <c r="B207" s="9"/>
    </row>
    <row r="208" spans="2:2">
      <c r="B208" s="9"/>
    </row>
    <row r="209" spans="2:2">
      <c r="B209" s="9"/>
    </row>
    <row r="210" spans="2:2">
      <c r="B210" s="9"/>
    </row>
    <row r="211" spans="2:2">
      <c r="B211" s="9"/>
    </row>
    <row r="212" spans="2:2">
      <c r="B212" s="9"/>
    </row>
    <row r="213" spans="2:2">
      <c r="B213" s="9"/>
    </row>
    <row r="214" spans="2:2">
      <c r="B214" s="9"/>
    </row>
    <row r="215" spans="2:2">
      <c r="B215" s="9"/>
    </row>
    <row r="216" spans="2:2">
      <c r="B216" s="9"/>
    </row>
    <row r="217" spans="2:2">
      <c r="B217" s="9"/>
    </row>
    <row r="218" spans="2:2">
      <c r="B218" s="9"/>
    </row>
    <row r="219" spans="2:2">
      <c r="B219" s="9"/>
    </row>
    <row r="220" spans="2:2">
      <c r="B220" s="9"/>
    </row>
    <row r="221" spans="2:2">
      <c r="B221" s="9"/>
    </row>
    <row r="222" spans="2:2">
      <c r="B222" s="9"/>
    </row>
    <row r="223" spans="2:2">
      <c r="B223" s="9"/>
    </row>
    <row r="224" spans="2:2">
      <c r="B224" s="9"/>
    </row>
    <row r="225" spans="2:2">
      <c r="B225" s="9"/>
    </row>
    <row r="226" spans="2:2">
      <c r="B226" s="9"/>
    </row>
    <row r="227" spans="2:2">
      <c r="B227" s="9"/>
    </row>
    <row r="228" spans="2:2">
      <c r="B228" s="9"/>
    </row>
    <row r="229" spans="2:2">
      <c r="B229" s="9"/>
    </row>
    <row r="230" spans="2:2">
      <c r="B230" s="9"/>
    </row>
    <row r="231" spans="2:2">
      <c r="B231" s="9"/>
    </row>
    <row r="232" spans="2:2">
      <c r="B232" s="9"/>
    </row>
    <row r="233" spans="2:2">
      <c r="B233" s="9"/>
    </row>
    <row r="234" spans="2:2">
      <c r="B234" s="9"/>
    </row>
    <row r="235" spans="2:2">
      <c r="B235" s="9"/>
    </row>
    <row r="236" spans="2:2">
      <c r="B236" s="9"/>
    </row>
    <row r="237" spans="2:2">
      <c r="B237" s="9"/>
    </row>
    <row r="238" spans="2:2">
      <c r="B238" s="9"/>
    </row>
    <row r="239" spans="2:2">
      <c r="B239" s="9"/>
    </row>
    <row r="240" spans="2:2">
      <c r="B240" s="9"/>
    </row>
    <row r="241" spans="2:2">
      <c r="B241" s="9"/>
    </row>
    <row r="242" spans="2:2">
      <c r="B242" s="9"/>
    </row>
    <row r="243" spans="2:2">
      <c r="B243" s="9"/>
    </row>
    <row r="244" spans="2:2">
      <c r="B244" s="9"/>
    </row>
  </sheetData>
  <mergeCells count="6">
    <mergeCell ref="D1:E1"/>
    <mergeCell ref="A3:D3"/>
    <mergeCell ref="B19:D20"/>
    <mergeCell ref="B17:D17"/>
    <mergeCell ref="B23:D40"/>
    <mergeCell ref="B6:D8"/>
  </mergeCells>
  <printOptions horizontalCentered="1"/>
  <pageMargins left="1" right="1" top="0.5" bottom="0.5"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79"/>
  <sheetViews>
    <sheetView view="pageBreakPreview" zoomScale="110" zoomScaleNormal="87" zoomScaleSheetLayoutView="110" workbookViewId="0"/>
  </sheetViews>
  <sheetFormatPr defaultColWidth="8.33203125" defaultRowHeight="12.75"/>
  <cols>
    <col min="1" max="1" width="13.1640625" style="3894" customWidth="1"/>
    <col min="2" max="2" width="15.5" style="3894" bestFit="1" customWidth="1"/>
    <col min="3" max="3" width="85.6640625" style="3894" customWidth="1"/>
    <col min="4" max="4" width="13.33203125" style="3894" customWidth="1"/>
    <col min="5" max="5" width="5" style="3894" customWidth="1"/>
    <col min="6" max="6" width="4.1640625" style="3894" customWidth="1"/>
    <col min="7" max="16384" width="8.33203125" style="3894"/>
  </cols>
  <sheetData>
    <row r="1" spans="1:6">
      <c r="A1" s="3918" t="s">
        <v>554</v>
      </c>
      <c r="B1" s="3879"/>
      <c r="C1" s="3916"/>
      <c r="D1" s="3879"/>
      <c r="E1" s="3879"/>
      <c r="F1" s="3901" t="s">
        <v>22</v>
      </c>
    </row>
    <row r="2" spans="1:6">
      <c r="A2" s="3915"/>
      <c r="B2" s="3914"/>
      <c r="C2" s="3914"/>
      <c r="D2" s="3914"/>
      <c r="E2" s="3914"/>
      <c r="F2" s="3913"/>
    </row>
    <row r="3" spans="1:6">
      <c r="A3" s="3907"/>
      <c r="B3" s="3895"/>
      <c r="C3" s="3895"/>
      <c r="D3" s="3895"/>
      <c r="E3" s="3895"/>
      <c r="F3" s="3899"/>
    </row>
    <row r="4" spans="1:6">
      <c r="A4" s="3912" t="s">
        <v>566</v>
      </c>
      <c r="B4" s="3910"/>
      <c r="C4" s="3911"/>
      <c r="D4" s="3910"/>
      <c r="E4" s="3910"/>
      <c r="F4" s="3909"/>
    </row>
    <row r="5" spans="1:6" ht="12.95" customHeight="1">
      <c r="A5" s="3907"/>
      <c r="B5" s="3895"/>
      <c r="C5" s="3895"/>
      <c r="D5" s="3895"/>
      <c r="E5" s="3895"/>
      <c r="F5" s="3899"/>
    </row>
    <row r="6" spans="1:6" ht="12.95" customHeight="1">
      <c r="A6" s="3908" t="s">
        <v>567</v>
      </c>
      <c r="B6" s="3895"/>
      <c r="C6" s="3895"/>
      <c r="D6" s="3895"/>
      <c r="E6" s="3895"/>
      <c r="F6" s="3899"/>
    </row>
    <row r="7" spans="1:6" ht="12.95" customHeight="1">
      <c r="A7" s="3907" t="s">
        <v>568</v>
      </c>
      <c r="B7" s="3895"/>
      <c r="C7" s="3895"/>
      <c r="D7" s="3895"/>
      <c r="E7" s="3895"/>
      <c r="F7" s="3899"/>
    </row>
    <row r="8" spans="1:6" ht="12.95" customHeight="1">
      <c r="A8" s="3907" t="s">
        <v>569</v>
      </c>
      <c r="B8" s="3895"/>
      <c r="C8" s="3895"/>
      <c r="D8" s="3895"/>
      <c r="E8" s="3895"/>
      <c r="F8" s="3899"/>
    </row>
    <row r="9" spans="1:6" ht="12.95" customHeight="1">
      <c r="A9" s="3907" t="s">
        <v>570</v>
      </c>
      <c r="B9" s="3895"/>
      <c r="C9" s="3895"/>
      <c r="D9" s="3895"/>
      <c r="E9" s="3895"/>
      <c r="F9" s="3899"/>
    </row>
    <row r="10" spans="1:6" ht="12.95" customHeight="1">
      <c r="A10" s="3907"/>
      <c r="B10" s="3895"/>
      <c r="C10" s="3895"/>
      <c r="D10" s="3895"/>
      <c r="E10" s="3895"/>
      <c r="F10" s="3899"/>
    </row>
    <row r="11" spans="1:6" ht="12.95" customHeight="1">
      <c r="A11" s="3906" t="s">
        <v>168</v>
      </c>
      <c r="B11" s="3905" t="s">
        <v>571</v>
      </c>
      <c r="C11" s="3904" t="s">
        <v>169</v>
      </c>
      <c r="D11" s="3903"/>
      <c r="E11" s="3903"/>
      <c r="F11" s="3902"/>
    </row>
    <row r="12" spans="1:6" ht="12.95" customHeight="1">
      <c r="A12" s="3900"/>
      <c r="B12" s="3899"/>
      <c r="C12" s="3895"/>
      <c r="D12" s="3895"/>
      <c r="E12" s="3895"/>
      <c r="F12" s="3899"/>
    </row>
    <row r="13" spans="1:6" ht="12.95" customHeight="1">
      <c r="A13" s="3900"/>
      <c r="B13" s="3899"/>
      <c r="C13" s="3901" t="s">
        <v>572</v>
      </c>
      <c r="D13" s="3895"/>
      <c r="E13" s="3895"/>
      <c r="F13" s="3899"/>
    </row>
    <row r="14" spans="1:6" ht="12.95" customHeight="1">
      <c r="A14" s="3900"/>
      <c r="B14" s="3899"/>
      <c r="C14" s="3895"/>
      <c r="D14" s="3895"/>
      <c r="E14" s="3895"/>
      <c r="F14" s="3899"/>
    </row>
    <row r="15" spans="1:6" ht="12.95" customHeight="1">
      <c r="A15" s="3900"/>
      <c r="B15" s="3899"/>
      <c r="C15" s="3895"/>
      <c r="D15" s="3895"/>
      <c r="E15" s="3895"/>
      <c r="F15" s="3899"/>
    </row>
    <row r="16" spans="1:6" ht="12.95" customHeight="1">
      <c r="A16" s="3900"/>
      <c r="B16" s="3899"/>
      <c r="C16" s="3895"/>
      <c r="D16" s="3895"/>
      <c r="E16" s="3895"/>
      <c r="F16" s="3899"/>
    </row>
    <row r="17" spans="1:6" ht="12.95" customHeight="1">
      <c r="A17" s="3900"/>
      <c r="B17" s="3899"/>
      <c r="C17" s="3895"/>
      <c r="D17" s="3895"/>
      <c r="E17" s="3895"/>
      <c r="F17" s="3899"/>
    </row>
    <row r="18" spans="1:6" ht="12.95" customHeight="1">
      <c r="A18" s="3900"/>
      <c r="B18" s="3899"/>
      <c r="C18" s="3895"/>
      <c r="D18" s="3895"/>
      <c r="E18" s="3895"/>
      <c r="F18" s="3899"/>
    </row>
    <row r="19" spans="1:6" ht="12.95" customHeight="1">
      <c r="A19" s="3900"/>
      <c r="B19" s="3899"/>
      <c r="C19" s="3895"/>
      <c r="D19" s="3895"/>
      <c r="E19" s="3895"/>
      <c r="F19" s="3899"/>
    </row>
    <row r="20" spans="1:6" ht="12.95" customHeight="1">
      <c r="A20" s="3900"/>
      <c r="B20" s="3899"/>
      <c r="C20" s="3895"/>
      <c r="D20" s="3895"/>
      <c r="E20" s="3895"/>
      <c r="F20" s="3899"/>
    </row>
    <row r="21" spans="1:6" ht="12.95" customHeight="1">
      <c r="A21" s="3900"/>
      <c r="B21" s="3899"/>
      <c r="C21" s="3895"/>
      <c r="D21" s="3895"/>
      <c r="E21" s="3895"/>
      <c r="F21" s="3899"/>
    </row>
    <row r="22" spans="1:6" ht="12.95" customHeight="1">
      <c r="A22" s="3900"/>
      <c r="B22" s="3899"/>
      <c r="C22" s="3895"/>
      <c r="D22" s="3895"/>
      <c r="E22" s="3895"/>
      <c r="F22" s="3899"/>
    </row>
    <row r="23" spans="1:6" ht="12.95" customHeight="1">
      <c r="A23" s="3900"/>
      <c r="B23" s="3899"/>
      <c r="C23" s="3895"/>
      <c r="D23" s="3895"/>
      <c r="E23" s="3895"/>
      <c r="F23" s="3899"/>
    </row>
    <row r="24" spans="1:6" ht="12.95" customHeight="1">
      <c r="A24" s="3900"/>
      <c r="B24" s="3899"/>
      <c r="C24" s="3895"/>
      <c r="D24" s="3895"/>
      <c r="E24" s="3895"/>
      <c r="F24" s="3899"/>
    </row>
    <row r="25" spans="1:6" ht="12.95" customHeight="1">
      <c r="A25" s="3900"/>
      <c r="B25" s="3899"/>
      <c r="C25" s="3895"/>
      <c r="D25" s="3895"/>
      <c r="E25" s="3895"/>
      <c r="F25" s="3899"/>
    </row>
    <row r="26" spans="1:6" ht="12.95" customHeight="1">
      <c r="A26" s="3900"/>
      <c r="B26" s="3899"/>
      <c r="C26" s="3895"/>
      <c r="D26" s="3895"/>
      <c r="E26" s="3895"/>
      <c r="F26" s="3899"/>
    </row>
    <row r="27" spans="1:6" ht="12.95" customHeight="1">
      <c r="A27" s="3900"/>
      <c r="B27" s="3899"/>
      <c r="C27" s="3895"/>
      <c r="D27" s="3895"/>
      <c r="E27" s="3895"/>
      <c r="F27" s="3899"/>
    </row>
    <row r="28" spans="1:6" ht="12.95" customHeight="1">
      <c r="A28" s="3900"/>
      <c r="B28" s="3899"/>
      <c r="C28" s="3895"/>
      <c r="D28" s="3895"/>
      <c r="E28" s="3895"/>
      <c r="F28" s="3899"/>
    </row>
    <row r="29" spans="1:6" ht="12.95" customHeight="1">
      <c r="A29" s="3900"/>
      <c r="B29" s="3899"/>
      <c r="C29" s="3895"/>
      <c r="D29" s="3895"/>
      <c r="E29" s="3895"/>
      <c r="F29" s="3899"/>
    </row>
    <row r="30" spans="1:6" ht="12.95" customHeight="1">
      <c r="A30" s="3900"/>
      <c r="B30" s="3899"/>
      <c r="C30" s="3895"/>
      <c r="D30" s="3895"/>
      <c r="E30" s="3895"/>
      <c r="F30" s="3899"/>
    </row>
    <row r="31" spans="1:6" ht="12.95" customHeight="1">
      <c r="A31" s="3900"/>
      <c r="B31" s="3899"/>
      <c r="C31" s="3895"/>
      <c r="D31" s="3895"/>
      <c r="E31" s="3895"/>
      <c r="F31" s="3899"/>
    </row>
    <row r="32" spans="1:6" ht="12.95" customHeight="1">
      <c r="A32" s="3900"/>
      <c r="B32" s="3899"/>
      <c r="C32" s="3895"/>
      <c r="D32" s="3895"/>
      <c r="E32" s="3895"/>
      <c r="F32" s="3899"/>
    </row>
    <row r="33" spans="1:6" ht="12.95" customHeight="1">
      <c r="A33" s="3900"/>
      <c r="B33" s="3899"/>
      <c r="C33" s="3895"/>
      <c r="D33" s="3895"/>
      <c r="E33" s="3895"/>
      <c r="F33" s="3899"/>
    </row>
    <row r="34" spans="1:6" ht="12.95" customHeight="1">
      <c r="A34" s="3900"/>
      <c r="B34" s="3899"/>
      <c r="C34" s="3895"/>
      <c r="D34" s="3895"/>
      <c r="E34" s="3895"/>
      <c r="F34" s="3899"/>
    </row>
    <row r="35" spans="1:6" ht="12.95" customHeight="1">
      <c r="A35" s="3900"/>
      <c r="B35" s="3899"/>
      <c r="C35" s="3895"/>
      <c r="D35" s="3895"/>
      <c r="E35" s="3895"/>
      <c r="F35" s="3899"/>
    </row>
    <row r="36" spans="1:6" ht="12.95" customHeight="1">
      <c r="A36" s="3900"/>
      <c r="B36" s="3899"/>
      <c r="C36" s="3895"/>
      <c r="D36" s="3895"/>
      <c r="E36" s="3895"/>
      <c r="F36" s="3899"/>
    </row>
    <row r="37" spans="1:6" ht="12.95" customHeight="1">
      <c r="A37" s="3900"/>
      <c r="B37" s="3899"/>
      <c r="C37" s="3895"/>
      <c r="D37" s="3895"/>
      <c r="E37" s="3895"/>
      <c r="F37" s="3899"/>
    </row>
    <row r="38" spans="1:6" ht="12.95" customHeight="1">
      <c r="A38" s="3900"/>
      <c r="B38" s="3899"/>
      <c r="C38" s="3895"/>
      <c r="D38" s="3895"/>
      <c r="E38" s="3895"/>
      <c r="F38" s="3899"/>
    </row>
    <row r="39" spans="1:6" ht="12.95" customHeight="1">
      <c r="A39" s="3900"/>
      <c r="B39" s="3899"/>
      <c r="C39" s="3895"/>
      <c r="D39" s="3895"/>
      <c r="E39" s="3895"/>
      <c r="F39" s="3899"/>
    </row>
    <row r="40" spans="1:6" ht="12.95" customHeight="1">
      <c r="A40" s="3900"/>
      <c r="B40" s="3899"/>
      <c r="C40" s="3895"/>
      <c r="D40" s="3895"/>
      <c r="E40" s="3895"/>
      <c r="F40" s="3899"/>
    </row>
    <row r="41" spans="1:6" ht="12.95" customHeight="1">
      <c r="A41" s="3900"/>
      <c r="B41" s="3899"/>
      <c r="C41" s="3895"/>
      <c r="D41" s="3895"/>
      <c r="E41" s="3895"/>
      <c r="F41" s="3899"/>
    </row>
    <row r="42" spans="1:6" ht="12.95" customHeight="1">
      <c r="A42" s="3900"/>
      <c r="B42" s="3899"/>
      <c r="C42" s="3895"/>
      <c r="D42" s="3895"/>
      <c r="E42" s="3895"/>
      <c r="F42" s="3899"/>
    </row>
    <row r="43" spans="1:6" ht="12.95" customHeight="1">
      <c r="A43" s="3900"/>
      <c r="B43" s="3899"/>
      <c r="C43" s="3895"/>
      <c r="D43" s="3895"/>
      <c r="E43" s="3895"/>
      <c r="F43" s="3899"/>
    </row>
    <row r="44" spans="1:6" ht="12.95" customHeight="1">
      <c r="A44" s="3900"/>
      <c r="B44" s="3899"/>
      <c r="C44" s="3895"/>
      <c r="D44" s="3895"/>
      <c r="E44" s="3895"/>
      <c r="F44" s="3899"/>
    </row>
    <row r="45" spans="1:6" ht="12.95" customHeight="1">
      <c r="A45" s="3900"/>
      <c r="B45" s="3899"/>
      <c r="C45" s="3895"/>
      <c r="D45" s="3895"/>
      <c r="E45" s="3895"/>
      <c r="F45" s="3899"/>
    </row>
    <row r="46" spans="1:6" ht="12.95" customHeight="1">
      <c r="A46" s="3900"/>
      <c r="B46" s="3899"/>
      <c r="C46" s="3895"/>
      <c r="D46" s="3895"/>
      <c r="E46" s="3895"/>
      <c r="F46" s="3899"/>
    </row>
    <row r="47" spans="1:6" ht="12.95" customHeight="1">
      <c r="A47" s="3900"/>
      <c r="B47" s="3899"/>
      <c r="C47" s="3895"/>
      <c r="D47" s="3895"/>
      <c r="E47" s="3895"/>
      <c r="F47" s="3899"/>
    </row>
    <row r="48" spans="1:6" ht="12.95" customHeight="1">
      <c r="A48" s="3900"/>
      <c r="B48" s="3899"/>
      <c r="C48" s="3895"/>
      <c r="D48" s="3895"/>
      <c r="E48" s="3895"/>
      <c r="F48" s="3899"/>
    </row>
    <row r="49" spans="1:6" ht="12.95" customHeight="1">
      <c r="A49" s="3900"/>
      <c r="B49" s="3899"/>
      <c r="C49" s="3895"/>
      <c r="D49" s="3895"/>
      <c r="E49" s="3895"/>
      <c r="F49" s="3899"/>
    </row>
    <row r="50" spans="1:6" ht="12.95" customHeight="1">
      <c r="A50" s="3900"/>
      <c r="B50" s="3899"/>
      <c r="C50" s="3895"/>
      <c r="D50" s="3895"/>
      <c r="E50" s="3895"/>
      <c r="F50" s="3899"/>
    </row>
    <row r="51" spans="1:6" ht="12.95" customHeight="1">
      <c r="A51" s="3900"/>
      <c r="B51" s="3899"/>
      <c r="C51" s="3895"/>
      <c r="D51" s="3895"/>
      <c r="E51" s="3895"/>
      <c r="F51" s="3899"/>
    </row>
    <row r="52" spans="1:6" ht="12.95" customHeight="1">
      <c r="A52" s="3900"/>
      <c r="B52" s="3899"/>
      <c r="C52" s="3895"/>
      <c r="D52" s="3895"/>
      <c r="E52" s="3895"/>
      <c r="F52" s="3899"/>
    </row>
    <row r="53" spans="1:6" ht="12.95" customHeight="1">
      <c r="A53" s="3900"/>
      <c r="B53" s="3899"/>
      <c r="C53" s="3895"/>
      <c r="D53" s="3895"/>
      <c r="E53" s="3895"/>
      <c r="F53" s="3899"/>
    </row>
    <row r="54" spans="1:6" ht="12.95" customHeight="1">
      <c r="A54" s="3900"/>
      <c r="B54" s="3899"/>
      <c r="C54" s="3895"/>
      <c r="D54" s="3895"/>
      <c r="E54" s="3895"/>
      <c r="F54" s="3899"/>
    </row>
    <row r="55" spans="1:6" ht="12.95" customHeight="1">
      <c r="A55" s="3900"/>
      <c r="B55" s="3899"/>
      <c r="C55" s="3895"/>
      <c r="D55" s="3895"/>
      <c r="E55" s="3895"/>
      <c r="F55" s="3899"/>
    </row>
    <row r="56" spans="1:6" ht="12.95" customHeight="1">
      <c r="A56" s="3900"/>
      <c r="B56" s="3899"/>
      <c r="C56" s="3895"/>
      <c r="D56" s="3895"/>
      <c r="E56" s="3895"/>
      <c r="F56" s="3899"/>
    </row>
    <row r="57" spans="1:6" ht="12.95" customHeight="1">
      <c r="A57" s="3900"/>
      <c r="B57" s="3899"/>
      <c r="C57" s="3895"/>
      <c r="D57" s="3895"/>
      <c r="E57" s="3895"/>
      <c r="F57" s="3899"/>
    </row>
    <row r="58" spans="1:6" ht="12.95" customHeight="1">
      <c r="A58" s="3900"/>
      <c r="B58" s="3899"/>
      <c r="C58" s="3895"/>
      <c r="D58" s="3895"/>
      <c r="E58" s="3895"/>
      <c r="F58" s="3899"/>
    </row>
    <row r="59" spans="1:6" ht="12.95" customHeight="1">
      <c r="A59" s="3900"/>
      <c r="B59" s="3899"/>
      <c r="C59" s="3895"/>
      <c r="D59" s="3895"/>
      <c r="E59" s="3895"/>
      <c r="F59" s="3899"/>
    </row>
    <row r="60" spans="1:6" ht="12.95" customHeight="1">
      <c r="A60" s="3900"/>
      <c r="B60" s="3899"/>
      <c r="C60" s="3895"/>
      <c r="D60" s="3895"/>
      <c r="E60" s="3895"/>
      <c r="F60" s="3899"/>
    </row>
    <row r="61" spans="1:6" ht="12.95" customHeight="1">
      <c r="A61" s="3900"/>
      <c r="B61" s="3899"/>
      <c r="C61" s="3895"/>
      <c r="D61" s="3895"/>
      <c r="E61" s="3895"/>
      <c r="F61" s="3899"/>
    </row>
    <row r="62" spans="1:6" ht="12.95" customHeight="1">
      <c r="A62" s="3900"/>
      <c r="B62" s="3899"/>
      <c r="C62" s="3895"/>
      <c r="D62" s="3895"/>
      <c r="E62" s="3895"/>
      <c r="F62" s="3899"/>
    </row>
    <row r="63" spans="1:6" ht="12.95" customHeight="1">
      <c r="A63" s="3900"/>
      <c r="B63" s="3899"/>
      <c r="C63" s="3895"/>
      <c r="D63" s="3895"/>
      <c r="E63" s="3895"/>
      <c r="F63" s="3899"/>
    </row>
    <row r="64" spans="1:6" ht="12.95" customHeight="1">
      <c r="A64" s="3900"/>
      <c r="B64" s="3899"/>
      <c r="C64" s="3895"/>
      <c r="D64" s="3895"/>
      <c r="E64" s="3895"/>
      <c r="F64" s="3899"/>
    </row>
    <row r="65" spans="1:6" ht="12.95" customHeight="1">
      <c r="A65" s="3900"/>
      <c r="B65" s="3899"/>
      <c r="C65" s="3895"/>
      <c r="D65" s="3895"/>
      <c r="E65" s="3895"/>
      <c r="F65" s="3899"/>
    </row>
    <row r="66" spans="1:6" ht="12.95" customHeight="1">
      <c r="A66" s="3900"/>
      <c r="B66" s="3899"/>
      <c r="C66" s="3895"/>
      <c r="D66" s="3895"/>
      <c r="E66" s="3895"/>
      <c r="F66" s="3899"/>
    </row>
    <row r="67" spans="1:6" ht="12.95" customHeight="1">
      <c r="A67" s="3900"/>
      <c r="B67" s="3899"/>
      <c r="C67" s="3895"/>
      <c r="D67" s="3895"/>
      <c r="E67" s="3895"/>
      <c r="F67" s="3899"/>
    </row>
    <row r="68" spans="1:6" ht="12.95" customHeight="1">
      <c r="A68" s="3900"/>
      <c r="B68" s="3899"/>
      <c r="C68" s="3895"/>
      <c r="D68" s="3895"/>
      <c r="E68" s="3895"/>
      <c r="F68" s="3899"/>
    </row>
    <row r="69" spans="1:6" ht="12.95" customHeight="1">
      <c r="A69" s="3900"/>
      <c r="B69" s="3899"/>
      <c r="C69" s="3895"/>
      <c r="D69" s="3895"/>
      <c r="E69" s="3895"/>
      <c r="F69" s="3899"/>
    </row>
    <row r="70" spans="1:6" ht="12.95" customHeight="1">
      <c r="A70" s="3900"/>
      <c r="B70" s="3899"/>
      <c r="C70" s="3895"/>
      <c r="D70" s="3895"/>
      <c r="E70" s="3895"/>
      <c r="F70" s="3899"/>
    </row>
    <row r="71" spans="1:6" ht="12.95" customHeight="1">
      <c r="A71" s="3900"/>
      <c r="B71" s="3899"/>
      <c r="C71" s="3895"/>
      <c r="D71" s="3895"/>
      <c r="E71" s="3895"/>
      <c r="F71" s="3899"/>
    </row>
    <row r="72" spans="1:6" ht="12.95" customHeight="1">
      <c r="A72" s="3900"/>
      <c r="B72" s="3899"/>
      <c r="C72" s="3895"/>
      <c r="D72" s="3895"/>
      <c r="E72" s="3895"/>
      <c r="F72" s="3899"/>
    </row>
    <row r="73" spans="1:6" ht="12.95" customHeight="1">
      <c r="A73" s="3900"/>
      <c r="B73" s="3899"/>
      <c r="C73" s="3895"/>
      <c r="D73" s="3895"/>
      <c r="E73" s="3895"/>
      <c r="F73" s="3899"/>
    </row>
    <row r="74" spans="1:6" ht="12.95" customHeight="1">
      <c r="A74" s="3900"/>
      <c r="B74" s="3899"/>
      <c r="C74" s="3895"/>
      <c r="D74" s="3895"/>
      <c r="E74" s="3895"/>
      <c r="F74" s="3899"/>
    </row>
    <row r="75" spans="1:6" ht="12.95" customHeight="1">
      <c r="A75" s="3900"/>
      <c r="B75" s="3899"/>
      <c r="C75" s="3895"/>
      <c r="D75" s="3895"/>
      <c r="E75" s="3895"/>
      <c r="F75" s="3899"/>
    </row>
    <row r="76" spans="1:6" ht="12.95" customHeight="1">
      <c r="A76" s="3900"/>
      <c r="B76" s="3899"/>
      <c r="C76" s="3895"/>
      <c r="D76" s="3895"/>
      <c r="E76" s="3895"/>
      <c r="F76" s="3899"/>
    </row>
    <row r="77" spans="1:6" ht="12.95" customHeight="1">
      <c r="A77" s="3900"/>
      <c r="B77" s="3899"/>
      <c r="C77" s="3895"/>
      <c r="D77" s="3895"/>
      <c r="E77" s="3895"/>
      <c r="F77" s="3899"/>
    </row>
    <row r="78" spans="1:6" ht="12.95" customHeight="1">
      <c r="A78" s="3898"/>
      <c r="B78" s="3896"/>
      <c r="C78" s="3897"/>
      <c r="D78" s="3897"/>
      <c r="E78" s="3897"/>
      <c r="F78" s="3896"/>
    </row>
    <row r="79" spans="1:6" ht="12.95" customHeight="1">
      <c r="A79" s="3917" t="s">
        <v>165</v>
      </c>
      <c r="B79" s="3895"/>
      <c r="C79" s="3895"/>
      <c r="D79" s="3895"/>
      <c r="E79" s="3895"/>
      <c r="F79" s="3895"/>
    </row>
  </sheetData>
  <printOptions horizontalCentered="1" verticalCentered="1"/>
  <pageMargins left="1" right="1" top="0.5" bottom="0.5" header="0" footer="0"/>
  <pageSetup scale="75"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76"/>
  <sheetViews>
    <sheetView view="pageBreakPreview" topLeftCell="A25" zoomScale="60" zoomScaleNormal="75" workbookViewId="0">
      <selection activeCell="E1" sqref="E1:F1"/>
    </sheetView>
  </sheetViews>
  <sheetFormatPr defaultColWidth="8.33203125" defaultRowHeight="9"/>
  <cols>
    <col min="1" max="1" width="7.5" style="3" customWidth="1"/>
    <col min="2" max="2" width="10.83203125" style="3" customWidth="1"/>
    <col min="3" max="3" width="61.6640625" style="3" customWidth="1"/>
    <col min="4" max="4" width="35.6640625" style="3" customWidth="1"/>
    <col min="5" max="5" width="53.5" style="3" customWidth="1"/>
    <col min="6" max="6" width="17.83203125" style="3" customWidth="1"/>
    <col min="7" max="16384" width="8.33203125" style="3"/>
  </cols>
  <sheetData>
    <row r="1" spans="1:6" s="185" customFormat="1" ht="12.75">
      <c r="A1" s="182" t="s">
        <v>25</v>
      </c>
      <c r="B1" s="38"/>
      <c r="E1" s="3969" t="s">
        <v>554</v>
      </c>
      <c r="F1" s="3969"/>
    </row>
    <row r="2" spans="1:6" ht="20.100000000000001" customHeight="1">
      <c r="A2" s="186"/>
      <c r="B2" s="187"/>
      <c r="C2" s="187"/>
      <c r="D2" s="187"/>
      <c r="E2" s="187"/>
      <c r="F2" s="188"/>
    </row>
    <row r="3" spans="1:6" ht="45" customHeight="1">
      <c r="A3" s="189"/>
      <c r="B3" s="190"/>
      <c r="C3" s="190"/>
      <c r="D3" s="190"/>
      <c r="E3" s="190"/>
      <c r="F3" s="191"/>
    </row>
    <row r="4" spans="1:6" ht="12.75">
      <c r="A4" s="3976" t="s">
        <v>575</v>
      </c>
      <c r="B4" s="3977"/>
      <c r="C4" s="3977"/>
      <c r="D4" s="3977"/>
      <c r="E4" s="3977"/>
      <c r="F4" s="3978"/>
    </row>
    <row r="5" spans="1:6" ht="10.9" customHeight="1">
      <c r="A5" s="189"/>
      <c r="B5" s="190"/>
      <c r="C5" s="190"/>
      <c r="D5" s="190"/>
      <c r="E5" s="190"/>
      <c r="F5" s="191"/>
    </row>
    <row r="6" spans="1:6" ht="21.95" customHeight="1">
      <c r="A6" s="192" t="s">
        <v>576</v>
      </c>
      <c r="B6" s="190"/>
      <c r="C6" s="190"/>
      <c r="D6" s="190"/>
      <c r="E6" s="190"/>
      <c r="F6" s="191"/>
    </row>
    <row r="7" spans="1:6" ht="21.95" customHeight="1">
      <c r="A7" s="192" t="s">
        <v>577</v>
      </c>
      <c r="B7" s="190"/>
      <c r="C7" s="190"/>
      <c r="D7" s="190"/>
      <c r="E7" s="190"/>
      <c r="F7" s="191"/>
    </row>
    <row r="8" spans="1:6" ht="21.95" customHeight="1">
      <c r="A8" s="193" t="s">
        <v>578</v>
      </c>
      <c r="B8" s="190"/>
      <c r="C8" s="190"/>
      <c r="D8" s="190"/>
      <c r="E8" s="190"/>
      <c r="F8" s="191"/>
    </row>
    <row r="9" spans="1:6" ht="21.95" customHeight="1">
      <c r="A9" s="194"/>
      <c r="B9" s="190"/>
      <c r="C9" s="190"/>
      <c r="D9" s="190"/>
      <c r="E9" s="190"/>
      <c r="F9" s="191"/>
    </row>
    <row r="10" spans="1:6" ht="21.95" customHeight="1">
      <c r="A10" s="192" t="s">
        <v>579</v>
      </c>
      <c r="B10" s="190"/>
      <c r="C10" s="190"/>
      <c r="D10" s="190"/>
      <c r="E10" s="190"/>
      <c r="F10" s="191"/>
    </row>
    <row r="11" spans="1:6" ht="21.95" customHeight="1">
      <c r="A11" s="192" t="s">
        <v>580</v>
      </c>
      <c r="B11" s="190"/>
      <c r="C11" s="190"/>
      <c r="D11" s="190"/>
      <c r="E11" s="190"/>
      <c r="F11" s="191"/>
    </row>
    <row r="12" spans="1:6" ht="21.95" customHeight="1">
      <c r="A12" s="192" t="s">
        <v>581</v>
      </c>
      <c r="B12" s="190"/>
      <c r="C12" s="190"/>
      <c r="D12" s="190"/>
      <c r="E12" s="190"/>
      <c r="F12" s="191"/>
    </row>
    <row r="13" spans="1:6" ht="21.95" customHeight="1">
      <c r="A13" s="192" t="s">
        <v>582</v>
      </c>
      <c r="B13" s="190"/>
      <c r="C13" s="190"/>
      <c r="D13" s="190"/>
      <c r="E13" s="190"/>
      <c r="F13" s="191"/>
    </row>
    <row r="14" spans="1:6" ht="21.95" customHeight="1">
      <c r="A14" s="192" t="s">
        <v>583</v>
      </c>
      <c r="B14" s="190"/>
      <c r="C14" s="190"/>
      <c r="D14" s="190"/>
      <c r="E14" s="190"/>
      <c r="F14" s="191"/>
    </row>
    <row r="15" spans="1:6" ht="21.95" customHeight="1">
      <c r="A15" s="194"/>
      <c r="B15" s="190"/>
      <c r="C15" s="190"/>
      <c r="D15" s="190"/>
      <c r="E15" s="190"/>
      <c r="F15" s="191"/>
    </row>
    <row r="16" spans="1:6" ht="21.95" customHeight="1">
      <c r="A16" s="192" t="s">
        <v>584</v>
      </c>
      <c r="B16" s="190"/>
      <c r="C16" s="190"/>
      <c r="D16" s="190"/>
      <c r="E16" s="190"/>
      <c r="F16" s="191"/>
    </row>
    <row r="17" spans="1:6" ht="21.95" customHeight="1">
      <c r="A17" s="192" t="s">
        <v>585</v>
      </c>
      <c r="B17" s="190"/>
      <c r="C17" s="190"/>
      <c r="D17" s="190"/>
      <c r="E17" s="190"/>
      <c r="F17" s="191"/>
    </row>
    <row r="18" spans="1:6" ht="21.95" customHeight="1">
      <c r="A18" s="192" t="s">
        <v>586</v>
      </c>
      <c r="B18" s="190"/>
      <c r="C18" s="190"/>
      <c r="D18" s="190"/>
      <c r="E18" s="190"/>
      <c r="F18" s="191"/>
    </row>
    <row r="19" spans="1:6" ht="21.95" customHeight="1">
      <c r="A19" s="194"/>
      <c r="B19" s="190"/>
      <c r="C19" s="190"/>
      <c r="D19" s="190"/>
      <c r="E19" s="190"/>
      <c r="F19" s="191"/>
    </row>
    <row r="20" spans="1:6" ht="21.95" customHeight="1">
      <c r="A20" s="192" t="s">
        <v>587</v>
      </c>
      <c r="B20" s="190"/>
      <c r="C20" s="190"/>
      <c r="D20" s="190"/>
      <c r="E20" s="190"/>
      <c r="F20" s="191"/>
    </row>
    <row r="21" spans="1:6" ht="21.95" customHeight="1">
      <c r="A21" s="192" t="s">
        <v>588</v>
      </c>
      <c r="B21" s="190"/>
      <c r="C21" s="190"/>
      <c r="D21" s="190"/>
      <c r="E21" s="190"/>
      <c r="F21" s="191"/>
    </row>
    <row r="22" spans="1:6" ht="20.100000000000001" customHeight="1">
      <c r="A22" s="189"/>
      <c r="B22" s="190"/>
      <c r="C22" s="190"/>
      <c r="D22" s="190"/>
      <c r="E22" s="190"/>
      <c r="F22" s="191"/>
    </row>
    <row r="23" spans="1:6" ht="20.100000000000001" customHeight="1">
      <c r="A23" s="189"/>
      <c r="B23" s="190"/>
      <c r="C23" s="190"/>
      <c r="D23" s="190"/>
      <c r="E23" s="190"/>
      <c r="F23" s="191"/>
    </row>
    <row r="24" spans="1:6" ht="20.100000000000001" customHeight="1">
      <c r="A24" s="189"/>
      <c r="B24" s="190"/>
      <c r="C24" s="190"/>
      <c r="D24" s="190"/>
      <c r="E24" s="190"/>
      <c r="F24" s="191"/>
    </row>
    <row r="25" spans="1:6" ht="21.95" customHeight="1">
      <c r="A25" s="195" t="s">
        <v>589</v>
      </c>
      <c r="B25" s="196"/>
      <c r="C25" s="183"/>
      <c r="D25" s="183"/>
      <c r="E25" s="183"/>
      <c r="F25" s="197"/>
    </row>
    <row r="26" spans="1:6" ht="21.95" customHeight="1">
      <c r="A26" s="198"/>
      <c r="B26" s="199" t="s">
        <v>590</v>
      </c>
      <c r="C26" s="184"/>
      <c r="D26" s="184"/>
      <c r="E26" s="184"/>
      <c r="F26" s="200"/>
    </row>
    <row r="27" spans="1:6" ht="9.9499999999999993" customHeight="1">
      <c r="A27" s="194"/>
      <c r="B27" s="201"/>
      <c r="C27" s="190"/>
      <c r="D27" s="190"/>
      <c r="E27" s="190"/>
      <c r="F27" s="191"/>
    </row>
    <row r="28" spans="1:6" ht="21.95" customHeight="1">
      <c r="A28" s="194" t="s">
        <v>591</v>
      </c>
      <c r="B28" s="201"/>
      <c r="C28" s="190"/>
      <c r="D28" s="190"/>
      <c r="E28" s="190"/>
      <c r="F28" s="191"/>
    </row>
    <row r="29" spans="1:6" ht="21.95" customHeight="1">
      <c r="A29" s="194"/>
      <c r="B29" s="202" t="s">
        <v>592</v>
      </c>
      <c r="C29" s="190"/>
      <c r="D29" s="190"/>
      <c r="E29" s="190"/>
      <c r="F29" s="191"/>
    </row>
    <row r="30" spans="1:6" ht="21.95" customHeight="1">
      <c r="A30" s="194" t="s">
        <v>593</v>
      </c>
      <c r="B30" s="201"/>
      <c r="C30" s="190"/>
      <c r="D30" s="190"/>
      <c r="E30" s="190"/>
      <c r="F30" s="191"/>
    </row>
    <row r="31" spans="1:6" ht="21.95" customHeight="1">
      <c r="A31" s="194" t="s">
        <v>594</v>
      </c>
      <c r="B31" s="201"/>
      <c r="C31" s="190"/>
      <c r="D31" s="190"/>
      <c r="E31" s="190"/>
      <c r="F31" s="191"/>
    </row>
    <row r="32" spans="1:6" ht="21.95" customHeight="1">
      <c r="A32" s="198" t="s">
        <v>595</v>
      </c>
      <c r="B32" s="199" t="s">
        <v>596</v>
      </c>
      <c r="C32" s="184"/>
      <c r="D32" s="184"/>
      <c r="E32" s="184"/>
      <c r="F32" s="200"/>
    </row>
    <row r="33" spans="1:6" ht="15" customHeight="1">
      <c r="A33" s="203" t="s">
        <v>595</v>
      </c>
      <c r="B33" s="184"/>
      <c r="C33" s="184"/>
      <c r="D33" s="184"/>
      <c r="E33" s="184"/>
      <c r="F33" s="200"/>
    </row>
    <row r="34" spans="1:6" ht="15" customHeight="1">
      <c r="A34" s="203"/>
      <c r="B34" s="184"/>
      <c r="C34" s="184"/>
      <c r="D34" s="184"/>
      <c r="E34" s="184"/>
      <c r="F34" s="200"/>
    </row>
    <row r="35" spans="1:6" ht="15" customHeight="1">
      <c r="A35" s="203"/>
      <c r="B35" s="184"/>
      <c r="C35" s="184"/>
      <c r="D35" s="184"/>
      <c r="E35" s="184"/>
      <c r="F35" s="200"/>
    </row>
    <row r="36" spans="1:6" ht="21.95" customHeight="1">
      <c r="A36" s="194" t="s">
        <v>597</v>
      </c>
      <c r="B36" s="201"/>
      <c r="C36" s="201"/>
      <c r="D36" s="201"/>
      <c r="E36" s="201"/>
      <c r="F36" s="204"/>
    </row>
    <row r="37" spans="1:6" ht="21.95" customHeight="1">
      <c r="A37" s="194" t="s">
        <v>598</v>
      </c>
      <c r="B37" s="201"/>
      <c r="C37" s="201"/>
      <c r="D37" s="201"/>
      <c r="E37" s="201"/>
      <c r="F37" s="204"/>
    </row>
    <row r="38" spans="1:6" ht="15">
      <c r="A38" s="198"/>
      <c r="B38" s="199"/>
      <c r="C38" s="199"/>
      <c r="D38" s="199"/>
      <c r="E38" s="199"/>
      <c r="F38" s="205"/>
    </row>
    <row r="39" spans="1:6" ht="15" customHeight="1">
      <c r="A39" s="198"/>
      <c r="B39" s="199"/>
      <c r="C39" s="199"/>
      <c r="D39" s="199"/>
      <c r="E39" s="199"/>
      <c r="F39" s="205"/>
    </row>
    <row r="40" spans="1:6" ht="15" customHeight="1">
      <c r="A40" s="206"/>
      <c r="B40" s="207"/>
      <c r="C40" s="207"/>
      <c r="D40" s="207"/>
      <c r="E40" s="207"/>
      <c r="F40" s="208"/>
    </row>
    <row r="41" spans="1:6" ht="10.5" customHeight="1">
      <c r="A41" s="194"/>
      <c r="B41" s="201"/>
      <c r="C41" s="201"/>
      <c r="D41" s="201"/>
      <c r="E41" s="201"/>
      <c r="F41" s="204"/>
    </row>
    <row r="42" spans="1:6" ht="10.5" customHeight="1">
      <c r="A42" s="194"/>
      <c r="B42" s="201"/>
      <c r="C42" s="201"/>
      <c r="D42" s="201"/>
      <c r="E42" s="201"/>
      <c r="F42" s="204"/>
    </row>
    <row r="43" spans="1:6" ht="34.9" customHeight="1">
      <c r="A43" s="194"/>
      <c r="B43" s="201"/>
      <c r="C43" s="201"/>
      <c r="D43" s="201"/>
      <c r="E43" s="201"/>
      <c r="F43" s="204"/>
    </row>
    <row r="44" spans="1:6" ht="12.75" customHeight="1">
      <c r="A44" s="3979" t="s">
        <v>599</v>
      </c>
      <c r="B44" s="3980"/>
      <c r="C44" s="3980"/>
      <c r="D44" s="3980"/>
      <c r="E44" s="3980"/>
      <c r="F44" s="3981"/>
    </row>
    <row r="45" spans="1:6" ht="6.95" customHeight="1">
      <c r="A45" s="194"/>
      <c r="B45" s="201"/>
      <c r="C45" s="201"/>
      <c r="D45" s="201"/>
      <c r="E45" s="201"/>
      <c r="F45" s="204"/>
    </row>
    <row r="46" spans="1:6" ht="0.95" customHeight="1">
      <c r="A46" s="194"/>
      <c r="B46" s="201"/>
      <c r="C46" s="201"/>
      <c r="D46" s="201"/>
      <c r="E46" s="201"/>
      <c r="F46" s="204"/>
    </row>
    <row r="47" spans="1:6" ht="20.100000000000001" customHeight="1">
      <c r="A47" s="192" t="s">
        <v>600</v>
      </c>
      <c r="B47" s="201"/>
      <c r="C47" s="201"/>
      <c r="D47" s="201"/>
      <c r="E47" s="201"/>
      <c r="F47" s="204"/>
    </row>
    <row r="48" spans="1:6" ht="20.100000000000001" customHeight="1">
      <c r="A48" s="192" t="s">
        <v>601</v>
      </c>
      <c r="B48" s="201"/>
      <c r="C48" s="201"/>
      <c r="D48" s="201"/>
      <c r="E48" s="201"/>
      <c r="F48" s="204"/>
    </row>
    <row r="49" spans="1:6" ht="20.100000000000001" customHeight="1">
      <c r="A49" s="192"/>
      <c r="B49" s="201"/>
      <c r="C49" s="201"/>
      <c r="D49" s="201"/>
      <c r="E49" s="201"/>
      <c r="F49" s="204"/>
    </row>
    <row r="50" spans="1:6" ht="17.100000000000001" customHeight="1">
      <c r="A50" s="194" t="s">
        <v>602</v>
      </c>
      <c r="B50" s="201"/>
      <c r="C50" s="201"/>
      <c r="D50" s="201"/>
      <c r="E50" s="201"/>
      <c r="F50" s="204"/>
    </row>
    <row r="51" spans="1:6" ht="17.100000000000001" customHeight="1">
      <c r="A51" s="194"/>
      <c r="B51" s="201"/>
      <c r="C51" s="201"/>
      <c r="D51" s="201"/>
      <c r="E51" s="201"/>
      <c r="F51" s="204"/>
    </row>
    <row r="52" spans="1:6" ht="17.100000000000001" customHeight="1">
      <c r="A52" s="209" t="s">
        <v>603</v>
      </c>
      <c r="B52" s="201" t="s">
        <v>604</v>
      </c>
      <c r="C52" s="201"/>
      <c r="D52" s="201"/>
      <c r="E52" s="201"/>
      <c r="F52" s="204"/>
    </row>
    <row r="53" spans="1:6" ht="17.100000000000001" customHeight="1">
      <c r="A53" s="194"/>
      <c r="B53" s="201"/>
      <c r="C53" s="201"/>
      <c r="D53" s="201"/>
      <c r="E53" s="201"/>
      <c r="F53" s="204"/>
    </row>
    <row r="54" spans="1:6" ht="17.100000000000001" customHeight="1">
      <c r="A54" s="210" t="s">
        <v>603</v>
      </c>
      <c r="B54" s="202" t="s">
        <v>605</v>
      </c>
      <c r="C54" s="201"/>
      <c r="D54" s="201"/>
      <c r="E54" s="201"/>
      <c r="F54" s="204"/>
    </row>
    <row r="55" spans="1:6" ht="17.100000000000001" customHeight="1">
      <c r="A55" s="194"/>
      <c r="B55" s="201"/>
      <c r="C55" s="3980" t="s">
        <v>606</v>
      </c>
      <c r="D55" s="3980"/>
      <c r="E55" s="3980"/>
      <c r="F55" s="204"/>
    </row>
    <row r="56" spans="1:6" ht="17.100000000000001" customHeight="1">
      <c r="A56" s="209" t="s">
        <v>607</v>
      </c>
      <c r="B56" s="201" t="s">
        <v>608</v>
      </c>
      <c r="C56" s="201"/>
      <c r="D56" s="201"/>
      <c r="E56" s="201"/>
      <c r="F56" s="204"/>
    </row>
    <row r="57" spans="1:6" ht="17.100000000000001" customHeight="1">
      <c r="A57" s="194"/>
      <c r="B57" s="201"/>
      <c r="C57" s="201"/>
      <c r="D57" s="201"/>
      <c r="E57" s="201"/>
      <c r="F57" s="204"/>
    </row>
    <row r="58" spans="1:6" ht="17.100000000000001" customHeight="1">
      <c r="A58" s="194"/>
      <c r="B58" s="201"/>
      <c r="C58" s="201"/>
      <c r="D58" s="201"/>
      <c r="E58" s="201"/>
      <c r="F58" s="204"/>
    </row>
    <row r="59" spans="1:6" ht="20.100000000000001" customHeight="1">
      <c r="A59" s="194"/>
      <c r="B59" s="201"/>
      <c r="C59" s="201"/>
      <c r="D59" s="201"/>
      <c r="E59" s="201"/>
      <c r="F59" s="204"/>
    </row>
    <row r="60" spans="1:6" ht="20.100000000000001" customHeight="1">
      <c r="A60" s="194"/>
      <c r="B60" s="201" t="s">
        <v>609</v>
      </c>
      <c r="C60" s="201"/>
      <c r="D60" s="201"/>
      <c r="E60" s="201"/>
      <c r="F60" s="204"/>
    </row>
    <row r="61" spans="1:6" ht="20.100000000000001" customHeight="1">
      <c r="A61" s="194"/>
      <c r="B61" s="201"/>
      <c r="C61" s="201"/>
      <c r="D61" s="201"/>
      <c r="E61" s="201"/>
      <c r="F61" s="204"/>
    </row>
    <row r="62" spans="1:6" ht="20.100000000000001" customHeight="1">
      <c r="A62" s="194"/>
      <c r="C62" s="201"/>
      <c r="D62" s="201"/>
      <c r="E62" s="201"/>
      <c r="F62" s="204"/>
    </row>
    <row r="63" spans="1:6" ht="20.100000000000001" customHeight="1">
      <c r="A63" s="194"/>
      <c r="C63" s="201"/>
      <c r="D63" s="201"/>
      <c r="E63" s="201"/>
      <c r="F63" s="204"/>
    </row>
    <row r="64" spans="1:6" ht="20.100000000000001" customHeight="1">
      <c r="A64" s="194"/>
      <c r="C64" s="201"/>
      <c r="D64" s="201"/>
      <c r="E64" s="201"/>
      <c r="F64" s="204"/>
    </row>
    <row r="65" spans="1:6" ht="20.100000000000001" customHeight="1">
      <c r="A65" s="194"/>
      <c r="C65" s="201"/>
      <c r="D65" s="201"/>
      <c r="E65" s="201"/>
      <c r="F65" s="204"/>
    </row>
    <row r="66" spans="1:6" ht="15" customHeight="1">
      <c r="A66" s="189"/>
      <c r="B66" s="190"/>
      <c r="C66" s="190"/>
      <c r="D66" s="190"/>
      <c r="E66" s="190"/>
      <c r="F66" s="191"/>
    </row>
    <row r="67" spans="1:6" ht="15" customHeight="1">
      <c r="A67" s="189"/>
      <c r="B67" s="190"/>
      <c r="C67" s="190"/>
      <c r="D67" s="190"/>
      <c r="E67" s="190"/>
      <c r="F67" s="191"/>
    </row>
    <row r="68" spans="1:6" ht="15" customHeight="1">
      <c r="A68" s="189"/>
      <c r="B68" s="190"/>
      <c r="C68" s="190"/>
      <c r="D68" s="190"/>
      <c r="E68" s="190"/>
      <c r="F68" s="191"/>
    </row>
    <row r="69" spans="1:6" ht="15" customHeight="1">
      <c r="A69" s="189"/>
      <c r="B69" s="190"/>
      <c r="C69" s="190"/>
      <c r="D69" s="190"/>
      <c r="E69" s="190"/>
      <c r="F69" s="191"/>
    </row>
    <row r="70" spans="1:6" ht="15" customHeight="1">
      <c r="A70" s="189"/>
      <c r="B70" s="190"/>
      <c r="C70" s="190"/>
      <c r="D70" s="190"/>
      <c r="E70" s="190"/>
      <c r="F70" s="191"/>
    </row>
    <row r="71" spans="1:6" ht="51.75" customHeight="1">
      <c r="A71" s="189"/>
      <c r="B71" s="190"/>
      <c r="C71" s="190"/>
      <c r="D71" s="190"/>
      <c r="E71" s="190"/>
      <c r="F71" s="191"/>
    </row>
    <row r="72" spans="1:6" ht="10.9" customHeight="1">
      <c r="A72" s="211"/>
      <c r="B72" s="212"/>
      <c r="C72" s="212"/>
      <c r="D72" s="212"/>
      <c r="E72" s="212"/>
      <c r="F72" s="213"/>
    </row>
    <row r="73" spans="1:6" ht="12" customHeight="1">
      <c r="A73" s="38"/>
      <c r="B73" s="38"/>
      <c r="C73" s="38"/>
      <c r="D73" s="185"/>
      <c r="F73" s="214" t="s">
        <v>573</v>
      </c>
    </row>
    <row r="74" spans="1:6" ht="10.9" customHeight="1"/>
    <row r="76" spans="1:6" ht="15">
      <c r="A76" s="215"/>
    </row>
  </sheetData>
  <mergeCells count="4">
    <mergeCell ref="A4:F4"/>
    <mergeCell ref="A44:F44"/>
    <mergeCell ref="C55:E55"/>
    <mergeCell ref="E1:F1"/>
  </mergeCells>
  <printOptions horizontalCentered="1"/>
  <pageMargins left="1" right="1" top="0.5" bottom="0.5" header="0" footer="0"/>
  <pageSetup scale="52"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28"/>
  <sheetViews>
    <sheetView view="pageBreakPreview" zoomScale="60" zoomScaleNormal="100" workbookViewId="0">
      <selection activeCell="A19" sqref="A19"/>
    </sheetView>
  </sheetViews>
  <sheetFormatPr defaultColWidth="11.33203125" defaultRowHeight="12.75"/>
  <cols>
    <col min="1" max="1" width="6.6640625" style="11" customWidth="1"/>
    <col min="2" max="2" width="40.5" style="11" customWidth="1"/>
    <col min="3" max="3" width="13.5" style="11" customWidth="1"/>
    <col min="4" max="4" width="30.6640625" style="11" customWidth="1"/>
    <col min="5" max="5" width="19.5" style="11" customWidth="1"/>
    <col min="6" max="6" width="18.33203125" style="11" customWidth="1"/>
    <col min="7" max="7" width="27.6640625" style="11" customWidth="1"/>
    <col min="8" max="8" width="31.5" style="11" customWidth="1"/>
    <col min="9" max="9" width="7.5" style="11" customWidth="1"/>
    <col min="10" max="10" width="2" style="11" customWidth="1"/>
    <col min="11" max="16384" width="11.33203125" style="11"/>
  </cols>
  <sheetData>
    <row r="1" spans="1:10" ht="16.899999999999999" customHeight="1">
      <c r="A1" s="3872" t="s">
        <v>610</v>
      </c>
      <c r="B1" s="217"/>
      <c r="C1" s="218"/>
      <c r="D1" s="218"/>
      <c r="E1" s="217"/>
      <c r="F1" s="217"/>
      <c r="G1" s="217"/>
      <c r="H1" s="217"/>
      <c r="I1" s="219" t="s">
        <v>28</v>
      </c>
      <c r="J1" s="220"/>
    </row>
    <row r="2" spans="1:10" ht="21.95" customHeight="1">
      <c r="A2" s="221"/>
      <c r="B2" s="222"/>
      <c r="C2" s="222"/>
      <c r="D2" s="222"/>
      <c r="E2" s="222"/>
      <c r="F2" s="222"/>
      <c r="G2" s="222"/>
      <c r="H2" s="222"/>
      <c r="I2" s="223"/>
      <c r="J2" s="220"/>
    </row>
    <row r="3" spans="1:10" ht="24" customHeight="1">
      <c r="A3" s="224" t="s">
        <v>611</v>
      </c>
      <c r="B3" s="225"/>
      <c r="C3" s="225"/>
      <c r="D3" s="225"/>
      <c r="E3" s="225"/>
      <c r="F3" s="225"/>
      <c r="G3" s="225"/>
      <c r="H3" s="225"/>
      <c r="I3" s="226"/>
      <c r="J3" s="220"/>
    </row>
    <row r="4" spans="1:10" ht="21.95" customHeight="1">
      <c r="A4" s="227" t="s">
        <v>612</v>
      </c>
      <c r="B4" s="220"/>
      <c r="C4" s="220"/>
      <c r="D4" s="220"/>
      <c r="E4" s="220"/>
      <c r="F4" s="220"/>
      <c r="G4" s="220"/>
      <c r="H4" s="220"/>
      <c r="I4" s="228"/>
      <c r="J4" s="220"/>
    </row>
    <row r="5" spans="1:10" ht="21.95" customHeight="1">
      <c r="A5" s="227" t="s">
        <v>613</v>
      </c>
      <c r="B5" s="220"/>
      <c r="C5" s="220"/>
      <c r="D5" s="220"/>
      <c r="E5" s="220"/>
      <c r="F5" s="220"/>
      <c r="G5" s="220"/>
      <c r="H5" s="220"/>
      <c r="I5" s="228"/>
      <c r="J5" s="220"/>
    </row>
    <row r="6" spans="1:10" ht="21.95" customHeight="1">
      <c r="A6" s="227" t="s">
        <v>614</v>
      </c>
      <c r="B6" s="220"/>
      <c r="C6" s="220"/>
      <c r="D6" s="220"/>
      <c r="E6" s="220"/>
      <c r="F6" s="220"/>
      <c r="G6" s="220"/>
      <c r="H6" s="220"/>
      <c r="I6" s="228"/>
      <c r="J6" s="220"/>
    </row>
    <row r="7" spans="1:10" ht="21.95" customHeight="1">
      <c r="A7" s="227" t="s">
        <v>615</v>
      </c>
      <c r="B7" s="220"/>
      <c r="C7" s="220"/>
      <c r="D7" s="220"/>
      <c r="E7" s="220"/>
      <c r="F7" s="220"/>
      <c r="G7" s="220"/>
      <c r="H7" s="220"/>
      <c r="I7" s="228"/>
      <c r="J7" s="220"/>
    </row>
    <row r="8" spans="1:10" ht="21.95" customHeight="1">
      <c r="A8" s="227" t="s">
        <v>616</v>
      </c>
      <c r="B8" s="220"/>
      <c r="C8" s="220"/>
      <c r="D8" s="220"/>
      <c r="E8" s="220"/>
      <c r="F8" s="220"/>
      <c r="G8" s="220"/>
      <c r="H8" s="220"/>
      <c r="I8" s="228"/>
      <c r="J8" s="220"/>
    </row>
    <row r="9" spans="1:10" ht="21.95" customHeight="1">
      <c r="A9" s="227" t="s">
        <v>617</v>
      </c>
      <c r="B9" s="220"/>
      <c r="C9" s="220"/>
      <c r="D9" s="220"/>
      <c r="E9" s="220"/>
      <c r="F9" s="220"/>
      <c r="G9" s="220"/>
      <c r="H9" s="220"/>
      <c r="I9" s="228"/>
      <c r="J9" s="220"/>
    </row>
    <row r="10" spans="1:10" ht="21.95" customHeight="1">
      <c r="A10" s="227" t="s">
        <v>618</v>
      </c>
      <c r="B10" s="220"/>
      <c r="C10" s="220"/>
      <c r="D10" s="220"/>
      <c r="E10" s="220"/>
      <c r="F10" s="220"/>
      <c r="G10" s="220"/>
      <c r="H10" s="220"/>
      <c r="I10" s="228"/>
      <c r="J10" s="220"/>
    </row>
    <row r="11" spans="1:10" ht="21.95" customHeight="1">
      <c r="A11" s="227" t="s">
        <v>619</v>
      </c>
      <c r="B11" s="220"/>
      <c r="C11" s="220"/>
      <c r="D11" s="220"/>
      <c r="E11" s="220"/>
      <c r="F11" s="220"/>
      <c r="G11" s="220"/>
      <c r="H11" s="220"/>
      <c r="I11" s="228"/>
      <c r="J11" s="220"/>
    </row>
    <row r="12" spans="1:10" ht="21.95" customHeight="1">
      <c r="A12" s="227" t="s">
        <v>620</v>
      </c>
      <c r="B12" s="220"/>
      <c r="C12" s="220"/>
      <c r="D12" s="220"/>
      <c r="E12" s="220"/>
      <c r="F12" s="220"/>
      <c r="G12" s="220"/>
      <c r="H12" s="220"/>
      <c r="I12" s="228"/>
      <c r="J12" s="220"/>
    </row>
    <row r="13" spans="1:10" ht="21.95" customHeight="1">
      <c r="A13" s="227" t="s">
        <v>621</v>
      </c>
      <c r="B13" s="220"/>
      <c r="C13" s="220"/>
      <c r="D13" s="220"/>
      <c r="E13" s="220"/>
      <c r="F13" s="220"/>
      <c r="G13" s="220"/>
      <c r="H13" s="220"/>
      <c r="I13" s="228"/>
      <c r="J13" s="220"/>
    </row>
    <row r="14" spans="1:10" ht="21.95" customHeight="1">
      <c r="A14" s="229" t="s">
        <v>622</v>
      </c>
      <c r="B14" s="220"/>
      <c r="C14" s="220"/>
      <c r="D14" s="220"/>
      <c r="E14" s="220"/>
      <c r="F14" s="220"/>
      <c r="G14" s="220"/>
      <c r="H14" s="220"/>
      <c r="I14" s="228"/>
      <c r="J14" s="220"/>
    </row>
    <row r="15" spans="1:10" ht="21.95" customHeight="1">
      <c r="A15" s="227" t="s">
        <v>623</v>
      </c>
      <c r="B15" s="220"/>
      <c r="C15" s="220"/>
      <c r="D15" s="220"/>
      <c r="E15" s="220"/>
      <c r="F15" s="220"/>
      <c r="G15" s="220"/>
      <c r="H15" s="220"/>
      <c r="I15" s="228"/>
      <c r="J15" s="220"/>
    </row>
    <row r="16" spans="1:10" s="233" customFormat="1" ht="21.95" customHeight="1">
      <c r="A16" s="230" t="s">
        <v>624</v>
      </c>
      <c r="B16" s="231"/>
      <c r="C16" s="231"/>
      <c r="D16" s="231"/>
      <c r="E16" s="231"/>
      <c r="F16" s="231"/>
      <c r="G16" s="231"/>
      <c r="H16" s="231"/>
      <c r="I16" s="232"/>
      <c r="J16" s="231"/>
    </row>
    <row r="17" spans="1:10" ht="21.95" customHeight="1">
      <c r="A17" s="227" t="s">
        <v>625</v>
      </c>
      <c r="B17" s="220"/>
      <c r="C17" s="220"/>
      <c r="D17" s="220"/>
      <c r="E17" s="220"/>
      <c r="F17" s="220"/>
      <c r="G17" s="220"/>
      <c r="H17" s="220"/>
      <c r="I17" s="228"/>
      <c r="J17" s="220"/>
    </row>
    <row r="18" spans="1:10" ht="21.95" customHeight="1">
      <c r="A18" s="227" t="s">
        <v>626</v>
      </c>
      <c r="B18" s="220"/>
      <c r="C18" s="220"/>
      <c r="D18" s="220"/>
      <c r="E18" s="220"/>
      <c r="F18" s="220"/>
      <c r="G18" s="220"/>
      <c r="H18" s="220"/>
      <c r="I18" s="228"/>
      <c r="J18" s="220"/>
    </row>
    <row r="19" spans="1:10" ht="21.95" customHeight="1">
      <c r="A19" s="234" t="s">
        <v>627</v>
      </c>
      <c r="B19" s="220"/>
      <c r="C19" s="220"/>
      <c r="D19" s="220"/>
      <c r="E19" s="220"/>
      <c r="F19" s="220"/>
      <c r="G19" s="220"/>
      <c r="H19" s="220"/>
      <c r="I19" s="228"/>
      <c r="J19" s="220"/>
    </row>
    <row r="20" spans="1:10" ht="21.95" customHeight="1">
      <c r="A20" s="234" t="s">
        <v>628</v>
      </c>
      <c r="B20" s="220"/>
      <c r="C20" s="220"/>
      <c r="D20" s="220"/>
      <c r="E20" s="220"/>
      <c r="F20" s="220"/>
      <c r="G20" s="220"/>
      <c r="H20" s="220"/>
      <c r="I20" s="228"/>
      <c r="J20" s="220"/>
    </row>
    <row r="21" spans="1:10" ht="21.95" customHeight="1">
      <c r="A21" s="234" t="s">
        <v>629</v>
      </c>
      <c r="B21" s="220"/>
      <c r="C21" s="220"/>
      <c r="D21" s="220"/>
      <c r="E21" s="220"/>
      <c r="F21" s="220"/>
      <c r="G21" s="220"/>
      <c r="H21" s="220"/>
      <c r="I21" s="228"/>
      <c r="J21" s="220"/>
    </row>
    <row r="22" spans="1:10" ht="21.95" customHeight="1">
      <c r="A22" s="234" t="s">
        <v>630</v>
      </c>
      <c r="B22" s="220"/>
      <c r="C22" s="220"/>
      <c r="D22" s="220"/>
      <c r="E22" s="220"/>
      <c r="F22" s="220"/>
      <c r="G22" s="220"/>
      <c r="H22" s="220"/>
      <c r="I22" s="228"/>
      <c r="J22" s="220"/>
    </row>
    <row r="23" spans="1:10" ht="21.95" customHeight="1">
      <c r="A23" s="234" t="s">
        <v>631</v>
      </c>
      <c r="B23" s="220"/>
      <c r="C23" s="220"/>
      <c r="D23" s="220"/>
      <c r="E23" s="220"/>
      <c r="F23" s="220"/>
      <c r="G23" s="220"/>
      <c r="H23" s="220"/>
      <c r="I23" s="228"/>
      <c r="J23" s="220"/>
    </row>
    <row r="24" spans="1:10" ht="21.95" customHeight="1">
      <c r="A24" s="234" t="s">
        <v>632</v>
      </c>
      <c r="B24" s="220"/>
      <c r="C24" s="220"/>
      <c r="D24" s="220"/>
      <c r="E24" s="220"/>
      <c r="F24" s="220"/>
      <c r="G24" s="220"/>
      <c r="H24" s="220"/>
      <c r="I24" s="228"/>
      <c r="J24" s="220"/>
    </row>
    <row r="25" spans="1:10" ht="21.95" customHeight="1">
      <c r="A25" s="234"/>
      <c r="B25" s="220"/>
      <c r="C25" s="220"/>
      <c r="D25" s="220"/>
      <c r="E25" s="220"/>
      <c r="F25" s="220"/>
      <c r="G25" s="220"/>
      <c r="H25" s="220"/>
      <c r="I25" s="228"/>
      <c r="J25" s="220"/>
    </row>
    <row r="26" spans="1:10" ht="21.95" customHeight="1">
      <c r="A26" s="234"/>
      <c r="B26" s="220"/>
      <c r="C26" s="220"/>
      <c r="D26" s="220"/>
      <c r="E26" s="220"/>
      <c r="F26" s="220"/>
      <c r="G26" s="220"/>
      <c r="H26" s="220"/>
      <c r="I26" s="228"/>
      <c r="J26" s="220"/>
    </row>
    <row r="27" spans="1:10" ht="21.95" customHeight="1">
      <c r="A27" s="234"/>
      <c r="B27" s="220"/>
      <c r="C27" s="220"/>
      <c r="D27" s="220"/>
      <c r="E27" s="220"/>
      <c r="F27" s="220"/>
      <c r="G27" s="220"/>
      <c r="H27" s="220"/>
      <c r="I27" s="228"/>
      <c r="J27" s="220"/>
    </row>
    <row r="28" spans="1:10" ht="21.95" customHeight="1">
      <c r="A28" s="235"/>
      <c r="B28" s="220"/>
      <c r="C28" s="220"/>
      <c r="D28" s="220"/>
      <c r="E28" s="220"/>
      <c r="F28" s="220"/>
      <c r="G28" s="220"/>
      <c r="H28" s="220"/>
      <c r="I28" s="228"/>
      <c r="J28" s="220"/>
    </row>
    <row r="29" spans="1:10" ht="16.899999999999999" customHeight="1">
      <c r="A29" s="235"/>
      <c r="B29" s="220"/>
      <c r="C29" s="220"/>
      <c r="D29" s="220"/>
      <c r="E29" s="220"/>
      <c r="F29" s="220"/>
      <c r="G29" s="220"/>
      <c r="H29" s="220"/>
      <c r="I29" s="228"/>
      <c r="J29" s="220"/>
    </row>
    <row r="30" spans="1:10" ht="21.95" customHeight="1">
      <c r="A30" s="236"/>
      <c r="B30" s="3984"/>
      <c r="C30" s="3985"/>
      <c r="D30" s="237"/>
      <c r="E30" s="238"/>
      <c r="F30" s="239" t="s">
        <v>633</v>
      </c>
      <c r="G30" s="239"/>
      <c r="H30" s="239"/>
      <c r="I30" s="240"/>
      <c r="J30" s="220"/>
    </row>
    <row r="31" spans="1:10" ht="21.95" customHeight="1">
      <c r="A31" s="241"/>
      <c r="B31" s="3986"/>
      <c r="C31" s="3987"/>
      <c r="D31" s="242"/>
      <c r="E31" s="22" t="s">
        <v>634</v>
      </c>
      <c r="F31" s="243" t="s">
        <v>635</v>
      </c>
      <c r="G31" s="243"/>
      <c r="H31" s="243"/>
      <c r="I31" s="244"/>
      <c r="J31" s="220"/>
    </row>
    <row r="32" spans="1:10" ht="21.95" customHeight="1">
      <c r="A32" s="245" t="s">
        <v>636</v>
      </c>
      <c r="B32" s="3986"/>
      <c r="C32" s="3987"/>
      <c r="D32" s="242"/>
      <c r="E32" s="246" t="s">
        <v>637</v>
      </c>
      <c r="F32" s="247"/>
      <c r="G32" s="248" t="s">
        <v>638</v>
      </c>
      <c r="H32" s="249"/>
      <c r="I32" s="244"/>
      <c r="J32" s="220"/>
    </row>
    <row r="33" spans="1:10" ht="21.95" customHeight="1">
      <c r="A33" s="245" t="s">
        <v>639</v>
      </c>
      <c r="B33" s="3988"/>
      <c r="C33" s="3989"/>
      <c r="D33" s="250"/>
      <c r="E33" s="246" t="s">
        <v>640</v>
      </c>
      <c r="F33" s="251"/>
      <c r="G33" s="252" t="s">
        <v>641</v>
      </c>
      <c r="H33" s="253"/>
      <c r="I33" s="254" t="s">
        <v>636</v>
      </c>
      <c r="J33" s="220"/>
    </row>
    <row r="34" spans="1:10" ht="21.95" customHeight="1">
      <c r="A34" s="241"/>
      <c r="B34" s="3986" t="s">
        <v>642</v>
      </c>
      <c r="C34" s="3987"/>
      <c r="D34" s="255" t="s">
        <v>643</v>
      </c>
      <c r="E34" s="246" t="s">
        <v>644</v>
      </c>
      <c r="F34" s="256" t="s">
        <v>645</v>
      </c>
      <c r="G34" s="257" t="s">
        <v>646</v>
      </c>
      <c r="H34" s="257" t="s">
        <v>647</v>
      </c>
      <c r="I34" s="254" t="s">
        <v>639</v>
      </c>
      <c r="J34" s="220"/>
    </row>
    <row r="35" spans="1:10" ht="21.95" customHeight="1">
      <c r="A35" s="258"/>
      <c r="B35" s="3990" t="s">
        <v>648</v>
      </c>
      <c r="C35" s="3991"/>
      <c r="D35" s="259" t="s">
        <v>649</v>
      </c>
      <c r="E35" s="260" t="s">
        <v>650</v>
      </c>
      <c r="F35" s="261" t="s">
        <v>651</v>
      </c>
      <c r="G35" s="261" t="s">
        <v>652</v>
      </c>
      <c r="H35" s="261" t="s">
        <v>653</v>
      </c>
      <c r="I35" s="262"/>
      <c r="J35" s="220"/>
    </row>
    <row r="36" spans="1:10" ht="20.100000000000001" customHeight="1">
      <c r="A36" s="263" t="s">
        <v>22</v>
      </c>
      <c r="B36" s="3992" t="s">
        <v>654</v>
      </c>
      <c r="C36" s="3993"/>
      <c r="D36" s="264" t="s">
        <v>655</v>
      </c>
      <c r="E36" s="265">
        <v>1000</v>
      </c>
      <c r="F36" s="265">
        <v>1000</v>
      </c>
      <c r="G36" s="266"/>
      <c r="H36" s="266"/>
      <c r="I36" s="263" t="s">
        <v>22</v>
      </c>
      <c r="J36" s="220"/>
    </row>
    <row r="37" spans="1:10" ht="20.100000000000001" customHeight="1">
      <c r="A37" s="267" t="s">
        <v>25</v>
      </c>
      <c r="B37" s="3982"/>
      <c r="C37" s="3983"/>
      <c r="D37" s="268" t="s">
        <v>656</v>
      </c>
      <c r="E37" s="268"/>
      <c r="F37" s="268"/>
      <c r="G37" s="268"/>
      <c r="H37" s="268"/>
      <c r="I37" s="267" t="s">
        <v>25</v>
      </c>
      <c r="J37" s="220"/>
    </row>
    <row r="38" spans="1:10" ht="20.100000000000001" customHeight="1">
      <c r="A38" s="267" t="s">
        <v>28</v>
      </c>
      <c r="B38" s="3982"/>
      <c r="C38" s="3983"/>
      <c r="D38" s="268"/>
      <c r="E38" s="268"/>
      <c r="F38" s="268"/>
      <c r="G38" s="268"/>
      <c r="H38" s="268"/>
      <c r="I38" s="267" t="s">
        <v>28</v>
      </c>
      <c r="J38" s="220"/>
    </row>
    <row r="39" spans="1:10" ht="20.100000000000001" customHeight="1">
      <c r="A39" s="267" t="s">
        <v>657</v>
      </c>
      <c r="B39" s="3994"/>
      <c r="C39" s="3995"/>
      <c r="D39" s="268"/>
      <c r="E39" s="268"/>
      <c r="F39" s="268"/>
      <c r="G39" s="268"/>
      <c r="H39" s="268"/>
      <c r="I39" s="267" t="s">
        <v>657</v>
      </c>
      <c r="J39" s="220"/>
    </row>
    <row r="40" spans="1:10" ht="20.100000000000001" customHeight="1">
      <c r="A40" s="267" t="s">
        <v>31</v>
      </c>
      <c r="B40" s="3982"/>
      <c r="C40" s="3983"/>
      <c r="D40" s="268"/>
      <c r="E40" s="268"/>
      <c r="F40" s="268"/>
      <c r="G40" s="268"/>
      <c r="H40" s="268"/>
      <c r="I40" s="267" t="s">
        <v>31</v>
      </c>
      <c r="J40" s="220"/>
    </row>
    <row r="41" spans="1:10" ht="20.100000000000001" customHeight="1">
      <c r="A41" s="267" t="s">
        <v>658</v>
      </c>
      <c r="B41" s="3982"/>
      <c r="C41" s="3983"/>
      <c r="D41" s="268"/>
      <c r="E41" s="268"/>
      <c r="F41" s="268"/>
      <c r="G41" s="268"/>
      <c r="H41" s="268"/>
      <c r="I41" s="267" t="s">
        <v>658</v>
      </c>
      <c r="J41" s="220"/>
    </row>
    <row r="42" spans="1:10" ht="20.100000000000001" customHeight="1">
      <c r="A42" s="267" t="s">
        <v>170</v>
      </c>
      <c r="B42" s="3994"/>
      <c r="C42" s="3995"/>
      <c r="D42" s="268"/>
      <c r="E42" s="268"/>
      <c r="F42" s="268"/>
      <c r="G42" s="268"/>
      <c r="H42" s="268"/>
      <c r="I42" s="267" t="s">
        <v>170</v>
      </c>
      <c r="J42" s="220"/>
    </row>
    <row r="43" spans="1:10" ht="20.100000000000001" customHeight="1">
      <c r="A43" s="267" t="s">
        <v>171</v>
      </c>
      <c r="B43" s="3994"/>
      <c r="C43" s="3995"/>
      <c r="D43" s="268"/>
      <c r="E43" s="268"/>
      <c r="F43" s="268"/>
      <c r="G43" s="268"/>
      <c r="H43" s="268"/>
      <c r="I43" s="267" t="s">
        <v>171</v>
      </c>
      <c r="J43" s="220"/>
    </row>
    <row r="44" spans="1:10" ht="20.100000000000001" customHeight="1">
      <c r="A44" s="267" t="s">
        <v>659</v>
      </c>
      <c r="B44" s="3994"/>
      <c r="C44" s="3995"/>
      <c r="D44" s="268"/>
      <c r="E44" s="268"/>
      <c r="F44" s="268"/>
      <c r="G44" s="268"/>
      <c r="H44" s="268"/>
      <c r="I44" s="267" t="s">
        <v>659</v>
      </c>
      <c r="J44" s="220"/>
    </row>
    <row r="45" spans="1:10" ht="20.100000000000001" customHeight="1">
      <c r="A45" s="267" t="s">
        <v>660</v>
      </c>
      <c r="B45" s="3994"/>
      <c r="C45" s="3995"/>
      <c r="D45" s="268"/>
      <c r="E45" s="268"/>
      <c r="F45" s="268"/>
      <c r="G45" s="268"/>
      <c r="H45" s="268"/>
      <c r="I45" s="267" t="s">
        <v>660</v>
      </c>
      <c r="J45" s="220"/>
    </row>
    <row r="46" spans="1:10" ht="20.100000000000001" customHeight="1">
      <c r="A46" s="267" t="s">
        <v>172</v>
      </c>
      <c r="B46" s="3994"/>
      <c r="C46" s="3995"/>
      <c r="D46" s="268"/>
      <c r="E46" s="268"/>
      <c r="F46" s="268"/>
      <c r="G46" s="268"/>
      <c r="H46" s="268"/>
      <c r="I46" s="267" t="s">
        <v>172</v>
      </c>
      <c r="J46" s="220"/>
    </row>
    <row r="47" spans="1:10" ht="20.100000000000001" customHeight="1">
      <c r="A47" s="267" t="s">
        <v>661</v>
      </c>
      <c r="B47" s="3994"/>
      <c r="C47" s="3995"/>
      <c r="D47" s="268"/>
      <c r="E47" s="268"/>
      <c r="F47" s="268"/>
      <c r="G47" s="268"/>
      <c r="H47" s="268"/>
      <c r="I47" s="267" t="s">
        <v>661</v>
      </c>
      <c r="J47" s="220"/>
    </row>
    <row r="48" spans="1:10" ht="20.100000000000001" customHeight="1">
      <c r="A48" s="267" t="s">
        <v>662</v>
      </c>
      <c r="B48" s="3994"/>
      <c r="C48" s="3995"/>
      <c r="D48" s="268"/>
      <c r="E48" s="268"/>
      <c r="F48" s="268"/>
      <c r="G48" s="268"/>
      <c r="H48" s="268"/>
      <c r="I48" s="267" t="s">
        <v>662</v>
      </c>
      <c r="J48" s="220"/>
    </row>
    <row r="49" spans="1:10" ht="20.100000000000001" customHeight="1">
      <c r="A49" s="267" t="s">
        <v>663</v>
      </c>
      <c r="B49" s="3994"/>
      <c r="C49" s="3995"/>
      <c r="D49" s="268"/>
      <c r="E49" s="268"/>
      <c r="F49" s="268"/>
      <c r="G49" s="268"/>
      <c r="H49" s="268"/>
      <c r="I49" s="267" t="s">
        <v>663</v>
      </c>
      <c r="J49" s="220"/>
    </row>
    <row r="50" spans="1:10" ht="20.100000000000001" customHeight="1">
      <c r="A50" s="267" t="s">
        <v>664</v>
      </c>
      <c r="B50" s="3994"/>
      <c r="C50" s="3995"/>
      <c r="D50" s="268"/>
      <c r="E50" s="268"/>
      <c r="F50" s="268"/>
      <c r="G50" s="268"/>
      <c r="H50" s="268"/>
      <c r="I50" s="267" t="s">
        <v>664</v>
      </c>
      <c r="J50" s="220"/>
    </row>
    <row r="51" spans="1:10" ht="20.100000000000001" customHeight="1">
      <c r="A51" s="267" t="s">
        <v>34</v>
      </c>
      <c r="B51" s="3994"/>
      <c r="C51" s="3995"/>
      <c r="D51" s="268"/>
      <c r="E51" s="268"/>
      <c r="F51" s="268"/>
      <c r="G51" s="268"/>
      <c r="H51" s="268"/>
      <c r="I51" s="267" t="s">
        <v>34</v>
      </c>
      <c r="J51" s="220"/>
    </row>
    <row r="52" spans="1:10" ht="20.100000000000001" customHeight="1">
      <c r="A52" s="267" t="s">
        <v>173</v>
      </c>
      <c r="B52" s="3994"/>
      <c r="C52" s="3995"/>
      <c r="D52" s="268"/>
      <c r="E52" s="268"/>
      <c r="F52" s="268"/>
      <c r="G52" s="268"/>
      <c r="H52" s="268"/>
      <c r="I52" s="267" t="s">
        <v>173</v>
      </c>
      <c r="J52" s="220"/>
    </row>
    <row r="53" spans="1:10" ht="20.100000000000001" customHeight="1">
      <c r="A53" s="267" t="s">
        <v>665</v>
      </c>
      <c r="B53" s="3996"/>
      <c r="C53" s="3997"/>
      <c r="D53" s="251"/>
      <c r="E53" s="251"/>
      <c r="F53" s="251"/>
      <c r="G53" s="251"/>
      <c r="H53" s="251"/>
      <c r="I53" s="267" t="s">
        <v>665</v>
      </c>
      <c r="J53" s="220"/>
    </row>
    <row r="54" spans="1:10" ht="20.100000000000001" customHeight="1">
      <c r="A54" s="269" t="s">
        <v>37</v>
      </c>
      <c r="B54" s="3998"/>
      <c r="C54" s="3999"/>
      <c r="D54" s="270"/>
      <c r="E54" s="270"/>
      <c r="F54" s="270"/>
      <c r="G54" s="270"/>
      <c r="H54" s="270"/>
      <c r="I54" s="271" t="s">
        <v>37</v>
      </c>
      <c r="J54" s="220"/>
    </row>
    <row r="55" spans="1:10" ht="20.100000000000001" customHeight="1">
      <c r="A55" s="269" t="s">
        <v>40</v>
      </c>
      <c r="B55" s="3998"/>
      <c r="C55" s="3999"/>
      <c r="D55" s="270"/>
      <c r="E55" s="270"/>
      <c r="F55" s="270"/>
      <c r="G55" s="270"/>
      <c r="H55" s="270"/>
      <c r="I55" s="271" t="s">
        <v>40</v>
      </c>
      <c r="J55" s="220"/>
    </row>
    <row r="56" spans="1:10" ht="20.100000000000001" customHeight="1">
      <c r="A56" s="269" t="s">
        <v>43</v>
      </c>
      <c r="B56" s="3998"/>
      <c r="C56" s="3999"/>
      <c r="D56" s="270"/>
      <c r="E56" s="270"/>
      <c r="F56" s="270"/>
      <c r="G56" s="270"/>
      <c r="H56" s="270"/>
      <c r="I56" s="271" t="s">
        <v>43</v>
      </c>
      <c r="J56" s="220"/>
    </row>
    <row r="57" spans="1:10" ht="20.100000000000001" customHeight="1">
      <c r="A57" s="269" t="s">
        <v>666</v>
      </c>
      <c r="B57" s="3998"/>
      <c r="C57" s="3999"/>
      <c r="D57" s="270"/>
      <c r="E57" s="270"/>
      <c r="F57" s="270"/>
      <c r="G57" s="270"/>
      <c r="H57" s="270"/>
      <c r="I57" s="271" t="s">
        <v>666</v>
      </c>
      <c r="J57" s="220"/>
    </row>
    <row r="58" spans="1:10" ht="20.100000000000001" customHeight="1">
      <c r="A58" s="269" t="s">
        <v>46</v>
      </c>
      <c r="B58" s="3998"/>
      <c r="C58" s="3999"/>
      <c r="D58" s="270"/>
      <c r="E58" s="270"/>
      <c r="F58" s="270"/>
      <c r="G58" s="270"/>
      <c r="H58" s="270"/>
      <c r="I58" s="271" t="s">
        <v>46</v>
      </c>
      <c r="J58" s="220"/>
    </row>
    <row r="59" spans="1:10" ht="20.100000000000001" customHeight="1">
      <c r="A59" s="269" t="s">
        <v>667</v>
      </c>
      <c r="B59" s="3998"/>
      <c r="C59" s="3999"/>
      <c r="D59" s="270"/>
      <c r="E59" s="270"/>
      <c r="F59" s="270"/>
      <c r="G59" s="270"/>
      <c r="H59" s="270"/>
      <c r="I59" s="271" t="s">
        <v>667</v>
      </c>
      <c r="J59" s="220"/>
    </row>
    <row r="60" spans="1:10" ht="20.100000000000001" customHeight="1">
      <c r="A60" s="267" t="s">
        <v>668</v>
      </c>
      <c r="B60" s="4000"/>
      <c r="C60" s="4001"/>
      <c r="D60" s="272"/>
      <c r="E60" s="272"/>
      <c r="F60" s="272"/>
      <c r="G60" s="272"/>
      <c r="H60" s="272"/>
      <c r="I60" s="267" t="s">
        <v>668</v>
      </c>
      <c r="J60" s="220"/>
    </row>
    <row r="61" spans="1:10" ht="20.100000000000001" customHeight="1">
      <c r="A61" s="267" t="s">
        <v>49</v>
      </c>
      <c r="B61" s="3994"/>
      <c r="C61" s="3995"/>
      <c r="D61" s="272"/>
      <c r="E61" s="272"/>
      <c r="F61" s="272"/>
      <c r="G61" s="272"/>
      <c r="H61" s="272"/>
      <c r="I61" s="267" t="s">
        <v>49</v>
      </c>
      <c r="J61" s="220"/>
    </row>
    <row r="62" spans="1:10" ht="20.100000000000001" customHeight="1">
      <c r="A62" s="267" t="s">
        <v>669</v>
      </c>
      <c r="B62" s="3994"/>
      <c r="C62" s="3995"/>
      <c r="D62" s="268"/>
      <c r="E62" s="268"/>
      <c r="F62" s="268"/>
      <c r="G62" s="268"/>
      <c r="H62" s="268"/>
      <c r="I62" s="267" t="s">
        <v>669</v>
      </c>
      <c r="J62" s="220"/>
    </row>
    <row r="63" spans="1:10" ht="20.100000000000001" customHeight="1">
      <c r="A63" s="267" t="s">
        <v>670</v>
      </c>
      <c r="B63" s="3994"/>
      <c r="C63" s="3995"/>
      <c r="D63" s="268"/>
      <c r="E63" s="268"/>
      <c r="F63" s="268"/>
      <c r="G63" s="268"/>
      <c r="H63" s="268"/>
      <c r="I63" s="267" t="s">
        <v>670</v>
      </c>
      <c r="J63" s="220"/>
    </row>
    <row r="64" spans="1:10" ht="20.100000000000001" customHeight="1">
      <c r="A64" s="267" t="s">
        <v>671</v>
      </c>
      <c r="B64" s="3994"/>
      <c r="C64" s="3995"/>
      <c r="D64" s="268"/>
      <c r="E64" s="268"/>
      <c r="F64" s="268"/>
      <c r="G64" s="268"/>
      <c r="H64" s="268"/>
      <c r="I64" s="267" t="s">
        <v>671</v>
      </c>
      <c r="J64" s="220"/>
    </row>
    <row r="65" spans="1:10" ht="20.100000000000001" customHeight="1">
      <c r="A65" s="267" t="s">
        <v>52</v>
      </c>
      <c r="B65" s="3994"/>
      <c r="C65" s="3995"/>
      <c r="D65" s="268"/>
      <c r="E65" s="268"/>
      <c r="F65" s="268"/>
      <c r="G65" s="268"/>
      <c r="H65" s="268"/>
      <c r="I65" s="267" t="s">
        <v>52</v>
      </c>
      <c r="J65" s="220"/>
    </row>
    <row r="66" spans="1:10" ht="15.95" customHeight="1">
      <c r="A66" s="217" t="s">
        <v>165</v>
      </c>
      <c r="B66" s="273"/>
      <c r="C66" s="273"/>
      <c r="D66" s="273"/>
      <c r="E66" s="273"/>
      <c r="F66" s="273"/>
      <c r="G66" s="273"/>
      <c r="H66" s="273"/>
      <c r="I66" s="273"/>
      <c r="J66" s="220"/>
    </row>
    <row r="67" spans="1:10" ht="21.95" customHeight="1">
      <c r="A67" s="217" t="s">
        <v>657</v>
      </c>
      <c r="B67" s="217"/>
      <c r="C67" s="217"/>
      <c r="D67" s="217"/>
      <c r="E67" s="217"/>
      <c r="G67" s="217"/>
      <c r="H67" s="219" t="s">
        <v>574</v>
      </c>
      <c r="I67" s="218">
        <f ca="1">NOW()-93</f>
        <v>42367.713977662039</v>
      </c>
      <c r="J67" s="220"/>
    </row>
    <row r="68" spans="1:10" ht="18.95" customHeight="1">
      <c r="A68" s="274"/>
      <c r="B68" s="275"/>
      <c r="C68" s="275"/>
      <c r="D68" s="275"/>
      <c r="E68" s="275"/>
      <c r="F68" s="275"/>
      <c r="G68" s="275"/>
      <c r="H68" s="275"/>
      <c r="I68" s="276"/>
      <c r="J68" s="220"/>
    </row>
    <row r="69" spans="1:10" ht="21.95" customHeight="1">
      <c r="A69" s="277" t="s">
        <v>672</v>
      </c>
      <c r="B69" s="278"/>
      <c r="C69" s="278"/>
      <c r="D69" s="279"/>
      <c r="E69" s="279"/>
      <c r="F69" s="279"/>
      <c r="G69" s="279"/>
      <c r="H69" s="279"/>
      <c r="I69" s="280"/>
    </row>
    <row r="70" spans="1:10" ht="21.95" customHeight="1">
      <c r="A70" s="281"/>
      <c r="B70" s="282"/>
      <c r="C70" s="282"/>
      <c r="D70" s="282"/>
      <c r="E70" s="282"/>
      <c r="F70" s="282"/>
      <c r="G70" s="282"/>
      <c r="H70" s="282"/>
      <c r="I70" s="283"/>
    </row>
    <row r="71" spans="1:10" ht="21.95" customHeight="1">
      <c r="A71" s="284" t="s">
        <v>673</v>
      </c>
      <c r="B71" s="217"/>
      <c r="C71" s="217"/>
      <c r="D71" s="273"/>
      <c r="E71" s="273"/>
      <c r="F71" s="282"/>
      <c r="G71" s="285"/>
      <c r="H71" s="217"/>
      <c r="I71" s="283"/>
    </row>
    <row r="72" spans="1:10" ht="21.95" customHeight="1">
      <c r="A72" s="286"/>
      <c r="B72" s="216" t="s">
        <v>674</v>
      </c>
      <c r="C72" s="216"/>
      <c r="D72" s="273"/>
      <c r="E72" s="273"/>
      <c r="F72" s="282"/>
      <c r="G72" s="285"/>
      <c r="H72" s="217"/>
      <c r="I72" s="283"/>
    </row>
    <row r="73" spans="1:10" ht="21.95" customHeight="1">
      <c r="A73" s="286" t="s">
        <v>675</v>
      </c>
      <c r="B73" s="217"/>
      <c r="C73" s="217"/>
      <c r="D73" s="287"/>
      <c r="E73" s="288"/>
      <c r="F73" s="282"/>
      <c r="G73" s="282"/>
      <c r="H73" s="282"/>
      <c r="I73" s="283"/>
    </row>
    <row r="74" spans="1:10" ht="21.95" customHeight="1">
      <c r="A74" s="286" t="s">
        <v>676</v>
      </c>
      <c r="B74" s="217"/>
      <c r="C74" s="217"/>
      <c r="D74" s="287"/>
      <c r="E74" s="288"/>
      <c r="F74" s="282"/>
      <c r="G74" s="282"/>
      <c r="H74" s="282"/>
      <c r="I74" s="283"/>
    </row>
    <row r="75" spans="1:10" ht="18.95" customHeight="1">
      <c r="A75" s="289"/>
      <c r="B75" s="290"/>
      <c r="C75" s="290"/>
      <c r="D75" s="290"/>
      <c r="E75" s="290"/>
      <c r="F75" s="291"/>
      <c r="G75" s="291"/>
      <c r="H75" s="291"/>
      <c r="I75" s="292"/>
    </row>
    <row r="76" spans="1:10" ht="21.95" customHeight="1">
      <c r="A76" s="277" t="s">
        <v>677</v>
      </c>
      <c r="B76" s="278"/>
      <c r="C76" s="278"/>
      <c r="D76" s="279"/>
      <c r="E76" s="279"/>
      <c r="F76" s="279"/>
      <c r="G76" s="279"/>
      <c r="H76" s="279"/>
      <c r="I76" s="280"/>
    </row>
    <row r="77" spans="1:10" ht="21.95" customHeight="1">
      <c r="A77" s="281"/>
      <c r="B77" s="282"/>
      <c r="C77" s="282"/>
      <c r="D77" s="282"/>
      <c r="E77" s="282"/>
      <c r="F77" s="282"/>
      <c r="G77" s="282"/>
      <c r="H77" s="282"/>
      <c r="I77" s="283"/>
    </row>
    <row r="78" spans="1:10" ht="21.95" customHeight="1">
      <c r="A78" s="293" t="s">
        <v>678</v>
      </c>
      <c r="B78" s="294"/>
      <c r="C78" s="294"/>
      <c r="D78" s="273"/>
      <c r="E78" s="295"/>
      <c r="F78" s="273"/>
      <c r="G78" s="273"/>
      <c r="H78" s="273"/>
      <c r="I78" s="296"/>
    </row>
    <row r="79" spans="1:10" ht="21.95" customHeight="1">
      <c r="A79" s="297"/>
      <c r="B79" s="298" t="s">
        <v>590</v>
      </c>
      <c r="D79" s="273"/>
      <c r="E79" s="295"/>
      <c r="F79" s="273"/>
      <c r="G79" s="273"/>
      <c r="H79" s="273"/>
      <c r="I79" s="296"/>
    </row>
    <row r="80" spans="1:10" ht="21.95" customHeight="1">
      <c r="A80" s="297"/>
      <c r="B80" s="299" t="s">
        <v>679</v>
      </c>
      <c r="C80" s="299"/>
      <c r="D80" s="273"/>
      <c r="E80" s="295"/>
      <c r="F80" s="273"/>
      <c r="G80" s="273"/>
      <c r="H80" s="273"/>
      <c r="I80" s="296"/>
    </row>
    <row r="81" spans="1:9" ht="21.95" customHeight="1">
      <c r="A81" s="297"/>
      <c r="B81" s="299" t="s">
        <v>680</v>
      </c>
      <c r="C81" s="299"/>
      <c r="D81" s="273"/>
      <c r="E81" s="295"/>
      <c r="F81" s="273"/>
      <c r="G81" s="273"/>
      <c r="H81" s="273"/>
      <c r="I81" s="296"/>
    </row>
    <row r="82" spans="1:9" ht="21.95" customHeight="1">
      <c r="A82" s="297"/>
      <c r="B82" s="300" t="s">
        <v>681</v>
      </c>
      <c r="C82" s="300"/>
      <c r="D82" s="273"/>
      <c r="E82" s="295"/>
      <c r="F82" s="273"/>
      <c r="G82" s="273"/>
      <c r="H82" s="273"/>
      <c r="I82" s="296"/>
    </row>
    <row r="83" spans="1:9" ht="21.95" customHeight="1">
      <c r="A83" s="297"/>
      <c r="B83" s="300" t="s">
        <v>682</v>
      </c>
      <c r="C83" s="300"/>
      <c r="D83" s="273"/>
      <c r="E83" s="295"/>
      <c r="F83" s="273"/>
      <c r="G83" s="273"/>
      <c r="H83" s="273"/>
      <c r="I83" s="296"/>
    </row>
    <row r="84" spans="1:9" ht="21.95" customHeight="1">
      <c r="A84" s="297"/>
      <c r="B84" s="300" t="s">
        <v>683</v>
      </c>
      <c r="C84" s="300"/>
      <c r="D84" s="273"/>
      <c r="E84" s="295"/>
      <c r="F84" s="273"/>
      <c r="G84" s="273"/>
      <c r="H84" s="273"/>
      <c r="I84" s="296"/>
    </row>
    <row r="85" spans="1:9" ht="21.95" customHeight="1">
      <c r="A85" s="297"/>
      <c r="B85" s="300" t="s">
        <v>684</v>
      </c>
      <c r="C85" s="300"/>
      <c r="D85" s="273"/>
      <c r="E85" s="295"/>
      <c r="F85" s="273"/>
      <c r="G85" s="273"/>
      <c r="H85" s="273"/>
      <c r="I85" s="296"/>
    </row>
    <row r="86" spans="1:9" ht="21.95" customHeight="1">
      <c r="A86" s="297"/>
      <c r="B86" s="299" t="s">
        <v>685</v>
      </c>
      <c r="C86" s="299"/>
      <c r="D86" s="273"/>
      <c r="E86" s="301"/>
      <c r="F86" s="273"/>
      <c r="G86" s="273"/>
      <c r="H86" s="273"/>
      <c r="I86" s="296"/>
    </row>
    <row r="87" spans="1:9" ht="21.95" customHeight="1">
      <c r="A87" s="302"/>
      <c r="B87" s="300" t="s">
        <v>686</v>
      </c>
      <c r="C87" s="300"/>
      <c r="D87" s="282"/>
      <c r="E87" s="278"/>
      <c r="F87" s="282"/>
      <c r="G87" s="282"/>
      <c r="H87" s="282"/>
      <c r="I87" s="283"/>
    </row>
    <row r="88" spans="1:9" ht="21.95" customHeight="1">
      <c r="A88" s="302"/>
      <c r="B88" s="300" t="s">
        <v>687</v>
      </c>
      <c r="C88" s="300"/>
      <c r="D88" s="282"/>
      <c r="E88" s="278"/>
      <c r="F88" s="282"/>
      <c r="G88" s="282"/>
      <c r="H88" s="282"/>
      <c r="I88" s="283"/>
    </row>
    <row r="89" spans="1:9" ht="21.95" customHeight="1">
      <c r="A89" s="302"/>
      <c r="B89" s="299" t="s">
        <v>688</v>
      </c>
      <c r="C89" s="300"/>
      <c r="D89" s="282"/>
      <c r="E89" s="278"/>
      <c r="F89" s="282"/>
      <c r="G89" s="282"/>
      <c r="H89" s="282"/>
      <c r="I89" s="283"/>
    </row>
    <row r="90" spans="1:9" ht="21.95" customHeight="1">
      <c r="A90" s="302"/>
      <c r="B90" s="300" t="s">
        <v>689</v>
      </c>
      <c r="C90" s="300"/>
      <c r="D90" s="282"/>
      <c r="E90" s="282"/>
      <c r="F90" s="282"/>
      <c r="G90" s="282"/>
      <c r="H90" s="282"/>
      <c r="I90" s="283"/>
    </row>
    <row r="91" spans="1:9" ht="21.95" customHeight="1">
      <c r="A91" s="303"/>
      <c r="B91" s="298" t="s">
        <v>690</v>
      </c>
      <c r="C91" s="298"/>
      <c r="D91" s="304"/>
      <c r="E91" s="304"/>
      <c r="F91" s="304"/>
      <c r="G91" s="304"/>
      <c r="H91" s="304"/>
      <c r="I91" s="305"/>
    </row>
    <row r="92" spans="1:9" ht="21.95" customHeight="1">
      <c r="A92" s="303"/>
      <c r="B92" s="300" t="s">
        <v>691</v>
      </c>
      <c r="C92" s="300"/>
      <c r="D92" s="304"/>
      <c r="E92" s="304"/>
      <c r="F92" s="304"/>
      <c r="G92" s="304"/>
      <c r="H92" s="304"/>
      <c r="I92" s="305"/>
    </row>
    <row r="93" spans="1:9" ht="21.95" customHeight="1">
      <c r="A93" s="303"/>
      <c r="B93" s="300" t="s">
        <v>692</v>
      </c>
      <c r="C93" s="300"/>
      <c r="D93" s="304"/>
      <c r="E93" s="304"/>
      <c r="F93" s="304"/>
      <c r="G93" s="304"/>
      <c r="H93" s="304"/>
      <c r="I93" s="305"/>
    </row>
    <row r="94" spans="1:9" ht="21.95" customHeight="1">
      <c r="A94" s="303"/>
      <c r="B94" s="299" t="s">
        <v>693</v>
      </c>
      <c r="C94" s="306"/>
      <c r="D94" s="304"/>
      <c r="E94" s="304"/>
      <c r="F94" s="304"/>
      <c r="G94" s="304"/>
      <c r="H94" s="304"/>
      <c r="I94" s="305"/>
    </row>
    <row r="95" spans="1:9" ht="21.95" customHeight="1">
      <c r="A95" s="303"/>
      <c r="B95" s="300" t="s">
        <v>694</v>
      </c>
      <c r="C95" s="300"/>
      <c r="D95" s="304"/>
      <c r="E95" s="304"/>
      <c r="F95" s="304"/>
      <c r="G95" s="304"/>
      <c r="H95" s="304"/>
      <c r="I95" s="305"/>
    </row>
    <row r="96" spans="1:9" ht="21.95" customHeight="1">
      <c r="A96" s="303"/>
      <c r="B96" s="298" t="s">
        <v>695</v>
      </c>
      <c r="C96" s="300"/>
      <c r="D96" s="304"/>
      <c r="E96" s="304"/>
      <c r="F96" s="304"/>
      <c r="G96" s="304"/>
      <c r="H96" s="304"/>
      <c r="I96" s="305"/>
    </row>
    <row r="97" spans="1:9" ht="21.95" customHeight="1">
      <c r="A97" s="303"/>
      <c r="B97" s="300" t="s">
        <v>696</v>
      </c>
      <c r="C97" s="298"/>
      <c r="D97" s="304"/>
      <c r="E97" s="304"/>
      <c r="F97" s="304"/>
      <c r="G97" s="304"/>
      <c r="H97" s="304"/>
      <c r="I97" s="305"/>
    </row>
    <row r="98" spans="1:9" ht="21.95" customHeight="1">
      <c r="A98" s="303"/>
      <c r="B98" s="300" t="s">
        <v>697</v>
      </c>
      <c r="C98" s="300"/>
      <c r="D98" s="304"/>
      <c r="E98" s="304"/>
      <c r="F98" s="304"/>
      <c r="G98" s="304"/>
      <c r="H98" s="304"/>
      <c r="I98" s="305"/>
    </row>
    <row r="99" spans="1:9" ht="21.95" customHeight="1">
      <c r="A99" s="303"/>
      <c r="B99" s="298" t="s">
        <v>698</v>
      </c>
      <c r="C99" s="298"/>
      <c r="D99" s="304"/>
      <c r="E99" s="304"/>
      <c r="F99" s="304"/>
      <c r="G99" s="304"/>
      <c r="H99" s="304"/>
      <c r="I99" s="305"/>
    </row>
    <row r="100" spans="1:9" ht="21.95" customHeight="1">
      <c r="A100" s="303"/>
      <c r="B100" s="300" t="s">
        <v>699</v>
      </c>
      <c r="C100" s="300"/>
      <c r="D100" s="304"/>
      <c r="E100" s="304"/>
      <c r="F100" s="304"/>
      <c r="G100" s="304"/>
      <c r="H100" s="304"/>
      <c r="I100" s="305"/>
    </row>
    <row r="101" spans="1:9" ht="21.95" customHeight="1">
      <c r="A101" s="303"/>
      <c r="B101" s="300" t="s">
        <v>700</v>
      </c>
      <c r="C101" s="300"/>
      <c r="D101" s="304"/>
      <c r="E101" s="304"/>
      <c r="F101" s="304"/>
      <c r="G101" s="304"/>
      <c r="H101" s="304"/>
      <c r="I101" s="305"/>
    </row>
    <row r="102" spans="1:9" ht="21.95" customHeight="1">
      <c r="A102" s="303"/>
      <c r="B102" s="298" t="s">
        <v>701</v>
      </c>
      <c r="C102" s="300"/>
      <c r="D102" s="304"/>
      <c r="E102" s="304"/>
      <c r="F102" s="304"/>
      <c r="G102" s="304"/>
      <c r="H102" s="304"/>
      <c r="I102" s="305"/>
    </row>
    <row r="103" spans="1:9" s="294" customFormat="1" ht="21.95" customHeight="1">
      <c r="A103" s="303"/>
      <c r="B103" s="300"/>
      <c r="C103" s="307"/>
      <c r="D103" s="308"/>
      <c r="E103" s="308"/>
      <c r="F103" s="308"/>
      <c r="G103" s="308"/>
      <c r="H103" s="308"/>
      <c r="I103" s="309"/>
    </row>
    <row r="104" spans="1:9" ht="21.95" customHeight="1">
      <c r="A104" s="303"/>
      <c r="B104" s="310" t="s">
        <v>702</v>
      </c>
      <c r="C104" s="299"/>
      <c r="D104" s="304"/>
      <c r="E104" s="304"/>
      <c r="F104" s="304"/>
      <c r="G104" s="304"/>
      <c r="H104" s="304"/>
      <c r="I104" s="305"/>
    </row>
    <row r="105" spans="1:9" ht="21.95" customHeight="1">
      <c r="A105" s="303"/>
      <c r="B105" s="299" t="s">
        <v>703</v>
      </c>
      <c r="C105" s="294"/>
      <c r="D105" s="304"/>
      <c r="E105" s="304"/>
      <c r="F105" s="304"/>
      <c r="G105" s="304"/>
      <c r="H105" s="304"/>
      <c r="I105" s="305"/>
    </row>
    <row r="106" spans="1:9" ht="21.95" customHeight="1">
      <c r="A106" s="303"/>
      <c r="C106" s="310"/>
      <c r="D106" s="304"/>
      <c r="E106" s="304"/>
      <c r="F106" s="304"/>
      <c r="G106" s="304"/>
      <c r="H106" s="304"/>
      <c r="I106" s="305"/>
    </row>
    <row r="107" spans="1:9" ht="21.95" customHeight="1">
      <c r="A107" s="303"/>
      <c r="C107" s="299"/>
      <c r="D107" s="304"/>
      <c r="E107" s="304"/>
      <c r="F107" s="304"/>
      <c r="G107" s="304"/>
      <c r="H107" s="304"/>
      <c r="I107" s="305"/>
    </row>
    <row r="108" spans="1:9" ht="21.95" customHeight="1">
      <c r="A108" s="311"/>
      <c r="D108" s="304"/>
      <c r="E108" s="304"/>
      <c r="F108" s="304"/>
      <c r="G108" s="304"/>
      <c r="H108" s="304"/>
      <c r="I108" s="305"/>
    </row>
    <row r="109" spans="1:9" ht="21.95" customHeight="1">
      <c r="A109" s="311"/>
      <c r="D109" s="304"/>
      <c r="E109" s="304"/>
      <c r="F109" s="304"/>
      <c r="G109" s="304"/>
      <c r="H109" s="304"/>
      <c r="I109" s="305"/>
    </row>
    <row r="110" spans="1:9" ht="21.95" customHeight="1">
      <c r="A110" s="312"/>
      <c r="D110" s="304"/>
      <c r="E110" s="304"/>
      <c r="F110" s="304"/>
      <c r="G110" s="304"/>
      <c r="H110" s="304"/>
      <c r="I110" s="305"/>
    </row>
    <row r="111" spans="1:9" ht="21.95" customHeight="1">
      <c r="A111" s="311"/>
      <c r="D111" s="304"/>
      <c r="E111" s="304"/>
      <c r="F111" s="304"/>
      <c r="G111" s="304"/>
      <c r="H111" s="304"/>
      <c r="I111" s="305"/>
    </row>
    <row r="112" spans="1:9" ht="21.95" customHeight="1">
      <c r="A112" s="311"/>
      <c r="D112" s="304"/>
      <c r="E112" s="304"/>
      <c r="F112" s="304"/>
      <c r="G112" s="304"/>
      <c r="H112" s="304"/>
      <c r="I112" s="305"/>
    </row>
    <row r="113" spans="1:9" ht="21.95" customHeight="1">
      <c r="A113" s="311"/>
      <c r="B113" s="313"/>
      <c r="C113" s="313"/>
      <c r="D113" s="304"/>
      <c r="E113" s="304"/>
      <c r="F113" s="304"/>
      <c r="G113" s="304"/>
      <c r="H113" s="304"/>
      <c r="I113" s="305"/>
    </row>
    <row r="114" spans="1:9" ht="21.95" customHeight="1">
      <c r="A114" s="311"/>
      <c r="B114" s="313"/>
      <c r="C114" s="313"/>
      <c r="D114" s="304"/>
      <c r="E114" s="304"/>
      <c r="F114" s="304"/>
      <c r="G114" s="304"/>
      <c r="H114" s="304"/>
      <c r="I114" s="305"/>
    </row>
    <row r="115" spans="1:9" ht="21.95" customHeight="1">
      <c r="A115" s="311"/>
      <c r="B115" s="304"/>
      <c r="C115" s="304"/>
      <c r="D115" s="304"/>
      <c r="E115" s="304"/>
      <c r="F115" s="304"/>
      <c r="G115" s="304"/>
      <c r="H115" s="304"/>
      <c r="I115" s="305"/>
    </row>
    <row r="116" spans="1:9" ht="21.95" customHeight="1">
      <c r="A116" s="311"/>
      <c r="B116" s="304"/>
      <c r="C116" s="304"/>
      <c r="D116" s="304"/>
      <c r="E116" s="304"/>
      <c r="F116" s="304"/>
      <c r="G116" s="304"/>
      <c r="H116" s="304"/>
      <c r="I116" s="305"/>
    </row>
    <row r="117" spans="1:9" ht="21.95" customHeight="1">
      <c r="A117" s="311"/>
      <c r="B117" s="304"/>
      <c r="C117" s="304"/>
      <c r="D117" s="304"/>
      <c r="E117" s="304"/>
      <c r="F117" s="304"/>
      <c r="G117" s="304"/>
      <c r="H117" s="304"/>
      <c r="I117" s="305"/>
    </row>
    <row r="118" spans="1:9" ht="21.95" customHeight="1">
      <c r="A118" s="311"/>
      <c r="B118" s="304"/>
      <c r="C118" s="304"/>
      <c r="D118" s="304"/>
      <c r="E118" s="304"/>
      <c r="F118" s="304"/>
      <c r="G118" s="304"/>
      <c r="H118" s="304"/>
      <c r="I118" s="305"/>
    </row>
    <row r="119" spans="1:9" ht="21.95" customHeight="1">
      <c r="A119" s="311"/>
      <c r="B119" s="304"/>
      <c r="C119" s="304"/>
      <c r="D119" s="304"/>
      <c r="E119" s="304"/>
      <c r="F119" s="304"/>
      <c r="G119" s="304"/>
      <c r="H119" s="304"/>
      <c r="I119" s="305"/>
    </row>
    <row r="120" spans="1:9" ht="21.95" customHeight="1">
      <c r="A120" s="311"/>
      <c r="B120" s="304"/>
      <c r="C120" s="304"/>
      <c r="D120" s="304"/>
      <c r="E120" s="304"/>
      <c r="F120" s="304"/>
      <c r="G120" s="304"/>
      <c r="H120" s="304"/>
      <c r="I120" s="305"/>
    </row>
    <row r="121" spans="1:9" ht="21.95" customHeight="1">
      <c r="A121" s="311"/>
      <c r="B121" s="304"/>
      <c r="C121" s="304"/>
      <c r="D121" s="304"/>
      <c r="E121" s="304"/>
      <c r="F121" s="304"/>
      <c r="G121" s="304"/>
      <c r="H121" s="304"/>
      <c r="I121" s="305"/>
    </row>
    <row r="122" spans="1:9" ht="21.95" customHeight="1">
      <c r="A122" s="311"/>
      <c r="B122" s="304"/>
      <c r="C122" s="304"/>
      <c r="D122" s="304"/>
      <c r="E122" s="304"/>
      <c r="F122" s="304"/>
      <c r="G122" s="304"/>
      <c r="H122" s="304"/>
      <c r="I122" s="305"/>
    </row>
    <row r="123" spans="1:9" ht="21.95" customHeight="1">
      <c r="A123" s="311"/>
      <c r="B123" s="304"/>
      <c r="C123" s="304"/>
      <c r="D123" s="304"/>
      <c r="E123" s="304"/>
      <c r="F123" s="304"/>
      <c r="G123" s="304"/>
      <c r="H123" s="304"/>
      <c r="I123" s="305"/>
    </row>
    <row r="124" spans="1:9" ht="21.95" customHeight="1">
      <c r="A124" s="311"/>
      <c r="B124" s="304"/>
      <c r="C124" s="304"/>
      <c r="D124" s="304"/>
      <c r="E124" s="304"/>
      <c r="F124" s="304"/>
      <c r="G124" s="304"/>
      <c r="H124" s="304"/>
      <c r="I124" s="305"/>
    </row>
    <row r="125" spans="1:9" ht="21.95" customHeight="1">
      <c r="A125" s="311"/>
      <c r="B125" s="304"/>
      <c r="C125" s="304"/>
      <c r="D125" s="304"/>
      <c r="E125" s="304"/>
      <c r="F125" s="304"/>
      <c r="G125" s="304"/>
      <c r="H125" s="304"/>
      <c r="I125" s="305"/>
    </row>
    <row r="126" spans="1:9" ht="21.95" customHeight="1">
      <c r="A126" s="311"/>
      <c r="B126" s="304"/>
      <c r="C126" s="304"/>
      <c r="D126" s="304"/>
      <c r="E126" s="304"/>
      <c r="F126" s="304"/>
      <c r="G126" s="304"/>
      <c r="H126" s="304"/>
      <c r="I126" s="305"/>
    </row>
    <row r="127" spans="1:9" ht="21.95" customHeight="1">
      <c r="A127" s="314"/>
      <c r="B127" s="315"/>
      <c r="C127" s="315"/>
      <c r="D127" s="315"/>
      <c r="E127" s="315"/>
      <c r="F127" s="315"/>
      <c r="G127" s="315"/>
      <c r="H127" s="315"/>
      <c r="I127" s="316"/>
    </row>
    <row r="128" spans="1:9" ht="18.95" customHeight="1">
      <c r="A128" s="304"/>
      <c r="B128" s="304"/>
      <c r="C128" s="304"/>
      <c r="D128" s="304"/>
      <c r="E128" s="304"/>
      <c r="F128" s="304"/>
      <c r="G128" s="304"/>
      <c r="H128" s="273" t="s">
        <v>165</v>
      </c>
    </row>
  </sheetData>
  <mergeCells count="36">
    <mergeCell ref="B65:C65"/>
    <mergeCell ref="B54:C54"/>
    <mergeCell ref="B55:C55"/>
    <mergeCell ref="B56:C56"/>
    <mergeCell ref="B57:C57"/>
    <mergeCell ref="B58:C58"/>
    <mergeCell ref="B59:C59"/>
    <mergeCell ref="B60:C60"/>
    <mergeCell ref="B61:C61"/>
    <mergeCell ref="B62:C62"/>
    <mergeCell ref="B63:C63"/>
    <mergeCell ref="B64:C64"/>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s>
  <printOptions horizontalCentered="1" verticalCentered="1"/>
  <pageMargins left="1" right="1" top="0.5" bottom="0.5" header="0" footer="0"/>
  <pageSetup scale="53" fitToHeight="2" orientation="portrait" r:id="rId1"/>
  <headerFooter alignWithMargins="0"/>
  <rowBreaks count="1" manualBreakCount="1">
    <brk id="6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5"/>
  <sheetViews>
    <sheetView showZeros="0" view="pageBreakPreview" topLeftCell="A97" zoomScale="90" zoomScaleNormal="100" zoomScaleSheetLayoutView="90" workbookViewId="0"/>
  </sheetViews>
  <sheetFormatPr defaultColWidth="0" defaultRowHeight="11.25"/>
  <cols>
    <col min="1" max="1" width="5.33203125" style="610" customWidth="1"/>
    <col min="2" max="2" width="7.33203125" style="610" customWidth="1"/>
    <col min="3" max="3" width="17" style="610" customWidth="1"/>
    <col min="4" max="4" width="40" style="610" customWidth="1"/>
    <col min="5" max="6" width="14.83203125" style="2491" customWidth="1"/>
    <col min="7" max="7" width="5.33203125" style="610" customWidth="1"/>
    <col min="8" max="8" width="9.33203125" style="610" customWidth="1"/>
    <col min="9" max="16384" width="0" style="610" hidden="1"/>
  </cols>
  <sheetData>
    <row r="1" spans="1:8" ht="12.95" customHeight="1">
      <c r="A1" s="395" t="s">
        <v>776</v>
      </c>
      <c r="B1" s="396"/>
      <c r="C1" s="397"/>
      <c r="D1" s="395"/>
      <c r="E1" s="2452"/>
      <c r="F1" s="2452"/>
      <c r="G1" s="456">
        <v>5</v>
      </c>
    </row>
    <row r="2" spans="1:8" ht="12.95" customHeight="1">
      <c r="A2" s="399" t="s">
        <v>777</v>
      </c>
      <c r="B2" s="2453"/>
      <c r="C2" s="401"/>
      <c r="D2" s="2453"/>
      <c r="E2" s="2454"/>
      <c r="F2" s="2454"/>
      <c r="G2" s="2455"/>
      <c r="H2" s="357"/>
    </row>
    <row r="3" spans="1:8" ht="12.95" customHeight="1">
      <c r="A3" s="403" t="s">
        <v>705</v>
      </c>
      <c r="B3" s="404"/>
      <c r="C3" s="405"/>
      <c r="D3" s="404"/>
      <c r="E3" s="2456"/>
      <c r="F3" s="2456"/>
      <c r="G3" s="406"/>
    </row>
    <row r="4" spans="1:8" ht="12.95" customHeight="1" thickBot="1">
      <c r="A4" s="2457"/>
      <c r="B4" s="2458"/>
      <c r="C4" s="407"/>
      <c r="D4" s="1649"/>
      <c r="E4" s="2459"/>
      <c r="F4" s="2460"/>
      <c r="G4" s="2461"/>
    </row>
    <row r="5" spans="1:8" ht="12.95" customHeight="1">
      <c r="A5" s="409" t="s">
        <v>636</v>
      </c>
      <c r="B5" s="410" t="s">
        <v>778</v>
      </c>
      <c r="C5" s="410" t="s">
        <v>779</v>
      </c>
      <c r="D5" s="411" t="s">
        <v>169</v>
      </c>
      <c r="E5" s="2462" t="s">
        <v>780</v>
      </c>
      <c r="F5" s="2463" t="s">
        <v>781</v>
      </c>
      <c r="G5" s="412" t="s">
        <v>636</v>
      </c>
    </row>
    <row r="6" spans="1:8" ht="12.95" customHeight="1">
      <c r="A6" s="413" t="s">
        <v>639</v>
      </c>
      <c r="B6" s="414" t="s">
        <v>782</v>
      </c>
      <c r="C6" s="415"/>
      <c r="D6" s="416"/>
      <c r="E6" s="2463" t="s">
        <v>783</v>
      </c>
      <c r="F6" s="2463" t="s">
        <v>784</v>
      </c>
      <c r="G6" s="417" t="s">
        <v>639</v>
      </c>
    </row>
    <row r="7" spans="1:8" ht="12.95" customHeight="1">
      <c r="A7" s="418"/>
      <c r="B7" s="419"/>
      <c r="C7" s="420"/>
      <c r="D7" s="421" t="s">
        <v>648</v>
      </c>
      <c r="E7" s="2464" t="s">
        <v>649</v>
      </c>
      <c r="F7" s="2464" t="s">
        <v>650</v>
      </c>
      <c r="G7" s="422"/>
    </row>
    <row r="8" spans="1:8" ht="12.95" customHeight="1">
      <c r="A8" s="2465"/>
      <c r="B8" s="2466"/>
      <c r="C8" s="415"/>
      <c r="D8" s="2467"/>
      <c r="E8" s="2468"/>
      <c r="F8" s="2468"/>
      <c r="G8" s="2469"/>
    </row>
    <row r="9" spans="1:8" ht="12.95" customHeight="1">
      <c r="A9" s="2465"/>
      <c r="B9" s="2466"/>
      <c r="C9" s="415"/>
      <c r="D9" s="424" t="s">
        <v>785</v>
      </c>
      <c r="E9" s="2468"/>
      <c r="F9" s="2468"/>
      <c r="G9" s="2469"/>
    </row>
    <row r="10" spans="1:8" ht="12.95" customHeight="1">
      <c r="A10" s="425">
        <v>1</v>
      </c>
      <c r="B10" s="2461"/>
      <c r="C10" s="420">
        <v>701</v>
      </c>
      <c r="D10" s="426" t="s">
        <v>786</v>
      </c>
      <c r="E10" s="2470">
        <v>564856</v>
      </c>
      <c r="F10" s="2470">
        <v>584766</v>
      </c>
      <c r="G10" s="427">
        <v>1</v>
      </c>
    </row>
    <row r="11" spans="1:8" ht="12.95" customHeight="1">
      <c r="A11" s="425">
        <f>A10+1</f>
        <v>2</v>
      </c>
      <c r="B11" s="2461"/>
      <c r="C11" s="420">
        <v>702</v>
      </c>
      <c r="D11" s="426" t="s">
        <v>787</v>
      </c>
      <c r="E11" s="2470"/>
      <c r="F11" s="2470"/>
      <c r="G11" s="427">
        <f>G10+1</f>
        <v>2</v>
      </c>
    </row>
    <row r="12" spans="1:8" ht="12.95" customHeight="1">
      <c r="A12" s="425">
        <f>A11+1</f>
        <v>3</v>
      </c>
      <c r="B12" s="2461"/>
      <c r="C12" s="420">
        <v>703</v>
      </c>
      <c r="D12" s="426" t="s">
        <v>788</v>
      </c>
      <c r="E12" s="2470"/>
      <c r="F12" s="2470"/>
      <c r="G12" s="427">
        <f>G11+1</f>
        <v>3</v>
      </c>
    </row>
    <row r="13" spans="1:8" ht="12.95" customHeight="1">
      <c r="A13" s="425"/>
      <c r="B13" s="2461"/>
      <c r="C13" s="420"/>
      <c r="D13" s="426" t="s">
        <v>789</v>
      </c>
      <c r="E13" s="2470"/>
      <c r="F13" s="2470"/>
      <c r="G13" s="422"/>
    </row>
    <row r="14" spans="1:8" ht="12.95" customHeight="1">
      <c r="A14" s="425">
        <v>4</v>
      </c>
      <c r="B14" s="2461"/>
      <c r="C14" s="420">
        <v>704</v>
      </c>
      <c r="D14" s="426" t="s">
        <v>790</v>
      </c>
      <c r="E14" s="2470"/>
      <c r="F14" s="2470"/>
      <c r="G14" s="427">
        <v>4</v>
      </c>
    </row>
    <row r="15" spans="1:8" ht="12.95" customHeight="1">
      <c r="A15" s="425">
        <f t="shared" ref="A15:A24" si="0">A14+1</f>
        <v>5</v>
      </c>
      <c r="B15" s="2461"/>
      <c r="C15" s="420">
        <v>705</v>
      </c>
      <c r="D15" s="428" t="s">
        <v>791</v>
      </c>
      <c r="E15" s="2471">
        <v>66772</v>
      </c>
      <c r="F15" s="2471">
        <v>63081</v>
      </c>
      <c r="G15" s="422">
        <f t="shared" ref="G15:G24" si="1">G14+1</f>
        <v>5</v>
      </c>
    </row>
    <row r="16" spans="1:8" ht="12.95" customHeight="1">
      <c r="A16" s="425">
        <f t="shared" si="0"/>
        <v>6</v>
      </c>
      <c r="B16" s="2461"/>
      <c r="C16" s="420">
        <v>706</v>
      </c>
      <c r="D16" s="426" t="s">
        <v>792</v>
      </c>
      <c r="E16" s="2471">
        <v>804438</v>
      </c>
      <c r="F16" s="2471">
        <v>983109</v>
      </c>
      <c r="G16" s="427">
        <f t="shared" si="1"/>
        <v>6</v>
      </c>
    </row>
    <row r="17" spans="1:7" ht="12.95" customHeight="1">
      <c r="A17" s="425">
        <f t="shared" si="0"/>
        <v>7</v>
      </c>
      <c r="B17" s="2461"/>
      <c r="C17" s="420">
        <v>707</v>
      </c>
      <c r="D17" s="426" t="s">
        <v>793</v>
      </c>
      <c r="E17" s="2471">
        <v>143745</v>
      </c>
      <c r="F17" s="2471">
        <v>122596</v>
      </c>
      <c r="G17" s="427">
        <f t="shared" si="1"/>
        <v>7</v>
      </c>
    </row>
    <row r="18" spans="1:7" ht="12.95" customHeight="1">
      <c r="A18" s="425">
        <f t="shared" si="0"/>
        <v>8</v>
      </c>
      <c r="B18" s="2461"/>
      <c r="C18" s="420" t="s">
        <v>794</v>
      </c>
      <c r="D18" s="428" t="s">
        <v>795</v>
      </c>
      <c r="E18" s="2471">
        <v>167076</v>
      </c>
      <c r="F18" s="2471">
        <v>188633</v>
      </c>
      <c r="G18" s="422">
        <f t="shared" si="1"/>
        <v>8</v>
      </c>
    </row>
    <row r="19" spans="1:7" ht="12.95" customHeight="1">
      <c r="A19" s="425">
        <f t="shared" si="0"/>
        <v>9</v>
      </c>
      <c r="B19" s="2461"/>
      <c r="C19" s="420" t="s">
        <v>796</v>
      </c>
      <c r="D19" s="428" t="s">
        <v>797</v>
      </c>
      <c r="E19" s="2471">
        <v>120992</v>
      </c>
      <c r="F19" s="2471">
        <v>48067</v>
      </c>
      <c r="G19" s="422">
        <f t="shared" si="1"/>
        <v>9</v>
      </c>
    </row>
    <row r="20" spans="1:7" ht="12.95" customHeight="1">
      <c r="A20" s="425">
        <f t="shared" si="0"/>
        <v>10</v>
      </c>
      <c r="B20" s="2461"/>
      <c r="C20" s="420" t="s">
        <v>798</v>
      </c>
      <c r="D20" s="428" t="s">
        <v>799</v>
      </c>
      <c r="E20" s="2471">
        <v>-73097</v>
      </c>
      <c r="F20" s="2471">
        <v>-55076</v>
      </c>
      <c r="G20" s="422">
        <f t="shared" si="1"/>
        <v>10</v>
      </c>
    </row>
    <row r="21" spans="1:7" ht="12.95" customHeight="1">
      <c r="A21" s="425">
        <f t="shared" si="0"/>
        <v>11</v>
      </c>
      <c r="B21" s="2461"/>
      <c r="C21" s="420" t="s">
        <v>800</v>
      </c>
      <c r="D21" s="428" t="s">
        <v>801</v>
      </c>
      <c r="E21" s="2471">
        <v>364306</v>
      </c>
      <c r="F21" s="2471">
        <v>455899</v>
      </c>
      <c r="G21" s="422">
        <f t="shared" si="1"/>
        <v>11</v>
      </c>
    </row>
    <row r="22" spans="1:7" ht="12.95" customHeight="1">
      <c r="A22" s="425">
        <f t="shared" si="0"/>
        <v>12</v>
      </c>
      <c r="B22" s="2461"/>
      <c r="C22" s="420">
        <v>712</v>
      </c>
      <c r="D22" s="426" t="s">
        <v>802</v>
      </c>
      <c r="E22" s="2471">
        <v>829358</v>
      </c>
      <c r="F22" s="2471">
        <v>795595</v>
      </c>
      <c r="G22" s="427">
        <f t="shared" si="1"/>
        <v>12</v>
      </c>
    </row>
    <row r="23" spans="1:7" ht="12.95" customHeight="1">
      <c r="A23" s="425">
        <f t="shared" si="0"/>
        <v>13</v>
      </c>
      <c r="B23" s="2461"/>
      <c r="C23" s="420">
        <v>713</v>
      </c>
      <c r="D23" s="426" t="s">
        <v>803</v>
      </c>
      <c r="E23" s="2471">
        <v>174687</v>
      </c>
      <c r="F23" s="2471">
        <v>290862</v>
      </c>
      <c r="G23" s="427">
        <f t="shared" si="1"/>
        <v>13</v>
      </c>
    </row>
    <row r="24" spans="1:7" ht="12.95" customHeight="1">
      <c r="A24" s="425">
        <f t="shared" si="0"/>
        <v>14</v>
      </c>
      <c r="B24" s="2461"/>
      <c r="C24" s="420"/>
      <c r="D24" s="428" t="s">
        <v>804</v>
      </c>
      <c r="E24" s="2470">
        <f>SUM(E10:E23)</f>
        <v>3163133</v>
      </c>
      <c r="F24" s="2470">
        <f>SUM(F10:F23)</f>
        <v>3477532</v>
      </c>
      <c r="G24" s="422">
        <f t="shared" si="1"/>
        <v>14</v>
      </c>
    </row>
    <row r="25" spans="1:7" ht="12.95" customHeight="1">
      <c r="A25" s="2472"/>
      <c r="B25" s="2466"/>
      <c r="C25" s="415"/>
      <c r="D25" s="424" t="s">
        <v>805</v>
      </c>
      <c r="E25" s="2473"/>
      <c r="F25" s="2473"/>
      <c r="G25" s="2469"/>
    </row>
    <row r="26" spans="1:7" ht="12.95" customHeight="1">
      <c r="A26" s="425">
        <v>15</v>
      </c>
      <c r="B26" s="2461"/>
      <c r="C26" s="420" t="s">
        <v>806</v>
      </c>
      <c r="D26" s="428" t="s">
        <v>807</v>
      </c>
      <c r="E26" s="2474">
        <v>79102</v>
      </c>
      <c r="F26" s="2474">
        <v>17077</v>
      </c>
      <c r="G26" s="417">
        <v>15</v>
      </c>
    </row>
    <row r="27" spans="1:7" ht="12.95" customHeight="1">
      <c r="A27" s="429">
        <f>A26+1</f>
        <v>16</v>
      </c>
      <c r="B27" s="2466"/>
      <c r="C27" s="415" t="s">
        <v>808</v>
      </c>
      <c r="D27" s="416" t="s">
        <v>809</v>
      </c>
      <c r="E27" s="2475"/>
      <c r="F27" s="2475"/>
      <c r="G27" s="430">
        <f>G26+1</f>
        <v>16</v>
      </c>
    </row>
    <row r="28" spans="1:7" ht="12.95" customHeight="1">
      <c r="A28" s="425"/>
      <c r="B28" s="2461"/>
      <c r="C28" s="420"/>
      <c r="D28" s="428" t="s">
        <v>810</v>
      </c>
      <c r="E28" s="2474">
        <v>542004</v>
      </c>
      <c r="F28" s="2474">
        <v>521461</v>
      </c>
      <c r="G28" s="431"/>
    </row>
    <row r="29" spans="1:7" ht="12.95" customHeight="1">
      <c r="A29" s="429">
        <f>A27+1</f>
        <v>17</v>
      </c>
      <c r="B29" s="2466"/>
      <c r="C29" s="415" t="s">
        <v>811</v>
      </c>
      <c r="D29" s="432" t="s">
        <v>812</v>
      </c>
      <c r="E29" s="2475"/>
      <c r="F29" s="2475"/>
      <c r="G29" s="433">
        <f>G27+1</f>
        <v>17</v>
      </c>
    </row>
    <row r="30" spans="1:7" ht="12.95" customHeight="1">
      <c r="A30" s="434">
        <f>A29+1</f>
        <v>18</v>
      </c>
      <c r="B30" s="2476"/>
      <c r="C30" s="435">
        <v>724</v>
      </c>
      <c r="D30" s="436" t="s">
        <v>813</v>
      </c>
      <c r="E30" s="2475"/>
      <c r="F30" s="2475"/>
      <c r="G30" s="437">
        <f>G29+1</f>
        <v>18</v>
      </c>
    </row>
    <row r="31" spans="1:7" ht="12.95" customHeight="1">
      <c r="A31" s="438"/>
      <c r="B31" s="2477"/>
      <c r="C31" s="439"/>
      <c r="D31" s="440" t="s">
        <v>814</v>
      </c>
      <c r="E31" s="2474"/>
      <c r="F31" s="2474"/>
      <c r="G31" s="431"/>
    </row>
    <row r="32" spans="1:7" ht="12.95" customHeight="1">
      <c r="A32" s="441">
        <v>19</v>
      </c>
      <c r="B32" s="2478"/>
      <c r="C32" s="442" t="s">
        <v>815</v>
      </c>
      <c r="D32" s="443" t="s">
        <v>816</v>
      </c>
      <c r="E32" s="2479"/>
      <c r="F32" s="2479"/>
      <c r="G32" s="444">
        <v>19</v>
      </c>
    </row>
    <row r="33" spans="1:7" ht="12.95" customHeight="1">
      <c r="A33" s="445"/>
      <c r="B33" s="2477"/>
      <c r="C33" s="439"/>
      <c r="D33" s="446" t="s">
        <v>817</v>
      </c>
      <c r="E33" s="2474">
        <v>780197</v>
      </c>
      <c r="F33" s="2474">
        <v>757437</v>
      </c>
      <c r="G33" s="438"/>
    </row>
    <row r="34" spans="1:7" ht="12.95" customHeight="1">
      <c r="A34" s="425">
        <v>20</v>
      </c>
      <c r="B34" s="2461"/>
      <c r="C34" s="420" t="s">
        <v>818</v>
      </c>
      <c r="D34" s="428" t="s">
        <v>819</v>
      </c>
      <c r="E34" s="2474">
        <v>11578306</v>
      </c>
      <c r="F34" s="2474">
        <v>11602093</v>
      </c>
      <c r="G34" s="422">
        <v>20</v>
      </c>
    </row>
    <row r="35" spans="1:7" ht="12.95" customHeight="1">
      <c r="A35" s="425">
        <f>A34+1</f>
        <v>21</v>
      </c>
      <c r="B35" s="2461"/>
      <c r="C35" s="420">
        <v>743</v>
      </c>
      <c r="D35" s="426" t="s">
        <v>820</v>
      </c>
      <c r="E35" s="2480">
        <v>1182466</v>
      </c>
      <c r="F35" s="2480">
        <v>1135419</v>
      </c>
      <c r="G35" s="427">
        <f>G34+1</f>
        <v>21</v>
      </c>
    </row>
    <row r="36" spans="1:7" ht="12.95" customHeight="1">
      <c r="A36" s="425">
        <f>A35+1</f>
        <v>22</v>
      </c>
      <c r="B36" s="2461"/>
      <c r="C36" s="420">
        <v>744</v>
      </c>
      <c r="D36" s="426" t="s">
        <v>821</v>
      </c>
      <c r="E36" s="2480"/>
      <c r="F36" s="2480"/>
      <c r="G36" s="427">
        <f>G35+1</f>
        <v>22</v>
      </c>
    </row>
    <row r="37" spans="1:7" ht="12.95" customHeight="1">
      <c r="A37" s="425">
        <f>A36+1</f>
        <v>23</v>
      </c>
      <c r="B37" s="2461"/>
      <c r="C37" s="420"/>
      <c r="D37" s="428" t="s">
        <v>822</v>
      </c>
      <c r="E37" s="2470">
        <f>SUM(E26:E36)</f>
        <v>14162075</v>
      </c>
      <c r="F37" s="2470">
        <f>SUM(F26:F36)</f>
        <v>14033487</v>
      </c>
      <c r="G37" s="422">
        <f>G36+1</f>
        <v>23</v>
      </c>
    </row>
    <row r="38" spans="1:7" ht="12.95" customHeight="1">
      <c r="A38" s="2472"/>
      <c r="B38" s="2466"/>
      <c r="C38" s="415"/>
      <c r="D38" s="424" t="s">
        <v>823</v>
      </c>
      <c r="E38" s="2479"/>
      <c r="F38" s="2479"/>
      <c r="G38" s="2469"/>
    </row>
    <row r="39" spans="1:7" ht="12.95" customHeight="1">
      <c r="A39" s="425">
        <v>24</v>
      </c>
      <c r="B39" s="2461"/>
      <c r="C39" s="420" t="s">
        <v>824</v>
      </c>
      <c r="D39" s="428" t="s">
        <v>825</v>
      </c>
      <c r="E39" s="2471">
        <v>50255263</v>
      </c>
      <c r="F39" s="2471">
        <v>46964531</v>
      </c>
      <c r="G39" s="422">
        <v>24</v>
      </c>
    </row>
    <row r="40" spans="1:7" ht="12.95" customHeight="1">
      <c r="A40" s="425">
        <f>A39+1</f>
        <v>25</v>
      </c>
      <c r="B40" s="2461"/>
      <c r="C40" s="420" t="s">
        <v>824</v>
      </c>
      <c r="D40" s="428" t="s">
        <v>826</v>
      </c>
      <c r="E40" s="2471">
        <v>12088367</v>
      </c>
      <c r="F40" s="2471">
        <v>11420348</v>
      </c>
      <c r="G40" s="422">
        <f>G39+1</f>
        <v>25</v>
      </c>
    </row>
    <row r="41" spans="1:7" ht="12.95" customHeight="1">
      <c r="A41" s="425">
        <f>A40+1</f>
        <v>26</v>
      </c>
      <c r="B41" s="2461"/>
      <c r="C41" s="420" t="s">
        <v>824</v>
      </c>
      <c r="D41" s="426" t="s">
        <v>827</v>
      </c>
      <c r="E41" s="2471">
        <v>1032072</v>
      </c>
      <c r="F41" s="2471">
        <v>1293382</v>
      </c>
      <c r="G41" s="427">
        <f>G40+1</f>
        <v>26</v>
      </c>
    </row>
    <row r="42" spans="1:7" ht="12.95" customHeight="1">
      <c r="A42" s="429">
        <f>A41+1</f>
        <v>27</v>
      </c>
      <c r="B42" s="2466"/>
      <c r="C42" s="415" t="s">
        <v>828</v>
      </c>
      <c r="D42" s="432" t="s">
        <v>829</v>
      </c>
      <c r="E42" s="2473"/>
      <c r="F42" s="2473"/>
      <c r="G42" s="447">
        <f>G41+1</f>
        <v>27</v>
      </c>
    </row>
    <row r="43" spans="1:7" ht="12.95" customHeight="1">
      <c r="A43" s="425"/>
      <c r="B43" s="2461"/>
      <c r="C43" s="420"/>
      <c r="D43" s="426" t="s">
        <v>830</v>
      </c>
      <c r="E43" s="2470">
        <v>-7787058</v>
      </c>
      <c r="F43" s="2470">
        <v>-7668903</v>
      </c>
      <c r="G43" s="448"/>
    </row>
    <row r="44" spans="1:7" ht="12.95" customHeight="1">
      <c r="A44" s="425">
        <f>A42+1</f>
        <v>28</v>
      </c>
      <c r="B44" s="2461"/>
      <c r="C44" s="420"/>
      <c r="D44" s="428" t="s">
        <v>831</v>
      </c>
      <c r="E44" s="2480">
        <f>SUM(E39:E43)</f>
        <v>55588644</v>
      </c>
      <c r="F44" s="2480">
        <f>SUM(F39:F43)</f>
        <v>52009358</v>
      </c>
      <c r="G44" s="422">
        <f>G42+1</f>
        <v>28</v>
      </c>
    </row>
    <row r="45" spans="1:7" ht="12.95" customHeight="1" thickBot="1">
      <c r="A45" s="425">
        <f>A44+1</f>
        <v>29</v>
      </c>
      <c r="B45" s="2461"/>
      <c r="C45" s="420"/>
      <c r="D45" s="428" t="s">
        <v>832</v>
      </c>
      <c r="E45" s="2481">
        <f>+E44+E37+E24</f>
        <v>72913852</v>
      </c>
      <c r="F45" s="2482">
        <f>+F44+F37+F24</f>
        <v>69520377</v>
      </c>
      <c r="G45" s="422">
        <f>G44+1</f>
        <v>29</v>
      </c>
    </row>
    <row r="46" spans="1:7" ht="12.95" customHeight="1">
      <c r="A46" s="4002" t="s">
        <v>677</v>
      </c>
      <c r="B46" s="4003"/>
      <c r="C46" s="4003"/>
      <c r="D46" s="4003"/>
      <c r="E46" s="4003"/>
      <c r="F46" s="4003"/>
      <c r="G46" s="4004"/>
    </row>
    <row r="47" spans="1:7" ht="12.95" customHeight="1">
      <c r="A47" s="2457"/>
      <c r="B47" s="2458"/>
      <c r="C47" s="407"/>
      <c r="D47" s="1649"/>
      <c r="E47" s="2483"/>
      <c r="F47" s="2483"/>
      <c r="G47" s="2461"/>
    </row>
    <row r="48" spans="1:7" ht="12.95" customHeight="1">
      <c r="A48" s="2484"/>
      <c r="B48" s="2485"/>
      <c r="C48" s="449"/>
      <c r="D48" s="2486"/>
      <c r="E48" s="2487"/>
      <c r="F48" s="2487"/>
      <c r="G48" s="2488"/>
    </row>
    <row r="49" spans="1:7" ht="12.95" customHeight="1">
      <c r="A49" s="2489"/>
      <c r="B49" s="398"/>
      <c r="C49" s="452"/>
      <c r="D49" s="455"/>
      <c r="E49" s="2490"/>
      <c r="F49" s="2490"/>
      <c r="G49" s="2466"/>
    </row>
    <row r="50" spans="1:7" ht="12.95" customHeight="1">
      <c r="A50" s="2489"/>
      <c r="B50" s="398"/>
      <c r="C50" s="452"/>
      <c r="D50" s="455"/>
      <c r="E50" s="2490"/>
      <c r="F50" s="2490"/>
      <c r="G50" s="2466"/>
    </row>
    <row r="51" spans="1:7" ht="12.95" customHeight="1">
      <c r="A51" s="2489"/>
      <c r="B51" s="398"/>
      <c r="C51" s="452"/>
      <c r="D51" s="455"/>
      <c r="E51" s="2490"/>
      <c r="F51" s="2490"/>
      <c r="G51" s="2466"/>
    </row>
    <row r="52" spans="1:7" ht="12.95" customHeight="1">
      <c r="A52" s="2489"/>
      <c r="B52" s="398"/>
      <c r="C52" s="452"/>
      <c r="D52" s="455"/>
      <c r="E52" s="2490"/>
      <c r="F52" s="2490"/>
      <c r="G52" s="2466"/>
    </row>
    <row r="53" spans="1:7" ht="12.95" customHeight="1">
      <c r="A53" s="2489"/>
      <c r="B53" s="398"/>
      <c r="C53" s="452"/>
      <c r="D53" s="455"/>
      <c r="E53" s="2490"/>
      <c r="F53" s="2490"/>
      <c r="G53" s="2466"/>
    </row>
    <row r="54" spans="1:7" ht="12.95" customHeight="1">
      <c r="A54" s="2489"/>
      <c r="B54" s="398"/>
      <c r="C54" s="452"/>
      <c r="D54" s="455"/>
      <c r="F54" s="2490"/>
      <c r="G54" s="2466"/>
    </row>
    <row r="55" spans="1:7" ht="12.95" customHeight="1">
      <c r="A55" s="2489"/>
      <c r="B55" s="398"/>
      <c r="C55" s="452"/>
      <c r="D55" s="455"/>
      <c r="E55" s="2490"/>
      <c r="F55" s="2490"/>
      <c r="G55" s="2466"/>
    </row>
    <row r="56" spans="1:7" ht="12.95" customHeight="1">
      <c r="A56" s="2489"/>
      <c r="B56" s="398"/>
      <c r="C56" s="452"/>
      <c r="D56" s="455"/>
      <c r="E56" s="2490"/>
      <c r="F56" s="2490"/>
      <c r="G56" s="2466"/>
    </row>
    <row r="57" spans="1:7" ht="12.95" customHeight="1">
      <c r="A57" s="2489"/>
      <c r="B57" s="398"/>
      <c r="C57" s="452"/>
      <c r="D57" s="455"/>
      <c r="E57" s="2490"/>
      <c r="F57" s="2490"/>
      <c r="G57" s="2466"/>
    </row>
    <row r="58" spans="1:7" ht="12.95" customHeight="1">
      <c r="A58" s="2489"/>
      <c r="B58" s="398"/>
      <c r="C58" s="452"/>
      <c r="D58" s="455"/>
      <c r="E58" s="2490"/>
      <c r="F58" s="2490"/>
      <c r="G58" s="2466"/>
    </row>
    <row r="59" spans="1:7" ht="12.95" customHeight="1">
      <c r="A59" s="2489"/>
      <c r="B59" s="398"/>
      <c r="C59" s="452"/>
      <c r="D59" s="455"/>
      <c r="E59" s="2490"/>
      <c r="F59" s="2490"/>
      <c r="G59" s="2466"/>
    </row>
    <row r="60" spans="1:7" ht="12.95" customHeight="1">
      <c r="A60" s="2489"/>
      <c r="B60" s="398"/>
      <c r="C60" s="452"/>
      <c r="D60" s="455"/>
      <c r="E60" s="2490"/>
      <c r="F60" s="2490"/>
      <c r="G60" s="2466"/>
    </row>
    <row r="61" spans="1:7" ht="12.95" customHeight="1">
      <c r="A61" s="2457"/>
      <c r="B61" s="2458"/>
      <c r="C61" s="407"/>
      <c r="D61" s="1649"/>
      <c r="E61" s="2483"/>
      <c r="F61" s="2483"/>
      <c r="G61" s="2461"/>
    </row>
    <row r="62" spans="1:7" ht="12.95" customHeight="1">
      <c r="A62" s="454" t="s">
        <v>165</v>
      </c>
      <c r="B62" s="398"/>
      <c r="C62" s="452"/>
      <c r="D62" s="455"/>
      <c r="E62" s="2490"/>
      <c r="F62" s="2490"/>
      <c r="G62" s="398"/>
    </row>
    <row r="63" spans="1:7" ht="12.95" customHeight="1">
      <c r="A63" s="398" t="s">
        <v>658</v>
      </c>
      <c r="B63" s="398"/>
      <c r="C63" s="455"/>
      <c r="D63" s="455"/>
      <c r="E63" s="2492" t="s">
        <v>833</v>
      </c>
      <c r="F63" s="2493"/>
      <c r="G63" s="456" t="s">
        <v>834</v>
      </c>
    </row>
    <row r="64" spans="1:7" ht="12.95" customHeight="1">
      <c r="A64" s="399" t="s">
        <v>835</v>
      </c>
      <c r="B64" s="2453"/>
      <c r="C64" s="401"/>
      <c r="D64" s="2453"/>
      <c r="E64" s="2454"/>
      <c r="F64" s="2454"/>
      <c r="G64" s="2455"/>
    </row>
    <row r="65" spans="1:7" ht="12.95" customHeight="1">
      <c r="A65" s="403" t="s">
        <v>705</v>
      </c>
      <c r="B65" s="404"/>
      <c r="C65" s="405"/>
      <c r="D65" s="404"/>
      <c r="E65" s="2494"/>
      <c r="F65" s="2456"/>
      <c r="G65" s="406"/>
    </row>
    <row r="66" spans="1:7" ht="12.95" customHeight="1" thickBot="1">
      <c r="A66" s="2457"/>
      <c r="B66" s="2458"/>
      <c r="C66" s="407"/>
      <c r="D66" s="1649"/>
      <c r="E66" s="2459"/>
      <c r="F66" s="2459"/>
      <c r="G66" s="2461"/>
    </row>
    <row r="67" spans="1:7" ht="12.95" customHeight="1">
      <c r="A67" s="409" t="s">
        <v>636</v>
      </c>
      <c r="B67" s="410" t="s">
        <v>778</v>
      </c>
      <c r="C67" s="410" t="s">
        <v>779</v>
      </c>
      <c r="D67" s="411" t="s">
        <v>169</v>
      </c>
      <c r="E67" s="2495" t="s">
        <v>780</v>
      </c>
      <c r="F67" s="2496" t="s">
        <v>781</v>
      </c>
      <c r="G67" s="410" t="s">
        <v>636</v>
      </c>
    </row>
    <row r="68" spans="1:7" ht="12.95" customHeight="1">
      <c r="A68" s="413" t="s">
        <v>639</v>
      </c>
      <c r="B68" s="414" t="s">
        <v>782</v>
      </c>
      <c r="C68" s="415"/>
      <c r="D68" s="416"/>
      <c r="E68" s="2497" t="s">
        <v>783</v>
      </c>
      <c r="F68" s="2498" t="s">
        <v>784</v>
      </c>
      <c r="G68" s="414" t="s">
        <v>639</v>
      </c>
    </row>
    <row r="69" spans="1:7" ht="12.95" customHeight="1">
      <c r="A69" s="418"/>
      <c r="B69" s="419"/>
      <c r="C69" s="420"/>
      <c r="D69" s="421" t="s">
        <v>648</v>
      </c>
      <c r="E69" s="2499" t="s">
        <v>649</v>
      </c>
      <c r="F69" s="2500" t="s">
        <v>650</v>
      </c>
      <c r="G69" s="419"/>
    </row>
    <row r="70" spans="1:7" ht="12.95" customHeight="1">
      <c r="A70" s="2489"/>
      <c r="B70" s="2489"/>
      <c r="C70" s="1646"/>
      <c r="D70" s="1646"/>
      <c r="E70" s="2501"/>
      <c r="F70" s="2502"/>
      <c r="G70" s="2466"/>
    </row>
    <row r="71" spans="1:7" ht="12.95" customHeight="1">
      <c r="A71" s="2489"/>
      <c r="B71" s="2489"/>
      <c r="C71" s="1646"/>
      <c r="D71" s="458" t="s">
        <v>836</v>
      </c>
      <c r="E71" s="2503"/>
      <c r="F71" s="2504"/>
      <c r="G71" s="2466"/>
    </row>
    <row r="72" spans="1:7" ht="12.95" customHeight="1">
      <c r="A72" s="459">
        <v>30</v>
      </c>
      <c r="B72" s="460"/>
      <c r="C72" s="461">
        <v>751</v>
      </c>
      <c r="D72" s="462" t="s">
        <v>837</v>
      </c>
      <c r="E72" s="2505"/>
      <c r="F72" s="2506"/>
      <c r="G72" s="463">
        <v>30</v>
      </c>
    </row>
    <row r="73" spans="1:7" ht="12.95" customHeight="1">
      <c r="A73" s="459">
        <f t="shared" ref="A73:A79" si="2">A72+1</f>
        <v>31</v>
      </c>
      <c r="B73" s="460"/>
      <c r="C73" s="461">
        <v>752</v>
      </c>
      <c r="D73" s="462" t="s">
        <v>838</v>
      </c>
      <c r="E73" s="2507">
        <v>12464</v>
      </c>
      <c r="F73" s="2508">
        <v>9670</v>
      </c>
      <c r="G73" s="463">
        <f t="shared" ref="G73:G79" si="3">G72+1</f>
        <v>31</v>
      </c>
    </row>
    <row r="74" spans="1:7" ht="12.95" customHeight="1">
      <c r="A74" s="460">
        <f t="shared" si="2"/>
        <v>32</v>
      </c>
      <c r="B74" s="460"/>
      <c r="C74" s="461">
        <v>753</v>
      </c>
      <c r="D74" s="464" t="s">
        <v>839</v>
      </c>
      <c r="E74" s="2507">
        <v>251199</v>
      </c>
      <c r="F74" s="2508">
        <v>280377</v>
      </c>
      <c r="G74" s="419">
        <f t="shared" si="3"/>
        <v>32</v>
      </c>
    </row>
    <row r="75" spans="1:7" ht="12.95" customHeight="1">
      <c r="A75" s="460">
        <f t="shared" si="2"/>
        <v>33</v>
      </c>
      <c r="B75" s="460"/>
      <c r="C75" s="461">
        <v>754</v>
      </c>
      <c r="D75" s="464" t="s">
        <v>840</v>
      </c>
      <c r="E75" s="2507">
        <v>292024</v>
      </c>
      <c r="F75" s="2508">
        <v>330294</v>
      </c>
      <c r="G75" s="419">
        <f t="shared" si="3"/>
        <v>33</v>
      </c>
    </row>
    <row r="76" spans="1:7" ht="12.95" customHeight="1">
      <c r="A76" s="460">
        <f t="shared" si="2"/>
        <v>34</v>
      </c>
      <c r="B76" s="460"/>
      <c r="C76" s="461" t="s">
        <v>841</v>
      </c>
      <c r="D76" s="464" t="s">
        <v>842</v>
      </c>
      <c r="E76" s="2507">
        <v>23238</v>
      </c>
      <c r="F76" s="2508">
        <v>23882</v>
      </c>
      <c r="G76" s="419">
        <f t="shared" si="3"/>
        <v>34</v>
      </c>
    </row>
    <row r="77" spans="1:7" ht="12.95" customHeight="1">
      <c r="A77" s="460">
        <f t="shared" si="2"/>
        <v>35</v>
      </c>
      <c r="B77" s="460"/>
      <c r="C77" s="461">
        <v>757</v>
      </c>
      <c r="D77" s="464" t="s">
        <v>843</v>
      </c>
      <c r="E77" s="2507">
        <v>15440</v>
      </c>
      <c r="F77" s="2508">
        <v>22940</v>
      </c>
      <c r="G77" s="419">
        <f t="shared" si="3"/>
        <v>35</v>
      </c>
    </row>
    <row r="78" spans="1:7" ht="12.95" customHeight="1">
      <c r="A78" s="459">
        <f t="shared" si="2"/>
        <v>36</v>
      </c>
      <c r="B78" s="460"/>
      <c r="C78" s="461">
        <v>759</v>
      </c>
      <c r="D78" s="462" t="s">
        <v>844</v>
      </c>
      <c r="E78" s="2507">
        <v>1752364</v>
      </c>
      <c r="F78" s="2508">
        <v>1786974</v>
      </c>
      <c r="G78" s="463">
        <f t="shared" si="3"/>
        <v>36</v>
      </c>
    </row>
    <row r="79" spans="1:7" ht="12.95" customHeight="1" thickBot="1">
      <c r="A79" s="465">
        <f t="shared" si="2"/>
        <v>37</v>
      </c>
      <c r="B79" s="458"/>
      <c r="C79" s="466" t="s">
        <v>845</v>
      </c>
      <c r="D79" s="2509"/>
      <c r="E79" s="2510"/>
      <c r="F79" s="2479"/>
      <c r="G79" s="444">
        <f t="shared" si="3"/>
        <v>37</v>
      </c>
    </row>
    <row r="80" spans="1:7" ht="12.95" customHeight="1">
      <c r="A80" s="459"/>
      <c r="B80" s="460"/>
      <c r="C80" s="461">
        <v>762</v>
      </c>
      <c r="D80" s="467" t="s">
        <v>846</v>
      </c>
      <c r="E80" s="2507">
        <v>467649</v>
      </c>
      <c r="F80" s="2474">
        <v>419747</v>
      </c>
      <c r="G80" s="438"/>
    </row>
    <row r="81" spans="1:7" ht="12.95" customHeight="1">
      <c r="A81" s="459">
        <f>A79+1</f>
        <v>38</v>
      </c>
      <c r="B81" s="460"/>
      <c r="C81" s="461">
        <v>763</v>
      </c>
      <c r="D81" s="462" t="s">
        <v>847</v>
      </c>
      <c r="E81" s="2507">
        <v>151967</v>
      </c>
      <c r="F81" s="2508">
        <v>284000</v>
      </c>
      <c r="G81" s="463">
        <f>G79+1</f>
        <v>38</v>
      </c>
    </row>
    <row r="82" spans="1:7" ht="12.95" customHeight="1" thickBot="1">
      <c r="A82" s="458">
        <f>A81+1</f>
        <v>39</v>
      </c>
      <c r="B82" s="458"/>
      <c r="C82" s="466">
        <v>764</v>
      </c>
      <c r="D82" s="468" t="s">
        <v>848</v>
      </c>
      <c r="E82" s="2510"/>
      <c r="F82" s="2479"/>
      <c r="G82" s="444">
        <f>G81+1</f>
        <v>39</v>
      </c>
    </row>
    <row r="83" spans="1:7" ht="12.95" customHeight="1">
      <c r="A83" s="459"/>
      <c r="B83" s="460"/>
      <c r="C83" s="461"/>
      <c r="D83" s="462" t="s">
        <v>849</v>
      </c>
      <c r="E83" s="2507">
        <v>214079</v>
      </c>
      <c r="F83" s="2474">
        <v>115699</v>
      </c>
      <c r="G83" s="438"/>
    </row>
    <row r="84" spans="1:7" ht="12.95" customHeight="1">
      <c r="A84" s="459">
        <v>40</v>
      </c>
      <c r="B84" s="460"/>
      <c r="C84" s="461"/>
      <c r="D84" s="462" t="s">
        <v>850</v>
      </c>
      <c r="E84" s="2507">
        <f>SUM(E72:E83)</f>
        <v>3180424</v>
      </c>
      <c r="F84" s="2508">
        <f>SUM(F72:F83)</f>
        <v>3273583</v>
      </c>
      <c r="G84" s="463">
        <v>40</v>
      </c>
    </row>
    <row r="85" spans="1:7" ht="12.95" customHeight="1" thickBot="1">
      <c r="A85" s="458"/>
      <c r="B85" s="458"/>
      <c r="C85" s="468"/>
      <c r="D85" s="465" t="s">
        <v>851</v>
      </c>
      <c r="E85" s="2510"/>
      <c r="F85" s="2479"/>
      <c r="G85" s="444"/>
    </row>
    <row r="86" spans="1:7" ht="12.95" customHeight="1">
      <c r="A86" s="459">
        <v>41</v>
      </c>
      <c r="B86" s="460"/>
      <c r="C86" s="461" t="s">
        <v>852</v>
      </c>
      <c r="D86" s="462" t="s">
        <v>853</v>
      </c>
      <c r="E86" s="2507">
        <v>513138</v>
      </c>
      <c r="F86" s="2474">
        <v>530184</v>
      </c>
      <c r="G86" s="438">
        <v>41</v>
      </c>
    </row>
    <row r="87" spans="1:7" ht="12.95" customHeight="1">
      <c r="A87" s="459">
        <f t="shared" ref="A87:A95" si="4">A86+1</f>
        <v>42</v>
      </c>
      <c r="B87" s="460"/>
      <c r="C87" s="461">
        <v>766</v>
      </c>
      <c r="D87" s="462" t="s">
        <v>854</v>
      </c>
      <c r="E87" s="2507">
        <v>519447</v>
      </c>
      <c r="F87" s="2508">
        <v>77788</v>
      </c>
      <c r="G87" s="463">
        <f t="shared" ref="G87:G95" si="5">G86+1</f>
        <v>42</v>
      </c>
    </row>
    <row r="88" spans="1:7" ht="12.95" customHeight="1">
      <c r="A88" s="459">
        <f t="shared" si="4"/>
        <v>43</v>
      </c>
      <c r="B88" s="460"/>
      <c r="C88" s="461">
        <v>766.5</v>
      </c>
      <c r="D88" s="462" t="s">
        <v>855</v>
      </c>
      <c r="E88" s="2507">
        <v>528270</v>
      </c>
      <c r="F88" s="2508">
        <v>700779</v>
      </c>
      <c r="G88" s="463">
        <f t="shared" si="5"/>
        <v>43</v>
      </c>
    </row>
    <row r="89" spans="1:7" ht="12.95" customHeight="1">
      <c r="A89" s="459">
        <f t="shared" si="4"/>
        <v>44</v>
      </c>
      <c r="B89" s="460"/>
      <c r="C89" s="461">
        <v>768</v>
      </c>
      <c r="D89" s="462" t="s">
        <v>856</v>
      </c>
      <c r="E89" s="2507"/>
      <c r="F89" s="2508"/>
      <c r="G89" s="463">
        <f t="shared" si="5"/>
        <v>44</v>
      </c>
    </row>
    <row r="90" spans="1:7" ht="12.95" customHeight="1">
      <c r="A90" s="459">
        <f t="shared" si="4"/>
        <v>45</v>
      </c>
      <c r="B90" s="460"/>
      <c r="C90" s="461">
        <v>769</v>
      </c>
      <c r="D90" s="462" t="s">
        <v>857</v>
      </c>
      <c r="E90" s="2507"/>
      <c r="F90" s="2508"/>
      <c r="G90" s="463">
        <f t="shared" si="5"/>
        <v>45</v>
      </c>
    </row>
    <row r="91" spans="1:7" ht="12.95" customHeight="1">
      <c r="A91" s="459">
        <f t="shared" si="4"/>
        <v>46</v>
      </c>
      <c r="B91" s="460"/>
      <c r="C91" s="461" t="s">
        <v>858</v>
      </c>
      <c r="D91" s="462" t="s">
        <v>859</v>
      </c>
      <c r="E91" s="2507">
        <v>-4360</v>
      </c>
      <c r="F91" s="2508">
        <v>-4625</v>
      </c>
      <c r="G91" s="469">
        <f t="shared" si="5"/>
        <v>46</v>
      </c>
    </row>
    <row r="92" spans="1:7" ht="12.95" customHeight="1">
      <c r="A92" s="459">
        <f t="shared" si="4"/>
        <v>47</v>
      </c>
      <c r="B92" s="460"/>
      <c r="C92" s="461">
        <v>781</v>
      </c>
      <c r="D92" s="462" t="s">
        <v>860</v>
      </c>
      <c r="E92" s="2507"/>
      <c r="F92" s="2508"/>
      <c r="G92" s="427">
        <f t="shared" si="5"/>
        <v>47</v>
      </c>
    </row>
    <row r="93" spans="1:7" ht="12.95" customHeight="1">
      <c r="A93" s="459">
        <f t="shared" si="4"/>
        <v>48</v>
      </c>
      <c r="B93" s="460"/>
      <c r="C93" s="461">
        <v>783</v>
      </c>
      <c r="D93" s="462" t="s">
        <v>861</v>
      </c>
      <c r="E93" s="2507"/>
      <c r="F93" s="2508"/>
      <c r="G93" s="427">
        <f t="shared" si="5"/>
        <v>48</v>
      </c>
    </row>
    <row r="94" spans="1:7" ht="12.95" customHeight="1">
      <c r="A94" s="459">
        <f t="shared" si="4"/>
        <v>49</v>
      </c>
      <c r="B94" s="460"/>
      <c r="C94" s="461">
        <v>786</v>
      </c>
      <c r="D94" s="462" t="s">
        <v>862</v>
      </c>
      <c r="E94" s="2507">
        <v>17945034</v>
      </c>
      <c r="F94" s="2508">
        <v>16902758</v>
      </c>
      <c r="G94" s="427">
        <f t="shared" si="5"/>
        <v>49</v>
      </c>
    </row>
    <row r="95" spans="1:7" ht="12.95" customHeight="1" thickBot="1">
      <c r="A95" s="458">
        <f t="shared" si="4"/>
        <v>50</v>
      </c>
      <c r="B95" s="458"/>
      <c r="C95" s="466" t="s">
        <v>863</v>
      </c>
      <c r="D95" s="468"/>
      <c r="E95" s="2510"/>
      <c r="F95" s="2479"/>
      <c r="G95" s="444">
        <f t="shared" si="5"/>
        <v>50</v>
      </c>
    </row>
    <row r="96" spans="1:7" ht="12.95" customHeight="1">
      <c r="A96" s="459"/>
      <c r="B96" s="460"/>
      <c r="C96" s="461" t="s">
        <v>864</v>
      </c>
      <c r="D96" s="470" t="s">
        <v>865</v>
      </c>
      <c r="E96" s="2507">
        <v>2713374</v>
      </c>
      <c r="F96" s="2474">
        <v>2821643</v>
      </c>
      <c r="G96" s="438"/>
    </row>
    <row r="97" spans="1:7" ht="12.95" customHeight="1">
      <c r="A97" s="459">
        <f>A95+1</f>
        <v>51</v>
      </c>
      <c r="B97" s="460"/>
      <c r="C97" s="461"/>
      <c r="D97" s="462" t="s">
        <v>866</v>
      </c>
      <c r="E97" s="2507">
        <f>SUM(E86:E96)</f>
        <v>22214903</v>
      </c>
      <c r="F97" s="2508">
        <f>SUM(F86:F96)</f>
        <v>21028527</v>
      </c>
      <c r="G97" s="427">
        <f>G95+1</f>
        <v>51</v>
      </c>
    </row>
    <row r="98" spans="1:7" ht="12.95" customHeight="1" thickBot="1">
      <c r="A98" s="458"/>
      <c r="B98" s="458"/>
      <c r="C98" s="466"/>
      <c r="D98" s="465" t="s">
        <v>867</v>
      </c>
      <c r="E98" s="2510"/>
      <c r="F98" s="2479"/>
      <c r="G98" s="444"/>
    </row>
    <row r="99" spans="1:7" ht="12.95" customHeight="1">
      <c r="A99" s="459">
        <v>52</v>
      </c>
      <c r="B99" s="460"/>
      <c r="C99" s="461" t="s">
        <v>868</v>
      </c>
      <c r="D99" s="462" t="s">
        <v>869</v>
      </c>
      <c r="E99" s="2511">
        <f>SUM(E100:E101)</f>
        <v>1</v>
      </c>
      <c r="F99" s="2511">
        <f>SUM(F100:F101)</f>
        <v>1</v>
      </c>
      <c r="G99" s="438">
        <v>52</v>
      </c>
    </row>
    <row r="100" spans="1:7" ht="12.95" customHeight="1">
      <c r="A100" s="459">
        <f>A99+1</f>
        <v>53</v>
      </c>
      <c r="B100" s="460"/>
      <c r="C100" s="461"/>
      <c r="D100" s="462" t="s">
        <v>870</v>
      </c>
      <c r="E100" s="2507">
        <v>1</v>
      </c>
      <c r="F100" s="2508">
        <v>1</v>
      </c>
      <c r="G100" s="427">
        <f>G99+1</f>
        <v>53</v>
      </c>
    </row>
    <row r="101" spans="1:7" ht="12.95" customHeight="1">
      <c r="A101" s="459">
        <f>A100+1</f>
        <v>54</v>
      </c>
      <c r="B101" s="460"/>
      <c r="C101" s="461"/>
      <c r="D101" s="462" t="s">
        <v>871</v>
      </c>
      <c r="E101" s="2507"/>
      <c r="F101" s="2508"/>
      <c r="G101" s="427">
        <f>G100+1</f>
        <v>54</v>
      </c>
    </row>
    <row r="102" spans="1:7" ht="12.95" customHeight="1">
      <c r="A102" s="459">
        <f>A101+1</f>
        <v>55</v>
      </c>
      <c r="B102" s="460"/>
      <c r="C102" s="461"/>
      <c r="D102" s="462" t="s">
        <v>872</v>
      </c>
      <c r="E102" s="2507"/>
      <c r="F102" s="2508"/>
      <c r="G102" s="427">
        <f>G101+1</f>
        <v>55</v>
      </c>
    </row>
    <row r="103" spans="1:7" ht="12.95" customHeight="1">
      <c r="A103" s="459">
        <f>A102+1</f>
        <v>56</v>
      </c>
      <c r="B103" s="460"/>
      <c r="C103" s="461" t="s">
        <v>873</v>
      </c>
      <c r="D103" s="462" t="s">
        <v>874</v>
      </c>
      <c r="E103" s="2507">
        <v>33772563</v>
      </c>
      <c r="F103" s="2508">
        <v>33772563</v>
      </c>
      <c r="G103" s="471">
        <f>G102+1</f>
        <v>56</v>
      </c>
    </row>
    <row r="104" spans="1:7" ht="12.95" customHeight="1" thickBot="1">
      <c r="A104" s="465"/>
      <c r="B104" s="458"/>
      <c r="C104" s="466"/>
      <c r="D104" s="472" t="s">
        <v>875</v>
      </c>
      <c r="E104" s="2510"/>
      <c r="F104" s="2479"/>
      <c r="G104" s="444"/>
    </row>
    <row r="105" spans="1:7" ht="12.95" customHeight="1">
      <c r="A105" s="459">
        <v>57</v>
      </c>
      <c r="B105" s="460"/>
      <c r="C105" s="461">
        <v>797</v>
      </c>
      <c r="D105" s="462" t="s">
        <v>876</v>
      </c>
      <c r="E105" s="2507"/>
      <c r="F105" s="2474"/>
      <c r="G105" s="438">
        <v>57</v>
      </c>
    </row>
    <row r="106" spans="1:7" ht="12.95" customHeight="1">
      <c r="A106" s="459">
        <f>A105+1</f>
        <v>58</v>
      </c>
      <c r="B106" s="460"/>
      <c r="C106" s="461">
        <v>798</v>
      </c>
      <c r="D106" s="462" t="s">
        <v>877</v>
      </c>
      <c r="E106" s="2507">
        <v>13745961</v>
      </c>
      <c r="F106" s="2508">
        <v>11445703</v>
      </c>
      <c r="G106" s="427">
        <f>G105+1</f>
        <v>58</v>
      </c>
    </row>
    <row r="107" spans="1:7" ht="12.95" customHeight="1" thickBot="1">
      <c r="A107" s="465">
        <f>A106+1</f>
        <v>59</v>
      </c>
      <c r="B107" s="458"/>
      <c r="C107" s="466">
        <v>798.1</v>
      </c>
      <c r="D107" s="472" t="s">
        <v>878</v>
      </c>
      <c r="E107" s="2510"/>
      <c r="F107" s="2479"/>
      <c r="G107" s="444">
        <f>G106+1</f>
        <v>59</v>
      </c>
    </row>
    <row r="108" spans="1:7" ht="12.95" customHeight="1">
      <c r="A108" s="459"/>
      <c r="B108" s="460"/>
      <c r="C108" s="461"/>
      <c r="D108" s="462" t="s">
        <v>879</v>
      </c>
      <c r="E108" s="2507"/>
      <c r="F108" s="2474"/>
      <c r="G108" s="438"/>
    </row>
    <row r="109" spans="1:7" ht="12.95" customHeight="1">
      <c r="A109" s="459">
        <v>60</v>
      </c>
      <c r="B109" s="460"/>
      <c r="C109" s="461">
        <v>798.5</v>
      </c>
      <c r="D109" s="462" t="s">
        <v>880</v>
      </c>
      <c r="E109" s="2507"/>
      <c r="F109" s="2508"/>
      <c r="G109" s="427">
        <v>60</v>
      </c>
    </row>
    <row r="110" spans="1:7" ht="12.95" customHeight="1">
      <c r="A110" s="459">
        <f>A109+1</f>
        <v>61</v>
      </c>
      <c r="B110" s="460"/>
      <c r="C110" s="461"/>
      <c r="D110" s="462" t="s">
        <v>881</v>
      </c>
      <c r="E110" s="2511">
        <f>SUM(E100:E109)</f>
        <v>47518525</v>
      </c>
      <c r="F110" s="2511">
        <f>SUM(F100:F109)</f>
        <v>45218267</v>
      </c>
      <c r="G110" s="427">
        <f>G109+1</f>
        <v>61</v>
      </c>
    </row>
    <row r="111" spans="1:7" ht="12.95" customHeight="1" thickBot="1">
      <c r="A111" s="459">
        <f>A110+1</f>
        <v>62</v>
      </c>
      <c r="B111" s="460"/>
      <c r="C111" s="461"/>
      <c r="D111" s="462" t="s">
        <v>882</v>
      </c>
      <c r="E111" s="2512">
        <f>+E110+E97+E84</f>
        <v>72913852</v>
      </c>
      <c r="F111" s="2513">
        <f>+F110+F97+F84</f>
        <v>69520377</v>
      </c>
      <c r="G111" s="427">
        <f>G110+1</f>
        <v>62</v>
      </c>
    </row>
    <row r="112" spans="1:7" ht="12.95" customHeight="1">
      <c r="A112" s="473" t="s">
        <v>677</v>
      </c>
      <c r="B112" s="2453"/>
      <c r="C112" s="401"/>
      <c r="D112" s="401"/>
      <c r="E112" s="2514"/>
      <c r="F112" s="2515"/>
      <c r="G112" s="2455"/>
    </row>
    <row r="113" spans="1:7" ht="12.95" customHeight="1">
      <c r="A113" s="2489"/>
      <c r="B113" s="2516"/>
      <c r="C113" s="474"/>
      <c r="D113" s="2467"/>
      <c r="E113" s="2459"/>
      <c r="F113" s="2459"/>
      <c r="G113" s="2466"/>
    </row>
    <row r="114" spans="1:7" ht="12.95" customHeight="1">
      <c r="A114" s="475"/>
      <c r="B114" s="2517"/>
      <c r="C114" s="477"/>
      <c r="D114" s="477"/>
      <c r="E114" s="2518"/>
      <c r="F114" s="2518"/>
      <c r="G114" s="2519"/>
    </row>
    <row r="115" spans="1:7" ht="12.95" customHeight="1">
      <c r="A115" s="479"/>
      <c r="B115" s="2520"/>
      <c r="C115" s="481"/>
      <c r="D115" s="481"/>
      <c r="E115" s="2515"/>
      <c r="F115" s="2515"/>
      <c r="G115" s="2521"/>
    </row>
    <row r="116" spans="1:7" ht="12.95" customHeight="1">
      <c r="A116" s="2522"/>
      <c r="B116" s="2523"/>
      <c r="C116" s="2523"/>
      <c r="D116" s="2523"/>
      <c r="E116" s="979"/>
      <c r="F116" s="979"/>
      <c r="G116" s="2524"/>
    </row>
    <row r="117" spans="1:7" ht="12.95" customHeight="1">
      <c r="A117" s="2522"/>
      <c r="B117" s="2523"/>
      <c r="C117" s="2523"/>
      <c r="D117" s="2523"/>
      <c r="E117" s="979"/>
      <c r="F117" s="979"/>
      <c r="G117" s="2524"/>
    </row>
    <row r="118" spans="1:7" ht="12.95" customHeight="1">
      <c r="A118" s="2522"/>
      <c r="B118" s="2523"/>
      <c r="C118" s="2523"/>
      <c r="D118" s="2523"/>
      <c r="E118" s="979"/>
      <c r="F118" s="979"/>
      <c r="G118" s="2524"/>
    </row>
    <row r="119" spans="1:7" ht="12.95" customHeight="1">
      <c r="A119" s="485"/>
      <c r="B119" s="424"/>
      <c r="C119" s="474"/>
      <c r="D119" s="2467"/>
      <c r="E119" s="2525"/>
      <c r="F119" s="2525"/>
      <c r="G119" s="486"/>
    </row>
    <row r="120" spans="1:7" ht="12.95" customHeight="1">
      <c r="A120" s="485"/>
      <c r="B120" s="424"/>
      <c r="C120" s="474"/>
      <c r="D120" s="2467"/>
      <c r="E120" s="2525"/>
      <c r="F120" s="2525"/>
      <c r="G120" s="486"/>
    </row>
    <row r="121" spans="1:7" ht="12.95" customHeight="1">
      <c r="A121" s="485"/>
      <c r="B121" s="424"/>
      <c r="C121" s="474"/>
      <c r="D121" s="2467"/>
      <c r="E121" s="2525"/>
      <c r="F121" s="2525"/>
      <c r="G121" s="486"/>
    </row>
    <row r="122" spans="1:7" ht="12.95" customHeight="1">
      <c r="A122" s="485"/>
      <c r="B122" s="424"/>
      <c r="C122" s="474"/>
      <c r="D122" s="2467"/>
      <c r="E122" s="2525"/>
      <c r="F122" s="2525"/>
      <c r="G122" s="486"/>
    </row>
    <row r="123" spans="1:7" ht="12.95" customHeight="1">
      <c r="A123" s="487"/>
      <c r="B123" s="488"/>
      <c r="C123" s="489"/>
      <c r="D123" s="2526"/>
      <c r="E123" s="2527"/>
      <c r="F123" s="2527"/>
      <c r="G123" s="491"/>
    </row>
    <row r="124" spans="1:7" ht="12.95" customHeight="1">
      <c r="A124" s="492"/>
      <c r="B124" s="492"/>
      <c r="C124" s="452"/>
      <c r="D124" s="455"/>
      <c r="E124" s="2490"/>
      <c r="F124" s="2490"/>
      <c r="G124" s="456" t="s">
        <v>775</v>
      </c>
    </row>
    <row r="125" spans="1:7" ht="12.75" customHeight="1"/>
  </sheetData>
  <mergeCells count="1">
    <mergeCell ref="A46:G46"/>
  </mergeCells>
  <printOptions horizontalCentered="1" verticalCentered="1"/>
  <pageMargins left="1" right="1" top="0.5" bottom="0.5" header="0" footer="0"/>
  <pageSetup scale="86" orientation="portrait" r:id="rId1"/>
  <headerFooter alignWithMargins="0"/>
  <rowBreaks count="2" manualBreakCount="2">
    <brk id="62" max="6" man="1"/>
    <brk id="12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view="pageBreakPreview" topLeftCell="A86" zoomScale="110" zoomScaleNormal="130" zoomScaleSheetLayoutView="110" workbookViewId="0"/>
  </sheetViews>
  <sheetFormatPr defaultRowHeight="11.25"/>
  <cols>
    <col min="1" max="1" width="5.33203125" style="322" customWidth="1"/>
    <col min="2" max="2" width="7.33203125" style="322" customWidth="1"/>
    <col min="3" max="3" width="31.83203125" style="322" customWidth="1"/>
    <col min="4" max="4" width="16.33203125" style="322" customWidth="1"/>
    <col min="5" max="5" width="13.83203125" style="322" customWidth="1"/>
    <col min="6" max="6" width="13.33203125" style="322" customWidth="1"/>
    <col min="7" max="7" width="16" style="322" customWidth="1"/>
    <col min="8" max="16384" width="9.33203125" style="322"/>
  </cols>
  <sheetData>
    <row r="1" spans="1:7">
      <c r="A1" s="317" t="s">
        <v>554</v>
      </c>
      <c r="B1" s="318"/>
      <c r="C1" s="319"/>
      <c r="D1" s="317"/>
      <c r="E1" s="320"/>
      <c r="F1" s="320"/>
      <c r="G1" s="321">
        <v>7</v>
      </c>
    </row>
    <row r="2" spans="1:7">
      <c r="A2" s="323" t="s">
        <v>704</v>
      </c>
      <c r="B2" s="324"/>
      <c r="C2" s="325"/>
      <c r="D2" s="324"/>
      <c r="E2" s="324"/>
      <c r="F2" s="324"/>
      <c r="G2" s="326"/>
    </row>
    <row r="3" spans="1:7">
      <c r="A3" s="327" t="s">
        <v>705</v>
      </c>
      <c r="B3" s="328"/>
      <c r="C3" s="329"/>
      <c r="D3" s="328"/>
      <c r="E3" s="328"/>
      <c r="F3" s="328"/>
      <c r="G3" s="330"/>
    </row>
    <row r="4" spans="1:7">
      <c r="A4" s="331"/>
      <c r="B4" s="332"/>
      <c r="C4" s="333"/>
      <c r="D4" s="334"/>
      <c r="E4" s="334"/>
      <c r="F4" s="334"/>
      <c r="G4" s="335"/>
    </row>
    <row r="5" spans="1:7">
      <c r="A5" s="336"/>
      <c r="B5" s="337"/>
      <c r="C5" s="337"/>
      <c r="D5" s="337"/>
      <c r="E5" s="337"/>
      <c r="F5" s="337"/>
      <c r="G5" s="338"/>
    </row>
    <row r="6" spans="1:7">
      <c r="A6" s="339" t="s">
        <v>595</v>
      </c>
      <c r="B6" s="340" t="s">
        <v>706</v>
      </c>
      <c r="C6" s="340"/>
      <c r="D6" s="340"/>
      <c r="E6" s="340"/>
      <c r="F6" s="340"/>
      <c r="G6" s="341"/>
    </row>
    <row r="7" spans="1:7">
      <c r="A7" s="339" t="s">
        <v>707</v>
      </c>
      <c r="B7" s="340"/>
      <c r="C7" s="340"/>
      <c r="D7" s="340"/>
      <c r="E7" s="340"/>
      <c r="F7" s="340"/>
      <c r="G7" s="341"/>
    </row>
    <row r="8" spans="1:7">
      <c r="A8" s="339" t="s">
        <v>708</v>
      </c>
      <c r="B8" s="340"/>
      <c r="C8" s="340"/>
      <c r="D8" s="340"/>
      <c r="E8" s="340"/>
      <c r="F8" s="340"/>
      <c r="G8" s="341"/>
    </row>
    <row r="9" spans="1:7">
      <c r="A9" s="339" t="s">
        <v>709</v>
      </c>
      <c r="B9" s="340"/>
      <c r="C9" s="340"/>
      <c r="D9" s="340"/>
      <c r="E9" s="340"/>
      <c r="F9" s="340"/>
      <c r="G9" s="341"/>
    </row>
    <row r="10" spans="1:7">
      <c r="A10" s="339" t="s">
        <v>710</v>
      </c>
      <c r="B10" s="340"/>
      <c r="C10" s="340"/>
      <c r="D10" s="340"/>
      <c r="E10" s="340"/>
      <c r="F10" s="340"/>
      <c r="G10" s="341"/>
    </row>
    <row r="11" spans="1:7">
      <c r="A11" s="339" t="s">
        <v>711</v>
      </c>
      <c r="B11" s="340"/>
      <c r="C11" s="340"/>
      <c r="D11" s="340"/>
      <c r="E11" s="340"/>
      <c r="F11" s="340"/>
      <c r="G11" s="341"/>
    </row>
    <row r="12" spans="1:7">
      <c r="A12" s="339" t="s">
        <v>712</v>
      </c>
      <c r="B12" s="340"/>
      <c r="C12" s="340"/>
      <c r="D12" s="340"/>
      <c r="E12" s="340"/>
      <c r="F12" s="340"/>
      <c r="G12" s="341"/>
    </row>
    <row r="13" spans="1:7">
      <c r="A13" s="342" t="s">
        <v>713</v>
      </c>
      <c r="B13" s="343"/>
      <c r="C13" s="343"/>
      <c r="D13" s="343"/>
      <c r="E13" s="343"/>
      <c r="F13" s="343"/>
      <c r="G13" s="344"/>
    </row>
    <row r="14" spans="1:7">
      <c r="A14" s="339"/>
      <c r="B14" s="340"/>
      <c r="C14" s="340"/>
      <c r="D14" s="340"/>
      <c r="E14" s="340"/>
      <c r="F14" s="340"/>
      <c r="G14" s="341"/>
    </row>
    <row r="15" spans="1:7">
      <c r="A15" s="339" t="s">
        <v>714</v>
      </c>
      <c r="B15" s="345"/>
      <c r="C15" s="340"/>
      <c r="D15" s="340"/>
      <c r="E15" s="340"/>
      <c r="F15" s="340"/>
      <c r="G15" s="341"/>
    </row>
    <row r="16" spans="1:7">
      <c r="A16" s="346" t="s">
        <v>715</v>
      </c>
      <c r="B16" s="340"/>
      <c r="C16" s="340"/>
      <c r="D16" s="340"/>
      <c r="E16" s="340"/>
      <c r="F16" s="340" t="s">
        <v>716</v>
      </c>
      <c r="G16" s="341"/>
    </row>
    <row r="17" spans="1:7">
      <c r="A17" s="339"/>
      <c r="B17" s="340"/>
      <c r="C17" s="340"/>
      <c r="D17" s="340"/>
      <c r="E17" s="340"/>
      <c r="F17" s="340"/>
      <c r="G17" s="341"/>
    </row>
    <row r="18" spans="1:7">
      <c r="A18" s="339" t="s">
        <v>717</v>
      </c>
      <c r="B18" s="340"/>
      <c r="C18" s="340"/>
      <c r="D18" s="340"/>
      <c r="E18" s="340"/>
      <c r="F18" s="340"/>
      <c r="G18" s="341"/>
    </row>
    <row r="19" spans="1:7">
      <c r="A19" s="346" t="s">
        <v>718</v>
      </c>
      <c r="B19" s="340"/>
      <c r="C19" s="340"/>
      <c r="D19" s="340"/>
      <c r="E19" s="340"/>
      <c r="F19" s="340" t="s">
        <v>716</v>
      </c>
      <c r="G19" s="341"/>
    </row>
    <row r="20" spans="1:7">
      <c r="A20" s="339"/>
      <c r="B20" s="340"/>
      <c r="C20" s="340"/>
      <c r="D20" s="340"/>
      <c r="E20" s="340"/>
      <c r="F20" s="340"/>
      <c r="G20" s="341"/>
    </row>
    <row r="21" spans="1:7">
      <c r="A21" s="339" t="s">
        <v>719</v>
      </c>
      <c r="B21" s="340"/>
      <c r="C21" s="340"/>
      <c r="D21" s="340"/>
      <c r="E21" s="340"/>
      <c r="F21" s="340"/>
      <c r="G21" s="341"/>
    </row>
    <row r="22" spans="1:7">
      <c r="A22" s="346" t="s">
        <v>720</v>
      </c>
      <c r="B22" s="340"/>
      <c r="C22" s="340"/>
      <c r="D22" s="340"/>
      <c r="E22" s="347"/>
      <c r="F22" s="340"/>
      <c r="G22" s="341"/>
    </row>
    <row r="23" spans="1:7">
      <c r="A23" s="339"/>
      <c r="B23" s="348"/>
      <c r="C23" s="348" t="s">
        <v>721</v>
      </c>
      <c r="D23" s="348"/>
      <c r="E23" s="348"/>
      <c r="F23" s="348"/>
      <c r="G23" s="341"/>
    </row>
    <row r="24" spans="1:7">
      <c r="A24" s="339"/>
      <c r="B24" s="349"/>
      <c r="C24" s="349"/>
      <c r="D24" s="349"/>
      <c r="E24" s="349"/>
      <c r="F24" s="349"/>
      <c r="G24" s="341"/>
    </row>
    <row r="25" spans="1:7">
      <c r="A25" s="339"/>
      <c r="B25" s="340"/>
      <c r="C25" s="340"/>
      <c r="D25" s="340"/>
      <c r="E25" s="340"/>
      <c r="F25" s="340"/>
      <c r="G25" s="341"/>
    </row>
    <row r="26" spans="1:7">
      <c r="A26" s="339" t="s">
        <v>722</v>
      </c>
      <c r="B26" s="340"/>
      <c r="C26" s="340"/>
      <c r="D26" s="340"/>
      <c r="E26" s="340"/>
      <c r="F26" s="340"/>
      <c r="G26" s="341"/>
    </row>
    <row r="27" spans="1:7">
      <c r="A27" s="350"/>
      <c r="B27" s="348"/>
      <c r="C27" s="348" t="s">
        <v>721</v>
      </c>
      <c r="D27" s="348"/>
      <c r="E27" s="348"/>
      <c r="F27" s="348"/>
      <c r="G27" s="341"/>
    </row>
    <row r="28" spans="1:7">
      <c r="A28" s="339"/>
      <c r="B28" s="340"/>
      <c r="C28" s="340"/>
      <c r="D28" s="340"/>
      <c r="E28" s="340"/>
      <c r="F28" s="340"/>
      <c r="G28" s="341"/>
    </row>
    <row r="29" spans="1:7">
      <c r="A29" s="346" t="s">
        <v>723</v>
      </c>
      <c r="B29" s="340"/>
      <c r="C29" s="340"/>
      <c r="D29" s="340"/>
      <c r="E29" s="340"/>
      <c r="F29" s="340"/>
      <c r="G29" s="341"/>
    </row>
    <row r="30" spans="1:7">
      <c r="A30" s="339"/>
      <c r="B30" s="340"/>
      <c r="C30" s="340"/>
      <c r="D30" s="340"/>
      <c r="E30" s="340"/>
      <c r="F30" s="340"/>
      <c r="G30" s="341"/>
    </row>
    <row r="31" spans="1:7">
      <c r="A31" s="339"/>
      <c r="B31" s="347" t="s">
        <v>724</v>
      </c>
      <c r="C31" s="340"/>
      <c r="D31" s="340"/>
      <c r="E31" s="340"/>
      <c r="F31" s="340"/>
      <c r="G31" s="341"/>
    </row>
    <row r="32" spans="1:7">
      <c r="A32" s="339"/>
      <c r="B32" s="340"/>
      <c r="C32" s="340"/>
      <c r="D32" s="340"/>
      <c r="E32" s="340"/>
      <c r="F32" s="340"/>
      <c r="G32" s="341"/>
    </row>
    <row r="33" spans="1:7">
      <c r="A33" s="339"/>
      <c r="B33" s="347" t="s">
        <v>725</v>
      </c>
      <c r="C33" s="340"/>
      <c r="D33" s="340"/>
      <c r="E33" s="340"/>
      <c r="F33" s="340"/>
      <c r="G33" s="341"/>
    </row>
    <row r="34" spans="1:7">
      <c r="A34" s="339"/>
      <c r="B34" s="340"/>
      <c r="C34" s="347" t="s">
        <v>726</v>
      </c>
      <c r="D34" s="340"/>
      <c r="E34" s="340"/>
      <c r="F34" s="340"/>
      <c r="G34" s="341"/>
    </row>
    <row r="35" spans="1:7">
      <c r="A35" s="339"/>
      <c r="B35" s="340"/>
      <c r="C35" s="347" t="s">
        <v>727</v>
      </c>
      <c r="D35" s="340"/>
      <c r="E35" s="340"/>
      <c r="F35" s="340"/>
      <c r="G35" s="341"/>
    </row>
    <row r="36" spans="1:7">
      <c r="A36" s="339"/>
      <c r="B36" s="351"/>
      <c r="C36" s="352"/>
      <c r="D36" s="348"/>
      <c r="E36" s="348"/>
      <c r="F36" s="348"/>
      <c r="G36" s="341"/>
    </row>
    <row r="37" spans="1:7">
      <c r="A37" s="339"/>
      <c r="B37" s="340"/>
      <c r="C37" s="340"/>
      <c r="D37" s="340"/>
      <c r="E37" s="340"/>
      <c r="F37" s="340"/>
      <c r="G37" s="341"/>
    </row>
    <row r="38" spans="1:7">
      <c r="A38" s="339" t="s">
        <v>728</v>
      </c>
      <c r="B38" s="340"/>
      <c r="C38" s="340"/>
      <c r="D38" s="340"/>
      <c r="E38" s="340"/>
      <c r="F38" s="340"/>
      <c r="G38" s="341"/>
    </row>
    <row r="39" spans="1:7">
      <c r="A39" s="350"/>
      <c r="B39" s="347" t="s">
        <v>729</v>
      </c>
      <c r="C39" s="340"/>
      <c r="D39" s="340"/>
      <c r="E39" s="340"/>
      <c r="F39" s="340"/>
      <c r="G39" s="341"/>
    </row>
    <row r="40" spans="1:7">
      <c r="A40" s="350"/>
      <c r="B40" s="348"/>
      <c r="C40" s="348" t="s">
        <v>721</v>
      </c>
      <c r="D40" s="348"/>
      <c r="E40" s="348"/>
      <c r="F40" s="348"/>
      <c r="G40" s="341"/>
    </row>
    <row r="41" spans="1:7">
      <c r="A41" s="350"/>
      <c r="B41" s="340"/>
      <c r="C41" s="340"/>
      <c r="D41" s="340"/>
      <c r="E41" s="340"/>
      <c r="F41" s="340"/>
      <c r="G41" s="341"/>
    </row>
    <row r="42" spans="1:7">
      <c r="A42" s="339"/>
      <c r="B42" s="340"/>
      <c r="C42" s="340"/>
      <c r="D42" s="340"/>
      <c r="E42" s="340"/>
      <c r="F42" s="340"/>
      <c r="G42" s="341"/>
    </row>
    <row r="43" spans="1:7">
      <c r="A43" s="346" t="s">
        <v>730</v>
      </c>
      <c r="B43" s="340"/>
      <c r="C43" s="340"/>
      <c r="D43" s="340"/>
      <c r="E43" s="340"/>
      <c r="F43" s="340"/>
      <c r="G43" s="341"/>
    </row>
    <row r="44" spans="1:7">
      <c r="A44" s="339"/>
      <c r="B44" s="340"/>
      <c r="C44" s="347" t="s">
        <v>731</v>
      </c>
      <c r="D44" s="340"/>
      <c r="E44" s="340"/>
      <c r="F44" s="340"/>
      <c r="G44" s="341"/>
    </row>
    <row r="45" spans="1:7">
      <c r="A45" s="339"/>
      <c r="B45" s="340"/>
      <c r="C45" s="340"/>
      <c r="D45" s="340"/>
      <c r="E45" s="340"/>
      <c r="F45" s="340"/>
      <c r="G45" s="341"/>
    </row>
    <row r="46" spans="1:7">
      <c r="A46" s="339"/>
      <c r="B46" s="340"/>
      <c r="C46" s="340"/>
      <c r="D46" s="340"/>
      <c r="E46" s="340"/>
      <c r="F46" s="340"/>
      <c r="G46" s="341"/>
    </row>
    <row r="47" spans="1:7">
      <c r="A47" s="339"/>
      <c r="B47" s="347" t="s">
        <v>732</v>
      </c>
      <c r="C47" s="340"/>
      <c r="D47" s="340"/>
      <c r="E47" s="340"/>
      <c r="F47" s="340"/>
      <c r="G47" s="341"/>
    </row>
    <row r="48" spans="1:7">
      <c r="A48" s="339"/>
      <c r="B48" s="340" t="s">
        <v>733</v>
      </c>
      <c r="C48" s="340"/>
      <c r="D48" s="340"/>
      <c r="E48" s="340"/>
      <c r="F48" s="340"/>
      <c r="G48" s="341"/>
    </row>
    <row r="49" spans="1:7">
      <c r="A49" s="339"/>
      <c r="B49" s="340"/>
      <c r="C49" s="340"/>
      <c r="D49" s="340"/>
      <c r="E49" s="340"/>
      <c r="F49" s="340"/>
      <c r="G49" s="341"/>
    </row>
    <row r="50" spans="1:7">
      <c r="A50" s="339" t="s">
        <v>734</v>
      </c>
      <c r="B50" s="340"/>
      <c r="C50" s="340"/>
      <c r="D50" s="340"/>
      <c r="E50" s="340"/>
      <c r="F50" s="340"/>
      <c r="G50" s="341"/>
    </row>
    <row r="51" spans="1:7">
      <c r="A51" s="339"/>
      <c r="B51" s="347" t="s">
        <v>735</v>
      </c>
      <c r="C51" s="340"/>
      <c r="D51" s="340"/>
      <c r="E51" s="340"/>
      <c r="F51" s="340"/>
      <c r="G51" s="341"/>
    </row>
    <row r="52" spans="1:7">
      <c r="A52" s="339"/>
      <c r="B52" s="340"/>
      <c r="C52" s="340"/>
      <c r="D52" s="340"/>
      <c r="E52" s="340"/>
      <c r="F52" s="340"/>
      <c r="G52" s="341"/>
    </row>
    <row r="53" spans="1:7">
      <c r="A53" s="346" t="s">
        <v>736</v>
      </c>
      <c r="B53" s="340"/>
      <c r="C53" s="340"/>
      <c r="D53" s="340"/>
      <c r="E53" s="340"/>
      <c r="F53" s="340"/>
      <c r="G53" s="341"/>
    </row>
    <row r="54" spans="1:7">
      <c r="A54" s="339"/>
      <c r="B54" s="340"/>
      <c r="C54" s="340"/>
      <c r="D54" s="340"/>
      <c r="E54" s="340"/>
      <c r="F54" s="340"/>
      <c r="G54" s="341"/>
    </row>
    <row r="55" spans="1:7">
      <c r="A55" s="339" t="s">
        <v>737</v>
      </c>
      <c r="B55" s="340"/>
      <c r="C55" s="340"/>
      <c r="D55" s="340"/>
      <c r="E55" s="340"/>
      <c r="F55" s="340"/>
      <c r="G55" s="341"/>
    </row>
    <row r="56" spans="1:7">
      <c r="A56" s="350"/>
      <c r="B56" s="347" t="s">
        <v>738</v>
      </c>
      <c r="C56" s="340"/>
      <c r="D56" s="340"/>
      <c r="E56" s="340"/>
      <c r="F56" s="340"/>
      <c r="G56" s="341"/>
    </row>
    <row r="57" spans="1:7">
      <c r="A57" s="339"/>
      <c r="B57" s="340"/>
      <c r="C57" s="340"/>
      <c r="D57" s="340"/>
      <c r="E57" s="340"/>
      <c r="F57" s="340"/>
      <c r="G57" s="341"/>
    </row>
    <row r="58" spans="1:7">
      <c r="A58" s="339" t="s">
        <v>739</v>
      </c>
      <c r="B58" s="340"/>
      <c r="C58" s="340"/>
      <c r="D58" s="340"/>
      <c r="E58" s="340"/>
      <c r="F58" s="340"/>
      <c r="G58" s="341"/>
    </row>
    <row r="59" spans="1:7">
      <c r="A59" s="350"/>
      <c r="B59" s="347" t="s">
        <v>740</v>
      </c>
      <c r="C59" s="340"/>
      <c r="D59" s="340"/>
      <c r="E59" s="340"/>
      <c r="F59" s="340"/>
      <c r="G59" s="341"/>
    </row>
    <row r="60" spans="1:7">
      <c r="A60" s="339"/>
      <c r="B60" s="340"/>
      <c r="C60" s="340"/>
      <c r="D60" s="340"/>
      <c r="E60" s="340"/>
      <c r="F60" s="340"/>
      <c r="G60" s="341"/>
    </row>
    <row r="61" spans="1:7">
      <c r="A61" s="339"/>
      <c r="B61" s="340"/>
      <c r="C61" s="340"/>
      <c r="D61" s="340"/>
      <c r="E61" s="340"/>
      <c r="F61" s="340"/>
      <c r="G61" s="341"/>
    </row>
    <row r="62" spans="1:7">
      <c r="A62" s="339"/>
      <c r="B62" s="340"/>
      <c r="C62" s="340"/>
      <c r="D62" s="340"/>
      <c r="E62" s="340"/>
      <c r="F62" s="340"/>
      <c r="G62" s="341"/>
    </row>
    <row r="63" spans="1:7">
      <c r="A63" s="339"/>
      <c r="B63" s="340"/>
      <c r="C63" s="340"/>
      <c r="D63" s="340"/>
      <c r="E63" s="340"/>
      <c r="F63" s="340"/>
      <c r="G63" s="341"/>
    </row>
    <row r="64" spans="1:7">
      <c r="A64" s="339"/>
      <c r="B64" s="340"/>
      <c r="C64" s="340"/>
      <c r="D64" s="340"/>
      <c r="E64" s="340"/>
      <c r="F64" s="340"/>
      <c r="G64" s="341"/>
    </row>
    <row r="65" spans="1:7">
      <c r="A65" s="339"/>
      <c r="B65" s="340"/>
      <c r="C65" s="340"/>
      <c r="D65" s="340"/>
      <c r="E65" s="340"/>
      <c r="F65" s="340"/>
      <c r="G65" s="341"/>
    </row>
    <row r="66" spans="1:7">
      <c r="A66" s="339"/>
      <c r="B66" s="340"/>
      <c r="C66" s="340"/>
      <c r="D66" s="340"/>
      <c r="E66" s="340"/>
      <c r="F66" s="340"/>
      <c r="G66" s="341"/>
    </row>
    <row r="67" spans="1:7">
      <c r="A67" s="339"/>
      <c r="B67" s="340"/>
      <c r="C67" s="340"/>
      <c r="D67" s="340"/>
      <c r="E67" s="340"/>
      <c r="F67" s="340"/>
      <c r="G67" s="341"/>
    </row>
    <row r="68" spans="1:7">
      <c r="A68" s="353" t="s">
        <v>741</v>
      </c>
      <c r="B68" s="354"/>
      <c r="C68" s="354"/>
      <c r="D68" s="354"/>
      <c r="E68" s="354"/>
      <c r="F68" s="354"/>
      <c r="G68" s="355"/>
    </row>
    <row r="69" spans="1:7">
      <c r="A69" s="356" t="s">
        <v>165</v>
      </c>
      <c r="B69" s="357"/>
      <c r="C69" s="357"/>
      <c r="D69" s="357"/>
      <c r="E69" s="357"/>
      <c r="F69" s="357"/>
      <c r="G69" s="357"/>
    </row>
    <row r="70" spans="1:7">
      <c r="A70" s="358">
        <v>8</v>
      </c>
      <c r="B70" s="318"/>
      <c r="C70" s="318"/>
      <c r="D70" s="320"/>
      <c r="E70" s="320"/>
      <c r="F70" s="317" t="s">
        <v>742</v>
      </c>
      <c r="G70" s="321"/>
    </row>
    <row r="71" spans="1:7">
      <c r="A71" s="327" t="s">
        <v>743</v>
      </c>
      <c r="B71" s="359"/>
      <c r="C71" s="324"/>
      <c r="D71" s="324"/>
      <c r="E71" s="324"/>
      <c r="F71" s="324"/>
      <c r="G71" s="326"/>
    </row>
    <row r="72" spans="1:7">
      <c r="A72" s="360"/>
      <c r="B72" s="345"/>
      <c r="C72" s="345"/>
      <c r="D72" s="345"/>
      <c r="E72" s="345"/>
      <c r="F72" s="345"/>
      <c r="G72" s="361"/>
    </row>
    <row r="73" spans="1:7">
      <c r="A73" s="360"/>
      <c r="B73" s="345"/>
      <c r="C73" s="345"/>
      <c r="D73" s="345"/>
      <c r="E73" s="345"/>
      <c r="F73" s="345"/>
      <c r="G73" s="361"/>
    </row>
    <row r="74" spans="1:7">
      <c r="A74" s="339" t="s">
        <v>744</v>
      </c>
      <c r="B74" s="362"/>
      <c r="C74" s="340"/>
      <c r="D74" s="340"/>
      <c r="E74" s="340"/>
      <c r="F74" s="340"/>
      <c r="G74" s="341"/>
    </row>
    <row r="75" spans="1:7">
      <c r="A75" s="339" t="s">
        <v>745</v>
      </c>
      <c r="B75" s="362"/>
      <c r="C75" s="340"/>
      <c r="D75" s="340"/>
      <c r="E75" s="340"/>
      <c r="F75" s="340"/>
      <c r="G75" s="341"/>
    </row>
    <row r="76" spans="1:7">
      <c r="A76" s="350"/>
      <c r="B76" s="362"/>
      <c r="C76" s="340"/>
      <c r="D76" s="340"/>
      <c r="E76" s="340"/>
      <c r="F76" s="340"/>
      <c r="G76" s="341"/>
    </row>
    <row r="77" spans="1:7">
      <c r="A77" s="346" t="s">
        <v>746</v>
      </c>
      <c r="B77" s="362"/>
      <c r="C77" s="340"/>
      <c r="D77" s="340"/>
      <c r="E77" s="340"/>
      <c r="F77" s="340"/>
      <c r="G77" s="341"/>
    </row>
    <row r="78" spans="1:7">
      <c r="A78" s="350"/>
      <c r="B78" s="362"/>
      <c r="C78" s="340"/>
      <c r="D78" s="340"/>
      <c r="E78" s="340"/>
      <c r="F78" s="340"/>
      <c r="G78" s="341"/>
    </row>
    <row r="79" spans="1:7">
      <c r="A79" s="346" t="s">
        <v>747</v>
      </c>
      <c r="B79" s="362"/>
      <c r="C79" s="340"/>
      <c r="D79" s="340"/>
      <c r="E79" s="340"/>
      <c r="F79" s="340"/>
      <c r="G79" s="341"/>
    </row>
    <row r="80" spans="1:7">
      <c r="A80" s="339" t="s">
        <v>748</v>
      </c>
      <c r="B80" s="362"/>
      <c r="C80" s="340"/>
      <c r="D80" s="340"/>
      <c r="E80" s="340"/>
      <c r="F80" s="340"/>
      <c r="G80" s="341"/>
    </row>
    <row r="81" spans="1:7">
      <c r="A81" s="339" t="s">
        <v>749</v>
      </c>
      <c r="B81" s="362"/>
      <c r="C81" s="340"/>
      <c r="D81" s="340"/>
      <c r="E81" s="340"/>
      <c r="F81" s="340"/>
      <c r="G81" s="341"/>
    </row>
    <row r="82" spans="1:7">
      <c r="A82" s="339"/>
      <c r="C82" s="340"/>
      <c r="D82" s="340"/>
      <c r="E82" s="340"/>
      <c r="F82" s="340"/>
      <c r="G82" s="341"/>
    </row>
    <row r="83" spans="1:7">
      <c r="A83" s="339"/>
      <c r="B83" s="347" t="s">
        <v>750</v>
      </c>
      <c r="C83" s="340"/>
      <c r="D83" s="340"/>
      <c r="E83" s="340"/>
      <c r="F83" s="340"/>
      <c r="G83" s="341"/>
    </row>
    <row r="84" spans="1:7">
      <c r="A84" s="350"/>
      <c r="C84" s="362"/>
      <c r="D84" s="362"/>
      <c r="E84" s="362"/>
      <c r="F84" s="362"/>
      <c r="G84" s="363"/>
    </row>
    <row r="85" spans="1:7">
      <c r="A85" s="346" t="s">
        <v>751</v>
      </c>
      <c r="B85" s="362"/>
      <c r="C85" s="362"/>
      <c r="D85" s="362"/>
      <c r="E85" s="362"/>
      <c r="F85" s="362"/>
      <c r="G85" s="363"/>
    </row>
    <row r="86" spans="1:7">
      <c r="A86" s="346"/>
      <c r="B86" s="362"/>
      <c r="C86" s="362"/>
      <c r="D86" s="362"/>
      <c r="E86" s="362"/>
      <c r="F86" s="362"/>
      <c r="G86" s="363"/>
    </row>
    <row r="87" spans="1:7">
      <c r="A87" s="350"/>
      <c r="B87" s="362"/>
      <c r="C87" s="362"/>
      <c r="D87" s="362"/>
      <c r="E87" s="362"/>
      <c r="F87" s="362"/>
      <c r="G87" s="363"/>
    </row>
    <row r="88" spans="1:7">
      <c r="A88" s="346" t="s">
        <v>752</v>
      </c>
      <c r="B88" s="340"/>
      <c r="C88" s="362"/>
      <c r="D88" s="362"/>
      <c r="E88" s="362"/>
      <c r="F88" s="362"/>
      <c r="G88" s="363"/>
    </row>
    <row r="89" spans="1:7">
      <c r="A89" s="350"/>
      <c r="B89" s="364"/>
      <c r="C89" s="362"/>
      <c r="D89" s="362"/>
      <c r="E89" s="362"/>
      <c r="F89" s="362"/>
      <c r="G89" s="363"/>
    </row>
    <row r="90" spans="1:7">
      <c r="A90" s="350"/>
      <c r="B90" s="347" t="s">
        <v>753</v>
      </c>
      <c r="C90" s="362"/>
      <c r="D90" s="362"/>
      <c r="E90" s="362"/>
      <c r="F90" s="362"/>
      <c r="G90" s="363"/>
    </row>
    <row r="91" spans="1:7">
      <c r="A91" s="360"/>
      <c r="B91" s="340"/>
      <c r="C91" s="340"/>
      <c r="D91" s="340"/>
      <c r="E91" s="340"/>
      <c r="F91" s="340"/>
      <c r="G91" s="341"/>
    </row>
    <row r="92" spans="1:7">
      <c r="A92" s="365"/>
      <c r="B92" s="366"/>
      <c r="C92" s="367"/>
      <c r="D92" s="367"/>
      <c r="E92" s="367"/>
      <c r="F92" s="368" t="s">
        <v>754</v>
      </c>
      <c r="G92" s="369" t="s">
        <v>755</v>
      </c>
    </row>
    <row r="93" spans="1:7">
      <c r="A93" s="339"/>
      <c r="B93" s="340"/>
      <c r="C93" s="370"/>
      <c r="D93" s="371" t="s">
        <v>756</v>
      </c>
      <c r="E93" s="371" t="s">
        <v>757</v>
      </c>
      <c r="F93" s="372" t="s">
        <v>758</v>
      </c>
      <c r="G93" s="373" t="s">
        <v>759</v>
      </c>
    </row>
    <row r="94" spans="1:7">
      <c r="A94" s="342"/>
      <c r="B94" s="343"/>
      <c r="C94" s="374"/>
      <c r="D94" s="374"/>
      <c r="E94" s="374"/>
      <c r="F94" s="375"/>
      <c r="G94" s="376"/>
    </row>
    <row r="95" spans="1:7">
      <c r="A95" s="377" t="s">
        <v>760</v>
      </c>
      <c r="B95" s="378"/>
      <c r="C95" s="379" t="s">
        <v>761</v>
      </c>
      <c r="D95" s="380"/>
      <c r="E95" s="380"/>
      <c r="F95" s="380"/>
      <c r="G95" s="381"/>
    </row>
    <row r="96" spans="1:7">
      <c r="A96" s="382" t="s">
        <v>762</v>
      </c>
      <c r="B96" s="383"/>
      <c r="C96" s="379" t="s">
        <v>763</v>
      </c>
      <c r="D96" s="380"/>
      <c r="E96" s="380"/>
      <c r="F96" s="380"/>
      <c r="G96" s="381"/>
    </row>
    <row r="97" spans="1:7">
      <c r="A97" s="377" t="s">
        <v>764</v>
      </c>
      <c r="B97" s="378"/>
      <c r="C97" s="379" t="s">
        <v>761</v>
      </c>
      <c r="D97" s="380"/>
      <c r="E97" s="380"/>
      <c r="F97" s="380"/>
      <c r="G97" s="381"/>
    </row>
    <row r="98" spans="1:7">
      <c r="A98" s="382" t="s">
        <v>762</v>
      </c>
      <c r="B98" s="383"/>
      <c r="C98" s="379" t="s">
        <v>763</v>
      </c>
      <c r="D98" s="380"/>
      <c r="E98" s="380"/>
      <c r="F98" s="380"/>
      <c r="G98" s="384"/>
    </row>
    <row r="99" spans="1:7">
      <c r="A99" s="339"/>
      <c r="B99" s="340"/>
      <c r="C99" s="340"/>
      <c r="D99" s="340"/>
      <c r="E99" s="340"/>
      <c r="F99" s="340"/>
      <c r="G99" s="341"/>
    </row>
    <row r="100" spans="1:7">
      <c r="A100" s="339"/>
      <c r="B100" s="340"/>
      <c r="C100" s="340"/>
      <c r="D100" s="340"/>
      <c r="E100" s="340"/>
      <c r="F100" s="340"/>
      <c r="G100" s="341"/>
    </row>
    <row r="101" spans="1:7">
      <c r="A101" s="346" t="s">
        <v>765</v>
      </c>
      <c r="B101" s="385"/>
      <c r="C101" s="340"/>
      <c r="D101" s="340"/>
      <c r="E101" s="340"/>
      <c r="F101" s="340"/>
      <c r="G101" s="341"/>
    </row>
    <row r="102" spans="1:7">
      <c r="A102" s="339"/>
      <c r="B102" s="340"/>
      <c r="C102" s="340"/>
      <c r="D102" s="340"/>
      <c r="E102" s="340"/>
      <c r="F102" s="340"/>
      <c r="G102" s="341"/>
    </row>
    <row r="103" spans="1:7">
      <c r="A103" s="339"/>
      <c r="B103" s="340"/>
      <c r="C103" s="386"/>
      <c r="D103" s="368" t="s">
        <v>766</v>
      </c>
      <c r="E103" s="387" t="s">
        <v>767</v>
      </c>
      <c r="F103" s="362"/>
      <c r="G103" s="341"/>
    </row>
    <row r="104" spans="1:7">
      <c r="A104" s="339"/>
      <c r="B104" s="340"/>
      <c r="C104" s="388"/>
      <c r="D104" s="375"/>
      <c r="E104" s="374"/>
      <c r="F104" s="362"/>
      <c r="G104" s="341"/>
    </row>
    <row r="105" spans="1:7">
      <c r="A105" s="389"/>
      <c r="B105" s="340"/>
      <c r="C105" s="379" t="s">
        <v>768</v>
      </c>
      <c r="D105" s="380"/>
      <c r="E105" s="390"/>
      <c r="F105" s="362"/>
      <c r="G105" s="341"/>
    </row>
    <row r="106" spans="1:7">
      <c r="A106" s="339"/>
      <c r="B106" s="340"/>
      <c r="C106" s="379" t="s">
        <v>769</v>
      </c>
      <c r="D106" s="391"/>
      <c r="E106" s="390"/>
      <c r="F106" s="362"/>
      <c r="G106" s="341"/>
    </row>
    <row r="107" spans="1:7">
      <c r="A107" s="339"/>
      <c r="B107" s="340"/>
      <c r="C107" s="340"/>
      <c r="D107" s="340"/>
      <c r="E107" s="340"/>
      <c r="F107" s="340"/>
      <c r="G107" s="341"/>
    </row>
    <row r="108" spans="1:7">
      <c r="A108" s="339"/>
      <c r="B108" s="340"/>
      <c r="C108" s="340"/>
      <c r="D108" s="340"/>
      <c r="E108" s="340"/>
      <c r="F108" s="340"/>
      <c r="G108" s="341"/>
    </row>
    <row r="109" spans="1:7">
      <c r="A109" s="346" t="s">
        <v>770</v>
      </c>
      <c r="B109" s="345"/>
      <c r="C109" s="340"/>
      <c r="D109" s="340"/>
      <c r="E109" s="340"/>
      <c r="F109" s="340"/>
      <c r="G109" s="341"/>
    </row>
    <row r="110" spans="1:7">
      <c r="A110" s="346" t="s">
        <v>771</v>
      </c>
      <c r="B110" s="362"/>
      <c r="C110" s="340"/>
      <c r="D110" s="340"/>
      <c r="E110" s="340"/>
      <c r="F110" s="340"/>
      <c r="G110" s="341"/>
    </row>
    <row r="111" spans="1:7">
      <c r="A111" s="350"/>
      <c r="B111" s="340"/>
      <c r="C111" s="340"/>
      <c r="D111" s="340"/>
      <c r="E111" s="340"/>
      <c r="F111" s="340"/>
      <c r="G111" s="341"/>
    </row>
    <row r="112" spans="1:7">
      <c r="A112" s="339"/>
      <c r="B112" s="340"/>
      <c r="C112" s="340"/>
      <c r="D112" s="340"/>
      <c r="E112" s="340"/>
      <c r="F112" s="340"/>
      <c r="G112" s="341"/>
    </row>
    <row r="113" spans="1:7">
      <c r="A113" s="339" t="s">
        <v>772</v>
      </c>
      <c r="B113" s="340"/>
      <c r="C113" s="340"/>
      <c r="D113" s="340"/>
      <c r="E113" s="340"/>
      <c r="F113" s="340"/>
      <c r="G113" s="341"/>
    </row>
    <row r="114" spans="1:7">
      <c r="A114" s="339" t="s">
        <v>773</v>
      </c>
      <c r="B114" s="340"/>
      <c r="C114" s="340"/>
      <c r="D114" s="340"/>
      <c r="E114" s="340"/>
      <c r="F114" s="340"/>
      <c r="G114" s="341"/>
    </row>
    <row r="115" spans="1:7">
      <c r="A115" s="339"/>
      <c r="B115" s="340"/>
      <c r="C115" s="340"/>
      <c r="D115" s="340"/>
      <c r="E115" s="340"/>
      <c r="F115" s="340"/>
      <c r="G115" s="341"/>
    </row>
    <row r="116" spans="1:7">
      <c r="A116" s="339"/>
      <c r="B116" s="340"/>
      <c r="C116" s="340"/>
      <c r="D116" s="340"/>
      <c r="E116" s="340"/>
      <c r="F116" s="340"/>
      <c r="G116" s="341"/>
    </row>
    <row r="117" spans="1:7">
      <c r="A117" s="346" t="s">
        <v>774</v>
      </c>
      <c r="B117" s="340"/>
      <c r="C117" s="340"/>
      <c r="D117" s="340"/>
      <c r="E117" s="340"/>
      <c r="F117" s="340"/>
      <c r="G117" s="341"/>
    </row>
    <row r="118" spans="1:7">
      <c r="A118" s="339"/>
      <c r="B118" s="340"/>
      <c r="C118" s="340"/>
      <c r="D118" s="340"/>
      <c r="E118" s="340"/>
      <c r="F118" s="340"/>
      <c r="G118" s="341"/>
    </row>
    <row r="119" spans="1:7">
      <c r="A119" s="339"/>
      <c r="B119" s="340"/>
      <c r="C119" s="340"/>
      <c r="D119" s="340"/>
      <c r="E119" s="340"/>
      <c r="F119" s="340"/>
      <c r="G119" s="341"/>
    </row>
    <row r="120" spans="1:7">
      <c r="A120" s="339"/>
      <c r="B120" s="340"/>
      <c r="C120" s="340"/>
      <c r="D120" s="340"/>
      <c r="E120" s="340"/>
      <c r="F120" s="340"/>
      <c r="G120" s="341"/>
    </row>
    <row r="121" spans="1:7">
      <c r="A121" s="339"/>
      <c r="B121" s="340"/>
      <c r="C121" s="340"/>
      <c r="D121" s="340"/>
      <c r="E121" s="340"/>
      <c r="F121" s="340"/>
      <c r="G121" s="341"/>
    </row>
    <row r="122" spans="1:7">
      <c r="A122" s="350"/>
      <c r="B122" s="362"/>
      <c r="C122" s="362"/>
      <c r="D122" s="362"/>
      <c r="E122" s="362"/>
      <c r="F122" s="362"/>
      <c r="G122" s="363"/>
    </row>
    <row r="123" spans="1:7">
      <c r="A123" s="350"/>
      <c r="B123" s="362"/>
      <c r="C123" s="362"/>
      <c r="D123" s="362"/>
      <c r="E123" s="362"/>
      <c r="F123" s="362"/>
      <c r="G123" s="363"/>
    </row>
    <row r="124" spans="1:7">
      <c r="A124" s="350"/>
      <c r="B124" s="362"/>
      <c r="C124" s="362"/>
      <c r="D124" s="362"/>
      <c r="E124" s="362"/>
      <c r="F124" s="362"/>
      <c r="G124" s="363"/>
    </row>
    <row r="125" spans="1:7">
      <c r="A125" s="339"/>
      <c r="B125" s="340"/>
      <c r="C125" s="340"/>
      <c r="D125" s="340"/>
      <c r="E125" s="340"/>
      <c r="F125" s="340"/>
      <c r="G125" s="341"/>
    </row>
    <row r="126" spans="1:7">
      <c r="A126" s="350"/>
      <c r="B126" s="362"/>
      <c r="C126" s="340"/>
      <c r="D126" s="340"/>
      <c r="E126" s="340"/>
      <c r="F126" s="340"/>
      <c r="G126" s="341"/>
    </row>
    <row r="127" spans="1:7">
      <c r="A127" s="339"/>
      <c r="B127" s="340"/>
      <c r="C127" s="340"/>
      <c r="D127" s="340"/>
      <c r="E127" s="340"/>
      <c r="F127" s="340"/>
      <c r="G127" s="341"/>
    </row>
    <row r="128" spans="1:7">
      <c r="A128" s="339"/>
      <c r="B128" s="340"/>
      <c r="C128" s="340"/>
      <c r="D128" s="340"/>
      <c r="E128" s="340"/>
      <c r="F128" s="340"/>
      <c r="G128" s="341"/>
    </row>
    <row r="129" spans="1:7">
      <c r="A129" s="339"/>
      <c r="B129" s="340"/>
      <c r="C129" s="340"/>
      <c r="D129" s="340"/>
      <c r="E129" s="340"/>
      <c r="F129" s="340"/>
      <c r="G129" s="341"/>
    </row>
    <row r="130" spans="1:7">
      <c r="A130" s="339"/>
      <c r="B130" s="340"/>
      <c r="C130" s="340"/>
      <c r="D130" s="340"/>
      <c r="E130" s="340"/>
      <c r="F130" s="340"/>
      <c r="G130" s="341"/>
    </row>
    <row r="131" spans="1:7">
      <c r="A131" s="339"/>
      <c r="B131" s="340"/>
      <c r="C131" s="340"/>
      <c r="D131" s="340"/>
      <c r="E131" s="340"/>
      <c r="F131" s="340"/>
      <c r="G131" s="341"/>
    </row>
    <row r="132" spans="1:7">
      <c r="A132" s="339"/>
      <c r="B132" s="340"/>
      <c r="C132" s="340"/>
      <c r="D132" s="340"/>
      <c r="E132" s="340"/>
      <c r="F132" s="340"/>
      <c r="G132" s="341"/>
    </row>
    <row r="133" spans="1:7">
      <c r="A133" s="339"/>
      <c r="B133" s="340"/>
      <c r="C133" s="340"/>
      <c r="D133" s="340"/>
      <c r="E133" s="340"/>
      <c r="F133" s="340"/>
      <c r="G133" s="341"/>
    </row>
    <row r="134" spans="1:7">
      <c r="A134" s="339"/>
      <c r="B134" s="340"/>
      <c r="C134" s="340"/>
      <c r="D134" s="340"/>
      <c r="E134" s="340"/>
      <c r="F134" s="340"/>
      <c r="G134" s="341"/>
    </row>
    <row r="135" spans="1:7">
      <c r="A135" s="339"/>
      <c r="B135" s="340"/>
      <c r="C135" s="340"/>
      <c r="D135" s="340"/>
      <c r="E135" s="340"/>
      <c r="F135" s="340"/>
      <c r="G135" s="341"/>
    </row>
    <row r="136" spans="1:7">
      <c r="A136" s="339"/>
      <c r="B136" s="340"/>
      <c r="C136" s="340"/>
      <c r="D136" s="340"/>
      <c r="E136" s="340"/>
      <c r="F136" s="340"/>
      <c r="G136" s="341"/>
    </row>
    <row r="137" spans="1:7">
      <c r="A137" s="392"/>
      <c r="B137" s="348"/>
      <c r="C137" s="348"/>
      <c r="D137" s="348"/>
      <c r="E137" s="348"/>
      <c r="F137" s="348"/>
      <c r="G137" s="393"/>
    </row>
    <row r="138" spans="1:7">
      <c r="A138" s="394"/>
      <c r="B138" s="394"/>
      <c r="C138" s="394"/>
      <c r="D138" s="394"/>
      <c r="E138" s="394"/>
      <c r="F138" s="394"/>
      <c r="G138" s="321" t="s">
        <v>775</v>
      </c>
    </row>
  </sheetData>
  <printOptions horizontalCentered="1" verticalCentered="1"/>
  <pageMargins left="1" right="1" top="0.5" bottom="0.5" header="0" footer="0"/>
  <pageSetup scale="86" orientation="portrait" r:id="rId1"/>
  <headerFooter alignWithMargins="0"/>
  <rowBreaks count="1" manualBreakCount="1">
    <brk id="6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46"/>
  <sheetViews>
    <sheetView showZeros="0" view="pageBreakPreview" topLeftCell="A88" zoomScale="110" zoomScaleNormal="110" zoomScaleSheetLayoutView="110" workbookViewId="0"/>
  </sheetViews>
  <sheetFormatPr defaultColWidth="0" defaultRowHeight="11.25" customHeight="1" zeroHeight="1"/>
  <cols>
    <col min="1" max="1" width="4.5" style="610" customWidth="1"/>
    <col min="2" max="2" width="6.1640625" style="610" customWidth="1"/>
    <col min="3" max="3" width="41.6640625" style="610" customWidth="1"/>
    <col min="4" max="5" width="11.83203125" style="610" customWidth="1"/>
    <col min="6" max="6" width="12.83203125" style="610" customWidth="1"/>
    <col min="7" max="7" width="14" style="610" bestFit="1" customWidth="1"/>
    <col min="8" max="8" width="4.33203125" style="610" customWidth="1"/>
    <col min="9" max="9" width="9.33203125" style="610" customWidth="1"/>
    <col min="10" max="10" width="9.83203125" style="610" bestFit="1" customWidth="1"/>
    <col min="11" max="11" width="9.33203125" style="610" customWidth="1"/>
    <col min="12" max="16384" width="0" style="610" hidden="1"/>
  </cols>
  <sheetData>
    <row r="1" spans="1:11" ht="11.45" customHeight="1">
      <c r="A1" s="398">
        <v>16</v>
      </c>
      <c r="B1" s="398"/>
      <c r="C1" s="455"/>
      <c r="D1" s="455"/>
      <c r="E1" s="395"/>
      <c r="F1" s="395" t="s">
        <v>883</v>
      </c>
      <c r="G1" s="1088"/>
      <c r="H1" s="1088" t="s">
        <v>834</v>
      </c>
    </row>
    <row r="2" spans="1:11" ht="11.45" customHeight="1">
      <c r="A2" s="399" t="s">
        <v>884</v>
      </c>
      <c r="B2" s="2453"/>
      <c r="C2" s="2453"/>
      <c r="D2" s="2453"/>
      <c r="E2" s="2453"/>
      <c r="F2" s="816"/>
      <c r="G2" s="816"/>
      <c r="H2" s="1100"/>
    </row>
    <row r="3" spans="1:11" ht="16.5" customHeight="1">
      <c r="A3" s="2531" t="s">
        <v>705</v>
      </c>
      <c r="B3" s="1518"/>
      <c r="C3" s="1518"/>
      <c r="D3" s="1518"/>
      <c r="E3" s="1518"/>
      <c r="F3" s="404"/>
      <c r="G3" s="404"/>
      <c r="H3" s="2039"/>
      <c r="I3" s="2532"/>
      <c r="J3" s="2532"/>
      <c r="K3" s="2532"/>
    </row>
    <row r="4" spans="1:11" ht="11.45" customHeight="1">
      <c r="A4" s="466" t="s">
        <v>885</v>
      </c>
      <c r="B4" s="492"/>
      <c r="C4" s="660"/>
      <c r="D4" s="660"/>
      <c r="E4" s="660"/>
      <c r="F4" s="492" t="s">
        <v>886</v>
      </c>
      <c r="G4" s="2533"/>
      <c r="H4" s="661"/>
    </row>
    <row r="5" spans="1:11" ht="11.45" customHeight="1">
      <c r="A5" s="466" t="s">
        <v>887</v>
      </c>
      <c r="B5" s="492"/>
      <c r="C5" s="660"/>
      <c r="D5" s="660"/>
      <c r="E5" s="492" t="s">
        <v>382</v>
      </c>
      <c r="F5" s="660"/>
      <c r="G5" s="492" t="s">
        <v>382</v>
      </c>
      <c r="H5" s="661"/>
    </row>
    <row r="6" spans="1:11" ht="11.45" customHeight="1">
      <c r="A6" s="468"/>
      <c r="B6" s="492"/>
      <c r="C6" s="660"/>
      <c r="D6" s="660"/>
      <c r="E6" s="660" t="s">
        <v>888</v>
      </c>
      <c r="F6" s="660"/>
      <c r="G6" s="452" t="s">
        <v>889</v>
      </c>
      <c r="H6" s="661"/>
    </row>
    <row r="7" spans="1:11" ht="11.45" customHeight="1">
      <c r="A7" s="466" t="s">
        <v>890</v>
      </c>
      <c r="B7" s="492"/>
      <c r="C7" s="660"/>
      <c r="D7" s="660"/>
      <c r="E7" s="660" t="s">
        <v>891</v>
      </c>
      <c r="F7" s="660"/>
      <c r="G7" s="452" t="s">
        <v>892</v>
      </c>
      <c r="H7" s="661"/>
    </row>
    <row r="8" spans="1:11" ht="11.45" customHeight="1">
      <c r="A8" s="466" t="s">
        <v>893</v>
      </c>
      <c r="B8" s="492"/>
      <c r="C8" s="660"/>
      <c r="D8" s="660"/>
      <c r="E8" s="660" t="s">
        <v>894</v>
      </c>
      <c r="F8" s="660"/>
      <c r="G8" s="452" t="s">
        <v>895</v>
      </c>
      <c r="H8" s="661"/>
    </row>
    <row r="9" spans="1:11" ht="11.45" customHeight="1">
      <c r="A9" s="468"/>
      <c r="B9" s="492"/>
      <c r="C9" s="660"/>
      <c r="D9" s="660"/>
      <c r="E9" s="660"/>
      <c r="F9" s="660"/>
      <c r="G9" s="452"/>
      <c r="H9" s="661"/>
    </row>
    <row r="10" spans="1:11" ht="11.45" customHeight="1">
      <c r="A10" s="466" t="s">
        <v>896</v>
      </c>
      <c r="B10" s="492"/>
      <c r="C10" s="660"/>
      <c r="D10" s="660"/>
      <c r="E10" s="660"/>
      <c r="F10" s="660"/>
      <c r="G10" s="452"/>
      <c r="H10" s="661"/>
    </row>
    <row r="11" spans="1:11" ht="11.45" customHeight="1">
      <c r="A11" s="466" t="s">
        <v>897</v>
      </c>
      <c r="B11" s="492"/>
      <c r="C11" s="660"/>
      <c r="D11" s="660"/>
      <c r="E11" s="660"/>
      <c r="F11" s="660"/>
      <c r="G11" s="492" t="s">
        <v>383</v>
      </c>
      <c r="H11" s="661"/>
    </row>
    <row r="12" spans="1:11" ht="11.45" customHeight="1">
      <c r="A12" s="466" t="s">
        <v>898</v>
      </c>
      <c r="B12" s="492"/>
      <c r="C12" s="660"/>
      <c r="D12" s="660"/>
      <c r="E12" s="660" t="s">
        <v>899</v>
      </c>
      <c r="F12" s="660"/>
      <c r="G12" s="452" t="s">
        <v>900</v>
      </c>
      <c r="H12" s="661"/>
    </row>
    <row r="13" spans="1:11" ht="11.45" customHeight="1">
      <c r="A13" s="1646"/>
      <c r="B13" s="492"/>
      <c r="C13" s="660"/>
      <c r="D13" s="660"/>
      <c r="E13" s="660" t="s">
        <v>901</v>
      </c>
      <c r="F13" s="660"/>
      <c r="G13" s="452" t="s">
        <v>902</v>
      </c>
      <c r="H13" s="661"/>
    </row>
    <row r="14" spans="1:11" ht="11.45" customHeight="1">
      <c r="A14" s="466" t="s">
        <v>903</v>
      </c>
      <c r="B14" s="492"/>
      <c r="C14" s="660"/>
      <c r="D14" s="660"/>
      <c r="E14" s="660" t="s">
        <v>904</v>
      </c>
      <c r="F14" s="660"/>
      <c r="G14" s="452" t="s">
        <v>905</v>
      </c>
      <c r="H14" s="661"/>
    </row>
    <row r="15" spans="1:11" ht="15" customHeight="1">
      <c r="A15" s="466"/>
      <c r="B15" s="492"/>
      <c r="C15" s="660"/>
      <c r="D15" s="660"/>
      <c r="E15" s="660"/>
      <c r="F15" s="660"/>
      <c r="G15" s="452"/>
      <c r="H15" s="661"/>
    </row>
    <row r="16" spans="1:11" ht="18" customHeight="1">
      <c r="A16" s="466"/>
      <c r="B16" s="492"/>
      <c r="C16" s="660"/>
      <c r="D16" s="660"/>
      <c r="E16" s="660"/>
      <c r="F16" s="660"/>
      <c r="G16" s="452"/>
      <c r="H16" s="661"/>
    </row>
    <row r="17" spans="1:8" ht="11.45" customHeight="1">
      <c r="A17" s="460"/>
      <c r="B17" s="421"/>
      <c r="C17" s="428"/>
      <c r="D17" s="428"/>
      <c r="E17" s="428"/>
      <c r="F17" s="428"/>
      <c r="G17" s="428"/>
      <c r="H17" s="667"/>
    </row>
    <row r="18" spans="1:8" ht="11.45" customHeight="1">
      <c r="A18" s="409" t="s">
        <v>636</v>
      </c>
      <c r="B18" s="409" t="s">
        <v>778</v>
      </c>
      <c r="C18" s="409" t="s">
        <v>906</v>
      </c>
      <c r="D18" s="409" t="s">
        <v>907</v>
      </c>
      <c r="E18" s="409" t="s">
        <v>907</v>
      </c>
      <c r="F18" s="409" t="s">
        <v>908</v>
      </c>
      <c r="G18" s="409" t="s">
        <v>909</v>
      </c>
      <c r="H18" s="409" t="s">
        <v>636</v>
      </c>
    </row>
    <row r="19" spans="1:8" ht="11.45" customHeight="1">
      <c r="A19" s="413" t="s">
        <v>639</v>
      </c>
      <c r="B19" s="413" t="s">
        <v>782</v>
      </c>
      <c r="C19" s="670"/>
      <c r="D19" s="413" t="s">
        <v>910</v>
      </c>
      <c r="E19" s="413" t="s">
        <v>911</v>
      </c>
      <c r="F19" s="413" t="s">
        <v>912</v>
      </c>
      <c r="G19" s="413" t="s">
        <v>912</v>
      </c>
      <c r="H19" s="413" t="s">
        <v>639</v>
      </c>
    </row>
    <row r="20" spans="1:8" ht="11.45" customHeight="1">
      <c r="A20" s="670"/>
      <c r="B20" s="670"/>
      <c r="C20" s="670"/>
      <c r="D20" s="413"/>
      <c r="E20" s="413"/>
      <c r="F20" s="413" t="s">
        <v>913</v>
      </c>
      <c r="G20" s="413" t="s">
        <v>913</v>
      </c>
      <c r="H20" s="413"/>
    </row>
    <row r="21" spans="1:8" ht="11.45" customHeight="1" thickBot="1">
      <c r="A21" s="418"/>
      <c r="B21" s="418"/>
      <c r="C21" s="418" t="s">
        <v>648</v>
      </c>
      <c r="D21" s="418" t="s">
        <v>649</v>
      </c>
      <c r="E21" s="413" t="s">
        <v>650</v>
      </c>
      <c r="F21" s="413" t="s">
        <v>651</v>
      </c>
      <c r="G21" s="413" t="s">
        <v>652</v>
      </c>
      <c r="H21" s="418"/>
    </row>
    <row r="22" spans="1:8" ht="11.45" customHeight="1">
      <c r="A22" s="413"/>
      <c r="B22" s="413"/>
      <c r="C22" s="413" t="s">
        <v>914</v>
      </c>
      <c r="D22" s="2534"/>
      <c r="E22" s="2535"/>
      <c r="F22" s="2536"/>
      <c r="G22" s="2537"/>
      <c r="H22" s="661"/>
    </row>
    <row r="23" spans="1:8" ht="11.45" customHeight="1">
      <c r="A23" s="413"/>
      <c r="B23" s="413"/>
      <c r="C23" s="413" t="s">
        <v>915</v>
      </c>
      <c r="D23" s="2538"/>
      <c r="E23" s="2539"/>
      <c r="F23" s="661"/>
      <c r="G23" s="2540"/>
      <c r="H23" s="661"/>
    </row>
    <row r="24" spans="1:8" ht="11.45" customHeight="1">
      <c r="A24" s="413"/>
      <c r="B24" s="413"/>
      <c r="C24" s="413" t="s">
        <v>916</v>
      </c>
      <c r="D24" s="2538"/>
      <c r="E24" s="2539"/>
      <c r="F24" s="661"/>
      <c r="G24" s="2540"/>
      <c r="H24" s="661"/>
    </row>
    <row r="25" spans="1:8" ht="11.45" customHeight="1">
      <c r="A25" s="2541">
        <v>1</v>
      </c>
      <c r="B25" s="2541"/>
      <c r="C25" s="1868" t="s">
        <v>917</v>
      </c>
      <c r="D25" s="2542">
        <v>21366873</v>
      </c>
      <c r="E25" s="2543">
        <v>22723319</v>
      </c>
      <c r="F25" s="2544">
        <f>D25</f>
        <v>21366873</v>
      </c>
      <c r="G25" s="2545"/>
      <c r="H25" s="463">
        <v>1</v>
      </c>
    </row>
    <row r="26" spans="1:8" ht="11.45" customHeight="1">
      <c r="A26" s="2541">
        <f t="shared" ref="A26:A34" si="0">A25+1</f>
        <v>2</v>
      </c>
      <c r="B26" s="2541"/>
      <c r="C26" s="1868" t="s">
        <v>918</v>
      </c>
      <c r="D26" s="2542"/>
      <c r="E26" s="2543"/>
      <c r="F26" s="2544">
        <f t="shared" ref="F26:F42" si="1">D26</f>
        <v>0</v>
      </c>
      <c r="G26" s="2545"/>
      <c r="H26" s="463">
        <f t="shared" ref="H26:H34" si="2">H25+1</f>
        <v>2</v>
      </c>
    </row>
    <row r="27" spans="1:8" ht="11.45" customHeight="1">
      <c r="A27" s="2541">
        <f t="shared" si="0"/>
        <v>3</v>
      </c>
      <c r="B27" s="2541"/>
      <c r="C27" s="1868" t="s">
        <v>919</v>
      </c>
      <c r="D27" s="2542"/>
      <c r="E27" s="2543"/>
      <c r="F27" s="2544">
        <f t="shared" si="1"/>
        <v>0</v>
      </c>
      <c r="G27" s="2545"/>
      <c r="H27" s="463">
        <f t="shared" si="2"/>
        <v>3</v>
      </c>
    </row>
    <row r="28" spans="1:8" ht="11.45" customHeight="1">
      <c r="A28" s="2541">
        <f t="shared" si="0"/>
        <v>4</v>
      </c>
      <c r="B28" s="2541"/>
      <c r="C28" s="1868" t="s">
        <v>920</v>
      </c>
      <c r="D28" s="2542">
        <v>50083</v>
      </c>
      <c r="E28" s="2546">
        <v>53404</v>
      </c>
      <c r="F28" s="2544">
        <f t="shared" si="1"/>
        <v>50083</v>
      </c>
      <c r="G28" s="2545"/>
      <c r="H28" s="463">
        <f t="shared" si="2"/>
        <v>4</v>
      </c>
    </row>
    <row r="29" spans="1:8" ht="11.45" customHeight="1">
      <c r="A29" s="2541">
        <f t="shared" si="0"/>
        <v>5</v>
      </c>
      <c r="B29" s="2541"/>
      <c r="C29" s="1868" t="s">
        <v>921</v>
      </c>
      <c r="D29" s="2542">
        <v>0</v>
      </c>
      <c r="E29" s="2546"/>
      <c r="F29" s="2544">
        <f t="shared" si="1"/>
        <v>0</v>
      </c>
      <c r="G29" s="2545"/>
      <c r="H29" s="463">
        <f t="shared" si="2"/>
        <v>5</v>
      </c>
    </row>
    <row r="30" spans="1:8" ht="11.45" customHeight="1">
      <c r="A30" s="2541">
        <f t="shared" si="0"/>
        <v>6</v>
      </c>
      <c r="B30" s="2541"/>
      <c r="C30" s="1868" t="s">
        <v>922</v>
      </c>
      <c r="D30" s="2542">
        <v>196526</v>
      </c>
      <c r="E30" s="2546">
        <v>134435</v>
      </c>
      <c r="F30" s="2544">
        <f t="shared" si="1"/>
        <v>196526</v>
      </c>
      <c r="G30" s="2545"/>
      <c r="H30" s="463">
        <f t="shared" si="2"/>
        <v>6</v>
      </c>
    </row>
    <row r="31" spans="1:8" ht="11.45" customHeight="1">
      <c r="A31" s="2541">
        <f t="shared" si="0"/>
        <v>7</v>
      </c>
      <c r="B31" s="2541"/>
      <c r="C31" s="1868" t="s">
        <v>923</v>
      </c>
      <c r="D31" s="2542">
        <v>144041</v>
      </c>
      <c r="E31" s="2546">
        <v>117368</v>
      </c>
      <c r="F31" s="2544">
        <f t="shared" si="1"/>
        <v>144041</v>
      </c>
      <c r="G31" s="2545"/>
      <c r="H31" s="463">
        <f t="shared" si="2"/>
        <v>7</v>
      </c>
    </row>
    <row r="32" spans="1:8" ht="11.45" customHeight="1">
      <c r="A32" s="2541">
        <f t="shared" si="0"/>
        <v>8</v>
      </c>
      <c r="B32" s="2541"/>
      <c r="C32" s="1868" t="s">
        <v>924</v>
      </c>
      <c r="D32" s="2542">
        <v>8056</v>
      </c>
      <c r="E32" s="2546">
        <v>7472</v>
      </c>
      <c r="F32" s="2544">
        <f t="shared" si="1"/>
        <v>8056</v>
      </c>
      <c r="G32" s="2545"/>
      <c r="H32" s="463">
        <f t="shared" si="2"/>
        <v>8</v>
      </c>
    </row>
    <row r="33" spans="1:8" ht="11.45" customHeight="1">
      <c r="A33" s="2541">
        <f t="shared" si="0"/>
        <v>9</v>
      </c>
      <c r="B33" s="2541"/>
      <c r="C33" s="1868" t="s">
        <v>925</v>
      </c>
      <c r="D33" s="2542">
        <v>0</v>
      </c>
      <c r="E33" s="2543">
        <v>0</v>
      </c>
      <c r="F33" s="2547">
        <v>0</v>
      </c>
      <c r="G33" s="2545"/>
      <c r="H33" s="463">
        <f t="shared" si="2"/>
        <v>9</v>
      </c>
    </row>
    <row r="34" spans="1:8" ht="11.45" customHeight="1">
      <c r="A34" s="413">
        <f t="shared" si="0"/>
        <v>10</v>
      </c>
      <c r="B34" s="413"/>
      <c r="C34" s="670" t="s">
        <v>926</v>
      </c>
      <c r="D34" s="2548"/>
      <c r="E34" s="2549"/>
      <c r="F34" s="2550">
        <f t="shared" si="1"/>
        <v>0</v>
      </c>
      <c r="G34" s="2551"/>
      <c r="H34" s="414">
        <f t="shared" si="2"/>
        <v>10</v>
      </c>
    </row>
    <row r="35" spans="1:8" ht="11.45" customHeight="1">
      <c r="A35" s="2541"/>
      <c r="B35" s="2541"/>
      <c r="C35" s="1868" t="s">
        <v>927</v>
      </c>
      <c r="D35" s="2542">
        <f>SUM(D25:D34)</f>
        <v>21765579</v>
      </c>
      <c r="E35" s="2543">
        <v>23035998</v>
      </c>
      <c r="F35" s="2552">
        <f t="shared" si="1"/>
        <v>21765579</v>
      </c>
      <c r="G35" s="2553"/>
      <c r="H35" s="463"/>
    </row>
    <row r="36" spans="1:8" ht="11.45" customHeight="1">
      <c r="A36" s="413">
        <v>11</v>
      </c>
      <c r="B36" s="413"/>
      <c r="C36" s="670" t="s">
        <v>928</v>
      </c>
      <c r="D36" s="2548"/>
      <c r="E36" s="2549"/>
      <c r="F36" s="2550">
        <f t="shared" si="1"/>
        <v>0</v>
      </c>
      <c r="G36" s="2554"/>
      <c r="H36" s="414">
        <v>11</v>
      </c>
    </row>
    <row r="37" spans="1:8" ht="11.45" customHeight="1">
      <c r="A37" s="2541"/>
      <c r="B37" s="2541"/>
      <c r="C37" s="1868" t="s">
        <v>929</v>
      </c>
      <c r="D37" s="2542">
        <v>0</v>
      </c>
      <c r="E37" s="2543">
        <v>0</v>
      </c>
      <c r="F37" s="2552">
        <f t="shared" si="1"/>
        <v>0</v>
      </c>
      <c r="G37" s="2545"/>
      <c r="H37" s="463"/>
    </row>
    <row r="38" spans="1:8" ht="11.45" customHeight="1">
      <c r="A38" s="413">
        <v>12</v>
      </c>
      <c r="B38" s="413"/>
      <c r="C38" s="670" t="s">
        <v>930</v>
      </c>
      <c r="D38" s="2548"/>
      <c r="E38" s="2549"/>
      <c r="F38" s="2550">
        <f t="shared" si="1"/>
        <v>0</v>
      </c>
      <c r="G38" s="2554"/>
      <c r="H38" s="414">
        <v>12</v>
      </c>
    </row>
    <row r="39" spans="1:8" ht="11.45" customHeight="1">
      <c r="A39" s="2541"/>
      <c r="B39" s="2541"/>
      <c r="C39" s="1868" t="s">
        <v>931</v>
      </c>
      <c r="D39" s="2542"/>
      <c r="E39" s="2543"/>
      <c r="F39" s="2552">
        <f t="shared" si="1"/>
        <v>0</v>
      </c>
      <c r="G39" s="2545"/>
      <c r="H39" s="463"/>
    </row>
    <row r="40" spans="1:8" ht="11.45" customHeight="1">
      <c r="A40" s="2541">
        <v>13</v>
      </c>
      <c r="B40" s="2541"/>
      <c r="C40" s="1868" t="s">
        <v>932</v>
      </c>
      <c r="D40" s="2542">
        <f>SUM(D35:D39)</f>
        <v>21765579</v>
      </c>
      <c r="E40" s="2543">
        <v>23035998</v>
      </c>
      <c r="F40" s="2544">
        <f t="shared" si="1"/>
        <v>21765579</v>
      </c>
      <c r="G40" s="2545"/>
      <c r="H40" s="463">
        <v>13</v>
      </c>
    </row>
    <row r="41" spans="1:8" ht="11.45" customHeight="1">
      <c r="A41" s="2541">
        <f>A40+1</f>
        <v>14</v>
      </c>
      <c r="B41" s="2541" t="s">
        <v>933</v>
      </c>
      <c r="C41" s="1868" t="s">
        <v>934</v>
      </c>
      <c r="D41" s="2542">
        <v>14112377</v>
      </c>
      <c r="E41" s="2543">
        <v>16146571</v>
      </c>
      <c r="F41" s="2544">
        <f t="shared" si="1"/>
        <v>14112377</v>
      </c>
      <c r="G41" s="2545"/>
      <c r="H41" s="463">
        <f>H40+1</f>
        <v>14</v>
      </c>
    </row>
    <row r="42" spans="1:8" ht="11.45" customHeight="1" thickBot="1">
      <c r="A42" s="2541">
        <f>A41+1</f>
        <v>15</v>
      </c>
      <c r="B42" s="2541" t="s">
        <v>933</v>
      </c>
      <c r="C42" s="1868" t="s">
        <v>935</v>
      </c>
      <c r="D42" s="2542">
        <f>+D40-D41</f>
        <v>7653202</v>
      </c>
      <c r="E42" s="2546">
        <v>6889427</v>
      </c>
      <c r="F42" s="2555">
        <f t="shared" si="1"/>
        <v>7653202</v>
      </c>
      <c r="G42" s="2556"/>
      <c r="H42" s="463">
        <f>H41+1</f>
        <v>15</v>
      </c>
    </row>
    <row r="43" spans="1:8" ht="11.45" customHeight="1">
      <c r="A43" s="2557"/>
      <c r="B43" s="2557"/>
      <c r="C43" s="2558" t="s">
        <v>936</v>
      </c>
      <c r="D43" s="2548"/>
      <c r="E43" s="2559"/>
      <c r="F43" s="2560"/>
      <c r="G43" s="2560"/>
      <c r="H43" s="2557"/>
    </row>
    <row r="44" spans="1:8" ht="11.45" customHeight="1">
      <c r="A44" s="413">
        <v>16</v>
      </c>
      <c r="B44" s="413"/>
      <c r="C44" s="670" t="s">
        <v>937</v>
      </c>
      <c r="D44" s="2548"/>
      <c r="E44" s="2559"/>
      <c r="F44" s="2560"/>
      <c r="G44" s="2561"/>
      <c r="H44" s="413">
        <v>16</v>
      </c>
    </row>
    <row r="45" spans="1:8" ht="11.45" customHeight="1">
      <c r="A45" s="2541"/>
      <c r="B45" s="2541"/>
      <c r="C45" s="1868" t="s">
        <v>938</v>
      </c>
      <c r="D45" s="2542"/>
      <c r="E45" s="2546"/>
      <c r="F45" s="2562" t="s">
        <v>595</v>
      </c>
      <c r="G45" s="2563"/>
      <c r="H45" s="2541"/>
    </row>
    <row r="46" spans="1:8" ht="11.45" customHeight="1">
      <c r="A46" s="2541">
        <f>A44+1</f>
        <v>17</v>
      </c>
      <c r="B46" s="2541"/>
      <c r="C46" s="1868" t="s">
        <v>939</v>
      </c>
      <c r="D46" s="2542"/>
      <c r="E46" s="2546"/>
      <c r="F46" s="2562"/>
      <c r="G46" s="2563"/>
      <c r="H46" s="2541">
        <f>H44+1</f>
        <v>17</v>
      </c>
    </row>
    <row r="47" spans="1:8" ht="11.45" customHeight="1">
      <c r="A47" s="2541">
        <f t="shared" ref="A47:A52" si="3">A46+1</f>
        <v>18</v>
      </c>
      <c r="B47" s="2541"/>
      <c r="C47" s="1868" t="s">
        <v>940</v>
      </c>
      <c r="D47" s="2542"/>
      <c r="E47" s="2546"/>
      <c r="F47" s="2562"/>
      <c r="G47" s="2563"/>
      <c r="H47" s="2541">
        <f t="shared" ref="H47:H52" si="4">H46+1</f>
        <v>18</v>
      </c>
    </row>
    <row r="48" spans="1:8" ht="11.45" customHeight="1">
      <c r="A48" s="2541">
        <f t="shared" si="3"/>
        <v>19</v>
      </c>
      <c r="B48" s="2541"/>
      <c r="C48" s="1868" t="s">
        <v>941</v>
      </c>
      <c r="D48" s="2542">
        <v>400</v>
      </c>
      <c r="E48" s="2543">
        <v>400</v>
      </c>
      <c r="F48" s="2564"/>
      <c r="G48" s="2563"/>
      <c r="H48" s="2541">
        <f t="shared" si="4"/>
        <v>19</v>
      </c>
    </row>
    <row r="49" spans="1:10" ht="11.45" customHeight="1">
      <c r="A49" s="2541">
        <f t="shared" si="3"/>
        <v>20</v>
      </c>
      <c r="B49" s="2541"/>
      <c r="C49" s="1868" t="s">
        <v>942</v>
      </c>
      <c r="D49" s="2542">
        <v>137266</v>
      </c>
      <c r="E49" s="2546">
        <v>108699</v>
      </c>
      <c r="F49" s="2562"/>
      <c r="G49" s="2563"/>
      <c r="H49" s="2541">
        <f t="shared" si="4"/>
        <v>20</v>
      </c>
    </row>
    <row r="50" spans="1:10" ht="11.45" customHeight="1">
      <c r="A50" s="2541">
        <f t="shared" si="3"/>
        <v>21</v>
      </c>
      <c r="B50" s="2541"/>
      <c r="C50" s="1868" t="s">
        <v>943</v>
      </c>
      <c r="D50" s="2542">
        <v>0</v>
      </c>
      <c r="E50" s="2543">
        <v>0</v>
      </c>
      <c r="F50" s="2562"/>
      <c r="G50" s="2563"/>
      <c r="H50" s="2541">
        <f t="shared" si="4"/>
        <v>21</v>
      </c>
    </row>
    <row r="51" spans="1:10" ht="11.45" customHeight="1">
      <c r="A51" s="2541">
        <f t="shared" si="3"/>
        <v>22</v>
      </c>
      <c r="B51" s="2541"/>
      <c r="C51" s="1868" t="s">
        <v>944</v>
      </c>
      <c r="D51" s="2542">
        <v>0</v>
      </c>
      <c r="E51" s="2543"/>
      <c r="F51" s="2562"/>
      <c r="G51" s="2563"/>
      <c r="H51" s="2541">
        <f t="shared" si="4"/>
        <v>22</v>
      </c>
    </row>
    <row r="52" spans="1:10" ht="11.45" customHeight="1">
      <c r="A52" s="413">
        <f t="shared" si="3"/>
        <v>23</v>
      </c>
      <c r="B52" s="413"/>
      <c r="C52" s="670" t="s">
        <v>945</v>
      </c>
      <c r="D52" s="2548">
        <v>0</v>
      </c>
      <c r="E52" s="2549"/>
      <c r="F52" s="2560"/>
      <c r="G52" s="2561"/>
      <c r="H52" s="413">
        <f t="shared" si="4"/>
        <v>23</v>
      </c>
    </row>
    <row r="53" spans="1:10" ht="11.45" customHeight="1">
      <c r="A53" s="2541"/>
      <c r="B53" s="2541"/>
      <c r="C53" s="1868" t="s">
        <v>946</v>
      </c>
      <c r="D53" s="2542"/>
      <c r="E53" s="2543"/>
      <c r="F53" s="2562"/>
      <c r="G53" s="2563"/>
      <c r="H53" s="2541"/>
    </row>
    <row r="54" spans="1:10" ht="11.45" customHeight="1">
      <c r="A54" s="2541">
        <f>A52+1</f>
        <v>24</v>
      </c>
      <c r="B54" s="2541"/>
      <c r="C54" s="1868" t="s">
        <v>947</v>
      </c>
      <c r="D54" s="2542">
        <v>41039</v>
      </c>
      <c r="E54" s="2543">
        <v>29717</v>
      </c>
      <c r="F54" s="2564"/>
      <c r="G54" s="2563"/>
      <c r="H54" s="2541">
        <f>H52+1</f>
        <v>24</v>
      </c>
    </row>
    <row r="55" spans="1:10" ht="11.45" customHeight="1">
      <c r="A55" s="413"/>
      <c r="B55" s="413"/>
      <c r="C55" s="670" t="s">
        <v>948</v>
      </c>
      <c r="D55" s="2548">
        <v>0</v>
      </c>
      <c r="E55" s="2549"/>
      <c r="F55" s="2560"/>
      <c r="G55" s="2561"/>
      <c r="H55" s="413"/>
    </row>
    <row r="56" spans="1:10" ht="11.45" customHeight="1">
      <c r="A56" s="2541">
        <v>25</v>
      </c>
      <c r="B56" s="2541"/>
      <c r="C56" s="1868" t="s">
        <v>949</v>
      </c>
      <c r="D56" s="2542">
        <v>14000</v>
      </c>
      <c r="E56" s="2543">
        <v>7215</v>
      </c>
      <c r="F56" s="2562"/>
      <c r="G56" s="2563"/>
      <c r="H56" s="2541">
        <v>25</v>
      </c>
    </row>
    <row r="57" spans="1:10" ht="11.45" customHeight="1">
      <c r="A57" s="2541">
        <f>A56+1</f>
        <v>26</v>
      </c>
      <c r="B57" s="2541"/>
      <c r="C57" s="1868" t="s">
        <v>950</v>
      </c>
      <c r="D57" s="2542">
        <v>2151</v>
      </c>
      <c r="E57" s="2543">
        <v>8355</v>
      </c>
      <c r="F57" s="2560"/>
      <c r="G57" s="2563"/>
      <c r="H57" s="2541">
        <f>H56+1</f>
        <v>26</v>
      </c>
    </row>
    <row r="58" spans="1:10" ht="11.45" customHeight="1">
      <c r="A58" s="2541">
        <f>A57+1</f>
        <v>27</v>
      </c>
      <c r="B58" s="2541"/>
      <c r="C58" s="1868" t="s">
        <v>951</v>
      </c>
      <c r="D58" s="2542">
        <f>SUM(D43:D57)</f>
        <v>194856</v>
      </c>
      <c r="E58" s="2543">
        <v>154386</v>
      </c>
      <c r="F58" s="2565"/>
      <c r="G58" s="2562"/>
      <c r="H58" s="2541">
        <f>H57+1</f>
        <v>27</v>
      </c>
      <c r="J58" s="619"/>
    </row>
    <row r="59" spans="1:10" ht="11.45" customHeight="1">
      <c r="A59" s="2541">
        <f>A58+1</f>
        <v>28</v>
      </c>
      <c r="B59" s="2541"/>
      <c r="C59" s="1868" t="s">
        <v>952</v>
      </c>
      <c r="D59" s="2542">
        <f>+D58+D42</f>
        <v>7848058</v>
      </c>
      <c r="E59" s="2543">
        <v>7043813</v>
      </c>
      <c r="F59" s="2565"/>
      <c r="G59" s="2562"/>
      <c r="H59" s="2541">
        <f>H58+1</f>
        <v>28</v>
      </c>
      <c r="J59" s="619"/>
    </row>
    <row r="60" spans="1:10" ht="11.45" customHeight="1">
      <c r="A60" s="2557"/>
      <c r="B60" s="2557"/>
      <c r="C60" s="2558" t="s">
        <v>953</v>
      </c>
      <c r="D60" s="2548"/>
      <c r="E60" s="2549"/>
      <c r="F60" s="2566"/>
      <c r="G60" s="2560"/>
      <c r="H60" s="2557"/>
    </row>
    <row r="61" spans="1:10" ht="11.45" customHeight="1">
      <c r="A61" s="2557">
        <v>29</v>
      </c>
      <c r="B61" s="2557"/>
      <c r="C61" s="1101" t="s">
        <v>954</v>
      </c>
      <c r="D61" s="2548"/>
      <c r="E61" s="2549"/>
      <c r="F61" s="2567"/>
      <c r="G61" s="2560"/>
      <c r="H61" s="2557">
        <v>29</v>
      </c>
    </row>
    <row r="62" spans="1:10" ht="11.45" customHeight="1">
      <c r="A62" s="2541"/>
      <c r="B62" s="2541"/>
      <c r="C62" s="1868" t="s">
        <v>938</v>
      </c>
      <c r="D62" s="2542"/>
      <c r="E62" s="2543"/>
      <c r="F62" s="2568"/>
      <c r="G62" s="2562"/>
      <c r="H62" s="2541"/>
    </row>
    <row r="63" spans="1:10" ht="11.45" customHeight="1">
      <c r="A63" s="2541">
        <v>30</v>
      </c>
      <c r="B63" s="2541"/>
      <c r="C63" s="1868" t="s">
        <v>955</v>
      </c>
      <c r="D63" s="2542"/>
      <c r="E63" s="2543"/>
      <c r="F63" s="2565"/>
      <c r="G63" s="2562"/>
      <c r="H63" s="2541">
        <v>30</v>
      </c>
    </row>
    <row r="64" spans="1:10" ht="11.45" customHeight="1">
      <c r="A64" s="2541">
        <f t="shared" ref="A64:A70" si="5">A63+1</f>
        <v>31</v>
      </c>
      <c r="B64" s="2541"/>
      <c r="C64" s="1868" t="s">
        <v>956</v>
      </c>
      <c r="D64" s="2542"/>
      <c r="E64" s="2543"/>
      <c r="F64" s="2565"/>
      <c r="G64" s="2562"/>
      <c r="H64" s="2541">
        <f t="shared" ref="H64:H70" si="6">H63+1</f>
        <v>31</v>
      </c>
    </row>
    <row r="65" spans="1:8" ht="11.45" customHeight="1">
      <c r="A65" s="2541">
        <f t="shared" si="5"/>
        <v>32</v>
      </c>
      <c r="B65" s="2541"/>
      <c r="C65" s="1868" t="s">
        <v>957</v>
      </c>
      <c r="D65" s="2542"/>
      <c r="E65" s="2543"/>
      <c r="F65" s="2565"/>
      <c r="G65" s="2562"/>
      <c r="H65" s="2541">
        <f t="shared" si="6"/>
        <v>32</v>
      </c>
    </row>
    <row r="66" spans="1:8" ht="11.45" customHeight="1">
      <c r="A66" s="2541">
        <f t="shared" si="5"/>
        <v>33</v>
      </c>
      <c r="B66" s="2541"/>
      <c r="C66" s="1868" t="s">
        <v>958</v>
      </c>
      <c r="D66" s="2542"/>
      <c r="E66" s="2543"/>
      <c r="F66" s="2565"/>
      <c r="G66" s="2562"/>
      <c r="H66" s="2541">
        <f t="shared" si="6"/>
        <v>33</v>
      </c>
    </row>
    <row r="67" spans="1:8" ht="11.45" customHeight="1">
      <c r="A67" s="2541">
        <f t="shared" si="5"/>
        <v>34</v>
      </c>
      <c r="B67" s="2541"/>
      <c r="C67" s="1868" t="s">
        <v>959</v>
      </c>
      <c r="D67" s="2542">
        <v>26932</v>
      </c>
      <c r="E67" s="2569">
        <v>20934</v>
      </c>
      <c r="F67" s="2565"/>
      <c r="G67" s="2562"/>
      <c r="H67" s="2541">
        <f t="shared" si="6"/>
        <v>34</v>
      </c>
    </row>
    <row r="68" spans="1:8" ht="11.45" customHeight="1">
      <c r="A68" s="2541">
        <f t="shared" si="5"/>
        <v>35</v>
      </c>
      <c r="B68" s="2541"/>
      <c r="C68" s="1868" t="s">
        <v>960</v>
      </c>
      <c r="D68" s="2542"/>
      <c r="E68" s="2570"/>
      <c r="F68" s="2565"/>
      <c r="G68" s="2562"/>
      <c r="H68" s="2541">
        <f t="shared" si="6"/>
        <v>35</v>
      </c>
    </row>
    <row r="69" spans="1:8" ht="11.45" customHeight="1">
      <c r="A69" s="2541">
        <f t="shared" si="5"/>
        <v>36</v>
      </c>
      <c r="B69" s="2541"/>
      <c r="C69" s="1868" t="s">
        <v>961</v>
      </c>
      <c r="D69" s="2542">
        <f>SUM(D60:D68)</f>
        <v>26932</v>
      </c>
      <c r="E69" s="2570">
        <v>20934</v>
      </c>
      <c r="F69" s="2565"/>
      <c r="G69" s="2562"/>
      <c r="H69" s="2541">
        <f t="shared" si="6"/>
        <v>36</v>
      </c>
    </row>
    <row r="70" spans="1:8" ht="11.45" customHeight="1" thickBot="1">
      <c r="A70" s="2541">
        <f t="shared" si="5"/>
        <v>37</v>
      </c>
      <c r="B70" s="2541"/>
      <c r="C70" s="1868" t="s">
        <v>962</v>
      </c>
      <c r="D70" s="2571">
        <f>+D59-D69</f>
        <v>7821126</v>
      </c>
      <c r="E70" s="2572">
        <v>7022879</v>
      </c>
      <c r="F70" s="2565"/>
      <c r="G70" s="2562"/>
      <c r="H70" s="2541">
        <f t="shared" si="6"/>
        <v>37</v>
      </c>
    </row>
    <row r="71" spans="1:8" ht="11.45" customHeight="1">
      <c r="A71" s="455"/>
      <c r="B71" s="1223"/>
      <c r="C71" s="1102"/>
      <c r="D71" s="660"/>
      <c r="E71" s="660"/>
      <c r="F71" s="660"/>
      <c r="G71" s="660"/>
      <c r="H71" s="456" t="s">
        <v>165</v>
      </c>
    </row>
    <row r="72" spans="1:8" ht="11.45" customHeight="1">
      <c r="A72" s="395" t="s">
        <v>963</v>
      </c>
      <c r="B72" s="398"/>
      <c r="C72" s="454"/>
      <c r="D72" s="455"/>
      <c r="E72" s="455"/>
      <c r="F72" s="455"/>
      <c r="G72" s="398"/>
      <c r="H72" s="608">
        <v>17</v>
      </c>
    </row>
    <row r="73" spans="1:8" ht="11.45" customHeight="1">
      <c r="A73" s="1488" t="s">
        <v>964</v>
      </c>
      <c r="B73" s="2517"/>
      <c r="C73" s="2517"/>
      <c r="D73" s="2517"/>
      <c r="E73" s="2517"/>
      <c r="F73" s="1489"/>
      <c r="G73" s="1489"/>
      <c r="H73" s="2573"/>
    </row>
    <row r="74" spans="1:8" ht="11.45" customHeight="1">
      <c r="A74" s="2574" t="s">
        <v>705</v>
      </c>
      <c r="B74" s="2520"/>
      <c r="C74" s="2520"/>
      <c r="D74" s="2520"/>
      <c r="E74" s="2520"/>
      <c r="F74" s="2575"/>
      <c r="G74" s="2575"/>
      <c r="H74" s="1623"/>
    </row>
    <row r="75" spans="1:8" ht="11.45" customHeight="1">
      <c r="A75" s="2576"/>
      <c r="B75" s="1213"/>
      <c r="C75" s="426"/>
      <c r="D75" s="428"/>
      <c r="E75" s="428"/>
      <c r="F75" s="428"/>
      <c r="G75" s="428"/>
      <c r="H75" s="2577"/>
    </row>
    <row r="76" spans="1:8" ht="11.45" customHeight="1">
      <c r="A76" s="412" t="s">
        <v>636</v>
      </c>
      <c r="B76" s="409" t="s">
        <v>778</v>
      </c>
      <c r="C76" s="2578" t="s">
        <v>906</v>
      </c>
      <c r="D76" s="481"/>
      <c r="E76" s="481"/>
      <c r="F76" s="409" t="s">
        <v>907</v>
      </c>
      <c r="G76" s="409" t="s">
        <v>907</v>
      </c>
      <c r="H76" s="1186" t="s">
        <v>636</v>
      </c>
    </row>
    <row r="77" spans="1:8" ht="11.45" customHeight="1">
      <c r="A77" s="417" t="s">
        <v>639</v>
      </c>
      <c r="B77" s="413" t="s">
        <v>782</v>
      </c>
      <c r="C77" s="2578" t="s">
        <v>648</v>
      </c>
      <c r="D77" s="481"/>
      <c r="E77" s="481"/>
      <c r="F77" s="413" t="s">
        <v>910</v>
      </c>
      <c r="G77" s="413" t="s">
        <v>911</v>
      </c>
      <c r="H77" s="1187" t="s">
        <v>639</v>
      </c>
    </row>
    <row r="78" spans="1:8" ht="11.45" customHeight="1" thickBot="1">
      <c r="A78" s="427"/>
      <c r="B78" s="2541"/>
      <c r="C78" s="426"/>
      <c r="D78" s="428"/>
      <c r="E78" s="428"/>
      <c r="F78" s="418" t="s">
        <v>649</v>
      </c>
      <c r="G78" s="413" t="s">
        <v>650</v>
      </c>
      <c r="H78" s="2577"/>
    </row>
    <row r="79" spans="1:8" ht="11.45" customHeight="1">
      <c r="A79" s="433"/>
      <c r="B79" s="2557"/>
      <c r="C79" s="2578" t="s">
        <v>965</v>
      </c>
      <c r="D79" s="481"/>
      <c r="E79" s="481"/>
      <c r="F79" s="2579"/>
      <c r="G79" s="2580"/>
      <c r="H79" s="2581"/>
    </row>
    <row r="80" spans="1:8" ht="11.45" customHeight="1">
      <c r="A80" s="433"/>
      <c r="B80" s="2557"/>
      <c r="C80" s="432" t="s">
        <v>966</v>
      </c>
      <c r="D80" s="416"/>
      <c r="E80" s="416"/>
      <c r="F80" s="2582"/>
      <c r="G80" s="2583"/>
      <c r="H80" s="2581"/>
    </row>
    <row r="81" spans="1:8" ht="11.45" customHeight="1">
      <c r="A81" s="427">
        <v>38</v>
      </c>
      <c r="B81" s="2541"/>
      <c r="C81" s="426" t="s">
        <v>967</v>
      </c>
      <c r="D81" s="428"/>
      <c r="E81" s="428"/>
      <c r="F81" s="2584">
        <v>37407</v>
      </c>
      <c r="G81" s="2585">
        <v>46978</v>
      </c>
      <c r="H81" s="2577">
        <v>38</v>
      </c>
    </row>
    <row r="82" spans="1:8" ht="11.45" customHeight="1">
      <c r="A82" s="427">
        <f>A81+1</f>
        <v>39</v>
      </c>
      <c r="B82" s="2541"/>
      <c r="C82" s="426" t="s">
        <v>968</v>
      </c>
      <c r="D82" s="428"/>
      <c r="E82" s="428"/>
      <c r="F82" s="2584">
        <v>0</v>
      </c>
      <c r="G82" s="2585"/>
      <c r="H82" s="2577">
        <f>H81+1</f>
        <v>39</v>
      </c>
    </row>
    <row r="83" spans="1:8" ht="11.45" customHeight="1">
      <c r="A83" s="427">
        <f>A82+1</f>
        <v>40</v>
      </c>
      <c r="B83" s="2541"/>
      <c r="C83" s="426" t="s">
        <v>969</v>
      </c>
      <c r="D83" s="428"/>
      <c r="E83" s="428"/>
      <c r="F83" s="2584">
        <v>1520</v>
      </c>
      <c r="G83" s="2585">
        <v>8258</v>
      </c>
      <c r="H83" s="2577">
        <f>H82+1</f>
        <v>40</v>
      </c>
    </row>
    <row r="84" spans="1:8" ht="11.45" customHeight="1">
      <c r="A84" s="427">
        <f>A83+1</f>
        <v>41</v>
      </c>
      <c r="B84" s="2541"/>
      <c r="C84" s="426" t="s">
        <v>970</v>
      </c>
      <c r="D84" s="428"/>
      <c r="E84" s="428"/>
      <c r="F84" s="2584">
        <v>2192</v>
      </c>
      <c r="G84" s="2585">
        <v>2070</v>
      </c>
      <c r="H84" s="2577">
        <f>H83+1</f>
        <v>41</v>
      </c>
    </row>
    <row r="85" spans="1:8" ht="11.45" customHeight="1">
      <c r="A85" s="427">
        <f>A84+1</f>
        <v>42</v>
      </c>
      <c r="B85" s="2541"/>
      <c r="C85" s="426" t="s">
        <v>971</v>
      </c>
      <c r="D85" s="428"/>
      <c r="E85" s="428"/>
      <c r="F85" s="2584">
        <f>SUM(F81:F84)</f>
        <v>41119</v>
      </c>
      <c r="G85" s="2585">
        <v>57306</v>
      </c>
      <c r="H85" s="2586">
        <f>H84+1</f>
        <v>42</v>
      </c>
    </row>
    <row r="86" spans="1:8" ht="11.45" customHeight="1">
      <c r="A86" s="427">
        <f>A85+1</f>
        <v>43</v>
      </c>
      <c r="B86" s="2541"/>
      <c r="C86" s="426" t="s">
        <v>972</v>
      </c>
      <c r="D86" s="428"/>
      <c r="E86" s="428"/>
      <c r="F86" s="2584">
        <f>+D70-F85</f>
        <v>7780007</v>
      </c>
      <c r="G86" s="2585">
        <v>6965573</v>
      </c>
      <c r="H86" s="2577">
        <f>H85+1</f>
        <v>43</v>
      </c>
    </row>
    <row r="87" spans="1:8" ht="11.45" customHeight="1">
      <c r="A87" s="433"/>
      <c r="B87" s="2557"/>
      <c r="C87" s="2578" t="s">
        <v>973</v>
      </c>
      <c r="D87" s="481"/>
      <c r="E87" s="481"/>
      <c r="F87" s="2582"/>
      <c r="G87" s="2583"/>
      <c r="H87" s="2581"/>
    </row>
    <row r="88" spans="1:8" ht="11.45" customHeight="1">
      <c r="A88" s="433"/>
      <c r="B88" s="2557"/>
      <c r="C88" s="432" t="s">
        <v>966</v>
      </c>
      <c r="D88" s="416"/>
      <c r="E88" s="416"/>
      <c r="F88" s="2582"/>
      <c r="G88" s="2583"/>
      <c r="H88" s="2581"/>
    </row>
    <row r="89" spans="1:8" ht="11.45" customHeight="1">
      <c r="A89" s="427">
        <v>44</v>
      </c>
      <c r="B89" s="2541"/>
      <c r="C89" s="426" t="s">
        <v>974</v>
      </c>
      <c r="D89" s="428"/>
      <c r="E89" s="428"/>
      <c r="F89" s="2584"/>
      <c r="G89" s="2585"/>
      <c r="H89" s="2577">
        <v>44</v>
      </c>
    </row>
    <row r="90" spans="1:8" ht="11.45" customHeight="1">
      <c r="A90" s="433"/>
      <c r="B90" s="2557"/>
      <c r="C90" s="2578" t="s">
        <v>975</v>
      </c>
      <c r="D90" s="481"/>
      <c r="E90" s="481"/>
      <c r="F90" s="2582"/>
      <c r="G90" s="2583"/>
      <c r="H90" s="2581"/>
    </row>
    <row r="91" spans="1:8" ht="11.45" customHeight="1">
      <c r="A91" s="427">
        <v>45</v>
      </c>
      <c r="B91" s="2541"/>
      <c r="C91" s="426" t="s">
        <v>976</v>
      </c>
      <c r="D91" s="428"/>
      <c r="E91" s="428"/>
      <c r="F91" s="2584"/>
      <c r="G91" s="2585"/>
      <c r="H91" s="2577">
        <v>45</v>
      </c>
    </row>
    <row r="92" spans="1:8" ht="11.45" customHeight="1">
      <c r="A92" s="427">
        <f>A91+1</f>
        <v>46</v>
      </c>
      <c r="B92" s="2541"/>
      <c r="C92" s="426" t="s">
        <v>977</v>
      </c>
      <c r="D92" s="428"/>
      <c r="E92" s="428"/>
      <c r="F92" s="2584">
        <f>+F86-F91-F89</f>
        <v>7780007</v>
      </c>
      <c r="G92" s="2585">
        <v>6965573</v>
      </c>
      <c r="H92" s="2577">
        <f>H91+1</f>
        <v>46</v>
      </c>
    </row>
    <row r="93" spans="1:8" ht="11.45" customHeight="1">
      <c r="A93" s="433"/>
      <c r="B93" s="2557"/>
      <c r="C93" s="2578" t="s">
        <v>978</v>
      </c>
      <c r="D93" s="481"/>
      <c r="E93" s="481"/>
      <c r="F93" s="2582"/>
      <c r="G93" s="2583"/>
      <c r="H93" s="2581"/>
    </row>
    <row r="94" spans="1:8" ht="11.45" customHeight="1">
      <c r="A94" s="433"/>
      <c r="B94" s="2557"/>
      <c r="C94" s="432" t="s">
        <v>979</v>
      </c>
      <c r="D94" s="416"/>
      <c r="E94" s="416"/>
      <c r="F94" s="2582"/>
      <c r="G94" s="2583"/>
      <c r="H94" s="2581"/>
    </row>
    <row r="95" spans="1:8" ht="11.45" customHeight="1">
      <c r="A95" s="427">
        <v>47</v>
      </c>
      <c r="B95" s="2541" t="s">
        <v>933</v>
      </c>
      <c r="C95" s="426" t="s">
        <v>980</v>
      </c>
      <c r="D95" s="428"/>
      <c r="E95" s="428"/>
      <c r="F95" s="2584">
        <v>1578619</v>
      </c>
      <c r="G95" s="2587">
        <v>1488737</v>
      </c>
      <c r="H95" s="2577">
        <v>47</v>
      </c>
    </row>
    <row r="96" spans="1:8" ht="11.45" customHeight="1">
      <c r="A96" s="427">
        <f>A95+1</f>
        <v>48</v>
      </c>
      <c r="B96" s="2541" t="s">
        <v>933</v>
      </c>
      <c r="C96" s="426" t="s">
        <v>981</v>
      </c>
      <c r="D96" s="428"/>
      <c r="E96" s="428"/>
      <c r="F96" s="2584">
        <v>210215</v>
      </c>
      <c r="G96" s="2585">
        <v>218836</v>
      </c>
      <c r="H96" s="2577">
        <f>H95+1</f>
        <v>48</v>
      </c>
    </row>
    <row r="97" spans="1:8" ht="11.45" customHeight="1">
      <c r="A97" s="427">
        <f>A96+1</f>
        <v>49</v>
      </c>
      <c r="B97" s="2541" t="s">
        <v>933</v>
      </c>
      <c r="C97" s="426" t="s">
        <v>982</v>
      </c>
      <c r="D97" s="428"/>
      <c r="E97" s="428"/>
      <c r="F97" s="2584">
        <v>0</v>
      </c>
      <c r="G97" s="2585"/>
      <c r="H97" s="2577">
        <f>H96+1</f>
        <v>49</v>
      </c>
    </row>
    <row r="98" spans="1:8" ht="11.45" customHeight="1">
      <c r="A98" s="427">
        <f>A97+1</f>
        <v>50</v>
      </c>
      <c r="B98" s="2541" t="s">
        <v>933</v>
      </c>
      <c r="C98" s="426" t="s">
        <v>983</v>
      </c>
      <c r="D98" s="428"/>
      <c r="E98" s="428"/>
      <c r="F98" s="2584">
        <v>1115003</v>
      </c>
      <c r="G98" s="2585">
        <v>907551</v>
      </c>
      <c r="H98" s="2577">
        <f>H97+1</f>
        <v>50</v>
      </c>
    </row>
    <row r="99" spans="1:8" ht="11.45" customHeight="1">
      <c r="A99" s="427">
        <f>A98+1</f>
        <v>51</v>
      </c>
      <c r="B99" s="2541"/>
      <c r="C99" s="426" t="s">
        <v>984</v>
      </c>
      <c r="D99" s="428"/>
      <c r="E99" s="428"/>
      <c r="F99" s="2584">
        <f>SUM(F95:F98)</f>
        <v>2903837</v>
      </c>
      <c r="G99" s="2585">
        <v>2615124</v>
      </c>
      <c r="H99" s="2577">
        <f>H98+1</f>
        <v>51</v>
      </c>
    </row>
    <row r="100" spans="1:8" ht="11.45" customHeight="1">
      <c r="A100" s="427">
        <f>A99+1</f>
        <v>52</v>
      </c>
      <c r="B100" s="2541"/>
      <c r="C100" s="426" t="s">
        <v>985</v>
      </c>
      <c r="D100" s="428"/>
      <c r="E100" s="428"/>
      <c r="F100" s="2584">
        <f>+F92-F99</f>
        <v>4876170</v>
      </c>
      <c r="G100" s="2585">
        <v>4350449</v>
      </c>
      <c r="H100" s="2577">
        <f>H99+1</f>
        <v>52</v>
      </c>
    </row>
    <row r="101" spans="1:8" ht="11.45" customHeight="1">
      <c r="A101" s="433"/>
      <c r="B101" s="2557"/>
      <c r="C101" s="2578" t="s">
        <v>986</v>
      </c>
      <c r="D101" s="481"/>
      <c r="E101" s="481"/>
      <c r="F101" s="2582"/>
      <c r="G101" s="2583"/>
      <c r="H101" s="2581"/>
    </row>
    <row r="102" spans="1:8" ht="11.45" customHeight="1">
      <c r="A102" s="433">
        <v>53</v>
      </c>
      <c r="B102" s="2557"/>
      <c r="C102" s="432" t="s">
        <v>987</v>
      </c>
      <c r="D102" s="416"/>
      <c r="E102" s="416"/>
      <c r="F102" s="2582"/>
      <c r="G102" s="2583"/>
      <c r="H102" s="2581">
        <v>53</v>
      </c>
    </row>
    <row r="103" spans="1:8" ht="11.45" customHeight="1">
      <c r="A103" s="427"/>
      <c r="B103" s="2541"/>
      <c r="C103" s="426" t="s">
        <v>988</v>
      </c>
      <c r="D103" s="428"/>
      <c r="E103" s="428"/>
      <c r="F103" s="2584"/>
      <c r="G103" s="2585"/>
      <c r="H103" s="2577"/>
    </row>
    <row r="104" spans="1:8" ht="11.45" customHeight="1">
      <c r="A104" s="433">
        <f>A102+1</f>
        <v>54</v>
      </c>
      <c r="B104" s="2557"/>
      <c r="C104" s="432" t="s">
        <v>989</v>
      </c>
      <c r="D104" s="416"/>
      <c r="E104" s="416"/>
      <c r="F104" s="2582"/>
      <c r="G104" s="2583"/>
      <c r="H104" s="2581">
        <f>H102+1</f>
        <v>54</v>
      </c>
    </row>
    <row r="105" spans="1:8" ht="11.45" customHeight="1">
      <c r="A105" s="427"/>
      <c r="B105" s="2541"/>
      <c r="C105" s="426" t="s">
        <v>990</v>
      </c>
      <c r="D105" s="428"/>
      <c r="E105" s="428"/>
      <c r="F105" s="2584"/>
      <c r="G105" s="2585"/>
      <c r="H105" s="2577"/>
    </row>
    <row r="106" spans="1:8" ht="11.45" customHeight="1">
      <c r="A106" s="427">
        <f>A104+1</f>
        <v>55</v>
      </c>
      <c r="B106" s="2541"/>
      <c r="C106" s="426" t="s">
        <v>991</v>
      </c>
      <c r="D106" s="428"/>
      <c r="E106" s="428"/>
      <c r="F106" s="2584">
        <f>SUM(F100:F105)</f>
        <v>4876170</v>
      </c>
      <c r="G106" s="2585">
        <v>4350449</v>
      </c>
      <c r="H106" s="2577">
        <f>H104+1</f>
        <v>55</v>
      </c>
    </row>
    <row r="107" spans="1:8" ht="11.45" customHeight="1">
      <c r="A107" s="433"/>
      <c r="B107" s="2557"/>
      <c r="C107" s="2578" t="s">
        <v>992</v>
      </c>
      <c r="D107" s="481"/>
      <c r="E107" s="481"/>
      <c r="F107" s="2582"/>
      <c r="G107" s="2583"/>
      <c r="H107" s="2581"/>
    </row>
    <row r="108" spans="1:8" ht="11.45" customHeight="1">
      <c r="A108" s="427">
        <v>56</v>
      </c>
      <c r="B108" s="2541"/>
      <c r="C108" s="426" t="s">
        <v>993</v>
      </c>
      <c r="D108" s="428"/>
      <c r="E108" s="428"/>
      <c r="F108" s="2584"/>
      <c r="G108" s="2585"/>
      <c r="H108" s="2577">
        <v>56</v>
      </c>
    </row>
    <row r="109" spans="1:8" ht="11.45" customHeight="1">
      <c r="A109" s="427">
        <f>A108+1</f>
        <v>57</v>
      </c>
      <c r="B109" s="2541"/>
      <c r="C109" s="426" t="s">
        <v>994</v>
      </c>
      <c r="D109" s="428"/>
      <c r="E109" s="428"/>
      <c r="F109" s="2584"/>
      <c r="G109" s="2585"/>
      <c r="H109" s="2577">
        <f>H108+1</f>
        <v>57</v>
      </c>
    </row>
    <row r="110" spans="1:8" ht="11.45" customHeight="1">
      <c r="A110" s="427">
        <f>A109+1</f>
        <v>58</v>
      </c>
      <c r="B110" s="2541"/>
      <c r="C110" s="426" t="s">
        <v>995</v>
      </c>
      <c r="D110" s="428"/>
      <c r="E110" s="428"/>
      <c r="F110" s="2584"/>
      <c r="G110" s="2585"/>
      <c r="H110" s="2577">
        <f>H109+1</f>
        <v>58</v>
      </c>
    </row>
    <row r="111" spans="1:8" ht="11.45" customHeight="1">
      <c r="A111" s="471">
        <f>A110+1</f>
        <v>59</v>
      </c>
      <c r="B111" s="2588"/>
      <c r="C111" s="2589" t="s">
        <v>996</v>
      </c>
      <c r="D111" s="2590"/>
      <c r="E111" s="2590"/>
      <c r="F111" s="2591">
        <f>SUM(F108:F110)</f>
        <v>0</v>
      </c>
      <c r="G111" s="2592">
        <v>0</v>
      </c>
      <c r="H111" s="2593">
        <f>H110+1</f>
        <v>59</v>
      </c>
    </row>
    <row r="112" spans="1:8" ht="11.45" customHeight="1">
      <c r="A112" s="433">
        <f>A111+1</f>
        <v>60</v>
      </c>
      <c r="B112" s="2557"/>
      <c r="C112" s="432" t="s">
        <v>997</v>
      </c>
      <c r="D112" s="416"/>
      <c r="E112" s="416"/>
      <c r="F112" s="2582"/>
      <c r="G112" s="2583"/>
      <c r="H112" s="2581">
        <f>H111+1</f>
        <v>60</v>
      </c>
    </row>
    <row r="113" spans="1:8" ht="11.45" customHeight="1">
      <c r="A113" s="427"/>
      <c r="B113" s="2541"/>
      <c r="C113" s="426" t="s">
        <v>998</v>
      </c>
      <c r="D113" s="428"/>
      <c r="E113" s="428"/>
      <c r="F113" s="2584"/>
      <c r="G113" s="2585"/>
      <c r="H113" s="2577"/>
    </row>
    <row r="114" spans="1:8" ht="11.45" customHeight="1">
      <c r="A114" s="427">
        <f>A112+1</f>
        <v>61</v>
      </c>
      <c r="B114" s="2541" t="s">
        <v>933</v>
      </c>
      <c r="C114" s="426" t="s">
        <v>999</v>
      </c>
      <c r="D114" s="428"/>
      <c r="E114" s="428"/>
      <c r="F114" s="2584">
        <f>+F106+F111+F113</f>
        <v>4876170</v>
      </c>
      <c r="G114" s="2585">
        <v>4350449</v>
      </c>
      <c r="H114" s="2577">
        <f>H112+1</f>
        <v>61</v>
      </c>
    </row>
    <row r="115" spans="1:8" ht="11.45" customHeight="1">
      <c r="A115" s="2594"/>
      <c r="B115" s="2557"/>
      <c r="C115" s="2595" t="s">
        <v>1000</v>
      </c>
      <c r="D115" s="481"/>
      <c r="E115" s="481"/>
      <c r="F115" s="2582"/>
      <c r="G115" s="2583"/>
      <c r="H115" s="2596"/>
    </row>
    <row r="116" spans="1:8" ht="11.45" customHeight="1">
      <c r="A116" s="427">
        <v>62</v>
      </c>
      <c r="B116" s="2541" t="s">
        <v>933</v>
      </c>
      <c r="C116" s="426" t="s">
        <v>1001</v>
      </c>
      <c r="D116" s="428"/>
      <c r="E116" s="428"/>
      <c r="F116" s="2584">
        <f>+D42</f>
        <v>7653202</v>
      </c>
      <c r="G116" s="2585">
        <v>6889427</v>
      </c>
      <c r="H116" s="2577">
        <v>62</v>
      </c>
    </row>
    <row r="117" spans="1:8" ht="11.45" customHeight="1">
      <c r="A117" s="427">
        <f>A116+1</f>
        <v>63</v>
      </c>
      <c r="B117" s="2541" t="s">
        <v>933</v>
      </c>
      <c r="C117" s="426" t="s">
        <v>1002</v>
      </c>
      <c r="D117" s="428"/>
      <c r="E117" s="428"/>
      <c r="F117" s="2584">
        <f>+F95+F96+F97</f>
        <v>1788834</v>
      </c>
      <c r="G117" s="2585">
        <v>1707573</v>
      </c>
      <c r="H117" s="2577">
        <f>H116+1</f>
        <v>63</v>
      </c>
    </row>
    <row r="118" spans="1:8" ht="11.45" customHeight="1">
      <c r="A118" s="427">
        <f>A117+1</f>
        <v>64</v>
      </c>
      <c r="B118" s="2541" t="s">
        <v>933</v>
      </c>
      <c r="C118" s="426" t="s">
        <v>1003</v>
      </c>
      <c r="D118" s="428"/>
      <c r="E118" s="428"/>
      <c r="F118" s="2584">
        <f>+F98</f>
        <v>1115003</v>
      </c>
      <c r="G118" s="2585">
        <v>907551</v>
      </c>
      <c r="H118" s="2577">
        <f>H117+1</f>
        <v>64</v>
      </c>
    </row>
    <row r="119" spans="1:8" ht="11.45" customHeight="1">
      <c r="A119" s="427">
        <f>A118+1</f>
        <v>65</v>
      </c>
      <c r="B119" s="2541"/>
      <c r="C119" s="426" t="s">
        <v>1004</v>
      </c>
      <c r="D119" s="428"/>
      <c r="E119" s="428"/>
      <c r="F119" s="2584">
        <v>12848</v>
      </c>
      <c r="G119" s="2585">
        <v>12848</v>
      </c>
      <c r="H119" s="2586">
        <f>H118+1</f>
        <v>65</v>
      </c>
    </row>
    <row r="120" spans="1:8" ht="11.45" customHeight="1">
      <c r="A120" s="427">
        <f>A119+1</f>
        <v>66</v>
      </c>
      <c r="B120" s="2541"/>
      <c r="C120" s="426" t="s">
        <v>1005</v>
      </c>
      <c r="D120" s="428"/>
      <c r="E120" s="428"/>
      <c r="F120" s="2584"/>
      <c r="G120" s="2585"/>
      <c r="H120" s="2577">
        <f>H119+1</f>
        <v>66</v>
      </c>
    </row>
    <row r="121" spans="1:8" ht="11.45" customHeight="1" thickBot="1">
      <c r="A121" s="427">
        <f>A120+1</f>
        <v>67</v>
      </c>
      <c r="B121" s="2541"/>
      <c r="C121" s="426" t="s">
        <v>1006</v>
      </c>
      <c r="D121" s="428"/>
      <c r="E121" s="428"/>
      <c r="F121" s="2597">
        <f>+F116-F117-F118-F119+F120</f>
        <v>4736517</v>
      </c>
      <c r="G121" s="2598">
        <v>4261455</v>
      </c>
      <c r="H121" s="2577">
        <f>H120+1</f>
        <v>67</v>
      </c>
    </row>
    <row r="122" spans="1:8" s="2523" customFormat="1" ht="11.45" customHeight="1">
      <c r="A122" s="2599"/>
      <c r="B122" s="2600"/>
      <c r="C122" s="432"/>
      <c r="D122" s="416"/>
      <c r="E122" s="416"/>
      <c r="F122" s="340"/>
      <c r="G122" s="432"/>
      <c r="H122" s="2581"/>
    </row>
    <row r="123" spans="1:8" s="2523" customFormat="1" ht="11.45" customHeight="1">
      <c r="A123" s="2599"/>
      <c r="B123" s="2600"/>
      <c r="C123" s="432"/>
      <c r="D123" s="416"/>
      <c r="E123" s="416"/>
      <c r="F123" s="2165"/>
      <c r="G123" s="416"/>
      <c r="H123" s="2581"/>
    </row>
    <row r="124" spans="1:8" s="2523" customFormat="1" ht="11.45" customHeight="1">
      <c r="A124" s="2599"/>
      <c r="B124" s="2600"/>
      <c r="C124" s="432"/>
      <c r="D124" s="416"/>
      <c r="E124" s="416"/>
      <c r="F124" s="416"/>
      <c r="G124" s="416"/>
      <c r="H124" s="2581"/>
    </row>
    <row r="125" spans="1:8" s="2523" customFormat="1" ht="11.45" customHeight="1">
      <c r="A125" s="2599"/>
      <c r="B125" s="2600"/>
      <c r="C125" s="432"/>
      <c r="D125" s="416"/>
      <c r="E125" s="416"/>
      <c r="F125" s="416"/>
      <c r="G125" s="416"/>
      <c r="H125" s="2581"/>
    </row>
    <row r="126" spans="1:8" s="2523" customFormat="1" ht="11.45" customHeight="1">
      <c r="A126" s="2599"/>
      <c r="B126" s="2600"/>
      <c r="C126" s="432"/>
      <c r="D126" s="416"/>
      <c r="E126" s="416"/>
      <c r="F126" s="416"/>
      <c r="G126" s="416"/>
      <c r="H126" s="2581"/>
    </row>
    <row r="127" spans="1:8" s="2523" customFormat="1" ht="11.45" customHeight="1">
      <c r="A127" s="2599"/>
      <c r="B127" s="2600"/>
      <c r="C127" s="432"/>
      <c r="D127" s="416"/>
      <c r="E127" s="416"/>
      <c r="F127" s="416"/>
      <c r="G127" s="416"/>
      <c r="H127" s="2581"/>
    </row>
    <row r="128" spans="1:8" s="2523" customFormat="1" ht="11.45" customHeight="1">
      <c r="A128" s="2599"/>
      <c r="B128" s="2600"/>
      <c r="C128" s="432"/>
      <c r="D128" s="416"/>
      <c r="E128" s="416"/>
      <c r="F128" s="416"/>
      <c r="G128" s="416"/>
      <c r="H128" s="2581"/>
    </row>
    <row r="129" spans="1:8" s="2523" customFormat="1" ht="11.45" customHeight="1">
      <c r="A129" s="2599"/>
      <c r="B129" s="2600"/>
      <c r="C129" s="432"/>
      <c r="D129" s="416"/>
      <c r="E129" s="416"/>
      <c r="F129" s="416"/>
      <c r="G129" s="416"/>
      <c r="H129" s="2581"/>
    </row>
    <row r="130" spans="1:8" s="2523" customFormat="1" ht="11.45" customHeight="1">
      <c r="A130" s="2599"/>
      <c r="B130" s="2600"/>
      <c r="C130" s="432"/>
      <c r="D130" s="416"/>
      <c r="E130" s="416"/>
      <c r="F130" s="416"/>
      <c r="G130" s="416"/>
      <c r="H130" s="2581"/>
    </row>
    <row r="131" spans="1:8" s="2523" customFormat="1" ht="11.45" customHeight="1">
      <c r="A131" s="2599"/>
      <c r="B131" s="2600"/>
      <c r="C131" s="432"/>
      <c r="D131" s="416"/>
      <c r="E131" s="416"/>
      <c r="F131" s="416"/>
      <c r="G131" s="416"/>
      <c r="H131" s="2581"/>
    </row>
    <row r="132" spans="1:8" s="2523" customFormat="1" ht="13.5" customHeight="1">
      <c r="A132" s="2599"/>
      <c r="B132" s="2600"/>
      <c r="C132" s="432"/>
      <c r="D132" s="416"/>
      <c r="E132" s="416"/>
      <c r="F132" s="416"/>
      <c r="G132" s="416"/>
      <c r="H132" s="2581"/>
    </row>
    <row r="133" spans="1:8" s="2523" customFormat="1" ht="11.25" customHeight="1">
      <c r="A133" s="2599"/>
      <c r="B133" s="2600"/>
      <c r="C133" s="432"/>
      <c r="D133" s="416"/>
      <c r="E133" s="416"/>
      <c r="F133" s="416"/>
      <c r="G133" s="416"/>
      <c r="H133" s="2581"/>
    </row>
    <row r="134" spans="1:8" s="2523" customFormat="1" ht="15" customHeight="1">
      <c r="A134" s="2599"/>
      <c r="B134" s="2600"/>
      <c r="C134" s="432"/>
      <c r="D134" s="416"/>
      <c r="E134" s="416"/>
      <c r="F134" s="416"/>
      <c r="G134" s="416"/>
      <c r="H134" s="2581"/>
    </row>
    <row r="135" spans="1:8" s="2523" customFormat="1" ht="11.45" customHeight="1">
      <c r="A135" s="2599"/>
      <c r="B135" s="2600"/>
      <c r="C135" s="432"/>
      <c r="D135" s="416"/>
      <c r="E135" s="416"/>
      <c r="F135" s="416"/>
      <c r="G135" s="416"/>
      <c r="H135" s="2581"/>
    </row>
    <row r="136" spans="1:8" s="2523" customFormat="1" ht="11.45" customHeight="1">
      <c r="A136" s="2599"/>
      <c r="B136" s="2600"/>
      <c r="C136" s="432"/>
      <c r="D136" s="416"/>
      <c r="E136" s="416"/>
      <c r="F136" s="416"/>
      <c r="G136" s="416"/>
      <c r="H136" s="2581"/>
    </row>
    <row r="137" spans="1:8" s="2523" customFormat="1" ht="11.45" customHeight="1">
      <c r="A137" s="2599"/>
      <c r="B137" s="2600"/>
      <c r="C137" s="432"/>
      <c r="D137" s="416"/>
      <c r="E137" s="416"/>
      <c r="F137" s="416"/>
      <c r="G137" s="416"/>
      <c r="H137" s="2581"/>
    </row>
    <row r="138" spans="1:8" s="2523" customFormat="1" ht="11.45" customHeight="1">
      <c r="A138" s="2599"/>
      <c r="B138" s="2600"/>
      <c r="C138" s="432"/>
      <c r="D138" s="416"/>
      <c r="E138" s="416"/>
      <c r="F138" s="416"/>
      <c r="G138" s="416"/>
      <c r="H138" s="2581"/>
    </row>
    <row r="139" spans="1:8" s="2523" customFormat="1" ht="11.45" customHeight="1">
      <c r="A139" s="2599"/>
      <c r="B139" s="2600"/>
      <c r="C139" s="432"/>
      <c r="D139" s="416"/>
      <c r="E139" s="416"/>
      <c r="F139" s="416"/>
      <c r="G139" s="416"/>
      <c r="H139" s="2581"/>
    </row>
    <row r="140" spans="1:8" s="2523" customFormat="1" ht="11.45" customHeight="1">
      <c r="A140" s="2599"/>
      <c r="B140" s="2600"/>
      <c r="C140" s="432"/>
      <c r="D140" s="416"/>
      <c r="E140" s="416"/>
      <c r="F140" s="416"/>
      <c r="G140" s="416"/>
      <c r="H140" s="2581"/>
    </row>
    <row r="141" spans="1:8" s="2523" customFormat="1" ht="11.45" customHeight="1">
      <c r="A141" s="2601"/>
      <c r="B141" s="2602"/>
      <c r="C141" s="2526"/>
      <c r="D141" s="2526"/>
      <c r="E141" s="2526"/>
      <c r="F141" s="2526"/>
      <c r="G141" s="1121"/>
      <c r="H141" s="1492"/>
    </row>
    <row r="142" spans="1:8" ht="11.45" customHeight="1">
      <c r="A142" s="2603" t="s">
        <v>165</v>
      </c>
      <c r="B142" s="2516"/>
      <c r="C142" s="2467"/>
      <c r="D142" s="2467"/>
      <c r="E142" s="2467"/>
      <c r="F142" s="2467"/>
      <c r="G142" s="416"/>
      <c r="H142" s="416"/>
    </row>
    <row r="143" spans="1:8" ht="11.45" customHeight="1">
      <c r="A143" s="398">
        <v>18</v>
      </c>
      <c r="B143" s="398"/>
      <c r="C143" s="455"/>
      <c r="D143" s="455"/>
      <c r="E143" s="455"/>
      <c r="F143" s="395"/>
      <c r="G143" s="456"/>
      <c r="H143" s="1088" t="s">
        <v>554</v>
      </c>
    </row>
    <row r="144" spans="1:8" ht="11.45" customHeight="1">
      <c r="A144" s="2604"/>
      <c r="B144" s="2517"/>
      <c r="C144" s="2517"/>
      <c r="D144" s="2517"/>
      <c r="E144" s="2517"/>
      <c r="F144" s="2517"/>
      <c r="G144" s="477"/>
      <c r="H144" s="672"/>
    </row>
    <row r="145" spans="1:8" ht="11.45" customHeight="1">
      <c r="A145" s="4005" t="s">
        <v>1007</v>
      </c>
      <c r="B145" s="4006"/>
      <c r="C145" s="4006"/>
      <c r="D145" s="4006"/>
      <c r="E145" s="4006"/>
      <c r="F145" s="4006"/>
      <c r="G145" s="4006"/>
      <c r="H145" s="4007"/>
    </row>
    <row r="146" spans="1:8" ht="11.45" customHeight="1">
      <c r="A146" s="4008"/>
      <c r="B146" s="4006"/>
      <c r="C146" s="4006"/>
      <c r="D146" s="4006"/>
      <c r="E146" s="4006"/>
      <c r="F146" s="4006"/>
      <c r="G146" s="4006"/>
      <c r="H146" s="4007"/>
    </row>
    <row r="147" spans="1:8" ht="11.45" customHeight="1">
      <c r="A147" s="1622"/>
      <c r="B147" s="2520"/>
      <c r="C147" s="2520"/>
      <c r="D147" s="2520"/>
      <c r="E147" s="2520"/>
      <c r="F147" s="2520"/>
      <c r="G147" s="481"/>
      <c r="H147" s="676"/>
    </row>
    <row r="148" spans="1:8" ht="11.45" customHeight="1">
      <c r="A148" s="1622"/>
      <c r="B148" s="2520"/>
      <c r="C148" s="2520"/>
      <c r="D148" s="2520"/>
      <c r="E148" s="2520"/>
      <c r="F148" s="2520"/>
      <c r="G148" s="481"/>
      <c r="H148" s="676"/>
    </row>
    <row r="149" spans="1:8" ht="11.45" customHeight="1">
      <c r="A149" s="1622"/>
      <c r="B149" s="2520"/>
      <c r="C149" s="2520"/>
      <c r="D149" s="2520"/>
      <c r="E149" s="2520"/>
      <c r="F149" s="2520"/>
      <c r="G149" s="481"/>
      <c r="H149" s="676"/>
    </row>
    <row r="150" spans="1:8" ht="11.45" customHeight="1">
      <c r="A150" s="1622"/>
      <c r="B150" s="2520"/>
      <c r="C150" s="2520"/>
      <c r="D150" s="2520"/>
      <c r="E150" s="2520"/>
      <c r="F150" s="2520"/>
      <c r="G150" s="481"/>
      <c r="H150" s="676"/>
    </row>
    <row r="151" spans="1:8" ht="11.45" customHeight="1">
      <c r="A151" s="1622"/>
      <c r="B151" s="2520"/>
      <c r="C151" s="2520"/>
      <c r="D151" s="2520"/>
      <c r="E151" s="2520"/>
      <c r="F151" s="2520"/>
      <c r="G151" s="481"/>
      <c r="H151" s="676"/>
    </row>
    <row r="152" spans="1:8" ht="11.45" customHeight="1">
      <c r="A152" s="1622"/>
      <c r="B152" s="2520"/>
      <c r="C152" s="2520"/>
      <c r="D152" s="2520"/>
      <c r="E152" s="2520"/>
      <c r="F152" s="2520"/>
      <c r="G152" s="481"/>
      <c r="H152" s="676"/>
    </row>
    <row r="153" spans="1:8" ht="11.45" customHeight="1">
      <c r="A153" s="4009"/>
      <c r="B153" s="4010"/>
      <c r="C153" s="4010"/>
      <c r="D153" s="4010"/>
      <c r="E153" s="4010"/>
      <c r="F153" s="4010"/>
      <c r="G153" s="4010"/>
      <c r="H153" s="4011"/>
    </row>
    <row r="154" spans="1:8" ht="11.45" customHeight="1">
      <c r="A154" s="4009" t="s">
        <v>1008</v>
      </c>
      <c r="B154" s="4010"/>
      <c r="C154" s="4010"/>
      <c r="D154" s="4010"/>
      <c r="E154" s="4010"/>
      <c r="F154" s="4010"/>
      <c r="G154" s="4010"/>
      <c r="H154" s="4011"/>
    </row>
    <row r="155" spans="1:8" ht="11.45" customHeight="1">
      <c r="A155" s="1622"/>
      <c r="B155" s="2520"/>
      <c r="C155" s="2520"/>
      <c r="D155" s="2520"/>
      <c r="E155" s="2520"/>
      <c r="F155" s="2520"/>
      <c r="G155" s="481"/>
      <c r="H155" s="676"/>
    </row>
    <row r="156" spans="1:8" ht="11.45" customHeight="1">
      <c r="A156" s="1622"/>
      <c r="B156" s="2520"/>
      <c r="C156" s="2520"/>
      <c r="D156" s="2520"/>
      <c r="E156" s="2520"/>
      <c r="F156" s="2520"/>
      <c r="G156" s="481"/>
      <c r="H156" s="676"/>
    </row>
    <row r="157" spans="1:8" ht="11.45" customHeight="1">
      <c r="A157" s="1622"/>
      <c r="B157" s="2520"/>
      <c r="C157" s="2520"/>
      <c r="D157" s="2520"/>
      <c r="E157" s="2520"/>
      <c r="F157" s="2520"/>
      <c r="G157" s="481"/>
      <c r="H157" s="676"/>
    </row>
    <row r="158" spans="1:8" ht="11.45" customHeight="1">
      <c r="A158" s="1622"/>
      <c r="B158" s="2520"/>
      <c r="C158" s="2520"/>
      <c r="D158" s="2520"/>
      <c r="E158" s="2520"/>
      <c r="F158" s="2520"/>
      <c r="G158" s="481"/>
      <c r="H158" s="676"/>
    </row>
    <row r="159" spans="1:8" ht="11.45" customHeight="1">
      <c r="A159" s="2522"/>
      <c r="B159" s="2523"/>
      <c r="C159" s="2523"/>
      <c r="D159" s="2523"/>
      <c r="E159" s="2523"/>
      <c r="F159" s="2523"/>
      <c r="G159" s="2523"/>
      <c r="H159" s="2524"/>
    </row>
    <row r="160" spans="1:8" ht="11.45" customHeight="1">
      <c r="A160" s="1622"/>
      <c r="B160" s="2520"/>
      <c r="C160" s="2520"/>
      <c r="D160" s="2520"/>
      <c r="E160" s="2520"/>
      <c r="F160" s="2520"/>
      <c r="G160" s="481"/>
      <c r="H160" s="676"/>
    </row>
    <row r="161" spans="1:8" ht="11.45" customHeight="1">
      <c r="A161" s="1622"/>
      <c r="B161" s="2520"/>
      <c r="C161" s="2520"/>
      <c r="D161" s="2520"/>
      <c r="E161" s="2520"/>
      <c r="F161" s="2520"/>
      <c r="G161" s="481"/>
      <c r="H161" s="676"/>
    </row>
    <row r="162" spans="1:8" ht="11.45" customHeight="1">
      <c r="A162" s="1622"/>
      <c r="B162" s="2520"/>
      <c r="C162" s="2520"/>
      <c r="D162" s="2520"/>
      <c r="E162" s="2520"/>
      <c r="F162" s="2520"/>
      <c r="G162" s="481"/>
      <c r="H162" s="676"/>
    </row>
    <row r="163" spans="1:8" ht="11.45" customHeight="1">
      <c r="A163" s="1622"/>
      <c r="B163" s="2520"/>
      <c r="C163" s="2520"/>
      <c r="D163" s="2520"/>
      <c r="E163" s="2520"/>
      <c r="F163" s="2520"/>
      <c r="G163" s="481"/>
      <c r="H163" s="676"/>
    </row>
    <row r="164" spans="1:8" ht="11.45" customHeight="1">
      <c r="A164" s="1622"/>
      <c r="B164" s="2520"/>
      <c r="C164" s="2520"/>
      <c r="D164" s="2520"/>
      <c r="E164" s="2520"/>
      <c r="F164" s="2520"/>
      <c r="G164" s="481"/>
      <c r="H164" s="676"/>
    </row>
    <row r="165" spans="1:8" ht="11.45" customHeight="1">
      <c r="A165" s="1622"/>
      <c r="B165" s="2520"/>
      <c r="C165" s="2520"/>
      <c r="D165" s="2520"/>
      <c r="E165" s="2520"/>
      <c r="F165" s="2520"/>
      <c r="G165" s="481"/>
      <c r="H165" s="676"/>
    </row>
    <row r="166" spans="1:8" ht="11.45" customHeight="1">
      <c r="A166" s="1622"/>
      <c r="B166" s="2520"/>
      <c r="C166" s="2520"/>
      <c r="D166" s="2520"/>
      <c r="E166" s="2520"/>
      <c r="F166" s="2520"/>
      <c r="G166" s="481"/>
      <c r="H166" s="676"/>
    </row>
    <row r="167" spans="1:8" ht="11.45" customHeight="1">
      <c r="A167" s="1622"/>
      <c r="B167" s="2520"/>
      <c r="C167" s="2520"/>
      <c r="D167" s="2520"/>
      <c r="E167" s="2520"/>
      <c r="F167" s="2520"/>
      <c r="G167" s="481"/>
      <c r="H167" s="676"/>
    </row>
    <row r="168" spans="1:8" ht="11.45" customHeight="1">
      <c r="A168" s="1622"/>
      <c r="B168" s="2520"/>
      <c r="C168" s="2520"/>
      <c r="D168" s="2520"/>
      <c r="E168" s="2520"/>
      <c r="F168" s="2520"/>
      <c r="G168" s="481"/>
      <c r="H168" s="676"/>
    </row>
    <row r="169" spans="1:8" ht="11.45" customHeight="1">
      <c r="A169" s="1622"/>
      <c r="B169" s="2520"/>
      <c r="C169" s="2520"/>
      <c r="D169" s="2520"/>
      <c r="E169" s="2520"/>
      <c r="F169" s="2520"/>
      <c r="G169" s="481"/>
      <c r="H169" s="676"/>
    </row>
    <row r="170" spans="1:8" ht="11.45" customHeight="1">
      <c r="A170" s="1622"/>
      <c r="B170" s="2520"/>
      <c r="C170" s="2520"/>
      <c r="D170" s="2520"/>
      <c r="E170" s="2520"/>
      <c r="F170" s="2520"/>
      <c r="G170" s="481"/>
      <c r="H170" s="676"/>
    </row>
    <row r="171" spans="1:8" ht="11.45" customHeight="1">
      <c r="A171" s="1622"/>
      <c r="B171" s="2520"/>
      <c r="C171" s="2520"/>
      <c r="D171" s="2520"/>
      <c r="E171" s="2520"/>
      <c r="F171" s="2520"/>
      <c r="G171" s="481"/>
      <c r="H171" s="676"/>
    </row>
    <row r="172" spans="1:8" ht="11.45" customHeight="1">
      <c r="A172" s="1622"/>
      <c r="B172" s="2520"/>
      <c r="C172" s="2520"/>
      <c r="D172" s="2520"/>
      <c r="E172" s="2520"/>
      <c r="F172" s="2520"/>
      <c r="G172" s="481"/>
      <c r="H172" s="676"/>
    </row>
    <row r="173" spans="1:8" ht="11.45" customHeight="1">
      <c r="A173" s="2574"/>
      <c r="B173" s="2520"/>
      <c r="C173" s="2520"/>
      <c r="D173" s="2520"/>
      <c r="E173" s="2520"/>
      <c r="F173" s="2520"/>
      <c r="G173" s="481"/>
      <c r="H173" s="676"/>
    </row>
    <row r="174" spans="1:8" ht="11.45" customHeight="1">
      <c r="A174" s="1622"/>
      <c r="B174" s="2520"/>
      <c r="C174" s="2520"/>
      <c r="D174" s="2520"/>
      <c r="E174" s="2520"/>
      <c r="F174" s="2520"/>
      <c r="G174" s="481"/>
      <c r="H174" s="676"/>
    </row>
    <row r="175" spans="1:8" ht="11.45" customHeight="1">
      <c r="A175" s="1622"/>
      <c r="B175" s="2520"/>
      <c r="C175" s="2520"/>
      <c r="D175" s="2520"/>
      <c r="E175" s="2520"/>
      <c r="F175" s="2520"/>
      <c r="G175" s="481"/>
      <c r="H175" s="676"/>
    </row>
    <row r="176" spans="1:8" ht="11.45" customHeight="1">
      <c r="A176" s="1622"/>
      <c r="B176" s="2520"/>
      <c r="C176" s="2520"/>
      <c r="D176" s="2520"/>
      <c r="E176" s="2520"/>
      <c r="F176" s="2520"/>
      <c r="G176" s="481"/>
      <c r="H176" s="676"/>
    </row>
    <row r="177" spans="1:8" ht="11.45" customHeight="1">
      <c r="A177" s="1622"/>
      <c r="B177" s="2520"/>
      <c r="C177" s="2520"/>
      <c r="D177" s="2520"/>
      <c r="E177" s="2520"/>
      <c r="F177" s="2520"/>
      <c r="G177" s="481"/>
      <c r="H177" s="676"/>
    </row>
    <row r="178" spans="1:8" ht="11.45" customHeight="1">
      <c r="A178" s="1622"/>
      <c r="B178" s="2520"/>
      <c r="C178" s="2520"/>
      <c r="D178" s="2520"/>
      <c r="E178" s="2520"/>
      <c r="F178" s="2520"/>
      <c r="G178" s="481"/>
      <c r="H178" s="676"/>
    </row>
    <row r="179" spans="1:8" ht="11.45" customHeight="1">
      <c r="A179" s="1622"/>
      <c r="B179" s="2520"/>
      <c r="C179" s="2520"/>
      <c r="D179" s="2520"/>
      <c r="E179" s="2520"/>
      <c r="F179" s="2520"/>
      <c r="G179" s="481"/>
      <c r="H179" s="676"/>
    </row>
    <row r="180" spans="1:8" ht="11.45" customHeight="1">
      <c r="A180" s="1622"/>
      <c r="B180" s="2520"/>
      <c r="C180" s="2520"/>
      <c r="D180" s="2520"/>
      <c r="E180" s="2520"/>
      <c r="F180" s="2520"/>
      <c r="G180" s="481"/>
      <c r="H180" s="676"/>
    </row>
    <row r="181" spans="1:8" ht="11.45" customHeight="1">
      <c r="A181" s="1622"/>
      <c r="B181" s="2520"/>
      <c r="C181" s="2520"/>
      <c r="D181" s="2520"/>
      <c r="E181" s="2520"/>
      <c r="F181" s="2520"/>
      <c r="G181" s="481"/>
      <c r="H181" s="676"/>
    </row>
    <row r="182" spans="1:8" ht="11.45" customHeight="1">
      <c r="A182" s="1622"/>
      <c r="B182" s="2520"/>
      <c r="C182" s="2520"/>
      <c r="D182" s="2520"/>
      <c r="E182" s="2520"/>
      <c r="F182" s="2520"/>
      <c r="G182" s="481"/>
      <c r="H182" s="676"/>
    </row>
    <row r="183" spans="1:8" ht="11.45" customHeight="1">
      <c r="A183" s="1622"/>
      <c r="B183" s="2520"/>
      <c r="C183" s="2520"/>
      <c r="D183" s="2520"/>
      <c r="E183" s="2520"/>
      <c r="F183" s="2520"/>
      <c r="G183" s="481"/>
      <c r="H183" s="676"/>
    </row>
    <row r="184" spans="1:8" ht="11.45" customHeight="1">
      <c r="A184" s="1622"/>
      <c r="B184" s="2520"/>
      <c r="C184" s="2520"/>
      <c r="D184" s="2520"/>
      <c r="E184" s="2520"/>
      <c r="F184" s="2520"/>
      <c r="G184" s="481"/>
      <c r="H184" s="676"/>
    </row>
    <row r="185" spans="1:8" ht="11.45" customHeight="1">
      <c r="A185" s="1622"/>
      <c r="B185" s="2520"/>
      <c r="C185" s="2520"/>
      <c r="D185" s="2520"/>
      <c r="E185" s="2520"/>
      <c r="F185" s="2520"/>
      <c r="G185" s="481"/>
      <c r="H185" s="676"/>
    </row>
    <row r="186" spans="1:8" ht="11.45" customHeight="1">
      <c r="A186" s="1622"/>
      <c r="B186" s="2520"/>
      <c r="C186" s="2520"/>
      <c r="D186" s="2520"/>
      <c r="E186" s="2520"/>
      <c r="F186" s="2520"/>
      <c r="G186" s="481"/>
      <c r="H186" s="676"/>
    </row>
    <row r="187" spans="1:8" ht="11.45" customHeight="1">
      <c r="A187" s="1622"/>
      <c r="B187" s="2520"/>
      <c r="C187" s="2520"/>
      <c r="D187" s="2520"/>
      <c r="E187" s="2520"/>
      <c r="F187" s="2520"/>
      <c r="G187" s="481"/>
      <c r="H187" s="676"/>
    </row>
    <row r="188" spans="1:8" ht="11.45" customHeight="1">
      <c r="A188" s="1622"/>
      <c r="B188" s="2520"/>
      <c r="C188" s="2520"/>
      <c r="D188" s="2520"/>
      <c r="E188" s="2520"/>
      <c r="F188" s="2520"/>
      <c r="G188" s="481"/>
      <c r="H188" s="676"/>
    </row>
    <row r="189" spans="1:8" ht="11.45" customHeight="1">
      <c r="A189" s="1622"/>
      <c r="B189" s="2520"/>
      <c r="C189" s="2520"/>
      <c r="D189" s="2520"/>
      <c r="E189" s="2520"/>
      <c r="F189" s="2520"/>
      <c r="G189" s="481"/>
      <c r="H189" s="676"/>
    </row>
    <row r="190" spans="1:8" ht="11.45" customHeight="1">
      <c r="A190" s="1622"/>
      <c r="B190" s="2520"/>
      <c r="C190" s="2520"/>
      <c r="D190" s="2520"/>
      <c r="E190" s="2520"/>
      <c r="F190" s="2520"/>
      <c r="G190" s="481"/>
      <c r="H190" s="676"/>
    </row>
    <row r="191" spans="1:8" ht="11.45" customHeight="1">
      <c r="A191" s="1622"/>
      <c r="B191" s="2520"/>
      <c r="C191" s="2520"/>
      <c r="D191" s="2520"/>
      <c r="E191" s="2520"/>
      <c r="F191" s="2520"/>
      <c r="G191" s="481"/>
      <c r="H191" s="676"/>
    </row>
    <row r="192" spans="1:8" ht="11.45" customHeight="1">
      <c r="A192" s="1622"/>
      <c r="B192" s="2520"/>
      <c r="C192" s="2520"/>
      <c r="D192" s="2520"/>
      <c r="E192" s="2520"/>
      <c r="F192" s="2520"/>
      <c r="G192" s="481"/>
      <c r="H192" s="676"/>
    </row>
    <row r="193" spans="1:8" ht="11.45" customHeight="1">
      <c r="A193" s="1622"/>
      <c r="B193" s="2520"/>
      <c r="C193" s="2520"/>
      <c r="D193" s="2520"/>
      <c r="E193" s="2520"/>
      <c r="F193" s="2520"/>
      <c r="G193" s="481"/>
      <c r="H193" s="676"/>
    </row>
    <row r="194" spans="1:8" ht="11.45" customHeight="1">
      <c r="A194" s="1622"/>
      <c r="B194" s="2520"/>
      <c r="C194" s="2520"/>
      <c r="D194" s="2520"/>
      <c r="E194" s="2520"/>
      <c r="F194" s="2520"/>
      <c r="G194" s="481"/>
      <c r="H194" s="676"/>
    </row>
    <row r="195" spans="1:8" ht="11.45" customHeight="1">
      <c r="A195" s="1622"/>
      <c r="B195" s="2520"/>
      <c r="C195" s="2520"/>
      <c r="D195" s="2520"/>
      <c r="E195" s="2520"/>
      <c r="F195" s="2520"/>
      <c r="G195" s="481"/>
      <c r="H195" s="676"/>
    </row>
    <row r="196" spans="1:8" ht="11.45" customHeight="1">
      <c r="A196" s="1622"/>
      <c r="B196" s="2520"/>
      <c r="C196" s="2520"/>
      <c r="D196" s="2520"/>
      <c r="E196" s="2520"/>
      <c r="F196" s="2520"/>
      <c r="G196" s="481"/>
      <c r="H196" s="676"/>
    </row>
    <row r="197" spans="1:8" ht="11.45" customHeight="1">
      <c r="A197" s="1622"/>
      <c r="B197" s="2520"/>
      <c r="C197" s="2520"/>
      <c r="D197" s="2520"/>
      <c r="E197" s="2520"/>
      <c r="F197" s="2520"/>
      <c r="G197" s="481"/>
      <c r="H197" s="676"/>
    </row>
    <row r="198" spans="1:8" ht="11.45" customHeight="1">
      <c r="A198" s="1622"/>
      <c r="B198" s="2520"/>
      <c r="C198" s="2520"/>
      <c r="D198" s="2520"/>
      <c r="E198" s="2520"/>
      <c r="F198" s="2520"/>
      <c r="G198" s="481"/>
      <c r="H198" s="676"/>
    </row>
    <row r="199" spans="1:8" ht="11.45" customHeight="1">
      <c r="A199" s="1622"/>
      <c r="B199" s="2520"/>
      <c r="C199" s="2520"/>
      <c r="D199" s="2520"/>
      <c r="E199" s="2520"/>
      <c r="F199" s="2520"/>
      <c r="G199" s="481"/>
      <c r="H199" s="676"/>
    </row>
    <row r="200" spans="1:8" ht="11.45" customHeight="1">
      <c r="A200" s="1622"/>
      <c r="B200" s="2520"/>
      <c r="C200" s="2520"/>
      <c r="D200" s="2520"/>
      <c r="E200" s="2520"/>
      <c r="F200" s="2520"/>
      <c r="G200" s="481"/>
      <c r="H200" s="676"/>
    </row>
    <row r="201" spans="1:8" ht="11.45" customHeight="1">
      <c r="A201" s="1622"/>
      <c r="B201" s="2520"/>
      <c r="C201" s="2520"/>
      <c r="D201" s="2520"/>
      <c r="E201" s="2520"/>
      <c r="F201" s="2520"/>
      <c r="G201" s="481"/>
      <c r="H201" s="676"/>
    </row>
    <row r="202" spans="1:8" ht="11.45" customHeight="1">
      <c r="A202" s="1622"/>
      <c r="B202" s="2520"/>
      <c r="C202" s="2520"/>
      <c r="D202" s="2520"/>
      <c r="E202" s="2520"/>
      <c r="F202" s="2520"/>
      <c r="G202" s="481"/>
      <c r="H202" s="676"/>
    </row>
    <row r="203" spans="1:8" ht="11.45" customHeight="1">
      <c r="A203" s="1622"/>
      <c r="B203" s="2520"/>
      <c r="C203" s="2520"/>
      <c r="D203" s="2520"/>
      <c r="E203" s="2520"/>
      <c r="F203" s="2520"/>
      <c r="G203" s="481"/>
      <c r="H203" s="676"/>
    </row>
    <row r="204" spans="1:8" ht="11.45" customHeight="1">
      <c r="A204" s="1622"/>
      <c r="B204" s="2520"/>
      <c r="C204" s="2520"/>
      <c r="D204" s="2520"/>
      <c r="E204" s="2520"/>
      <c r="F204" s="2520"/>
      <c r="G204" s="481"/>
      <c r="H204" s="676"/>
    </row>
    <row r="205" spans="1:8" ht="11.45" customHeight="1">
      <c r="A205" s="1622"/>
      <c r="B205" s="2520"/>
      <c r="C205" s="2520"/>
      <c r="D205" s="2520"/>
      <c r="E205" s="2520"/>
      <c r="F205" s="2520"/>
      <c r="G205" s="481"/>
      <c r="H205" s="676"/>
    </row>
    <row r="206" spans="1:8" ht="11.45" customHeight="1">
      <c r="A206" s="1622"/>
      <c r="B206" s="2520"/>
      <c r="C206" s="2520"/>
      <c r="D206" s="2520"/>
      <c r="E206" s="2520"/>
      <c r="F206" s="2520"/>
      <c r="G206" s="481"/>
      <c r="H206" s="676"/>
    </row>
    <row r="207" spans="1:8" ht="11.45" customHeight="1">
      <c r="A207" s="1622"/>
      <c r="B207" s="2520"/>
      <c r="C207" s="2520"/>
      <c r="D207" s="2520"/>
      <c r="E207" s="2520"/>
      <c r="F207" s="2520"/>
      <c r="G207" s="481"/>
      <c r="H207" s="676"/>
    </row>
    <row r="208" spans="1:8" ht="11.45" customHeight="1">
      <c r="A208" s="1622"/>
      <c r="B208" s="2520"/>
      <c r="C208" s="2520"/>
      <c r="D208" s="2520"/>
      <c r="E208" s="2520"/>
      <c r="F208" s="2520"/>
      <c r="G208" s="481"/>
      <c r="H208" s="676"/>
    </row>
    <row r="209" spans="1:8" ht="11.45" customHeight="1">
      <c r="A209" s="2605"/>
      <c r="B209" s="2516"/>
      <c r="C209" s="2467"/>
      <c r="D209" s="2467"/>
      <c r="E209" s="2467"/>
      <c r="F209" s="2467"/>
      <c r="G209" s="416"/>
      <c r="H209" s="676"/>
    </row>
    <row r="210" spans="1:8" ht="11.45" customHeight="1">
      <c r="A210" s="2605"/>
      <c r="B210" s="2516"/>
      <c r="C210" s="2467"/>
      <c r="D210" s="2467"/>
      <c r="E210" s="2467"/>
      <c r="F210" s="2467"/>
      <c r="G210" s="416"/>
      <c r="H210" s="676"/>
    </row>
    <row r="211" spans="1:8" ht="11.45" customHeight="1">
      <c r="A211" s="2605"/>
      <c r="B211" s="2516"/>
      <c r="C211" s="2467"/>
      <c r="D211" s="2467"/>
      <c r="E211" s="2467"/>
      <c r="F211" s="2467"/>
      <c r="G211" s="416"/>
      <c r="H211" s="676"/>
    </row>
    <row r="212" spans="1:8" ht="11.45" customHeight="1">
      <c r="A212" s="2601"/>
      <c r="B212" s="2602"/>
      <c r="C212" s="2526"/>
      <c r="D212" s="2526"/>
      <c r="E212" s="2526"/>
      <c r="F212" s="2526"/>
      <c r="G212" s="1121"/>
      <c r="H212" s="1492"/>
    </row>
    <row r="213" spans="1:8" ht="11.45" customHeight="1">
      <c r="A213" s="398"/>
      <c r="B213" s="398"/>
      <c r="C213" s="455"/>
      <c r="D213" s="455"/>
      <c r="E213" s="455"/>
      <c r="F213" s="455"/>
      <c r="G213" s="660"/>
      <c r="H213" s="456" t="s">
        <v>165</v>
      </c>
    </row>
    <row r="214" spans="1:8">
      <c r="A214" s="398"/>
      <c r="B214" s="398"/>
      <c r="C214" s="455"/>
      <c r="D214" s="455"/>
      <c r="E214" s="455"/>
      <c r="F214" s="455"/>
      <c r="G214" s="660"/>
      <c r="H214" s="660"/>
    </row>
    <row r="215" spans="1:8">
      <c r="A215" s="398"/>
      <c r="B215" s="398"/>
      <c r="C215" s="455"/>
      <c r="D215" s="455"/>
      <c r="E215" s="455"/>
      <c r="F215" s="455"/>
      <c r="G215" s="660"/>
      <c r="H215" s="660"/>
    </row>
    <row r="216" spans="1:8" hidden="1">
      <c r="A216" s="398"/>
      <c r="B216" s="398"/>
      <c r="C216" s="455"/>
      <c r="D216" s="455"/>
      <c r="E216" s="455"/>
      <c r="F216" s="455"/>
      <c r="G216" s="660"/>
      <c r="H216" s="660"/>
    </row>
    <row r="217" spans="1:8" hidden="1">
      <c r="A217" s="398"/>
      <c r="B217" s="398"/>
      <c r="C217" s="455"/>
      <c r="D217" s="455"/>
      <c r="E217" s="455"/>
      <c r="F217" s="455"/>
      <c r="G217" s="660"/>
      <c r="H217" s="660"/>
    </row>
    <row r="218" spans="1:8" hidden="1">
      <c r="A218" s="398"/>
      <c r="B218" s="398"/>
      <c r="C218" s="455"/>
      <c r="D218" s="455"/>
      <c r="E218" s="455"/>
      <c r="F218" s="455"/>
      <c r="G218" s="660"/>
      <c r="H218" s="660"/>
    </row>
    <row r="219" spans="1:8" hidden="1">
      <c r="A219" s="398"/>
      <c r="B219" s="398"/>
      <c r="C219" s="455"/>
      <c r="D219" s="455"/>
      <c r="E219" s="455"/>
      <c r="F219" s="455"/>
      <c r="G219" s="660"/>
      <c r="H219" s="660"/>
    </row>
    <row r="220" spans="1:8" hidden="1">
      <c r="A220" s="398"/>
      <c r="B220" s="398"/>
      <c r="C220" s="455"/>
      <c r="D220" s="455"/>
      <c r="E220" s="455"/>
      <c r="F220" s="455"/>
      <c r="G220" s="660"/>
      <c r="H220" s="660"/>
    </row>
    <row r="221" spans="1:8" hidden="1">
      <c r="A221" s="398"/>
      <c r="B221" s="398"/>
      <c r="C221" s="455"/>
      <c r="D221" s="455"/>
      <c r="E221" s="455"/>
      <c r="F221" s="455"/>
      <c r="G221" s="660"/>
      <c r="H221" s="660"/>
    </row>
    <row r="222" spans="1:8" hidden="1">
      <c r="A222" s="398"/>
      <c r="B222" s="398"/>
      <c r="C222" s="455"/>
      <c r="D222" s="455"/>
      <c r="E222" s="455"/>
      <c r="F222" s="455"/>
      <c r="G222" s="660"/>
      <c r="H222" s="660"/>
    </row>
    <row r="223" spans="1:8" hidden="1">
      <c r="A223" s="398"/>
      <c r="B223" s="398"/>
      <c r="C223" s="455"/>
      <c r="D223" s="455"/>
      <c r="E223" s="455"/>
      <c r="F223" s="455"/>
      <c r="G223" s="660"/>
      <c r="H223" s="660"/>
    </row>
    <row r="224" spans="1:8" hidden="1">
      <c r="A224" s="398"/>
      <c r="B224" s="398"/>
      <c r="C224" s="455"/>
      <c r="D224" s="455"/>
      <c r="E224" s="455"/>
      <c r="F224" s="455"/>
      <c r="G224" s="660"/>
      <c r="H224" s="660"/>
    </row>
    <row r="225" spans="1:8" hidden="1">
      <c r="A225" s="398"/>
      <c r="B225" s="398"/>
      <c r="C225" s="455"/>
      <c r="D225" s="455"/>
      <c r="E225" s="455"/>
      <c r="F225" s="455"/>
      <c r="G225" s="660"/>
      <c r="H225" s="660"/>
    </row>
    <row r="226" spans="1:8" hidden="1">
      <c r="A226" s="398"/>
      <c r="B226" s="398"/>
      <c r="C226" s="455"/>
      <c r="D226" s="455"/>
      <c r="E226" s="455"/>
      <c r="F226" s="455"/>
      <c r="G226" s="660"/>
      <c r="H226" s="660"/>
    </row>
    <row r="227" spans="1:8" hidden="1">
      <c r="A227" s="398"/>
      <c r="B227" s="398"/>
      <c r="C227" s="455"/>
      <c r="D227" s="455"/>
      <c r="E227" s="455"/>
      <c r="F227" s="455"/>
      <c r="G227" s="660"/>
      <c r="H227" s="660"/>
    </row>
    <row r="228" spans="1:8" hidden="1">
      <c r="A228" s="398"/>
      <c r="B228" s="398"/>
      <c r="C228" s="455"/>
      <c r="D228" s="455"/>
      <c r="E228" s="455"/>
      <c r="F228" s="455"/>
      <c r="G228" s="660"/>
      <c r="H228" s="660"/>
    </row>
    <row r="229" spans="1:8" hidden="1"/>
    <row r="230" spans="1:8" hidden="1">
      <c r="A230" s="398"/>
      <c r="B230" s="398"/>
      <c r="C230" s="455"/>
      <c r="D230" s="455"/>
      <c r="E230" s="455"/>
      <c r="F230" s="455"/>
      <c r="G230" s="660"/>
      <c r="H230" s="660"/>
    </row>
    <row r="231" spans="1:8" hidden="1">
      <c r="A231" s="398"/>
      <c r="B231" s="398"/>
      <c r="C231" s="455"/>
      <c r="D231" s="455"/>
      <c r="E231" s="455"/>
      <c r="F231" s="455"/>
      <c r="G231" s="660"/>
      <c r="H231" s="660"/>
    </row>
    <row r="232" spans="1:8" hidden="1">
      <c r="A232" s="398"/>
      <c r="B232" s="398"/>
      <c r="C232" s="455"/>
      <c r="D232" s="455"/>
      <c r="E232" s="455"/>
      <c r="F232" s="455"/>
      <c r="G232" s="660"/>
      <c r="H232" s="660"/>
    </row>
    <row r="233" spans="1:8" hidden="1">
      <c r="A233" s="398"/>
      <c r="B233" s="398"/>
      <c r="C233" s="455"/>
      <c r="D233" s="455"/>
      <c r="E233" s="455"/>
      <c r="F233" s="455"/>
      <c r="G233" s="660"/>
      <c r="H233" s="660"/>
    </row>
    <row r="234" spans="1:8" hidden="1">
      <c r="A234" s="398"/>
      <c r="B234" s="398"/>
      <c r="C234" s="455"/>
      <c r="D234" s="455"/>
      <c r="E234" s="455"/>
      <c r="F234" s="455"/>
      <c r="G234" s="660"/>
      <c r="H234" s="660"/>
    </row>
    <row r="235" spans="1:8"/>
    <row r="236" spans="1:8" hidden="1"/>
    <row r="237" spans="1:8" hidden="1"/>
    <row r="238" spans="1:8" hidden="1"/>
    <row r="239" spans="1:8" hidden="1"/>
    <row r="240" spans="1:8" hidden="1"/>
    <row r="241" hidden="1"/>
    <row r="242" hidden="1"/>
    <row r="243" hidden="1"/>
    <row r="244" hidden="1"/>
    <row r="245" hidden="1"/>
    <row r="246" hidden="1"/>
  </sheetData>
  <mergeCells count="4">
    <mergeCell ref="A145:H145"/>
    <mergeCell ref="A146:H146"/>
    <mergeCell ref="A153:H153"/>
    <mergeCell ref="A154:H154"/>
  </mergeCells>
  <printOptions horizontalCentered="1" verticalCentered="1"/>
  <pageMargins left="1" right="1" top="0.5" bottom="0.5" header="0" footer="0"/>
  <pageSetup scale="86" orientation="portrait" r:id="rId1"/>
  <headerFooter alignWithMargins="0"/>
  <rowBreaks count="2" manualBreakCount="2">
    <brk id="71" max="16383" man="1"/>
    <brk id="1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Zeros="0" topLeftCell="A22" zoomScale="110" zoomScaleNormal="110" workbookViewId="0">
      <selection activeCell="F32" sqref="F32"/>
    </sheetView>
  </sheetViews>
  <sheetFormatPr defaultColWidth="0" defaultRowHeight="11.45" customHeight="1"/>
  <cols>
    <col min="1" max="1" width="4.33203125" style="538" customWidth="1"/>
    <col min="2" max="2" width="6" style="538" customWidth="1"/>
    <col min="3" max="3" width="9.33203125" style="538" customWidth="1"/>
    <col min="4" max="4" width="44.83203125" style="538" customWidth="1"/>
    <col min="5" max="5" width="18" style="538" customWidth="1"/>
    <col min="6" max="6" width="17.1640625" style="538" customWidth="1"/>
    <col min="7" max="7" width="4.33203125" style="538" customWidth="1"/>
    <col min="8" max="8" width="11.5" style="538" bestFit="1" customWidth="1"/>
    <col min="9" max="9" width="10.83203125" style="538" bestFit="1" customWidth="1"/>
    <col min="10" max="10" width="9.33203125" style="538" customWidth="1"/>
    <col min="11" max="16384" width="10.6640625" style="538" hidden="1"/>
  </cols>
  <sheetData>
    <row r="1" spans="1:7" ht="11.45" customHeight="1">
      <c r="A1" s="535" t="s">
        <v>554</v>
      </c>
      <c r="B1" s="536"/>
      <c r="C1" s="536"/>
      <c r="D1" s="537"/>
      <c r="F1" s="2606"/>
      <c r="G1" s="539">
        <v>19</v>
      </c>
    </row>
    <row r="2" spans="1:7" ht="11.45" customHeight="1">
      <c r="A2" s="2607" t="s">
        <v>1009</v>
      </c>
      <c r="B2" s="2608"/>
      <c r="C2" s="2608"/>
      <c r="D2" s="2608"/>
      <c r="E2" s="2608"/>
      <c r="F2" s="2608"/>
      <c r="G2" s="2609"/>
    </row>
    <row r="3" spans="1:7" ht="11.45" customHeight="1">
      <c r="A3" s="540" t="s">
        <v>705</v>
      </c>
      <c r="B3" s="2610"/>
      <c r="C3" s="2610"/>
      <c r="D3" s="2610"/>
      <c r="E3" s="2610"/>
      <c r="F3" s="2610"/>
      <c r="G3" s="2611"/>
    </row>
    <row r="4" spans="1:7" ht="11.45" customHeight="1">
      <c r="A4" s="2612"/>
      <c r="G4" s="2613"/>
    </row>
    <row r="5" spans="1:7" ht="11.45" customHeight="1">
      <c r="A5" s="2614"/>
      <c r="B5" s="2615" t="s">
        <v>384</v>
      </c>
      <c r="C5" s="549" t="s">
        <v>1010</v>
      </c>
      <c r="E5" s="549"/>
      <c r="F5" s="549"/>
      <c r="G5" s="550"/>
    </row>
    <row r="6" spans="1:7" ht="11.45" customHeight="1">
      <c r="A6" s="2614"/>
      <c r="B6" s="549"/>
      <c r="C6" s="549" t="s">
        <v>1011</v>
      </c>
      <c r="E6" s="549"/>
      <c r="F6" s="549"/>
      <c r="G6" s="550"/>
    </row>
    <row r="7" spans="1:7" ht="11.45" customHeight="1">
      <c r="A7" s="2614"/>
      <c r="B7" s="549"/>
      <c r="C7" s="549"/>
      <c r="E7" s="549"/>
      <c r="F7" s="549"/>
      <c r="G7" s="550"/>
    </row>
    <row r="8" spans="1:7" ht="11.45" customHeight="1">
      <c r="A8" s="2614"/>
      <c r="B8" s="2615" t="s">
        <v>385</v>
      </c>
      <c r="C8" s="549" t="s">
        <v>1012</v>
      </c>
      <c r="E8" s="549"/>
      <c r="F8" s="549"/>
      <c r="G8" s="550"/>
    </row>
    <row r="9" spans="1:7" ht="11.45" customHeight="1">
      <c r="A9" s="2614"/>
      <c r="B9" s="549"/>
      <c r="C9" s="549"/>
      <c r="E9" s="549"/>
      <c r="F9" s="549"/>
      <c r="G9" s="550"/>
    </row>
    <row r="10" spans="1:7" ht="11.45" customHeight="1">
      <c r="A10" s="2614"/>
      <c r="B10" s="2615" t="s">
        <v>386</v>
      </c>
      <c r="C10" s="549" t="s">
        <v>1013</v>
      </c>
      <c r="E10" s="549"/>
      <c r="F10" s="549"/>
      <c r="G10" s="550"/>
    </row>
    <row r="11" spans="1:7" ht="11.45" customHeight="1">
      <c r="A11" s="2614"/>
      <c r="B11" s="549"/>
      <c r="C11" s="549"/>
      <c r="E11" s="549"/>
      <c r="F11" s="549"/>
      <c r="G11" s="550"/>
    </row>
    <row r="12" spans="1:7" ht="11.45" customHeight="1">
      <c r="A12" s="2614"/>
      <c r="B12" s="2615" t="s">
        <v>387</v>
      </c>
      <c r="C12" s="549" t="s">
        <v>1014</v>
      </c>
      <c r="E12" s="549"/>
      <c r="F12" s="549"/>
      <c r="G12" s="550"/>
    </row>
    <row r="13" spans="1:7" ht="11.45" customHeight="1">
      <c r="A13" s="2614"/>
      <c r="B13" s="549"/>
      <c r="C13" s="549" t="s">
        <v>1015</v>
      </c>
      <c r="E13" s="549"/>
      <c r="F13" s="549"/>
      <c r="G13" s="550"/>
    </row>
    <row r="14" spans="1:7" ht="11.45" customHeight="1">
      <c r="A14" s="2614"/>
      <c r="B14" s="549"/>
      <c r="C14" s="549"/>
      <c r="E14" s="549"/>
      <c r="F14" s="549"/>
      <c r="G14" s="550"/>
    </row>
    <row r="15" spans="1:7" ht="11.45" customHeight="1">
      <c r="A15" s="2614"/>
      <c r="B15" s="2615" t="s">
        <v>388</v>
      </c>
      <c r="C15" s="549" t="s">
        <v>1016</v>
      </c>
      <c r="E15" s="549"/>
      <c r="F15" s="549"/>
      <c r="G15" s="550"/>
    </row>
    <row r="16" spans="1:7" ht="11.45" customHeight="1">
      <c r="A16" s="2614"/>
      <c r="B16" s="549"/>
      <c r="C16" s="549" t="s">
        <v>1017</v>
      </c>
      <c r="E16" s="549"/>
      <c r="F16" s="549"/>
      <c r="G16" s="550"/>
    </row>
    <row r="17" spans="1:10" ht="11.45" customHeight="1">
      <c r="A17" s="2614"/>
      <c r="B17" s="549"/>
      <c r="C17" s="549"/>
      <c r="E17" s="549"/>
      <c r="F17" s="549"/>
      <c r="G17" s="550"/>
    </row>
    <row r="18" spans="1:10" ht="11.45" customHeight="1">
      <c r="A18" s="2614"/>
      <c r="B18" s="2615" t="s">
        <v>389</v>
      </c>
      <c r="C18" s="549" t="s">
        <v>1018</v>
      </c>
      <c r="E18" s="549"/>
      <c r="F18" s="549"/>
      <c r="G18" s="550"/>
    </row>
    <row r="19" spans="1:10" ht="11.45" customHeight="1">
      <c r="A19" s="543"/>
      <c r="B19" s="545"/>
      <c r="C19" s="545"/>
      <c r="D19" s="545"/>
      <c r="E19" s="545"/>
      <c r="F19" s="545"/>
      <c r="G19" s="544"/>
    </row>
    <row r="20" spans="1:10" ht="11.45" customHeight="1">
      <c r="A20" s="2616" t="s">
        <v>636</v>
      </c>
      <c r="B20" s="2616" t="s">
        <v>778</v>
      </c>
      <c r="C20" s="2617" t="s">
        <v>906</v>
      </c>
      <c r="D20" s="2610"/>
      <c r="E20" s="2616" t="s">
        <v>1019</v>
      </c>
      <c r="F20" s="2616" t="s">
        <v>1020</v>
      </c>
      <c r="G20" s="2616" t="s">
        <v>636</v>
      </c>
    </row>
    <row r="21" spans="1:10" ht="11.45" customHeight="1">
      <c r="A21" s="546" t="s">
        <v>639</v>
      </c>
      <c r="B21" s="546" t="s">
        <v>782</v>
      </c>
      <c r="C21" s="2614"/>
      <c r="D21" s="2613"/>
      <c r="E21" s="546" t="s">
        <v>1021</v>
      </c>
      <c r="F21" s="546" t="s">
        <v>1022</v>
      </c>
      <c r="G21" s="546" t="s">
        <v>639</v>
      </c>
    </row>
    <row r="22" spans="1:10" ht="11.45" customHeight="1">
      <c r="A22" s="2618"/>
      <c r="B22" s="2618"/>
      <c r="C22" s="2614"/>
      <c r="D22" s="550"/>
      <c r="E22" s="546" t="s">
        <v>1023</v>
      </c>
      <c r="F22" s="546" t="s">
        <v>1024</v>
      </c>
      <c r="G22" s="546"/>
    </row>
    <row r="23" spans="1:10" ht="11.45" customHeight="1" thickBot="1">
      <c r="A23" s="542"/>
      <c r="B23" s="542"/>
      <c r="C23" s="2619" t="s">
        <v>648</v>
      </c>
      <c r="D23" s="2620"/>
      <c r="E23" s="541" t="s">
        <v>649</v>
      </c>
      <c r="F23" s="541" t="s">
        <v>650</v>
      </c>
      <c r="G23" s="541"/>
    </row>
    <row r="24" spans="1:10" ht="11.45" customHeight="1">
      <c r="A24" s="541" t="s">
        <v>1025</v>
      </c>
      <c r="B24" s="542"/>
      <c r="C24" s="543"/>
      <c r="D24" s="544" t="s">
        <v>1026</v>
      </c>
      <c r="E24" s="2621">
        <v>11299834</v>
      </c>
      <c r="F24" s="2622">
        <v>145869</v>
      </c>
      <c r="G24" s="541" t="s">
        <v>1025</v>
      </c>
      <c r="I24" s="2623"/>
      <c r="J24" s="2623"/>
    </row>
    <row r="25" spans="1:10" ht="11.45" customHeight="1">
      <c r="A25" s="541">
        <v>2</v>
      </c>
      <c r="B25" s="2624"/>
      <c r="C25" s="545" t="s">
        <v>1027</v>
      </c>
      <c r="D25" s="544" t="s">
        <v>1028</v>
      </c>
      <c r="E25" s="2625"/>
      <c r="F25" s="2626"/>
      <c r="G25" s="541">
        <v>2</v>
      </c>
    </row>
    <row r="26" spans="1:10" ht="11.45" customHeight="1">
      <c r="A26" s="546"/>
      <c r="B26" s="2613"/>
      <c r="C26" s="547" t="s">
        <v>1029</v>
      </c>
      <c r="D26" s="2611"/>
      <c r="E26" s="2627"/>
      <c r="F26" s="2628"/>
      <c r="G26" s="546"/>
    </row>
    <row r="27" spans="1:10" ht="11.45" customHeight="1">
      <c r="A27" s="541">
        <v>3</v>
      </c>
      <c r="B27" s="2624"/>
      <c r="C27" s="545" t="s">
        <v>1030</v>
      </c>
      <c r="D27" s="544" t="s">
        <v>1031</v>
      </c>
      <c r="E27" s="2629">
        <v>4874019</v>
      </c>
      <c r="F27" s="2630">
        <v>2151</v>
      </c>
      <c r="G27" s="541">
        <v>3</v>
      </c>
      <c r="I27" s="2623"/>
    </row>
    <row r="28" spans="1:10" ht="11.45" customHeight="1">
      <c r="A28" s="541">
        <v>4</v>
      </c>
      <c r="B28" s="2624"/>
      <c r="C28" s="545" t="s">
        <v>1032</v>
      </c>
      <c r="D28" s="544" t="s">
        <v>1033</v>
      </c>
      <c r="E28" s="2629"/>
      <c r="F28" s="2630"/>
      <c r="G28" s="541">
        <v>4</v>
      </c>
    </row>
    <row r="29" spans="1:10" ht="11.45" customHeight="1">
      <c r="A29" s="541">
        <v>5</v>
      </c>
      <c r="B29" s="2624"/>
      <c r="C29" s="545" t="s">
        <v>1034</v>
      </c>
      <c r="D29" s="544" t="s">
        <v>1035</v>
      </c>
      <c r="E29" s="2629">
        <v>57475</v>
      </c>
      <c r="F29" s="2630"/>
      <c r="G29" s="541">
        <v>5</v>
      </c>
    </row>
    <row r="30" spans="1:10" ht="11.45" customHeight="1">
      <c r="A30" s="541">
        <v>6</v>
      </c>
      <c r="B30" s="2624"/>
      <c r="C30" s="545"/>
      <c r="D30" s="544" t="s">
        <v>1036</v>
      </c>
      <c r="E30" s="2629">
        <f>SUM(E27:E29)</f>
        <v>4931494</v>
      </c>
      <c r="F30" s="2630">
        <f>SUM(F27:F29)</f>
        <v>2151</v>
      </c>
      <c r="G30" s="541">
        <v>6</v>
      </c>
    </row>
    <row r="31" spans="1:10" ht="11.45" customHeight="1">
      <c r="A31" s="546"/>
      <c r="B31" s="2613"/>
      <c r="C31" s="547" t="s">
        <v>1037</v>
      </c>
      <c r="D31" s="2611"/>
      <c r="E31" s="2627"/>
      <c r="F31" s="2628"/>
      <c r="G31" s="546"/>
    </row>
    <row r="32" spans="1:10" ht="11.45" customHeight="1">
      <c r="A32" s="541">
        <v>7</v>
      </c>
      <c r="B32" s="2624"/>
      <c r="C32" s="545" t="s">
        <v>1038</v>
      </c>
      <c r="D32" s="544" t="s">
        <v>1039</v>
      </c>
      <c r="E32" s="2629"/>
      <c r="F32" s="2630"/>
      <c r="G32" s="541">
        <v>7</v>
      </c>
    </row>
    <row r="33" spans="1:9" ht="11.45" customHeight="1">
      <c r="A33" s="541">
        <v>8</v>
      </c>
      <c r="B33" s="2624"/>
      <c r="C33" s="545" t="s">
        <v>1040</v>
      </c>
      <c r="D33" s="544" t="s">
        <v>1041</v>
      </c>
      <c r="E33" s="2629">
        <f>7+2633200+182-2</f>
        <v>2633387</v>
      </c>
      <c r="F33" s="2630"/>
      <c r="G33" s="541">
        <v>8</v>
      </c>
    </row>
    <row r="34" spans="1:9" ht="11.45" customHeight="1">
      <c r="A34" s="541">
        <v>9</v>
      </c>
      <c r="B34" s="2624"/>
      <c r="C34" s="545" t="s">
        <v>1042</v>
      </c>
      <c r="D34" s="544" t="s">
        <v>1043</v>
      </c>
      <c r="E34" s="2629"/>
      <c r="F34" s="2630"/>
      <c r="G34" s="541">
        <v>9</v>
      </c>
    </row>
    <row r="35" spans="1:9" ht="11.45" customHeight="1">
      <c r="A35" s="541">
        <v>10</v>
      </c>
      <c r="B35" s="2624"/>
      <c r="C35" s="545" t="s">
        <v>1044</v>
      </c>
      <c r="D35" s="544" t="s">
        <v>1045</v>
      </c>
      <c r="E35" s="2629"/>
      <c r="F35" s="2630"/>
      <c r="G35" s="541">
        <v>10</v>
      </c>
    </row>
    <row r="36" spans="1:9" ht="11.45" customHeight="1">
      <c r="A36" s="541">
        <v>11</v>
      </c>
      <c r="B36" s="2624"/>
      <c r="C36" s="545" t="s">
        <v>1046</v>
      </c>
      <c r="D36" s="544" t="s">
        <v>1047</v>
      </c>
      <c r="E36" s="2629"/>
      <c r="F36" s="2630"/>
      <c r="G36" s="541">
        <v>11</v>
      </c>
    </row>
    <row r="37" spans="1:9" ht="11.45" customHeight="1">
      <c r="A37" s="541">
        <v>12</v>
      </c>
      <c r="B37" s="2624"/>
      <c r="C37" s="545"/>
      <c r="D37" s="544" t="s">
        <v>1048</v>
      </c>
      <c r="E37" s="2629"/>
      <c r="F37" s="2630"/>
      <c r="G37" s="541">
        <v>12</v>
      </c>
    </row>
    <row r="38" spans="1:9" ht="11.45" customHeight="1">
      <c r="A38" s="541">
        <v>13</v>
      </c>
      <c r="B38" s="2624"/>
      <c r="C38" s="545"/>
      <c r="D38" s="544" t="s">
        <v>1049</v>
      </c>
      <c r="E38" s="2629">
        <f>SUM(E32:E37)</f>
        <v>2633387</v>
      </c>
      <c r="F38" s="2631">
        <f>SUM(F32:F37)</f>
        <v>0</v>
      </c>
      <c r="G38" s="541">
        <v>13</v>
      </c>
    </row>
    <row r="39" spans="1:9" ht="11.45" customHeight="1">
      <c r="A39" s="541">
        <v>14</v>
      </c>
      <c r="B39" s="2624"/>
      <c r="C39" s="545"/>
      <c r="D39" s="544" t="s">
        <v>1050</v>
      </c>
      <c r="E39" s="2632">
        <f>+E30-E38</f>
        <v>2298107</v>
      </c>
      <c r="F39" s="2633">
        <f>+F30-F38</f>
        <v>2151</v>
      </c>
      <c r="G39" s="548">
        <v>14</v>
      </c>
      <c r="I39" s="2623"/>
    </row>
    <row r="40" spans="1:9" ht="11.45" customHeight="1">
      <c r="A40" s="541">
        <v>15</v>
      </c>
      <c r="B40" s="2624"/>
      <c r="C40" s="545"/>
      <c r="D40" s="544" t="s">
        <v>1051</v>
      </c>
      <c r="E40" s="2629">
        <f>+E24+E25+E39</f>
        <v>13597941</v>
      </c>
      <c r="F40" s="2630">
        <f>+F24+F25+F39</f>
        <v>148020</v>
      </c>
      <c r="G40" s="541">
        <v>15</v>
      </c>
      <c r="I40" s="2623"/>
    </row>
    <row r="41" spans="1:9" ht="11.45" customHeight="1" thickBot="1">
      <c r="A41" s="541">
        <v>16</v>
      </c>
      <c r="B41" s="2624"/>
      <c r="C41" s="545"/>
      <c r="D41" s="544" t="s">
        <v>1052</v>
      </c>
      <c r="E41" s="2629">
        <f>+F40</f>
        <v>148020</v>
      </c>
      <c r="F41" s="2634" t="s">
        <v>1053</v>
      </c>
      <c r="G41" s="541">
        <v>16</v>
      </c>
    </row>
    <row r="42" spans="1:9" ht="11.45" customHeight="1">
      <c r="A42" s="546">
        <v>17</v>
      </c>
      <c r="B42" s="2613"/>
      <c r="C42" s="549" t="s">
        <v>1054</v>
      </c>
      <c r="D42" s="550" t="s">
        <v>1055</v>
      </c>
      <c r="E42" s="2635"/>
      <c r="F42" s="2636"/>
      <c r="G42" s="546">
        <v>17</v>
      </c>
    </row>
    <row r="43" spans="1:9" ht="11.45" customHeight="1">
      <c r="A43" s="546"/>
      <c r="B43" s="2613"/>
      <c r="C43" s="549"/>
      <c r="D43" s="550" t="s">
        <v>1056</v>
      </c>
      <c r="E43" s="2635"/>
      <c r="F43" s="2636"/>
      <c r="G43" s="546"/>
    </row>
    <row r="44" spans="1:9" ht="11.45" customHeight="1" thickBot="1">
      <c r="A44" s="541"/>
      <c r="B44" s="2624"/>
      <c r="C44" s="545"/>
      <c r="D44" s="544" t="s">
        <v>1057</v>
      </c>
      <c r="E44" s="2637">
        <f>SUM(E40:E43)</f>
        <v>13745961</v>
      </c>
      <c r="F44" s="2636"/>
      <c r="G44" s="541"/>
      <c r="I44" s="2623"/>
    </row>
    <row r="45" spans="1:9" ht="11.45" customHeight="1">
      <c r="A45" s="546">
        <v>18</v>
      </c>
      <c r="B45" s="2613"/>
      <c r="C45" s="549" t="s">
        <v>1058</v>
      </c>
      <c r="D45" s="550" t="s">
        <v>1059</v>
      </c>
      <c r="E45" s="550"/>
      <c r="F45" s="550"/>
      <c r="G45" s="546">
        <v>18</v>
      </c>
    </row>
    <row r="46" spans="1:9" ht="11.45" customHeight="1">
      <c r="A46" s="546">
        <v>19</v>
      </c>
      <c r="B46" s="2613"/>
      <c r="C46" s="549"/>
      <c r="D46" s="2638" t="s">
        <v>1060</v>
      </c>
      <c r="E46" s="2639"/>
      <c r="F46" s="2640" t="s">
        <v>1053</v>
      </c>
      <c r="G46" s="546">
        <v>19</v>
      </c>
      <c r="H46" s="2623"/>
    </row>
    <row r="47" spans="1:9" ht="11.45" customHeight="1">
      <c r="A47" s="546">
        <v>20</v>
      </c>
      <c r="B47" s="2613"/>
      <c r="C47" s="549"/>
      <c r="D47" s="2638" t="s">
        <v>1061</v>
      </c>
      <c r="E47" s="550"/>
      <c r="F47" s="550"/>
      <c r="G47" s="546">
        <v>20</v>
      </c>
    </row>
    <row r="48" spans="1:9" ht="11.45" customHeight="1">
      <c r="A48" s="546">
        <v>21</v>
      </c>
      <c r="B48" s="2613"/>
      <c r="C48" s="549"/>
      <c r="D48" s="2638" t="s">
        <v>1062</v>
      </c>
      <c r="E48" s="550"/>
      <c r="F48" s="550"/>
      <c r="G48" s="546">
        <v>21</v>
      </c>
      <c r="H48" s="2623"/>
    </row>
    <row r="49" spans="1:7" ht="11.45" customHeight="1">
      <c r="A49" s="541"/>
      <c r="B49" s="2624"/>
      <c r="C49" s="545"/>
      <c r="D49" s="544"/>
      <c r="E49" s="550"/>
      <c r="F49" s="550"/>
      <c r="G49" s="541"/>
    </row>
    <row r="50" spans="1:7" ht="11.45" customHeight="1">
      <c r="A50" s="546"/>
      <c r="B50" s="2613"/>
      <c r="C50" s="547" t="s">
        <v>1063</v>
      </c>
      <c r="D50" s="2641"/>
      <c r="E50" s="550"/>
      <c r="F50" s="550"/>
      <c r="G50" s="546"/>
    </row>
    <row r="51" spans="1:7" ht="11.45" customHeight="1">
      <c r="A51" s="546">
        <v>22</v>
      </c>
      <c r="B51" s="2613"/>
      <c r="C51" s="549"/>
      <c r="D51" s="2638" t="s">
        <v>1064</v>
      </c>
      <c r="E51" s="550"/>
      <c r="F51" s="550"/>
      <c r="G51" s="546">
        <v>22</v>
      </c>
    </row>
    <row r="52" spans="1:7" ht="11.45" customHeight="1">
      <c r="A52" s="541">
        <v>23</v>
      </c>
      <c r="B52" s="2624"/>
      <c r="C52" s="545"/>
      <c r="D52" s="2642" t="s">
        <v>1065</v>
      </c>
      <c r="E52" s="544"/>
      <c r="F52" s="544"/>
      <c r="G52" s="541">
        <v>23</v>
      </c>
    </row>
    <row r="53" spans="1:7" ht="11.45" customHeight="1">
      <c r="A53" s="2643"/>
      <c r="B53" s="2644"/>
      <c r="C53" s="2645"/>
      <c r="D53" s="2645"/>
      <c r="E53" s="2645"/>
      <c r="F53" s="2645"/>
      <c r="G53" s="2646"/>
    </row>
    <row r="54" spans="1:7" ht="11.45" customHeight="1">
      <c r="A54" s="2647"/>
      <c r="B54" s="549"/>
      <c r="C54" s="549"/>
      <c r="D54" s="549"/>
      <c r="E54" s="549"/>
      <c r="F54" s="549"/>
      <c r="G54" s="550"/>
    </row>
    <row r="55" spans="1:7" ht="11.45" customHeight="1">
      <c r="A55" s="2647"/>
      <c r="B55" s="549"/>
      <c r="C55" s="549"/>
      <c r="D55" s="549"/>
      <c r="E55" s="549"/>
      <c r="F55" s="549"/>
      <c r="G55" s="550"/>
    </row>
    <row r="56" spans="1:7" ht="11.45" customHeight="1">
      <c r="A56" s="2647"/>
      <c r="B56" s="549"/>
      <c r="C56" s="549"/>
      <c r="D56" s="549"/>
      <c r="E56" s="549"/>
      <c r="F56" s="549"/>
      <c r="G56" s="550"/>
    </row>
    <row r="57" spans="1:7" ht="11.45" customHeight="1">
      <c r="A57" s="2647"/>
      <c r="B57" s="549"/>
      <c r="C57" s="549"/>
      <c r="D57" s="549"/>
      <c r="E57" s="549"/>
      <c r="F57" s="549"/>
      <c r="G57" s="550"/>
    </row>
    <row r="58" spans="1:7" ht="11.45" customHeight="1">
      <c r="A58" s="2647"/>
      <c r="B58" s="549"/>
      <c r="C58" s="549"/>
      <c r="D58" s="549"/>
      <c r="E58" s="549"/>
      <c r="F58" s="549"/>
      <c r="G58" s="550"/>
    </row>
    <row r="59" spans="1:7" ht="11.45" customHeight="1">
      <c r="A59" s="2647"/>
      <c r="B59" s="549"/>
      <c r="C59" s="549"/>
      <c r="D59" s="549"/>
      <c r="E59" s="549"/>
      <c r="F59" s="549"/>
      <c r="G59" s="550"/>
    </row>
    <row r="60" spans="1:7" ht="11.45" customHeight="1">
      <c r="A60" s="2647"/>
      <c r="B60" s="549"/>
      <c r="C60" s="549"/>
      <c r="D60" s="549"/>
      <c r="E60" s="549"/>
      <c r="F60" s="549"/>
      <c r="G60" s="550"/>
    </row>
    <row r="61" spans="1:7" ht="11.45" customHeight="1">
      <c r="A61" s="2647"/>
      <c r="B61" s="549"/>
      <c r="C61" s="549"/>
      <c r="D61" s="549"/>
      <c r="E61" s="549"/>
      <c r="F61" s="549"/>
      <c r="G61" s="550"/>
    </row>
    <row r="62" spans="1:7" ht="11.45" customHeight="1">
      <c r="A62" s="2647"/>
      <c r="B62" s="549"/>
      <c r="C62" s="549"/>
      <c r="D62" s="549"/>
      <c r="E62" s="549"/>
      <c r="F62" s="549"/>
      <c r="G62" s="550"/>
    </row>
    <row r="63" spans="1:7" ht="11.45" customHeight="1">
      <c r="A63" s="2647"/>
      <c r="B63" s="549"/>
      <c r="C63" s="549"/>
      <c r="D63" s="549"/>
      <c r="E63" s="549"/>
      <c r="F63" s="549"/>
      <c r="G63" s="550"/>
    </row>
    <row r="64" spans="1:7" ht="11.45" customHeight="1">
      <c r="A64" s="2647"/>
      <c r="B64" s="549"/>
      <c r="C64" s="549"/>
      <c r="D64" s="549"/>
      <c r="E64" s="549"/>
      <c r="F64" s="549"/>
      <c r="G64" s="550"/>
    </row>
    <row r="65" spans="1:7" ht="11.45" customHeight="1">
      <c r="A65" s="2647"/>
      <c r="B65" s="549"/>
      <c r="C65" s="549"/>
      <c r="D65" s="549"/>
      <c r="E65" s="549"/>
      <c r="F65" s="549"/>
      <c r="G65" s="550"/>
    </row>
    <row r="66" spans="1:7" ht="11.45" customHeight="1">
      <c r="A66" s="2648"/>
      <c r="B66" s="545"/>
      <c r="C66" s="545"/>
      <c r="D66" s="545"/>
      <c r="E66" s="545"/>
      <c r="F66" s="545"/>
      <c r="G66" s="544"/>
    </row>
    <row r="67" spans="1:7" ht="11.45" customHeight="1">
      <c r="A67" s="537" t="s">
        <v>165</v>
      </c>
      <c r="B67" s="549"/>
      <c r="C67" s="549"/>
      <c r="D67" s="549"/>
      <c r="E67" s="549"/>
      <c r="F67" s="549"/>
      <c r="G67" s="549"/>
    </row>
  </sheetData>
  <printOptions horizontalCentered="1" verticalCentered="1"/>
  <pageMargins left="1" right="1" top="0.5" bottom="0.5" header="0" footer="0"/>
  <pageSetup scale="86" orientation="portrait" r:id="rId1"/>
  <headerFooter alignWithMargins="0"/>
  <colBreaks count="1" manualBreakCount="1">
    <brk id="7" max="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heetViews>
  <sheetFormatPr defaultColWidth="9.33203125" defaultRowHeight="11.25" zeroHeight="1"/>
  <cols>
    <col min="1" max="1" width="2.6640625" style="2651" customWidth="1"/>
    <col min="2" max="2" width="4.5" style="2651" customWidth="1"/>
    <col min="3" max="3" width="49.6640625" style="2651" customWidth="1"/>
    <col min="4" max="5" width="14.6640625" style="2651" customWidth="1"/>
    <col min="6" max="6" width="16.5" style="2651" customWidth="1"/>
    <col min="7" max="7" width="16.33203125" style="2651" customWidth="1"/>
    <col min="8" max="8" width="15.83203125" style="2651" customWidth="1"/>
    <col min="9" max="9" width="16.33203125" style="2651" customWidth="1"/>
    <col min="10" max="10" width="16" style="2651" customWidth="1"/>
    <col min="11" max="11" width="4.33203125" style="2651" customWidth="1"/>
    <col min="12" max="12" width="2.83203125" style="556" customWidth="1"/>
    <col min="13" max="16384" width="9.33203125" style="2651"/>
  </cols>
  <sheetData>
    <row r="1" spans="1:12" ht="10.5" customHeight="1">
      <c r="A1" s="2651" t="s">
        <v>464</v>
      </c>
      <c r="B1" s="551" t="s">
        <v>1066</v>
      </c>
      <c r="C1" s="2649"/>
      <c r="D1" s="2649"/>
      <c r="E1" s="2649"/>
      <c r="F1" s="2649"/>
      <c r="G1" s="2649"/>
      <c r="H1" s="2649"/>
      <c r="I1" s="2649"/>
      <c r="J1" s="2649"/>
      <c r="K1" s="2650"/>
      <c r="L1" s="4012">
        <v>20</v>
      </c>
    </row>
    <row r="2" spans="1:12" ht="10.5" customHeight="1">
      <c r="B2" s="552" t="s">
        <v>1067</v>
      </c>
      <c r="C2" s="553"/>
      <c r="D2" s="553"/>
      <c r="E2" s="553"/>
      <c r="F2" s="553"/>
      <c r="G2" s="553"/>
      <c r="H2" s="553"/>
      <c r="I2" s="553"/>
      <c r="J2" s="553"/>
      <c r="K2" s="554"/>
      <c r="L2" s="4012"/>
    </row>
    <row r="3" spans="1:12" ht="10.5" customHeight="1">
      <c r="B3" s="555" t="s">
        <v>705</v>
      </c>
      <c r="C3" s="2652"/>
      <c r="D3" s="2652"/>
      <c r="E3" s="2652"/>
      <c r="F3" s="2652"/>
      <c r="G3" s="2652"/>
      <c r="H3" s="2652"/>
      <c r="I3" s="2652"/>
      <c r="J3" s="2652"/>
      <c r="K3" s="2653"/>
    </row>
    <row r="4" spans="1:12" ht="10.5" customHeight="1">
      <c r="B4" s="555">
        <v>1</v>
      </c>
      <c r="C4" s="557" t="s">
        <v>1068</v>
      </c>
      <c r="D4" s="558"/>
      <c r="E4" s="558"/>
      <c r="F4" s="558"/>
      <c r="G4" s="558"/>
      <c r="H4" s="558"/>
      <c r="I4" s="558"/>
      <c r="J4" s="558"/>
      <c r="K4" s="559"/>
    </row>
    <row r="5" spans="1:12" ht="10.5" customHeight="1">
      <c r="B5" s="555">
        <v>2</v>
      </c>
      <c r="C5" s="557" t="s">
        <v>1069</v>
      </c>
      <c r="D5" s="558"/>
      <c r="E5" s="558"/>
      <c r="F5" s="558"/>
      <c r="G5" s="558"/>
      <c r="H5" s="558"/>
      <c r="I5" s="558"/>
      <c r="J5" s="558"/>
      <c r="K5" s="559"/>
    </row>
    <row r="6" spans="1:12" ht="10.5" customHeight="1">
      <c r="B6" s="555">
        <v>3</v>
      </c>
      <c r="C6" s="557" t="s">
        <v>1070</v>
      </c>
      <c r="D6" s="558"/>
      <c r="E6" s="558"/>
      <c r="F6" s="558"/>
      <c r="G6" s="558"/>
      <c r="H6" s="558"/>
      <c r="I6" s="558"/>
      <c r="J6" s="558"/>
      <c r="K6" s="559"/>
    </row>
    <row r="7" spans="1:12" ht="10.5" customHeight="1">
      <c r="B7" s="555">
        <v>4</v>
      </c>
      <c r="C7" s="557" t="s">
        <v>1071</v>
      </c>
      <c r="D7" s="558"/>
      <c r="E7" s="558"/>
      <c r="F7" s="558"/>
      <c r="G7" s="558"/>
      <c r="H7" s="558"/>
      <c r="I7" s="558"/>
      <c r="J7" s="558"/>
      <c r="K7" s="559"/>
    </row>
    <row r="8" spans="1:12" ht="10.5" customHeight="1">
      <c r="B8" s="560"/>
      <c r="C8" s="557" t="s">
        <v>1072</v>
      </c>
      <c r="D8" s="561"/>
      <c r="E8" s="561"/>
      <c r="F8" s="561"/>
      <c r="G8" s="561"/>
      <c r="H8" s="561"/>
      <c r="I8" s="561"/>
      <c r="J8" s="561"/>
      <c r="K8" s="562"/>
    </row>
    <row r="9" spans="1:12" ht="10.5" customHeight="1">
      <c r="B9" s="560"/>
      <c r="C9" s="557" t="s">
        <v>1073</v>
      </c>
      <c r="D9" s="561"/>
      <c r="E9" s="561"/>
      <c r="F9" s="561"/>
      <c r="G9" s="561"/>
      <c r="H9" s="561"/>
      <c r="I9" s="561"/>
      <c r="J9" s="561"/>
      <c r="K9" s="562"/>
    </row>
    <row r="10" spans="1:12" ht="10.5" customHeight="1">
      <c r="B10" s="560"/>
      <c r="C10" s="557" t="s">
        <v>1074</v>
      </c>
      <c r="D10" s="561"/>
      <c r="E10" s="561"/>
      <c r="F10" s="561"/>
      <c r="G10" s="561"/>
      <c r="H10" s="561"/>
      <c r="I10" s="561"/>
      <c r="J10" s="561"/>
      <c r="K10" s="562"/>
    </row>
    <row r="11" spans="1:12" ht="10.5" customHeight="1">
      <c r="B11" s="560"/>
      <c r="C11" s="561"/>
      <c r="D11" s="561"/>
      <c r="E11" s="561"/>
      <c r="F11" s="561"/>
      <c r="G11" s="561"/>
      <c r="H11" s="561"/>
      <c r="I11" s="561"/>
      <c r="J11" s="561"/>
      <c r="K11" s="562"/>
    </row>
    <row r="12" spans="1:12" ht="10.5" customHeight="1">
      <c r="B12" s="563"/>
      <c r="C12" s="564"/>
      <c r="D12" s="564"/>
      <c r="E12" s="565" t="s">
        <v>1075</v>
      </c>
      <c r="F12" s="565"/>
      <c r="G12" s="565"/>
      <c r="H12" s="566"/>
      <c r="I12" s="565" t="s">
        <v>1076</v>
      </c>
      <c r="J12" s="566"/>
      <c r="K12" s="567"/>
    </row>
    <row r="13" spans="1:12" ht="10.5" customHeight="1">
      <c r="B13" s="560" t="s">
        <v>636</v>
      </c>
      <c r="C13" s="568" t="s">
        <v>1077</v>
      </c>
      <c r="D13" s="569" t="s">
        <v>1078</v>
      </c>
      <c r="E13" s="569" t="s">
        <v>1079</v>
      </c>
      <c r="F13" s="569" t="s">
        <v>1080</v>
      </c>
      <c r="G13" s="569" t="s">
        <v>1081</v>
      </c>
      <c r="H13" s="569" t="s">
        <v>1082</v>
      </c>
      <c r="I13" s="570" t="s">
        <v>1082</v>
      </c>
      <c r="J13" s="570" t="s">
        <v>1081</v>
      </c>
      <c r="K13" s="571" t="s">
        <v>636</v>
      </c>
      <c r="L13" s="2651"/>
    </row>
    <row r="14" spans="1:12" ht="10.5" customHeight="1">
      <c r="B14" s="572" t="s">
        <v>639</v>
      </c>
      <c r="C14" s="573" t="s">
        <v>648</v>
      </c>
      <c r="D14" s="574" t="s">
        <v>649</v>
      </c>
      <c r="E14" s="574" t="s">
        <v>650</v>
      </c>
      <c r="F14" s="574" t="s">
        <v>651</v>
      </c>
      <c r="G14" s="574" t="s">
        <v>652</v>
      </c>
      <c r="H14" s="574" t="s">
        <v>653</v>
      </c>
      <c r="I14" s="575" t="s">
        <v>1083</v>
      </c>
      <c r="J14" s="575" t="s">
        <v>1084</v>
      </c>
      <c r="K14" s="576" t="s">
        <v>639</v>
      </c>
      <c r="L14" s="2651"/>
    </row>
    <row r="15" spans="1:12" ht="10.5" customHeight="1">
      <c r="B15" s="572">
        <v>1</v>
      </c>
      <c r="C15" s="577" t="s">
        <v>1085</v>
      </c>
      <c r="D15" s="578">
        <v>1</v>
      </c>
      <c r="E15" s="579">
        <v>1000</v>
      </c>
      <c r="F15" s="579">
        <v>1000</v>
      </c>
      <c r="G15" s="574" t="s">
        <v>572</v>
      </c>
      <c r="H15" s="579">
        <v>1000</v>
      </c>
      <c r="I15" s="575">
        <v>1</v>
      </c>
      <c r="J15" s="575" t="s">
        <v>572</v>
      </c>
      <c r="K15" s="580">
        <v>1</v>
      </c>
      <c r="L15" s="2651"/>
    </row>
    <row r="16" spans="1:12" ht="10.5" customHeight="1">
      <c r="B16" s="572">
        <v>2</v>
      </c>
      <c r="C16" s="581"/>
      <c r="D16" s="582"/>
      <c r="E16" s="582"/>
      <c r="F16" s="582"/>
      <c r="G16" s="582"/>
      <c r="H16" s="582"/>
      <c r="I16" s="583"/>
      <c r="J16" s="583"/>
      <c r="K16" s="580">
        <v>2</v>
      </c>
      <c r="L16" s="2651"/>
    </row>
    <row r="17" spans="1:12" ht="10.5" customHeight="1">
      <c r="B17" s="572">
        <v>3</v>
      </c>
      <c r="C17" s="581"/>
      <c r="D17" s="582"/>
      <c r="E17" s="582"/>
      <c r="F17" s="582"/>
      <c r="G17" s="582"/>
      <c r="H17" s="582"/>
      <c r="I17" s="583"/>
      <c r="J17" s="583"/>
      <c r="K17" s="580">
        <v>3</v>
      </c>
      <c r="L17" s="2651"/>
    </row>
    <row r="18" spans="1:12" ht="10.5" customHeight="1">
      <c r="B18" s="572">
        <v>4</v>
      </c>
      <c r="C18" s="581"/>
      <c r="D18" s="582"/>
      <c r="E18" s="582"/>
      <c r="F18" s="582"/>
      <c r="G18" s="582"/>
      <c r="H18" s="582"/>
      <c r="I18" s="583"/>
      <c r="J18" s="583"/>
      <c r="K18" s="580">
        <v>4</v>
      </c>
      <c r="L18" s="2651"/>
    </row>
    <row r="19" spans="1:12" ht="10.5" customHeight="1">
      <c r="B19" s="572">
        <v>5</v>
      </c>
      <c r="C19" s="581"/>
      <c r="D19" s="582"/>
      <c r="E19" s="582"/>
      <c r="F19" s="582"/>
      <c r="G19" s="582"/>
      <c r="H19" s="582"/>
      <c r="I19" s="583"/>
      <c r="J19" s="583"/>
      <c r="K19" s="580">
        <v>5</v>
      </c>
    </row>
    <row r="20" spans="1:12" ht="10.5" customHeight="1">
      <c r="B20" s="572">
        <v>6</v>
      </c>
      <c r="C20" s="581"/>
      <c r="D20" s="582"/>
      <c r="E20" s="582"/>
      <c r="F20" s="582"/>
      <c r="G20" s="582"/>
      <c r="H20" s="582"/>
      <c r="I20" s="583"/>
      <c r="J20" s="583"/>
      <c r="K20" s="580">
        <v>6</v>
      </c>
    </row>
    <row r="21" spans="1:12" ht="10.5" customHeight="1">
      <c r="B21" s="572">
        <v>7</v>
      </c>
      <c r="C21" s="581"/>
      <c r="D21" s="582"/>
      <c r="E21" s="582"/>
      <c r="F21" s="582"/>
      <c r="G21" s="582"/>
      <c r="H21" s="582"/>
      <c r="I21" s="583"/>
      <c r="J21" s="583"/>
      <c r="K21" s="580">
        <v>7</v>
      </c>
    </row>
    <row r="22" spans="1:12" ht="10.5" customHeight="1">
      <c r="A22" s="584"/>
      <c r="B22" s="572">
        <v>8</v>
      </c>
      <c r="C22" s="581"/>
      <c r="D22" s="582"/>
      <c r="E22" s="582"/>
      <c r="F22" s="582"/>
      <c r="G22" s="582"/>
      <c r="H22" s="582"/>
      <c r="I22" s="583"/>
      <c r="J22" s="583"/>
      <c r="K22" s="580">
        <v>8</v>
      </c>
    </row>
    <row r="23" spans="1:12" ht="10.5" customHeight="1">
      <c r="A23" s="584"/>
      <c r="B23" s="572">
        <v>9</v>
      </c>
      <c r="C23" s="581"/>
      <c r="D23" s="582"/>
      <c r="E23" s="582"/>
      <c r="F23" s="582"/>
      <c r="G23" s="582"/>
      <c r="H23" s="582"/>
      <c r="I23" s="583"/>
      <c r="J23" s="583"/>
      <c r="K23" s="580">
        <v>9</v>
      </c>
    </row>
    <row r="24" spans="1:12" ht="10.5" customHeight="1">
      <c r="A24" s="584"/>
      <c r="B24" s="572">
        <v>10</v>
      </c>
      <c r="C24" s="581"/>
      <c r="D24" s="595"/>
      <c r="E24" s="579"/>
      <c r="F24" s="595"/>
      <c r="G24" s="595"/>
      <c r="H24" s="595"/>
      <c r="I24" s="574"/>
      <c r="J24" s="574"/>
      <c r="K24" s="580">
        <v>10</v>
      </c>
    </row>
    <row r="25" spans="1:12" ht="10.5" customHeight="1">
      <c r="A25" s="584"/>
      <c r="B25" s="552" t="s">
        <v>1086</v>
      </c>
      <c r="C25" s="558"/>
      <c r="D25" s="558"/>
      <c r="E25" s="558"/>
      <c r="F25" s="558"/>
      <c r="G25" s="558"/>
      <c r="H25" s="558"/>
      <c r="I25" s="558"/>
      <c r="J25" s="558"/>
      <c r="K25" s="559"/>
    </row>
    <row r="26" spans="1:12" ht="10.5" customHeight="1">
      <c r="A26" s="584"/>
      <c r="B26" s="555" t="s">
        <v>705</v>
      </c>
      <c r="C26" s="2652"/>
      <c r="D26" s="2652"/>
      <c r="E26" s="2652"/>
      <c r="F26" s="2652"/>
      <c r="G26" s="2652"/>
      <c r="H26" s="2652"/>
      <c r="I26" s="2652"/>
      <c r="J26" s="2652"/>
      <c r="K26" s="2653"/>
      <c r="L26" s="585"/>
    </row>
    <row r="27" spans="1:12" ht="10.5" customHeight="1">
      <c r="A27" s="556"/>
      <c r="B27" s="560">
        <v>1</v>
      </c>
      <c r="C27" s="561" t="s">
        <v>1087</v>
      </c>
      <c r="D27" s="561"/>
      <c r="E27" s="561"/>
      <c r="F27" s="561"/>
      <c r="G27" s="561"/>
      <c r="H27" s="561"/>
      <c r="I27" s="561"/>
      <c r="J27" s="561"/>
      <c r="K27" s="562"/>
    </row>
    <row r="28" spans="1:12" ht="10.5" customHeight="1">
      <c r="A28" s="556"/>
      <c r="B28" s="560">
        <v>2</v>
      </c>
      <c r="C28" s="561" t="s">
        <v>1088</v>
      </c>
      <c r="D28" s="561"/>
      <c r="E28" s="561"/>
      <c r="F28" s="561"/>
      <c r="G28" s="561"/>
      <c r="H28" s="561"/>
      <c r="I28" s="561"/>
      <c r="J28" s="561"/>
      <c r="K28" s="562"/>
    </row>
    <row r="29" spans="1:12" ht="10.5" customHeight="1">
      <c r="A29" s="586"/>
      <c r="B29" s="560">
        <v>3</v>
      </c>
      <c r="C29" s="561" t="s">
        <v>1089</v>
      </c>
      <c r="D29" s="561"/>
      <c r="E29" s="561"/>
      <c r="F29" s="561"/>
      <c r="G29" s="561"/>
      <c r="H29" s="561"/>
      <c r="I29" s="561"/>
      <c r="J29" s="561"/>
      <c r="K29" s="562"/>
    </row>
    <row r="30" spans="1:12" ht="10.5" customHeight="1">
      <c r="A30" s="556"/>
      <c r="B30" s="560">
        <v>4</v>
      </c>
      <c r="C30" s="561" t="s">
        <v>1090</v>
      </c>
      <c r="D30" s="561"/>
      <c r="E30" s="561"/>
      <c r="F30" s="561"/>
      <c r="G30" s="561"/>
      <c r="H30" s="561"/>
      <c r="I30" s="561"/>
      <c r="J30" s="561"/>
      <c r="K30" s="562"/>
      <c r="L30" s="585"/>
    </row>
    <row r="31" spans="1:12" ht="10.5" customHeight="1">
      <c r="A31" s="556"/>
      <c r="B31" s="560">
        <v>5</v>
      </c>
      <c r="C31" s="561" t="s">
        <v>1091</v>
      </c>
      <c r="D31" s="561"/>
      <c r="E31" s="561"/>
      <c r="F31" s="561"/>
      <c r="G31" s="561"/>
      <c r="H31" s="561"/>
      <c r="I31" s="561"/>
      <c r="J31" s="561"/>
      <c r="K31" s="562"/>
      <c r="L31" s="587"/>
    </row>
    <row r="32" spans="1:12" ht="10.5" customHeight="1">
      <c r="A32" s="556"/>
      <c r="B32" s="560">
        <v>6</v>
      </c>
      <c r="C32" s="561" t="s">
        <v>1092</v>
      </c>
      <c r="D32" s="561"/>
      <c r="E32" s="561"/>
      <c r="F32" s="561"/>
      <c r="G32" s="561"/>
      <c r="H32" s="561"/>
      <c r="I32" s="561"/>
      <c r="J32" s="561"/>
      <c r="K32" s="562"/>
    </row>
    <row r="33" spans="1:12" ht="10.5" customHeight="1">
      <c r="A33" s="556"/>
      <c r="B33" s="560"/>
      <c r="C33" s="561"/>
      <c r="D33" s="561"/>
      <c r="E33" s="561"/>
      <c r="F33" s="561"/>
      <c r="G33" s="561"/>
      <c r="H33" s="561"/>
      <c r="I33" s="561"/>
      <c r="J33" s="561"/>
      <c r="K33" s="562"/>
    </row>
    <row r="34" spans="1:12" ht="10.5" customHeight="1">
      <c r="A34" s="556"/>
      <c r="B34" s="588"/>
      <c r="C34" s="589"/>
      <c r="D34" s="590" t="s">
        <v>1093</v>
      </c>
      <c r="E34" s="565"/>
      <c r="F34" s="590" t="s">
        <v>1094</v>
      </c>
      <c r="G34" s="565"/>
      <c r="H34" s="590" t="s">
        <v>1095</v>
      </c>
      <c r="I34" s="565"/>
      <c r="J34" s="591" t="s">
        <v>1096</v>
      </c>
      <c r="K34" s="592"/>
      <c r="L34" s="4013" t="s">
        <v>554</v>
      </c>
    </row>
    <row r="35" spans="1:12" ht="10.5" customHeight="1">
      <c r="A35" s="556"/>
      <c r="B35" s="560" t="s">
        <v>636</v>
      </c>
      <c r="C35" s="569" t="s">
        <v>906</v>
      </c>
      <c r="D35" s="569" t="s">
        <v>1097</v>
      </c>
      <c r="E35" s="569" t="s">
        <v>1098</v>
      </c>
      <c r="F35" s="569" t="s">
        <v>1097</v>
      </c>
      <c r="G35" s="569" t="s">
        <v>1098</v>
      </c>
      <c r="H35" s="569" t="s">
        <v>1097</v>
      </c>
      <c r="I35" s="569" t="s">
        <v>1098</v>
      </c>
      <c r="J35" s="569" t="s">
        <v>1099</v>
      </c>
      <c r="K35" s="593" t="s">
        <v>636</v>
      </c>
      <c r="L35" s="4013"/>
    </row>
    <row r="36" spans="1:12" ht="10.5" customHeight="1">
      <c r="A36" s="556"/>
      <c r="B36" s="572" t="s">
        <v>639</v>
      </c>
      <c r="C36" s="574" t="s">
        <v>648</v>
      </c>
      <c r="D36" s="574" t="s">
        <v>649</v>
      </c>
      <c r="E36" s="574" t="s">
        <v>650</v>
      </c>
      <c r="F36" s="574" t="s">
        <v>651</v>
      </c>
      <c r="G36" s="574" t="s">
        <v>652</v>
      </c>
      <c r="H36" s="574" t="s">
        <v>653</v>
      </c>
      <c r="I36" s="574" t="s">
        <v>1083</v>
      </c>
      <c r="J36" s="574" t="s">
        <v>1084</v>
      </c>
      <c r="K36" s="580" t="s">
        <v>639</v>
      </c>
      <c r="L36" s="4013"/>
    </row>
    <row r="37" spans="1:12" ht="10.5" customHeight="1">
      <c r="B37" s="572">
        <v>11</v>
      </c>
      <c r="C37" s="594" t="s">
        <v>1100</v>
      </c>
      <c r="D37" s="574" t="s">
        <v>572</v>
      </c>
      <c r="E37" s="574" t="s">
        <v>572</v>
      </c>
      <c r="F37" s="595">
        <v>1000</v>
      </c>
      <c r="G37" s="596">
        <v>1</v>
      </c>
      <c r="H37" s="574" t="s">
        <v>572</v>
      </c>
      <c r="I37" s="574" t="s">
        <v>572</v>
      </c>
      <c r="J37" s="597">
        <v>33772563</v>
      </c>
      <c r="K37" s="572">
        <v>11</v>
      </c>
      <c r="L37" s="4013"/>
    </row>
    <row r="38" spans="1:12" ht="10.5" customHeight="1">
      <c r="A38" s="4014" t="s">
        <v>165</v>
      </c>
      <c r="B38" s="572">
        <v>12</v>
      </c>
      <c r="C38" s="594" t="s">
        <v>1101</v>
      </c>
      <c r="D38" s="582"/>
      <c r="E38" s="582"/>
      <c r="F38" s="574"/>
      <c r="G38" s="574"/>
      <c r="H38" s="574"/>
      <c r="I38" s="574"/>
      <c r="J38" s="598"/>
      <c r="K38" s="572">
        <v>12</v>
      </c>
      <c r="L38" s="4013"/>
    </row>
    <row r="39" spans="1:12" ht="10.5" customHeight="1">
      <c r="A39" s="4015"/>
      <c r="B39" s="572">
        <v>13</v>
      </c>
      <c r="C39" s="582" t="s">
        <v>1102</v>
      </c>
      <c r="D39" s="582"/>
      <c r="E39" s="582"/>
      <c r="F39" s="574"/>
      <c r="G39" s="574"/>
      <c r="H39" s="574"/>
      <c r="I39" s="574"/>
      <c r="J39" s="598"/>
      <c r="K39" s="572">
        <v>13</v>
      </c>
      <c r="L39" s="4013"/>
    </row>
    <row r="40" spans="1:12" ht="10.5" customHeight="1">
      <c r="A40" s="4015"/>
      <c r="B40" s="572">
        <v>14</v>
      </c>
      <c r="C40" s="582" t="s">
        <v>1103</v>
      </c>
      <c r="D40" s="582"/>
      <c r="E40" s="582"/>
      <c r="F40" s="574"/>
      <c r="G40" s="574"/>
      <c r="H40" s="574"/>
      <c r="I40" s="574"/>
      <c r="J40" s="598"/>
      <c r="K40" s="572">
        <v>14</v>
      </c>
      <c r="L40" s="4013"/>
    </row>
    <row r="41" spans="1:12" ht="10.5" customHeight="1">
      <c r="A41" s="4015"/>
      <c r="B41" s="572">
        <v>15</v>
      </c>
      <c r="C41" s="599"/>
      <c r="D41" s="582"/>
      <c r="E41" s="582"/>
      <c r="F41" s="574"/>
      <c r="G41" s="574"/>
      <c r="H41" s="574"/>
      <c r="I41" s="574"/>
      <c r="J41" s="598"/>
      <c r="K41" s="572">
        <v>15</v>
      </c>
      <c r="L41" s="4013"/>
    </row>
    <row r="42" spans="1:12" ht="10.5" customHeight="1">
      <c r="A42" s="4015"/>
      <c r="B42" s="572">
        <v>16</v>
      </c>
      <c r="C42" s="599"/>
      <c r="D42" s="582"/>
      <c r="E42" s="582"/>
      <c r="F42" s="574"/>
      <c r="G42" s="574"/>
      <c r="H42" s="574"/>
      <c r="I42" s="574"/>
      <c r="J42" s="598"/>
      <c r="K42" s="572">
        <v>16</v>
      </c>
      <c r="L42" s="4013"/>
    </row>
    <row r="43" spans="1:12" ht="10.5" customHeight="1">
      <c r="A43" s="4015"/>
      <c r="B43" s="572">
        <v>17</v>
      </c>
      <c r="C43" s="599"/>
      <c r="D43" s="582"/>
      <c r="E43" s="582"/>
      <c r="F43" s="574"/>
      <c r="G43" s="574"/>
      <c r="H43" s="574"/>
      <c r="I43" s="574"/>
      <c r="J43" s="598"/>
      <c r="K43" s="572">
        <v>17</v>
      </c>
      <c r="L43" s="4013"/>
    </row>
    <row r="44" spans="1:12" ht="10.5" customHeight="1">
      <c r="A44" s="4015"/>
      <c r="B44" s="572">
        <v>18</v>
      </c>
      <c r="C44" s="594" t="s">
        <v>1104</v>
      </c>
      <c r="D44" s="595" t="s">
        <v>1105</v>
      </c>
      <c r="E44" s="595" t="s">
        <v>572</v>
      </c>
      <c r="F44" s="595">
        <f>SUM(F37:F43)</f>
        <v>1000</v>
      </c>
      <c r="G44" s="595">
        <f>SUM(G37:G43)</f>
        <v>1</v>
      </c>
      <c r="H44" s="595" t="s">
        <v>572</v>
      </c>
      <c r="I44" s="595" t="s">
        <v>572</v>
      </c>
      <c r="J44" s="598">
        <f>SUM(J37:J43)</f>
        <v>33772563</v>
      </c>
      <c r="K44" s="572">
        <v>18</v>
      </c>
      <c r="L44" s="4013"/>
    </row>
    <row r="45" spans="1:12" ht="10.5" customHeight="1">
      <c r="A45" s="4015"/>
      <c r="B45" s="560"/>
      <c r="C45" s="561"/>
      <c r="D45" s="561"/>
      <c r="E45" s="561"/>
      <c r="F45" s="561"/>
      <c r="G45" s="561"/>
      <c r="H45" s="561"/>
      <c r="I45" s="561"/>
      <c r="J45" s="561"/>
      <c r="K45" s="562"/>
      <c r="L45" s="4013"/>
    </row>
    <row r="46" spans="1:12" ht="10.5" customHeight="1">
      <c r="A46" s="4015"/>
      <c r="B46" s="600"/>
      <c r="C46" s="2654"/>
      <c r="D46" s="561"/>
      <c r="E46" s="561"/>
      <c r="F46" s="561"/>
      <c r="G46" s="561"/>
      <c r="H46" s="561"/>
      <c r="I46" s="561"/>
      <c r="J46" s="601"/>
      <c r="K46" s="562"/>
      <c r="L46" s="4013"/>
    </row>
    <row r="47" spans="1:12" ht="10.5" customHeight="1">
      <c r="A47" s="4015"/>
      <c r="B47" s="600"/>
      <c r="C47" s="2654"/>
      <c r="D47" s="561"/>
      <c r="E47" s="561"/>
      <c r="F47" s="561"/>
      <c r="G47" s="561"/>
      <c r="H47" s="561"/>
      <c r="I47" s="561"/>
      <c r="J47" s="561"/>
      <c r="K47" s="562"/>
      <c r="L47" s="4013"/>
    </row>
    <row r="48" spans="1:12" ht="10.5" customHeight="1">
      <c r="A48" s="4015"/>
      <c r="B48" s="600"/>
      <c r="C48" s="2654"/>
      <c r="D48" s="561"/>
      <c r="E48" s="561"/>
      <c r="F48" s="561"/>
      <c r="G48" s="561"/>
      <c r="H48" s="561"/>
      <c r="I48" s="561"/>
      <c r="J48" s="561"/>
      <c r="K48" s="562"/>
      <c r="L48" s="4013"/>
    </row>
    <row r="49" spans="1:12" ht="10.5" customHeight="1">
      <c r="A49" s="4015"/>
      <c r="B49" s="600"/>
      <c r="C49" s="2654"/>
      <c r="D49" s="561"/>
      <c r="E49" s="561"/>
      <c r="F49" s="561"/>
      <c r="G49" s="561"/>
      <c r="H49" s="561"/>
      <c r="I49" s="561"/>
      <c r="J49" s="561"/>
      <c r="K49" s="562"/>
      <c r="L49" s="4013"/>
    </row>
    <row r="50" spans="1:12" ht="10.5" customHeight="1">
      <c r="A50" s="4015"/>
      <c r="B50" s="600"/>
      <c r="C50" s="2654"/>
      <c r="D50" s="561"/>
      <c r="E50" s="561"/>
      <c r="F50" s="561"/>
      <c r="G50" s="561"/>
      <c r="H50" s="561"/>
      <c r="I50" s="561"/>
      <c r="J50" s="561"/>
      <c r="K50" s="562"/>
      <c r="L50" s="4013"/>
    </row>
    <row r="51" spans="1:12" ht="10.5" customHeight="1">
      <c r="A51" s="4015"/>
      <c r="B51" s="600"/>
      <c r="C51" s="2654"/>
      <c r="D51" s="561"/>
      <c r="E51" s="561"/>
      <c r="F51" s="561"/>
      <c r="G51" s="561"/>
      <c r="H51" s="561"/>
      <c r="I51" s="561"/>
      <c r="J51" s="561"/>
      <c r="K51" s="562"/>
      <c r="L51" s="4013"/>
    </row>
    <row r="52" spans="1:12" ht="10.5" customHeight="1">
      <c r="A52" s="4015"/>
      <c r="B52" s="600"/>
      <c r="C52" s="2654"/>
      <c r="D52" s="2654"/>
      <c r="E52" s="2654"/>
      <c r="F52" s="2654"/>
      <c r="G52" s="2654"/>
      <c r="H52" s="2654"/>
      <c r="I52" s="2654"/>
      <c r="J52" s="2654"/>
      <c r="K52" s="2655"/>
      <c r="L52" s="4013"/>
    </row>
    <row r="53" spans="1:12" ht="10.5" customHeight="1">
      <c r="A53" s="4015"/>
      <c r="B53" s="602"/>
      <c r="C53" s="2656"/>
      <c r="D53" s="2656"/>
      <c r="E53" s="2656"/>
      <c r="F53" s="2656"/>
      <c r="G53" s="2656"/>
      <c r="H53" s="2656"/>
      <c r="I53" s="2656"/>
      <c r="J53" s="2656"/>
      <c r="K53" s="2657"/>
      <c r="L53" s="4013"/>
    </row>
    <row r="54" spans="1:12"/>
    <row r="55" spans="1:12"/>
    <row r="56" spans="1:12"/>
    <row r="57" spans="1:12"/>
    <row r="58" spans="1:12"/>
    <row r="59" spans="1:12">
      <c r="A59" s="603"/>
    </row>
    <row r="60" spans="1:12" hidden="1"/>
    <row r="61" spans="1:12"/>
  </sheetData>
  <mergeCells count="3">
    <mergeCell ref="L1:L2"/>
    <mergeCell ref="L34:L53"/>
    <mergeCell ref="A38:A53"/>
  </mergeCells>
  <printOptions horizontalCentered="1" verticalCentered="1"/>
  <pageMargins left="1" right="1" top="0.5" bottom="0.5" header="0" footer="0"/>
  <pageSetup scale="80"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Zeros="0" view="pageBreakPreview" topLeftCell="A73" zoomScaleNormal="130" zoomScaleSheetLayoutView="100" workbookViewId="0"/>
  </sheetViews>
  <sheetFormatPr defaultColWidth="0" defaultRowHeight="11.25" zeroHeight="1"/>
  <cols>
    <col min="1" max="1" width="5.5" style="610" customWidth="1"/>
    <col min="2" max="2" width="5.6640625" style="610" customWidth="1"/>
    <col min="3" max="3" width="60.83203125" style="610" customWidth="1"/>
    <col min="4" max="4" width="12.6640625" style="610" customWidth="1"/>
    <col min="5" max="5" width="12.33203125" style="610" customWidth="1"/>
    <col min="6" max="6" width="6.1640625" style="610" customWidth="1"/>
    <col min="7" max="8" width="9.33203125" style="610" customWidth="1"/>
    <col min="9" max="9" width="10.5" style="610" bestFit="1" customWidth="1"/>
    <col min="10" max="16384" width="0" style="610" hidden="1"/>
  </cols>
  <sheetData>
    <row r="1" spans="1:8" ht="11.45" customHeight="1">
      <c r="A1" s="604" t="s">
        <v>1106</v>
      </c>
      <c r="B1" s="605"/>
      <c r="C1" s="605"/>
      <c r="D1" s="606"/>
      <c r="E1" s="607"/>
      <c r="F1" s="608">
        <v>21</v>
      </c>
    </row>
    <row r="2" spans="1:8" ht="11.45" customHeight="1">
      <c r="A2" s="1495" t="s">
        <v>1107</v>
      </c>
      <c r="B2" s="2658"/>
      <c r="C2" s="2658"/>
      <c r="D2" s="2658"/>
      <c r="E2" s="2658"/>
      <c r="F2" s="2659"/>
    </row>
    <row r="3" spans="1:8" ht="11.45" customHeight="1">
      <c r="A3" s="2660" t="s">
        <v>705</v>
      </c>
      <c r="B3" s="2661"/>
      <c r="C3" s="2661"/>
      <c r="D3" s="2661"/>
      <c r="E3" s="2661"/>
      <c r="F3" s="2662"/>
    </row>
    <row r="4" spans="1:8" ht="11.45" customHeight="1">
      <c r="A4" s="2663"/>
      <c r="B4" s="607"/>
      <c r="C4" s="607"/>
      <c r="D4" s="607"/>
      <c r="E4" s="607"/>
      <c r="F4" s="2664"/>
    </row>
    <row r="5" spans="1:8" ht="11.45" customHeight="1">
      <c r="A5" s="113"/>
      <c r="B5" s="114" t="s">
        <v>1108</v>
      </c>
      <c r="C5" s="114"/>
      <c r="D5" s="2665"/>
      <c r="E5" s="2665"/>
      <c r="F5" s="2666"/>
      <c r="G5" s="114"/>
      <c r="H5" s="114"/>
    </row>
    <row r="6" spans="1:8" ht="11.45" customHeight="1">
      <c r="A6" s="2667" t="s">
        <v>1109</v>
      </c>
      <c r="B6" s="114"/>
      <c r="C6" s="114"/>
      <c r="D6" s="2665"/>
      <c r="E6" s="2665"/>
      <c r="F6" s="2666"/>
      <c r="G6" s="114"/>
      <c r="H6" s="114"/>
    </row>
    <row r="7" spans="1:8" ht="11.45" customHeight="1">
      <c r="A7" s="2667" t="s">
        <v>1110</v>
      </c>
      <c r="B7" s="114"/>
      <c r="C7" s="114"/>
      <c r="D7" s="2665"/>
      <c r="E7" s="2665"/>
      <c r="F7" s="2666"/>
      <c r="G7" s="114"/>
      <c r="H7" s="114"/>
    </row>
    <row r="8" spans="1:8" ht="11.45" customHeight="1">
      <c r="A8" s="2667" t="s">
        <v>1111</v>
      </c>
      <c r="B8" s="114"/>
      <c r="C8" s="114"/>
      <c r="D8" s="2665"/>
      <c r="E8" s="2665"/>
      <c r="F8" s="2666"/>
      <c r="G8" s="114"/>
      <c r="H8" s="114"/>
    </row>
    <row r="9" spans="1:8" ht="11.45" customHeight="1">
      <c r="A9" s="2667" t="s">
        <v>1112</v>
      </c>
      <c r="B9" s="114"/>
      <c r="C9" s="114"/>
      <c r="D9" s="2665"/>
      <c r="E9" s="2665"/>
      <c r="F9" s="2666"/>
      <c r="G9" s="114"/>
      <c r="H9" s="114"/>
    </row>
    <row r="10" spans="1:8" ht="11.45" customHeight="1">
      <c r="A10" s="2667" t="s">
        <v>1113</v>
      </c>
      <c r="B10" s="114"/>
      <c r="C10" s="114"/>
      <c r="D10" s="2665"/>
      <c r="E10" s="2665"/>
      <c r="F10" s="2666"/>
      <c r="G10" s="114"/>
      <c r="H10" s="114"/>
    </row>
    <row r="11" spans="1:8" ht="11.45" customHeight="1">
      <c r="A11" s="2667" t="s">
        <v>1114</v>
      </c>
      <c r="B11" s="114"/>
      <c r="C11" s="114"/>
      <c r="D11" s="2665"/>
      <c r="E11" s="2665"/>
      <c r="F11" s="2666"/>
      <c r="G11" s="114"/>
      <c r="H11" s="114"/>
    </row>
    <row r="12" spans="1:8" ht="11.45" customHeight="1">
      <c r="A12" s="2667" t="s">
        <v>1115</v>
      </c>
      <c r="B12" s="114"/>
      <c r="C12" s="114"/>
      <c r="D12" s="2665"/>
      <c r="E12" s="2665"/>
      <c r="F12" s="2666"/>
      <c r="G12" s="114"/>
      <c r="H12" s="114"/>
    </row>
    <row r="13" spans="1:8" ht="11.45" customHeight="1">
      <c r="A13" s="2667" t="s">
        <v>1116</v>
      </c>
      <c r="B13" s="114"/>
      <c r="C13" s="114"/>
      <c r="D13" s="2665"/>
      <c r="E13" s="2665"/>
      <c r="F13" s="2666"/>
      <c r="G13" s="114"/>
      <c r="H13" s="114"/>
    </row>
    <row r="14" spans="1:8" ht="11.45" customHeight="1">
      <c r="A14" s="2667" t="s">
        <v>1117</v>
      </c>
      <c r="B14" s="114"/>
      <c r="C14" s="114"/>
      <c r="D14" s="2665"/>
      <c r="E14" s="2665"/>
      <c r="F14" s="2666"/>
      <c r="G14" s="114"/>
      <c r="H14" s="114"/>
    </row>
    <row r="15" spans="1:8" ht="11.45" customHeight="1">
      <c r="A15" s="2667" t="s">
        <v>1118</v>
      </c>
      <c r="B15" s="114"/>
      <c r="C15" s="114"/>
      <c r="D15" s="2665"/>
      <c r="E15" s="2665"/>
      <c r="F15" s="2666"/>
      <c r="G15" s="114"/>
      <c r="H15" s="114"/>
    </row>
    <row r="16" spans="1:8" ht="11.45" customHeight="1">
      <c r="A16" s="2667" t="s">
        <v>1119</v>
      </c>
      <c r="B16" s="114"/>
      <c r="C16" s="114"/>
      <c r="D16" s="2665"/>
      <c r="E16" s="2665"/>
      <c r="F16" s="2666"/>
      <c r="G16" s="114"/>
      <c r="H16" s="114"/>
    </row>
    <row r="17" spans="1:8" ht="11.45" customHeight="1">
      <c r="A17" s="2667" t="s">
        <v>1120</v>
      </c>
      <c r="B17" s="114"/>
      <c r="C17" s="114"/>
      <c r="D17" s="2665"/>
      <c r="E17" s="2665"/>
      <c r="F17" s="2666"/>
      <c r="G17" s="114"/>
      <c r="H17" s="114"/>
    </row>
    <row r="18" spans="1:8" ht="11.45" customHeight="1">
      <c r="A18" s="2668"/>
      <c r="B18" s="2669"/>
      <c r="C18" s="2669"/>
      <c r="D18" s="2669"/>
      <c r="E18" s="2669"/>
      <c r="F18" s="2670"/>
    </row>
    <row r="19" spans="1:8" ht="11.45" customHeight="1">
      <c r="A19" s="609" t="s">
        <v>1121</v>
      </c>
      <c r="B19" s="2671"/>
      <c r="C19" s="2671"/>
      <c r="D19" s="2671"/>
      <c r="E19" s="2671"/>
      <c r="F19" s="2672"/>
    </row>
    <row r="20" spans="1:8" ht="11.45" customHeight="1">
      <c r="A20" s="1500" t="s">
        <v>636</v>
      </c>
      <c r="B20" s="1500" t="s">
        <v>778</v>
      </c>
      <c r="C20" s="1500" t="s">
        <v>1122</v>
      </c>
      <c r="D20" s="1500" t="s">
        <v>1123</v>
      </c>
      <c r="E20" s="1500" t="s">
        <v>1124</v>
      </c>
      <c r="F20" s="1500" t="s">
        <v>636</v>
      </c>
      <c r="G20" s="114"/>
      <c r="H20" s="114"/>
    </row>
    <row r="21" spans="1:8" ht="11.45" customHeight="1" thickBot="1">
      <c r="A21" s="784" t="s">
        <v>639</v>
      </c>
      <c r="B21" s="784" t="s">
        <v>782</v>
      </c>
      <c r="C21" s="784" t="s">
        <v>648</v>
      </c>
      <c r="D21" s="784" t="s">
        <v>649</v>
      </c>
      <c r="E21" s="784" t="s">
        <v>650</v>
      </c>
      <c r="F21" s="784" t="s">
        <v>639</v>
      </c>
      <c r="G21" s="114"/>
      <c r="H21" s="114"/>
    </row>
    <row r="22" spans="1:8" ht="11.45" customHeight="1">
      <c r="A22" s="1501">
        <v>1</v>
      </c>
      <c r="B22" s="612"/>
      <c r="C22" s="612" t="s">
        <v>1125</v>
      </c>
      <c r="D22" s="2673"/>
      <c r="E22" s="2674"/>
      <c r="F22" s="1501">
        <v>1</v>
      </c>
      <c r="G22" s="114"/>
      <c r="H22" s="114"/>
    </row>
    <row r="23" spans="1:8" ht="11.45" customHeight="1">
      <c r="A23" s="1501">
        <v>2</v>
      </c>
      <c r="B23" s="612"/>
      <c r="C23" s="612" t="s">
        <v>1126</v>
      </c>
      <c r="D23" s="2675"/>
      <c r="E23" s="2674"/>
      <c r="F23" s="1501">
        <v>2</v>
      </c>
      <c r="G23" s="114"/>
      <c r="H23" s="114"/>
    </row>
    <row r="24" spans="1:8" ht="11.45" customHeight="1">
      <c r="A24" s="1501">
        <v>3</v>
      </c>
      <c r="B24" s="612"/>
      <c r="C24" s="612" t="s">
        <v>1127</v>
      </c>
      <c r="D24" s="2675"/>
      <c r="E24" s="2674"/>
      <c r="F24" s="1501">
        <v>3</v>
      </c>
      <c r="G24" s="114"/>
      <c r="H24" s="114"/>
    </row>
    <row r="25" spans="1:8" ht="11.45" customHeight="1">
      <c r="A25" s="1501">
        <v>4</v>
      </c>
      <c r="B25" s="612"/>
      <c r="C25" s="612" t="s">
        <v>1128</v>
      </c>
      <c r="D25" s="2675"/>
      <c r="E25" s="2674"/>
      <c r="F25" s="1501">
        <v>4</v>
      </c>
      <c r="G25" s="114"/>
      <c r="H25" s="114"/>
    </row>
    <row r="26" spans="1:8" ht="11.45" customHeight="1">
      <c r="A26" s="1501">
        <v>5</v>
      </c>
      <c r="B26" s="612"/>
      <c r="C26" s="612" t="s">
        <v>1129</v>
      </c>
      <c r="D26" s="2675"/>
      <c r="E26" s="2674"/>
      <c r="F26" s="1501">
        <v>5</v>
      </c>
      <c r="G26" s="114"/>
      <c r="H26" s="114"/>
    </row>
    <row r="27" spans="1:8" ht="11.45" customHeight="1">
      <c r="A27" s="1501">
        <v>6</v>
      </c>
      <c r="B27" s="612"/>
      <c r="C27" s="612" t="s">
        <v>1130</v>
      </c>
      <c r="D27" s="2675"/>
      <c r="E27" s="2674"/>
      <c r="F27" s="1501">
        <v>6</v>
      </c>
      <c r="G27" s="114"/>
      <c r="H27" s="114"/>
    </row>
    <row r="28" spans="1:8" ht="11.45" customHeight="1">
      <c r="A28" s="1501">
        <v>7</v>
      </c>
      <c r="B28" s="612"/>
      <c r="C28" s="612" t="s">
        <v>1131</v>
      </c>
      <c r="D28" s="2675"/>
      <c r="E28" s="2674"/>
      <c r="F28" s="1501">
        <v>7</v>
      </c>
      <c r="G28" s="114"/>
      <c r="H28" s="114"/>
    </row>
    <row r="29" spans="1:8" ht="11.45" customHeight="1">
      <c r="A29" s="1501">
        <v>8</v>
      </c>
      <c r="B29" s="612"/>
      <c r="C29" s="612" t="s">
        <v>1132</v>
      </c>
      <c r="D29" s="2675"/>
      <c r="E29" s="2674"/>
      <c r="F29" s="1501">
        <v>8</v>
      </c>
      <c r="G29" s="114"/>
      <c r="H29" s="114"/>
    </row>
    <row r="30" spans="1:8" ht="11.45" customHeight="1" thickBot="1">
      <c r="A30" s="1501">
        <v>9</v>
      </c>
      <c r="B30" s="612"/>
      <c r="C30" s="612" t="s">
        <v>1133</v>
      </c>
      <c r="D30" s="2676">
        <f>SUM(D22:D29)</f>
        <v>0</v>
      </c>
      <c r="E30" s="2674">
        <f>SUM(E22:E29)</f>
        <v>0</v>
      </c>
      <c r="F30" s="1501">
        <v>9</v>
      </c>
      <c r="G30" s="114"/>
      <c r="H30" s="114"/>
    </row>
    <row r="31" spans="1:8" ht="11.45" customHeight="1">
      <c r="A31" s="609" t="s">
        <v>1134</v>
      </c>
      <c r="B31" s="2671"/>
      <c r="C31" s="2671"/>
      <c r="D31" s="2677"/>
      <c r="E31" s="2677"/>
      <c r="F31" s="2672"/>
    </row>
    <row r="32" spans="1:8" ht="11.45" customHeight="1">
      <c r="A32" s="113"/>
      <c r="B32" s="2671"/>
      <c r="C32" s="2671"/>
      <c r="D32" s="2677"/>
      <c r="E32" s="2677"/>
      <c r="F32" s="2672"/>
    </row>
    <row r="33" spans="1:8" ht="11.45" customHeight="1">
      <c r="A33" s="1500" t="s">
        <v>636</v>
      </c>
      <c r="B33" s="1500" t="s">
        <v>778</v>
      </c>
      <c r="C33" s="1500" t="s">
        <v>1122</v>
      </c>
      <c r="D33" s="2678" t="s">
        <v>1123</v>
      </c>
      <c r="E33" s="2678" t="s">
        <v>1124</v>
      </c>
      <c r="F33" s="1500" t="s">
        <v>636</v>
      </c>
      <c r="G33" s="114"/>
      <c r="H33" s="114"/>
    </row>
    <row r="34" spans="1:8" ht="11.45" customHeight="1" thickBot="1">
      <c r="A34" s="784" t="s">
        <v>639</v>
      </c>
      <c r="B34" s="784" t="s">
        <v>782</v>
      </c>
      <c r="C34" s="784" t="s">
        <v>648</v>
      </c>
      <c r="D34" s="2679" t="s">
        <v>649</v>
      </c>
      <c r="E34" s="2680" t="s">
        <v>650</v>
      </c>
      <c r="F34" s="2017" t="s">
        <v>639</v>
      </c>
      <c r="G34" s="114"/>
      <c r="H34" s="114"/>
    </row>
    <row r="35" spans="1:8" ht="11.45" customHeight="1" thickBot="1">
      <c r="A35" s="1501">
        <v>10</v>
      </c>
      <c r="B35" s="612"/>
      <c r="C35" s="614" t="s">
        <v>1135</v>
      </c>
      <c r="D35" s="2681">
        <v>4876170</v>
      </c>
      <c r="E35" s="2682">
        <v>4350449</v>
      </c>
      <c r="F35" s="2683">
        <v>10</v>
      </c>
      <c r="G35" s="114"/>
      <c r="H35" s="114"/>
    </row>
    <row r="36" spans="1:8" ht="11.45" customHeight="1">
      <c r="A36" s="609" t="s">
        <v>1136</v>
      </c>
      <c r="B36" s="2671"/>
      <c r="C36" s="2671"/>
      <c r="D36" s="2677"/>
      <c r="E36" s="2677"/>
      <c r="F36" s="2672"/>
    </row>
    <row r="37" spans="1:8" ht="11.45" customHeight="1">
      <c r="A37" s="113"/>
      <c r="B37" s="2671"/>
      <c r="C37" s="2671"/>
      <c r="D37" s="2677"/>
      <c r="E37" s="2677"/>
      <c r="F37" s="2672"/>
    </row>
    <row r="38" spans="1:8" ht="11.45" customHeight="1">
      <c r="A38" s="1500" t="s">
        <v>636</v>
      </c>
      <c r="B38" s="1500" t="s">
        <v>778</v>
      </c>
      <c r="C38" s="1500" t="s">
        <v>1122</v>
      </c>
      <c r="D38" s="2678" t="s">
        <v>1123</v>
      </c>
      <c r="E38" s="2678" t="s">
        <v>1124</v>
      </c>
      <c r="F38" s="1500" t="s">
        <v>636</v>
      </c>
      <c r="G38" s="114"/>
      <c r="H38" s="114"/>
    </row>
    <row r="39" spans="1:8" ht="11.45" customHeight="1" thickBot="1">
      <c r="A39" s="784" t="s">
        <v>639</v>
      </c>
      <c r="B39" s="784" t="s">
        <v>782</v>
      </c>
      <c r="C39" s="784" t="s">
        <v>648</v>
      </c>
      <c r="D39" s="2679" t="s">
        <v>649</v>
      </c>
      <c r="E39" s="2679" t="s">
        <v>650</v>
      </c>
      <c r="F39" s="784" t="s">
        <v>639</v>
      </c>
      <c r="G39" s="114"/>
      <c r="H39" s="114"/>
    </row>
    <row r="40" spans="1:8" ht="11.45" customHeight="1">
      <c r="A40" s="1501">
        <v>11</v>
      </c>
      <c r="B40" s="612"/>
      <c r="C40" s="614" t="s">
        <v>1137</v>
      </c>
      <c r="D40" s="2684">
        <v>-53207</v>
      </c>
      <c r="E40" s="2685">
        <v>-11996</v>
      </c>
      <c r="F40" s="1504">
        <v>11</v>
      </c>
      <c r="G40" s="114"/>
      <c r="H40" s="114"/>
    </row>
    <row r="41" spans="1:8" ht="11.45" customHeight="1">
      <c r="A41" s="1501">
        <v>12</v>
      </c>
      <c r="B41" s="612"/>
      <c r="C41" s="614" t="s">
        <v>1138</v>
      </c>
      <c r="D41" s="2686">
        <v>1921974</v>
      </c>
      <c r="E41" s="2687">
        <v>1971430</v>
      </c>
      <c r="F41" s="1504">
        <v>12</v>
      </c>
      <c r="G41" s="114"/>
      <c r="H41" s="114"/>
    </row>
    <row r="42" spans="1:8" ht="11.45" customHeight="1">
      <c r="A42" s="1501">
        <v>13</v>
      </c>
      <c r="B42" s="612"/>
      <c r="C42" s="614" t="s">
        <v>1139</v>
      </c>
      <c r="D42" s="625">
        <v>1115003</v>
      </c>
      <c r="E42" s="626">
        <v>907551</v>
      </c>
      <c r="F42" s="1504">
        <v>13</v>
      </c>
      <c r="G42" s="114"/>
      <c r="H42" s="114"/>
    </row>
    <row r="43" spans="1:8" ht="11.45" customHeight="1">
      <c r="A43" s="1501">
        <v>14</v>
      </c>
      <c r="B43" s="612"/>
      <c r="C43" s="614" t="s">
        <v>1140</v>
      </c>
      <c r="D43" s="2688">
        <v>-2151</v>
      </c>
      <c r="E43" s="2689">
        <v>-8355</v>
      </c>
      <c r="F43" s="1504">
        <v>14</v>
      </c>
      <c r="G43" s="114"/>
      <c r="H43" s="114"/>
    </row>
    <row r="44" spans="1:8" ht="11.45" customHeight="1">
      <c r="A44" s="1501">
        <v>15</v>
      </c>
      <c r="B44" s="612"/>
      <c r="C44" s="614" t="s">
        <v>1141</v>
      </c>
      <c r="D44" s="2688">
        <v>120696</v>
      </c>
      <c r="E44" s="2689">
        <v>-86178</v>
      </c>
      <c r="F44" s="1504">
        <v>15</v>
      </c>
      <c r="G44" s="114"/>
      <c r="H44" s="114"/>
    </row>
    <row r="45" spans="1:8" ht="11.45" customHeight="1">
      <c r="A45" s="1501">
        <v>16</v>
      </c>
      <c r="B45" s="612"/>
      <c r="C45" s="614" t="s">
        <v>1142</v>
      </c>
      <c r="D45" s="2688">
        <v>-35556</v>
      </c>
      <c r="E45" s="2689">
        <v>1212</v>
      </c>
      <c r="F45" s="1504">
        <v>16</v>
      </c>
      <c r="G45" s="114"/>
      <c r="H45" s="114"/>
    </row>
    <row r="46" spans="1:8" ht="11.45" customHeight="1">
      <c r="A46" s="1501">
        <v>17</v>
      </c>
      <c r="B46" s="612"/>
      <c r="C46" s="614" t="s">
        <v>1143</v>
      </c>
      <c r="D46" s="2688">
        <v>-89179</v>
      </c>
      <c r="E46" s="2689">
        <v>-55928</v>
      </c>
      <c r="F46" s="1504">
        <v>17</v>
      </c>
      <c r="G46" s="114"/>
      <c r="H46" s="114"/>
    </row>
    <row r="47" spans="1:8" ht="11.45" customHeight="1">
      <c r="A47" s="1501">
        <v>18</v>
      </c>
      <c r="B47" s="612"/>
      <c r="C47" s="614" t="s">
        <v>1144</v>
      </c>
      <c r="D47" s="2688">
        <v>20249</v>
      </c>
      <c r="E47" s="2689">
        <v>-171876</v>
      </c>
      <c r="F47" s="1504">
        <v>18</v>
      </c>
      <c r="G47" s="114"/>
      <c r="H47" s="114"/>
    </row>
    <row r="48" spans="1:8" ht="11.45" customHeight="1">
      <c r="A48" s="1501">
        <v>19</v>
      </c>
      <c r="B48" s="612"/>
      <c r="C48" s="614" t="s">
        <v>1145</v>
      </c>
      <c r="D48" s="2688">
        <f>SUM(D40:D47)+D35</f>
        <v>7873999</v>
      </c>
      <c r="E48" s="2689">
        <f>SUM(E40:E47)+E35</f>
        <v>6896309</v>
      </c>
      <c r="F48" s="1504">
        <v>19</v>
      </c>
      <c r="G48" s="114"/>
      <c r="H48" s="114"/>
    </row>
    <row r="49" spans="1:9" ht="11.45" customHeight="1">
      <c r="A49" s="1500">
        <v>20</v>
      </c>
      <c r="B49" s="615"/>
      <c r="C49" s="616" t="s">
        <v>1146</v>
      </c>
      <c r="D49" s="2690"/>
      <c r="E49" s="2691"/>
      <c r="F49" s="1516">
        <v>20</v>
      </c>
      <c r="G49" s="114"/>
      <c r="H49" s="114"/>
    </row>
    <row r="50" spans="1:9" ht="11.45" customHeight="1">
      <c r="A50" s="784"/>
      <c r="B50" s="617"/>
      <c r="C50" s="618" t="s">
        <v>1147</v>
      </c>
      <c r="D50" s="2692"/>
      <c r="E50" s="2693"/>
      <c r="F50" s="2017"/>
      <c r="G50" s="114"/>
      <c r="H50" s="2694"/>
    </row>
    <row r="51" spans="1:9" ht="11.45" customHeight="1" thickBot="1">
      <c r="A51" s="1501">
        <v>21</v>
      </c>
      <c r="B51" s="612"/>
      <c r="C51" s="614" t="s">
        <v>1148</v>
      </c>
      <c r="D51" s="2695">
        <f>SUM(D48:D50)</f>
        <v>7873999</v>
      </c>
      <c r="E51" s="2696">
        <f>SUM(E48:E50)</f>
        <v>6896309</v>
      </c>
      <c r="F51" s="1504">
        <v>21</v>
      </c>
      <c r="G51" s="114"/>
      <c r="H51" s="114"/>
      <c r="I51" s="619"/>
    </row>
    <row r="52" spans="1:9" ht="11.45" customHeight="1">
      <c r="A52" s="609" t="s">
        <v>1149</v>
      </c>
      <c r="B52" s="2671"/>
      <c r="C52" s="2671"/>
      <c r="D52" s="2677"/>
      <c r="E52" s="2677"/>
      <c r="F52" s="2672"/>
    </row>
    <row r="53" spans="1:9" ht="11.45" customHeight="1">
      <c r="A53" s="113"/>
      <c r="B53" s="2671"/>
      <c r="C53" s="2671"/>
      <c r="D53" s="2677"/>
      <c r="E53" s="2677"/>
      <c r="F53" s="2672"/>
    </row>
    <row r="54" spans="1:9" ht="11.45" customHeight="1">
      <c r="A54" s="1500" t="s">
        <v>636</v>
      </c>
      <c r="B54" s="1500" t="s">
        <v>778</v>
      </c>
      <c r="C54" s="1500" t="s">
        <v>1122</v>
      </c>
      <c r="D54" s="2678" t="s">
        <v>1123</v>
      </c>
      <c r="E54" s="2678" t="s">
        <v>1124</v>
      </c>
      <c r="F54" s="1500" t="s">
        <v>636</v>
      </c>
      <c r="G54" s="114"/>
      <c r="H54" s="114"/>
    </row>
    <row r="55" spans="1:9" ht="11.45" customHeight="1" thickBot="1">
      <c r="A55" s="784" t="s">
        <v>639</v>
      </c>
      <c r="B55" s="784" t="s">
        <v>782</v>
      </c>
      <c r="C55" s="784" t="s">
        <v>648</v>
      </c>
      <c r="D55" s="2679" t="s">
        <v>649</v>
      </c>
      <c r="E55" s="2679" t="s">
        <v>650</v>
      </c>
      <c r="F55" s="784" t="s">
        <v>639</v>
      </c>
      <c r="G55" s="114"/>
      <c r="H55" s="114"/>
    </row>
    <row r="56" spans="1:9" ht="11.45" customHeight="1">
      <c r="A56" s="1501">
        <v>22</v>
      </c>
      <c r="B56" s="1501"/>
      <c r="C56" s="614" t="s">
        <v>1150</v>
      </c>
      <c r="D56" s="2697">
        <v>58163</v>
      </c>
      <c r="E56" s="2698">
        <v>15308</v>
      </c>
      <c r="F56" s="1504">
        <v>22</v>
      </c>
      <c r="G56" s="114"/>
      <c r="H56" s="114"/>
    </row>
    <row r="57" spans="1:9" ht="11.45" customHeight="1">
      <c r="A57" s="1501">
        <v>23</v>
      </c>
      <c r="B57" s="1501"/>
      <c r="C57" s="614" t="s">
        <v>1151</v>
      </c>
      <c r="D57" s="2688">
        <v>-5512473</v>
      </c>
      <c r="E57" s="2689">
        <v>-5134394</v>
      </c>
      <c r="F57" s="1504">
        <v>23</v>
      </c>
      <c r="G57" s="114"/>
      <c r="H57" s="114"/>
    </row>
    <row r="58" spans="1:9" ht="11.45" customHeight="1">
      <c r="A58" s="1500">
        <v>24</v>
      </c>
      <c r="B58" s="1500"/>
      <c r="C58" s="616" t="s">
        <v>1152</v>
      </c>
      <c r="D58" s="2690"/>
      <c r="E58" s="2691"/>
      <c r="F58" s="1516">
        <v>24</v>
      </c>
      <c r="G58" s="114"/>
      <c r="H58" s="114"/>
    </row>
    <row r="59" spans="1:9" ht="11.45" customHeight="1">
      <c r="A59" s="784"/>
      <c r="B59" s="784"/>
      <c r="C59" s="618" t="s">
        <v>1153</v>
      </c>
      <c r="D59" s="2692"/>
      <c r="E59" s="2693"/>
      <c r="F59" s="2017"/>
      <c r="G59" s="114"/>
      <c r="H59" s="114"/>
    </row>
    <row r="60" spans="1:9" ht="11.45" customHeight="1">
      <c r="A60" s="1501">
        <v>25</v>
      </c>
      <c r="B60" s="1501"/>
      <c r="C60" s="614" t="s">
        <v>1154</v>
      </c>
      <c r="D60" s="625">
        <v>26568</v>
      </c>
      <c r="E60" s="626"/>
      <c r="F60" s="1504">
        <v>25</v>
      </c>
      <c r="G60" s="114"/>
      <c r="H60" s="114"/>
    </row>
    <row r="61" spans="1:9" ht="11.45" customHeight="1">
      <c r="A61" s="1501">
        <v>26</v>
      </c>
      <c r="B61" s="1501"/>
      <c r="C61" s="614" t="s">
        <v>1155</v>
      </c>
      <c r="D61" s="2688">
        <v>-150504</v>
      </c>
      <c r="E61" s="626">
        <v>-19679</v>
      </c>
      <c r="F61" s="1504">
        <v>26</v>
      </c>
      <c r="G61" s="114"/>
      <c r="H61" s="114"/>
    </row>
    <row r="62" spans="1:9" ht="11.45" customHeight="1">
      <c r="A62" s="1501">
        <v>27</v>
      </c>
      <c r="B62" s="1501"/>
      <c r="C62" s="614" t="s">
        <v>1156</v>
      </c>
      <c r="D62" s="625"/>
      <c r="E62" s="626"/>
      <c r="F62" s="1504">
        <v>27</v>
      </c>
      <c r="G62" s="114"/>
      <c r="H62" s="114"/>
    </row>
    <row r="63" spans="1:9" ht="11.45" customHeight="1">
      <c r="A63" s="1501">
        <v>28</v>
      </c>
      <c r="B63" s="1501"/>
      <c r="C63" s="614" t="s">
        <v>1132</v>
      </c>
      <c r="D63" s="2688">
        <v>-58599</v>
      </c>
      <c r="E63" s="2689">
        <v>2686</v>
      </c>
      <c r="F63" s="1504">
        <v>28</v>
      </c>
      <c r="G63" s="114"/>
      <c r="H63" s="114"/>
    </row>
    <row r="64" spans="1:9" ht="11.45" customHeight="1" thickBot="1">
      <c r="A64" s="1501">
        <v>29</v>
      </c>
      <c r="B64" s="1501"/>
      <c r="C64" s="614" t="s">
        <v>1157</v>
      </c>
      <c r="D64" s="2695">
        <f>SUM(D56:D63)</f>
        <v>-5636845</v>
      </c>
      <c r="E64" s="2696">
        <f>SUM(E56:E63)</f>
        <v>-5136079</v>
      </c>
      <c r="F64" s="1504">
        <v>29</v>
      </c>
      <c r="G64" s="114"/>
      <c r="H64" s="114"/>
      <c r="I64" s="619"/>
    </row>
    <row r="65" spans="1:8" ht="11.45" customHeight="1">
      <c r="A65" s="113"/>
      <c r="B65" s="803"/>
      <c r="C65" s="620"/>
      <c r="D65" s="2699"/>
      <c r="E65" s="2699"/>
      <c r="F65" s="115"/>
      <c r="G65" s="114"/>
      <c r="H65" s="114"/>
    </row>
    <row r="66" spans="1:8" ht="11.45" customHeight="1">
      <c r="A66" s="113"/>
      <c r="B66" s="803"/>
      <c r="C66" s="620"/>
      <c r="D66" s="2699"/>
      <c r="E66" s="2699"/>
      <c r="F66" s="115"/>
      <c r="G66" s="114"/>
      <c r="H66" s="114"/>
    </row>
    <row r="67" spans="1:8" ht="11.45" customHeight="1">
      <c r="A67" s="609" t="s">
        <v>1158</v>
      </c>
      <c r="B67" s="2671"/>
      <c r="C67" s="2671"/>
      <c r="D67" s="2677"/>
      <c r="E67" s="2700"/>
      <c r="F67" s="2005"/>
      <c r="G67" s="114"/>
      <c r="H67" s="114"/>
    </row>
    <row r="68" spans="1:8" ht="11.45" customHeight="1">
      <c r="A68" s="2016"/>
      <c r="B68" s="2701"/>
      <c r="C68" s="2701"/>
      <c r="D68" s="2702"/>
      <c r="E68" s="2114"/>
      <c r="F68" s="117"/>
      <c r="G68" s="114"/>
      <c r="H68" s="114"/>
    </row>
    <row r="69" spans="1:8" ht="11.45" customHeight="1">
      <c r="A69" s="621" t="s">
        <v>165</v>
      </c>
      <c r="D69" s="619"/>
      <c r="E69" s="2694"/>
      <c r="F69" s="114"/>
      <c r="G69" s="114"/>
      <c r="H69" s="114"/>
    </row>
    <row r="70" spans="1:8" ht="11.45" customHeight="1">
      <c r="A70" s="622">
        <v>22</v>
      </c>
      <c r="B70" s="622"/>
      <c r="D70" s="2703"/>
      <c r="E70" s="2704"/>
      <c r="F70" s="623" t="s">
        <v>1106</v>
      </c>
      <c r="H70" s="114"/>
    </row>
    <row r="71" spans="1:8" ht="11.45" customHeight="1">
      <c r="A71" s="1495" t="s">
        <v>1159</v>
      </c>
      <c r="B71" s="2658"/>
      <c r="C71" s="111"/>
      <c r="D71" s="2705"/>
      <c r="E71" s="2705"/>
      <c r="F71" s="2659"/>
      <c r="G71" s="114"/>
      <c r="H71" s="114"/>
    </row>
    <row r="72" spans="1:8" ht="11.45" customHeight="1">
      <c r="A72" s="2660" t="s">
        <v>705</v>
      </c>
      <c r="B72" s="2671"/>
      <c r="C72" s="2671"/>
      <c r="D72" s="2677"/>
      <c r="E72" s="2677"/>
      <c r="F72" s="2672"/>
      <c r="G72" s="114"/>
      <c r="H72" s="114"/>
    </row>
    <row r="73" spans="1:8" ht="11.45" customHeight="1">
      <c r="A73" s="2016"/>
      <c r="B73" s="2701"/>
      <c r="C73" s="2701"/>
      <c r="D73" s="2702"/>
      <c r="E73" s="2114"/>
      <c r="F73" s="117"/>
      <c r="G73" s="114"/>
      <c r="H73" s="114"/>
    </row>
    <row r="74" spans="1:8" ht="11.45" customHeight="1">
      <c r="A74" s="609" t="s">
        <v>1160</v>
      </c>
      <c r="B74" s="2671"/>
      <c r="C74" s="2671"/>
      <c r="D74" s="2677"/>
      <c r="E74" s="2700"/>
      <c r="F74" s="2672"/>
    </row>
    <row r="75" spans="1:8" ht="11.45" customHeight="1">
      <c r="A75" s="609"/>
      <c r="B75" s="2671"/>
      <c r="C75" s="2671"/>
      <c r="D75" s="2677"/>
      <c r="E75" s="2700"/>
      <c r="F75" s="2672"/>
    </row>
    <row r="76" spans="1:8" ht="11.45" customHeight="1">
      <c r="A76" s="1500" t="s">
        <v>636</v>
      </c>
      <c r="B76" s="1500" t="s">
        <v>778</v>
      </c>
      <c r="C76" s="1500" t="s">
        <v>1122</v>
      </c>
      <c r="D76" s="2678" t="s">
        <v>1123</v>
      </c>
      <c r="E76" s="2678" t="s">
        <v>1124</v>
      </c>
      <c r="F76" s="1500" t="s">
        <v>636</v>
      </c>
    </row>
    <row r="77" spans="1:8" ht="11.45" customHeight="1" thickBot="1">
      <c r="A77" s="784" t="s">
        <v>639</v>
      </c>
      <c r="B77" s="784" t="s">
        <v>782</v>
      </c>
      <c r="C77" s="784" t="s">
        <v>648</v>
      </c>
      <c r="D77" s="2679" t="s">
        <v>649</v>
      </c>
      <c r="E77" s="2679" t="s">
        <v>650</v>
      </c>
      <c r="F77" s="784" t="s">
        <v>639</v>
      </c>
    </row>
    <row r="78" spans="1:8" ht="11.45" customHeight="1">
      <c r="A78" s="1501">
        <v>30</v>
      </c>
      <c r="B78" s="1750"/>
      <c r="C78" s="614" t="s">
        <v>1161</v>
      </c>
      <c r="D78" s="2697">
        <v>500207</v>
      </c>
      <c r="E78" s="2698">
        <v>0</v>
      </c>
      <c r="F78" s="1504">
        <v>30</v>
      </c>
    </row>
    <row r="79" spans="1:8" ht="11.45" customHeight="1">
      <c r="A79" s="1501">
        <v>31</v>
      </c>
      <c r="B79" s="1750"/>
      <c r="C79" s="624" t="s">
        <v>1162</v>
      </c>
      <c r="D79" s="625">
        <v>-120922</v>
      </c>
      <c r="E79" s="626">
        <v>-140970</v>
      </c>
      <c r="F79" s="1504">
        <v>31</v>
      </c>
    </row>
    <row r="80" spans="1:8" ht="11.45" customHeight="1">
      <c r="A80" s="1501">
        <v>32</v>
      </c>
      <c r="B80" s="1750"/>
      <c r="C80" s="614" t="s">
        <v>1163</v>
      </c>
      <c r="D80" s="625"/>
      <c r="E80" s="626"/>
      <c r="F80" s="1504">
        <v>32</v>
      </c>
    </row>
    <row r="81" spans="1:8" ht="11.45" customHeight="1">
      <c r="A81" s="1501">
        <v>33</v>
      </c>
      <c r="B81" s="1750"/>
      <c r="C81" s="614" t="s">
        <v>1164</v>
      </c>
      <c r="D81" s="625"/>
      <c r="E81" s="626"/>
      <c r="F81" s="1504">
        <v>33</v>
      </c>
    </row>
    <row r="82" spans="1:8" ht="11.45" customHeight="1">
      <c r="A82" s="1501">
        <v>34</v>
      </c>
      <c r="B82" s="1750"/>
      <c r="C82" s="614" t="s">
        <v>1165</v>
      </c>
      <c r="D82" s="625"/>
      <c r="E82" s="626"/>
      <c r="F82" s="1504">
        <v>34</v>
      </c>
    </row>
    <row r="83" spans="1:8" ht="11.45" customHeight="1">
      <c r="A83" s="1501">
        <v>35</v>
      </c>
      <c r="B83" s="1750"/>
      <c r="C83" s="614" t="s">
        <v>1132</v>
      </c>
      <c r="D83" s="625">
        <v>-2636349</v>
      </c>
      <c r="E83" s="626">
        <v>-1566450</v>
      </c>
      <c r="F83" s="1504">
        <v>35</v>
      </c>
    </row>
    <row r="84" spans="1:8" ht="11.45" customHeight="1">
      <c r="A84" s="1501">
        <v>36</v>
      </c>
      <c r="B84" s="1750"/>
      <c r="C84" s="614" t="s">
        <v>1166</v>
      </c>
      <c r="D84" s="625">
        <f>SUM(D78:D83)</f>
        <v>-2257064</v>
      </c>
      <c r="E84" s="626">
        <f>SUM(E78:E83)</f>
        <v>-1707420</v>
      </c>
      <c r="F84" s="1504">
        <v>36</v>
      </c>
    </row>
    <row r="85" spans="1:8" ht="11.45" customHeight="1">
      <c r="A85" s="1500">
        <v>37</v>
      </c>
      <c r="B85" s="615"/>
      <c r="C85" s="616" t="s">
        <v>1167</v>
      </c>
      <c r="D85" s="2690"/>
      <c r="E85" s="2691"/>
      <c r="F85" s="1516">
        <v>37</v>
      </c>
      <c r="G85" s="114"/>
      <c r="H85" s="114"/>
    </row>
    <row r="86" spans="1:8" ht="11.45" customHeight="1">
      <c r="A86" s="784"/>
      <c r="B86" s="617"/>
      <c r="C86" s="618" t="s">
        <v>1168</v>
      </c>
      <c r="D86" s="2692">
        <f>D84+D64+D51</f>
        <v>-19910</v>
      </c>
      <c r="E86" s="2693">
        <f>E84+E64+E51</f>
        <v>52810</v>
      </c>
      <c r="F86" s="2017"/>
      <c r="G86" s="114"/>
      <c r="H86" s="114"/>
    </row>
    <row r="87" spans="1:8" ht="11.45" customHeight="1">
      <c r="A87" s="1501">
        <v>38</v>
      </c>
      <c r="B87" s="1750"/>
      <c r="C87" s="614" t="s">
        <v>1169</v>
      </c>
      <c r="D87" s="625">
        <v>584766</v>
      </c>
      <c r="E87" s="626">
        <v>531956</v>
      </c>
      <c r="F87" s="1504">
        <v>38</v>
      </c>
    </row>
    <row r="88" spans="1:8" ht="11.45" customHeight="1">
      <c r="A88" s="1501">
        <v>39</v>
      </c>
      <c r="B88" s="1750"/>
      <c r="C88" s="614" t="s">
        <v>1170</v>
      </c>
      <c r="D88" s="625">
        <f>+D87+D86</f>
        <v>564856</v>
      </c>
      <c r="E88" s="626">
        <f>+E87+E86</f>
        <v>584766</v>
      </c>
      <c r="F88" s="1504">
        <v>39</v>
      </c>
    </row>
    <row r="89" spans="1:8" ht="11.45" customHeight="1">
      <c r="A89" s="780"/>
      <c r="B89" s="2706"/>
      <c r="C89" s="109"/>
      <c r="D89" s="2707"/>
      <c r="E89" s="2708"/>
      <c r="F89" s="1517"/>
    </row>
    <row r="90" spans="1:8" ht="11.45" customHeight="1">
      <c r="A90" s="780"/>
      <c r="B90" s="2706"/>
      <c r="C90" s="109" t="s">
        <v>1171</v>
      </c>
      <c r="D90" s="2707"/>
      <c r="E90" s="2708"/>
      <c r="F90" s="1517"/>
    </row>
    <row r="91" spans="1:8" ht="11.45" customHeight="1">
      <c r="A91" s="780"/>
      <c r="B91" s="2706"/>
      <c r="C91" s="109" t="s">
        <v>1172</v>
      </c>
      <c r="D91" s="2707"/>
      <c r="E91" s="2708"/>
      <c r="F91" s="1517"/>
    </row>
    <row r="92" spans="1:8" ht="11.45" customHeight="1">
      <c r="A92" s="780"/>
      <c r="B92" s="2706"/>
      <c r="C92" s="2709"/>
      <c r="D92" s="2707"/>
      <c r="E92" s="2708"/>
      <c r="F92" s="1517"/>
    </row>
    <row r="93" spans="1:8" ht="11.45" customHeight="1">
      <c r="A93" s="784">
        <v>40</v>
      </c>
      <c r="B93" s="1746"/>
      <c r="C93" s="618" t="s">
        <v>1173</v>
      </c>
      <c r="D93" s="2710">
        <v>52216</v>
      </c>
      <c r="E93" s="2711">
        <v>56532</v>
      </c>
      <c r="F93" s="2017">
        <v>40</v>
      </c>
    </row>
    <row r="94" spans="1:8" ht="11.45" customHeight="1" thickBot="1">
      <c r="A94" s="1501">
        <v>41</v>
      </c>
      <c r="B94" s="1750"/>
      <c r="C94" s="614" t="s">
        <v>1174</v>
      </c>
      <c r="D94" s="2712">
        <v>1447083</v>
      </c>
      <c r="E94" s="2713">
        <v>1691229</v>
      </c>
      <c r="F94" s="1504">
        <v>41</v>
      </c>
    </row>
    <row r="95" spans="1:8" ht="11.45" customHeight="1">
      <c r="A95" s="1513"/>
      <c r="B95" s="2714"/>
      <c r="C95" s="2714"/>
      <c r="D95" s="2523"/>
      <c r="E95" s="2523"/>
      <c r="F95" s="2715"/>
    </row>
    <row r="96" spans="1:8" ht="11.45" customHeight="1">
      <c r="A96" s="113"/>
      <c r="F96" s="2716"/>
    </row>
    <row r="97" spans="1:6" ht="11.45" customHeight="1">
      <c r="A97" s="2667" t="s">
        <v>1175</v>
      </c>
      <c r="B97" s="119"/>
      <c r="D97" s="114"/>
      <c r="F97" s="2716"/>
    </row>
    <row r="98" spans="1:6" ht="11.45" customHeight="1">
      <c r="A98" s="113"/>
      <c r="B98" s="119"/>
      <c r="D98" s="114"/>
      <c r="F98" s="2716"/>
    </row>
    <row r="99" spans="1:6" ht="11.45" customHeight="1">
      <c r="A99" s="609" t="s">
        <v>677</v>
      </c>
      <c r="B99" s="2004"/>
      <c r="C99" s="2671"/>
      <c r="D99" s="2004"/>
      <c r="E99" s="2671"/>
      <c r="F99" s="2672"/>
    </row>
    <row r="100" spans="1:6" ht="11.45" customHeight="1">
      <c r="A100" s="113"/>
      <c r="B100" s="119"/>
      <c r="D100" s="114"/>
      <c r="F100" s="2716"/>
    </row>
    <row r="101" spans="1:6" ht="11.45" customHeight="1">
      <c r="A101" s="113"/>
      <c r="B101" s="119"/>
      <c r="D101" s="114"/>
      <c r="F101" s="2716"/>
    </row>
    <row r="102" spans="1:6" ht="11.45" customHeight="1">
      <c r="A102" s="113"/>
      <c r="B102" s="119"/>
      <c r="D102" s="114"/>
      <c r="F102" s="2716"/>
    </row>
    <row r="103" spans="1:6" ht="11.45" customHeight="1">
      <c r="A103" s="113"/>
      <c r="B103" s="119"/>
      <c r="D103" s="114"/>
      <c r="F103" s="2716"/>
    </row>
    <row r="104" spans="1:6" ht="11.45" customHeight="1">
      <c r="A104" s="113"/>
      <c r="B104" s="119"/>
      <c r="D104" s="114"/>
      <c r="F104" s="2716"/>
    </row>
    <row r="105" spans="1:6" ht="11.45" customHeight="1">
      <c r="A105" s="113"/>
      <c r="B105" s="119"/>
      <c r="D105" s="114"/>
      <c r="F105" s="2716"/>
    </row>
    <row r="106" spans="1:6" ht="11.45" customHeight="1">
      <c r="A106" s="113"/>
      <c r="B106" s="119"/>
      <c r="D106" s="114"/>
      <c r="F106" s="2716"/>
    </row>
    <row r="107" spans="1:6" ht="11.45" customHeight="1">
      <c r="A107" s="113"/>
      <c r="B107" s="119"/>
      <c r="D107" s="114"/>
      <c r="F107" s="2716"/>
    </row>
    <row r="108" spans="1:6" ht="11.45" customHeight="1">
      <c r="A108" s="113"/>
      <c r="B108" s="119"/>
      <c r="D108" s="114"/>
      <c r="F108" s="2716"/>
    </row>
    <row r="109" spans="1:6" ht="11.45" customHeight="1">
      <c r="A109" s="113"/>
      <c r="B109" s="119"/>
      <c r="D109" s="114"/>
      <c r="F109" s="2716"/>
    </row>
    <row r="110" spans="1:6" ht="11.45" customHeight="1">
      <c r="A110" s="113"/>
      <c r="B110" s="119"/>
      <c r="D110" s="114"/>
      <c r="F110" s="2716"/>
    </row>
    <row r="111" spans="1:6" ht="11.45" customHeight="1">
      <c r="A111" s="113"/>
      <c r="B111" s="119"/>
      <c r="D111" s="114"/>
      <c r="F111" s="2716"/>
    </row>
    <row r="112" spans="1:6" ht="11.45" customHeight="1">
      <c r="A112" s="113"/>
      <c r="B112" s="119"/>
      <c r="D112" s="114"/>
      <c r="F112" s="2716"/>
    </row>
    <row r="113" spans="1:6" ht="11.45" customHeight="1">
      <c r="A113" s="113"/>
      <c r="B113" s="119"/>
      <c r="D113" s="114"/>
      <c r="F113" s="2716"/>
    </row>
    <row r="114" spans="1:6" ht="11.45" customHeight="1">
      <c r="A114" s="113"/>
      <c r="B114" s="119"/>
      <c r="D114" s="114"/>
      <c r="F114" s="2716"/>
    </row>
    <row r="115" spans="1:6" ht="11.45" customHeight="1">
      <c r="A115" s="113"/>
      <c r="B115" s="119"/>
      <c r="D115" s="114"/>
      <c r="F115" s="2716"/>
    </row>
    <row r="116" spans="1:6" ht="11.45" customHeight="1">
      <c r="A116" s="113"/>
      <c r="B116" s="119"/>
      <c r="D116" s="114"/>
      <c r="F116" s="2716"/>
    </row>
    <row r="117" spans="1:6" ht="11.45" customHeight="1">
      <c r="A117" s="113"/>
      <c r="B117" s="119"/>
      <c r="D117" s="114"/>
      <c r="F117" s="2716"/>
    </row>
    <row r="118" spans="1:6" ht="11.45" customHeight="1">
      <c r="A118" s="113"/>
      <c r="B118" s="119"/>
      <c r="D118" s="114"/>
      <c r="F118" s="2716"/>
    </row>
    <row r="119" spans="1:6" ht="11.45" customHeight="1">
      <c r="A119" s="113"/>
      <c r="B119" s="119"/>
      <c r="D119" s="114"/>
      <c r="F119" s="2716"/>
    </row>
    <row r="120" spans="1:6" ht="11.45" customHeight="1">
      <c r="A120" s="113"/>
      <c r="B120" s="119"/>
      <c r="D120" s="114"/>
      <c r="F120" s="2716"/>
    </row>
    <row r="121" spans="1:6" ht="11.45" customHeight="1">
      <c r="A121" s="113"/>
      <c r="B121" s="119"/>
      <c r="D121" s="114"/>
      <c r="F121" s="2716"/>
    </row>
    <row r="122" spans="1:6" ht="11.45" customHeight="1">
      <c r="A122" s="113"/>
      <c r="B122" s="119"/>
      <c r="D122" s="114"/>
      <c r="F122" s="2716"/>
    </row>
    <row r="123" spans="1:6" ht="11.45" customHeight="1">
      <c r="A123" s="113"/>
      <c r="B123" s="119"/>
      <c r="D123" s="114"/>
      <c r="F123" s="2716"/>
    </row>
    <row r="124" spans="1:6" ht="11.45" customHeight="1">
      <c r="A124" s="113"/>
      <c r="B124" s="119"/>
      <c r="D124" s="114"/>
      <c r="F124" s="2716"/>
    </row>
    <row r="125" spans="1:6" ht="11.45" customHeight="1">
      <c r="A125" s="113"/>
      <c r="B125" s="119"/>
      <c r="D125" s="114"/>
      <c r="F125" s="2716"/>
    </row>
    <row r="126" spans="1:6" ht="11.45" customHeight="1">
      <c r="A126" s="113"/>
      <c r="B126" s="119"/>
      <c r="D126" s="114"/>
      <c r="F126" s="2716"/>
    </row>
    <row r="127" spans="1:6" ht="11.45" customHeight="1">
      <c r="A127" s="113"/>
      <c r="B127" s="119"/>
      <c r="D127" s="114"/>
      <c r="F127" s="2716"/>
    </row>
    <row r="128" spans="1:6" ht="11.45" customHeight="1">
      <c r="A128" s="113"/>
      <c r="B128" s="119"/>
      <c r="D128" s="114"/>
      <c r="F128" s="2716"/>
    </row>
    <row r="129" spans="1:6" ht="11.45" customHeight="1">
      <c r="A129" s="113"/>
      <c r="B129" s="119"/>
      <c r="D129" s="114"/>
      <c r="F129" s="2716"/>
    </row>
    <row r="130" spans="1:6" ht="11.45" customHeight="1">
      <c r="A130" s="113"/>
      <c r="B130" s="119"/>
      <c r="D130" s="114"/>
      <c r="F130" s="2716"/>
    </row>
    <row r="131" spans="1:6" ht="11.45" customHeight="1">
      <c r="A131" s="113"/>
      <c r="B131" s="119"/>
      <c r="D131" s="114"/>
      <c r="F131" s="2716"/>
    </row>
    <row r="132" spans="1:6" ht="11.45" customHeight="1">
      <c r="A132" s="113"/>
      <c r="B132" s="119"/>
      <c r="D132" s="114"/>
      <c r="F132" s="2716"/>
    </row>
    <row r="133" spans="1:6" ht="11.45" customHeight="1">
      <c r="A133" s="113"/>
      <c r="B133" s="119"/>
      <c r="D133" s="114"/>
      <c r="F133" s="2716"/>
    </row>
    <row r="134" spans="1:6" ht="11.45" customHeight="1">
      <c r="A134" s="113"/>
      <c r="B134" s="119"/>
      <c r="D134" s="114"/>
      <c r="F134" s="2716"/>
    </row>
    <row r="135" spans="1:6" ht="11.45" customHeight="1">
      <c r="A135" s="113"/>
      <c r="B135" s="119"/>
      <c r="D135" s="114"/>
      <c r="F135" s="2716"/>
    </row>
    <row r="136" spans="1:6" ht="11.45" customHeight="1">
      <c r="A136" s="113"/>
      <c r="B136" s="119"/>
      <c r="D136" s="114"/>
      <c r="F136" s="2716"/>
    </row>
    <row r="137" spans="1:6" ht="11.45" customHeight="1">
      <c r="A137" s="2016"/>
      <c r="B137" s="2717"/>
      <c r="C137" s="2701"/>
      <c r="D137" s="116"/>
      <c r="E137" s="2701"/>
      <c r="F137" s="2718"/>
    </row>
    <row r="138" spans="1:6" ht="11.45" customHeight="1">
      <c r="A138" s="119"/>
      <c r="B138" s="119"/>
      <c r="D138" s="114"/>
      <c r="F138" s="627" t="s">
        <v>165</v>
      </c>
    </row>
    <row r="139" spans="1:6">
      <c r="A139" s="119"/>
      <c r="B139" s="119"/>
      <c r="D139" s="114"/>
    </row>
    <row r="140" spans="1:6"/>
    <row r="141" spans="1:6" hidden="1"/>
    <row r="142" spans="1:6" hidden="1"/>
    <row r="143" spans="1:6" hidden="1"/>
    <row r="144" spans="1:6" hidden="1"/>
    <row r="145" hidden="1"/>
    <row r="146" hidden="1"/>
    <row r="147" hidden="1"/>
    <row r="148" hidden="1"/>
    <row r="149" hidden="1"/>
    <row r="150" hidden="1"/>
    <row r="151" hidden="1"/>
    <row r="152" hidden="1"/>
  </sheetData>
  <printOptions horizontalCentered="1" verticalCentered="1"/>
  <pageMargins left="1" right="1" top="0.5" bottom="0.5" header="0" footer="0"/>
  <pageSetup scale="86" orientation="portrait"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69"/>
  <sheetViews>
    <sheetView showZeros="0" view="pageBreakPreview" topLeftCell="A35" zoomScale="130" zoomScaleNormal="130" zoomScaleSheetLayoutView="130" workbookViewId="0">
      <selection activeCell="A35" sqref="A35"/>
    </sheetView>
  </sheetViews>
  <sheetFormatPr defaultColWidth="0" defaultRowHeight="11.25" customHeight="1" zeroHeight="1"/>
  <cols>
    <col min="1" max="1" width="4.33203125" style="610" customWidth="1"/>
    <col min="2" max="2" width="43.83203125" style="610" customWidth="1"/>
    <col min="3" max="3" width="38.83203125" style="610" customWidth="1"/>
    <col min="4" max="4" width="16.5" style="610" customWidth="1"/>
    <col min="5" max="5" width="4.33203125" style="610" customWidth="1"/>
    <col min="6" max="6" width="3.33203125" style="610" customWidth="1"/>
    <col min="7" max="16384" width="0" style="610" hidden="1"/>
  </cols>
  <sheetData>
    <row r="1" spans="1:6">
      <c r="A1" s="604" t="s">
        <v>1106</v>
      </c>
      <c r="B1" s="622"/>
      <c r="C1" s="622"/>
      <c r="D1" s="621"/>
      <c r="E1" s="608">
        <v>23</v>
      </c>
    </row>
    <row r="2" spans="1:6">
      <c r="A2" s="1495" t="s">
        <v>1176</v>
      </c>
      <c r="B2" s="111"/>
      <c r="C2" s="2658"/>
      <c r="D2" s="2658"/>
      <c r="E2" s="2659"/>
    </row>
    <row r="3" spans="1:6">
      <c r="A3" s="2660" t="s">
        <v>705</v>
      </c>
      <c r="B3" s="2661"/>
      <c r="C3" s="2671"/>
      <c r="D3" s="2671"/>
      <c r="E3" s="2672"/>
    </row>
    <row r="4" spans="1:6">
      <c r="A4" s="113"/>
      <c r="E4" s="2716"/>
    </row>
    <row r="5" spans="1:6">
      <c r="A5" s="2719">
        <v>1</v>
      </c>
      <c r="B5" s="114" t="s">
        <v>1177</v>
      </c>
      <c r="C5" s="114"/>
      <c r="D5" s="114"/>
      <c r="E5" s="115"/>
    </row>
    <row r="6" spans="1:6">
      <c r="A6" s="113"/>
      <c r="B6" s="114"/>
      <c r="C6" s="114"/>
      <c r="D6" s="114"/>
      <c r="E6" s="115"/>
    </row>
    <row r="7" spans="1:6">
      <c r="A7" s="2719">
        <v>2</v>
      </c>
      <c r="B7" s="114" t="s">
        <v>1178</v>
      </c>
      <c r="C7" s="114"/>
      <c r="D7" s="114"/>
      <c r="E7" s="115"/>
    </row>
    <row r="8" spans="1:6">
      <c r="A8" s="2719"/>
      <c r="B8" s="114"/>
      <c r="C8" s="114"/>
      <c r="D8" s="114"/>
      <c r="E8" s="115"/>
    </row>
    <row r="9" spans="1:6">
      <c r="A9" s="1500" t="s">
        <v>636</v>
      </c>
      <c r="B9" s="1516" t="s">
        <v>906</v>
      </c>
      <c r="C9" s="1516" t="s">
        <v>1179</v>
      </c>
      <c r="D9" s="1516" t="s">
        <v>1180</v>
      </c>
      <c r="E9" s="1500" t="s">
        <v>636</v>
      </c>
      <c r="F9" s="2709"/>
    </row>
    <row r="10" spans="1:6" ht="12" thickBot="1">
      <c r="A10" s="784" t="s">
        <v>639</v>
      </c>
      <c r="B10" s="2017" t="s">
        <v>648</v>
      </c>
      <c r="C10" s="117"/>
      <c r="D10" s="1517" t="s">
        <v>649</v>
      </c>
      <c r="E10" s="784" t="s">
        <v>639</v>
      </c>
      <c r="F10" s="2709"/>
    </row>
    <row r="11" spans="1:6">
      <c r="A11" s="780"/>
      <c r="B11" s="1517" t="s">
        <v>1181</v>
      </c>
      <c r="C11" s="620"/>
      <c r="D11" s="2720"/>
      <c r="E11" s="115"/>
    </row>
    <row r="12" spans="1:6">
      <c r="A12" s="784">
        <v>1</v>
      </c>
      <c r="B12" s="117" t="s">
        <v>1182</v>
      </c>
      <c r="C12" s="116" t="s">
        <v>1183</v>
      </c>
      <c r="D12" s="2721">
        <v>66772</v>
      </c>
      <c r="E12" s="2017">
        <v>1</v>
      </c>
    </row>
    <row r="13" spans="1:6">
      <c r="A13" s="784">
        <v>2</v>
      </c>
      <c r="B13" s="117" t="s">
        <v>1184</v>
      </c>
      <c r="C13" s="116" t="s">
        <v>1185</v>
      </c>
      <c r="D13" s="2686">
        <v>804438</v>
      </c>
      <c r="E13" s="2017">
        <v>2</v>
      </c>
    </row>
    <row r="14" spans="1:6">
      <c r="A14" s="784">
        <v>3</v>
      </c>
      <c r="B14" s="117" t="s">
        <v>1186</v>
      </c>
      <c r="C14" s="116" t="s">
        <v>1187</v>
      </c>
      <c r="D14" s="2686">
        <v>116345</v>
      </c>
      <c r="E14" s="2017">
        <v>3</v>
      </c>
    </row>
    <row r="15" spans="1:6">
      <c r="A15" s="784">
        <v>4</v>
      </c>
      <c r="B15" s="117" t="s">
        <v>1188</v>
      </c>
      <c r="C15" s="116" t="s">
        <v>1189</v>
      </c>
      <c r="D15" s="2686">
        <f>SUM(D12:D14)</f>
        <v>987555</v>
      </c>
      <c r="E15" s="2017">
        <v>4</v>
      </c>
    </row>
    <row r="16" spans="1:6">
      <c r="A16" s="780"/>
      <c r="B16" s="1517" t="s">
        <v>1190</v>
      </c>
      <c r="C16" s="620"/>
      <c r="D16" s="2722"/>
      <c r="E16" s="1517"/>
    </row>
    <row r="17" spans="1:5">
      <c r="A17" s="784">
        <v>5</v>
      </c>
      <c r="B17" s="117" t="s">
        <v>1191</v>
      </c>
      <c r="C17" s="116" t="s">
        <v>1192</v>
      </c>
      <c r="D17" s="2721">
        <v>21765579</v>
      </c>
      <c r="E17" s="2017">
        <v>5</v>
      </c>
    </row>
    <row r="18" spans="1:5">
      <c r="A18" s="784">
        <v>6</v>
      </c>
      <c r="B18" s="117" t="s">
        <v>1193</v>
      </c>
      <c r="C18" s="116" t="s">
        <v>1194</v>
      </c>
      <c r="D18" s="2721">
        <v>191224</v>
      </c>
      <c r="E18" s="2017">
        <v>6</v>
      </c>
    </row>
    <row r="19" spans="1:5">
      <c r="A19" s="784">
        <v>7</v>
      </c>
      <c r="B19" s="117" t="s">
        <v>1195</v>
      </c>
      <c r="C19" s="116" t="s">
        <v>1196</v>
      </c>
      <c r="D19" s="2721">
        <f>SUM(D17:D18)</f>
        <v>21956803</v>
      </c>
      <c r="E19" s="2017">
        <v>7</v>
      </c>
    </row>
    <row r="20" spans="1:5">
      <c r="A20" s="784">
        <v>8</v>
      </c>
      <c r="B20" s="117" t="s">
        <v>1197</v>
      </c>
      <c r="C20" s="116" t="s">
        <v>1198</v>
      </c>
      <c r="D20" s="2686">
        <f>+D19/360</f>
        <v>60991.119444444441</v>
      </c>
      <c r="E20" s="2017">
        <v>8</v>
      </c>
    </row>
    <row r="21" spans="1:5">
      <c r="A21" s="780">
        <v>9</v>
      </c>
      <c r="B21" s="115" t="s">
        <v>1199</v>
      </c>
      <c r="C21" s="620"/>
      <c r="D21" s="2722"/>
      <c r="E21" s="1517">
        <v>9</v>
      </c>
    </row>
    <row r="22" spans="1:5">
      <c r="A22" s="784"/>
      <c r="B22" s="117" t="s">
        <v>1200</v>
      </c>
      <c r="C22" s="116" t="s">
        <v>1201</v>
      </c>
      <c r="D22" s="2721">
        <f>ROUND(+D15/D20,0)</f>
        <v>16</v>
      </c>
      <c r="E22" s="2017"/>
    </row>
    <row r="23" spans="1:5">
      <c r="A23" s="784">
        <v>10</v>
      </c>
      <c r="B23" s="117" t="s">
        <v>1202</v>
      </c>
      <c r="C23" s="116" t="s">
        <v>1203</v>
      </c>
      <c r="D23" s="2686">
        <f>+D22+15</f>
        <v>31</v>
      </c>
      <c r="E23" s="2017">
        <v>10</v>
      </c>
    </row>
    <row r="24" spans="1:5">
      <c r="A24" s="780"/>
      <c r="B24" s="1517" t="s">
        <v>1204</v>
      </c>
      <c r="C24" s="620"/>
      <c r="D24" s="2722"/>
      <c r="E24" s="1517"/>
    </row>
    <row r="25" spans="1:5">
      <c r="A25" s="784">
        <v>11</v>
      </c>
      <c r="B25" s="117" t="s">
        <v>1205</v>
      </c>
      <c r="C25" s="116" t="s">
        <v>1206</v>
      </c>
      <c r="D25" s="2721">
        <v>12464</v>
      </c>
      <c r="E25" s="2017">
        <v>11</v>
      </c>
    </row>
    <row r="26" spans="1:5">
      <c r="A26" s="784">
        <v>12</v>
      </c>
      <c r="B26" s="117" t="s">
        <v>1207</v>
      </c>
      <c r="C26" s="116" t="s">
        <v>1208</v>
      </c>
      <c r="D26" s="2686">
        <v>251199</v>
      </c>
      <c r="E26" s="2017">
        <v>12</v>
      </c>
    </row>
    <row r="27" spans="1:5">
      <c r="A27" s="784">
        <v>13</v>
      </c>
      <c r="B27" s="117" t="s">
        <v>1209</v>
      </c>
      <c r="C27" s="116" t="s">
        <v>1210</v>
      </c>
      <c r="D27" s="2686">
        <v>292024</v>
      </c>
      <c r="E27" s="2017">
        <v>13</v>
      </c>
    </row>
    <row r="28" spans="1:5">
      <c r="A28" s="784">
        <v>14</v>
      </c>
      <c r="B28" s="117" t="s">
        <v>1211</v>
      </c>
      <c r="C28" s="116" t="s">
        <v>1187</v>
      </c>
      <c r="D28" s="2721">
        <v>358755</v>
      </c>
      <c r="E28" s="2017">
        <v>14</v>
      </c>
    </row>
    <row r="29" spans="1:5">
      <c r="A29" s="784">
        <v>15</v>
      </c>
      <c r="B29" s="117" t="s">
        <v>1212</v>
      </c>
      <c r="C29" s="116" t="s">
        <v>1213</v>
      </c>
      <c r="D29" s="2721">
        <f>SUM(D25:D28)</f>
        <v>914442</v>
      </c>
      <c r="E29" s="2017">
        <v>15</v>
      </c>
    </row>
    <row r="30" spans="1:5">
      <c r="A30" s="780"/>
      <c r="B30" s="1517" t="s">
        <v>1214</v>
      </c>
      <c r="C30" s="620"/>
      <c r="D30" s="2722"/>
      <c r="E30" s="1517"/>
    </row>
    <row r="31" spans="1:5">
      <c r="A31" s="784">
        <v>16</v>
      </c>
      <c r="B31" s="117" t="s">
        <v>1215</v>
      </c>
      <c r="C31" s="116" t="s">
        <v>1216</v>
      </c>
      <c r="D31" s="2721">
        <v>14112377</v>
      </c>
      <c r="E31" s="2017">
        <v>16</v>
      </c>
    </row>
    <row r="32" spans="1:5" ht="11.25" customHeight="1">
      <c r="A32" s="784">
        <v>17</v>
      </c>
      <c r="B32" s="117" t="s">
        <v>1217</v>
      </c>
      <c r="C32" s="2723" t="s">
        <v>1218</v>
      </c>
      <c r="D32" s="2721">
        <v>1921974</v>
      </c>
      <c r="E32" s="2017">
        <v>17</v>
      </c>
    </row>
    <row r="33" spans="1:5">
      <c r="A33" s="784">
        <v>18</v>
      </c>
      <c r="B33" s="117" t="s">
        <v>1219</v>
      </c>
      <c r="C33" s="116" t="s">
        <v>1220</v>
      </c>
      <c r="D33" s="2721">
        <f>D31+D18-D32</f>
        <v>12381627</v>
      </c>
      <c r="E33" s="2017">
        <v>18</v>
      </c>
    </row>
    <row r="34" spans="1:5">
      <c r="A34" s="784">
        <v>19</v>
      </c>
      <c r="B34" s="117" t="s">
        <v>1221</v>
      </c>
      <c r="C34" s="116" t="s">
        <v>1222</v>
      </c>
      <c r="D34" s="2721">
        <f>ROUND(D33/360,0)</f>
        <v>34393</v>
      </c>
      <c r="E34" s="2017">
        <v>19</v>
      </c>
    </row>
    <row r="35" spans="1:5">
      <c r="A35" s="780">
        <v>20</v>
      </c>
      <c r="B35" s="115" t="s">
        <v>1223</v>
      </c>
      <c r="C35" s="2523"/>
      <c r="D35" s="2722"/>
      <c r="E35" s="1517">
        <v>20</v>
      </c>
    </row>
    <row r="36" spans="1:5">
      <c r="A36" s="784"/>
      <c r="B36" s="117" t="s">
        <v>1224</v>
      </c>
      <c r="C36" s="116" t="s">
        <v>1225</v>
      </c>
      <c r="D36" s="2721">
        <f>ROUND(+D29/D34,0)</f>
        <v>27</v>
      </c>
      <c r="E36" s="2017"/>
    </row>
    <row r="37" spans="1:5">
      <c r="A37" s="784">
        <v>21</v>
      </c>
      <c r="B37" s="117" t="s">
        <v>1226</v>
      </c>
      <c r="C37" s="116" t="s">
        <v>1227</v>
      </c>
      <c r="D37" s="2721">
        <f>ROUND(D23-D36,0)</f>
        <v>4</v>
      </c>
      <c r="E37" s="2017">
        <v>21</v>
      </c>
    </row>
    <row r="38" spans="1:5">
      <c r="A38" s="784">
        <v>22</v>
      </c>
      <c r="B38" s="117" t="s">
        <v>1228</v>
      </c>
      <c r="C38" s="116" t="s">
        <v>1229</v>
      </c>
      <c r="D38" s="2721">
        <f>D37*D34</f>
        <v>137572</v>
      </c>
      <c r="E38" s="2017">
        <v>22</v>
      </c>
    </row>
    <row r="39" spans="1:5">
      <c r="A39" s="784">
        <v>23</v>
      </c>
      <c r="B39" s="117" t="s">
        <v>1230</v>
      </c>
      <c r="C39" s="116" t="s">
        <v>1231</v>
      </c>
      <c r="D39" s="2686">
        <v>564856</v>
      </c>
      <c r="E39" s="2017">
        <v>23</v>
      </c>
    </row>
    <row r="40" spans="1:5">
      <c r="A40" s="784">
        <v>24</v>
      </c>
      <c r="B40" s="117" t="s">
        <v>1232</v>
      </c>
      <c r="C40" s="116" t="s">
        <v>1233</v>
      </c>
      <c r="D40" s="2721">
        <f>IF(D38&lt;D39,D38,D39)</f>
        <v>137572</v>
      </c>
      <c r="E40" s="2017">
        <v>24</v>
      </c>
    </row>
    <row r="41" spans="1:5">
      <c r="A41" s="780"/>
      <c r="B41" s="1517" t="s">
        <v>1234</v>
      </c>
      <c r="C41" s="620"/>
      <c r="D41" s="2722"/>
      <c r="E41" s="1517"/>
    </row>
    <row r="42" spans="1:5">
      <c r="A42" s="784">
        <v>25</v>
      </c>
      <c r="B42" s="117" t="s">
        <v>1235</v>
      </c>
      <c r="C42" s="116" t="s">
        <v>1236</v>
      </c>
      <c r="D42" s="2721">
        <v>829358</v>
      </c>
      <c r="E42" s="2017">
        <v>25</v>
      </c>
    </row>
    <row r="43" spans="1:5">
      <c r="A43" s="784">
        <v>26</v>
      </c>
      <c r="B43" s="117" t="s">
        <v>1237</v>
      </c>
      <c r="C43" s="116" t="s">
        <v>1187</v>
      </c>
      <c r="D43" s="2721">
        <v>0</v>
      </c>
      <c r="E43" s="2017">
        <v>26</v>
      </c>
    </row>
    <row r="44" spans="1:5">
      <c r="A44" s="780">
        <v>27</v>
      </c>
      <c r="B44" s="115" t="s">
        <v>1238</v>
      </c>
      <c r="C44" s="620"/>
      <c r="D44" s="2722"/>
      <c r="E44" s="1517">
        <v>27</v>
      </c>
    </row>
    <row r="45" spans="1:5">
      <c r="A45" s="784"/>
      <c r="B45" s="117" t="s">
        <v>1239</v>
      </c>
      <c r="C45" s="116" t="s">
        <v>1240</v>
      </c>
      <c r="D45" s="2721">
        <f>+D42-D43</f>
        <v>829358</v>
      </c>
      <c r="E45" s="2017"/>
    </row>
    <row r="46" spans="1:5" ht="12" thickBot="1">
      <c r="A46" s="784">
        <v>28</v>
      </c>
      <c r="B46" s="117" t="s">
        <v>1241</v>
      </c>
      <c r="C46" s="116" t="s">
        <v>1242</v>
      </c>
      <c r="D46" s="2724">
        <f>+D40+D45</f>
        <v>966930</v>
      </c>
      <c r="E46" s="2017">
        <v>28</v>
      </c>
    </row>
    <row r="47" spans="1:5">
      <c r="A47" s="113"/>
      <c r="B47" s="114"/>
      <c r="C47" s="114"/>
      <c r="D47" s="114"/>
      <c r="E47" s="115"/>
    </row>
    <row r="48" spans="1:5">
      <c r="A48" s="2667" t="s">
        <v>1243</v>
      </c>
      <c r="B48" s="114"/>
      <c r="C48" s="114"/>
      <c r="D48" s="114"/>
      <c r="E48" s="115"/>
    </row>
    <row r="49" spans="1:5">
      <c r="A49" s="113"/>
      <c r="B49" s="114"/>
      <c r="C49" s="114"/>
      <c r="D49" s="2002"/>
      <c r="E49" s="2725"/>
    </row>
    <row r="50" spans="1:5">
      <c r="A50" s="113" t="s">
        <v>1244</v>
      </c>
      <c r="B50" s="114" t="s">
        <v>1245</v>
      </c>
      <c r="C50" s="114"/>
      <c r="D50" s="114"/>
      <c r="E50" s="115"/>
    </row>
    <row r="51" spans="1:5">
      <c r="A51" s="113"/>
      <c r="B51" s="114"/>
      <c r="C51" s="114"/>
      <c r="D51" s="114"/>
      <c r="E51" s="115"/>
    </row>
    <row r="52" spans="1:5">
      <c r="A52" s="113" t="s">
        <v>1246</v>
      </c>
      <c r="B52" s="114" t="s">
        <v>1247</v>
      </c>
      <c r="C52" s="114"/>
      <c r="D52" s="114"/>
      <c r="E52" s="115"/>
    </row>
    <row r="53" spans="1:5">
      <c r="A53" s="113"/>
      <c r="B53" s="114" t="s">
        <v>1248</v>
      </c>
      <c r="C53" s="114"/>
      <c r="D53" s="114"/>
      <c r="E53" s="115"/>
    </row>
    <row r="54" spans="1:5">
      <c r="A54" s="113"/>
      <c r="B54" s="114" t="s">
        <v>1249</v>
      </c>
      <c r="C54" s="114"/>
      <c r="D54" s="114"/>
      <c r="E54" s="115"/>
    </row>
    <row r="55" spans="1:5">
      <c r="A55" s="113"/>
      <c r="E55" s="2716"/>
    </row>
    <row r="56" spans="1:5">
      <c r="A56" s="113" t="s">
        <v>1250</v>
      </c>
      <c r="B56" s="114" t="s">
        <v>1251</v>
      </c>
      <c r="C56" s="114"/>
      <c r="D56" s="114"/>
      <c r="E56" s="115"/>
    </row>
    <row r="57" spans="1:5">
      <c r="A57" s="113"/>
      <c r="B57" s="114"/>
      <c r="C57" s="114"/>
      <c r="D57" s="114"/>
      <c r="E57" s="115"/>
    </row>
    <row r="58" spans="1:5">
      <c r="A58" s="113"/>
      <c r="B58" s="114"/>
      <c r="C58" s="114"/>
      <c r="D58" s="114"/>
      <c r="E58" s="115"/>
    </row>
    <row r="59" spans="1:5">
      <c r="A59" s="113"/>
      <c r="B59" s="2726"/>
      <c r="C59" s="114"/>
      <c r="D59" s="114"/>
      <c r="E59" s="115"/>
    </row>
    <row r="60" spans="1:5">
      <c r="A60" s="113"/>
      <c r="B60" s="2727"/>
      <c r="C60" s="114"/>
      <c r="D60" s="114"/>
      <c r="E60" s="115"/>
    </row>
    <row r="61" spans="1:5">
      <c r="A61" s="113"/>
      <c r="B61" s="2727"/>
      <c r="C61" s="114"/>
      <c r="D61" s="114"/>
      <c r="E61" s="115"/>
    </row>
    <row r="62" spans="1:5">
      <c r="A62" s="113"/>
      <c r="B62" s="2727"/>
      <c r="C62" s="114"/>
      <c r="D62" s="114"/>
      <c r="E62" s="115"/>
    </row>
    <row r="63" spans="1:5">
      <c r="A63" s="113"/>
      <c r="B63" s="2727"/>
      <c r="C63" s="114"/>
      <c r="D63" s="114"/>
      <c r="E63" s="115"/>
    </row>
    <row r="64" spans="1:5">
      <c r="A64" s="113"/>
      <c r="B64" s="114"/>
      <c r="C64" s="114"/>
      <c r="D64" s="114"/>
      <c r="E64" s="115"/>
    </row>
    <row r="65" spans="1:5">
      <c r="A65" s="113"/>
      <c r="B65" s="114"/>
      <c r="C65" s="114"/>
      <c r="D65" s="114"/>
      <c r="E65" s="115"/>
    </row>
    <row r="66" spans="1:5">
      <c r="A66" s="113"/>
      <c r="B66" s="114"/>
      <c r="C66" s="114"/>
      <c r="D66" s="114"/>
      <c r="E66" s="115"/>
    </row>
    <row r="67" spans="1:5">
      <c r="A67" s="113"/>
      <c r="B67" s="114"/>
      <c r="C67" s="114"/>
      <c r="D67" s="114"/>
      <c r="E67" s="115"/>
    </row>
    <row r="68" spans="1:5">
      <c r="A68" s="113"/>
      <c r="B68" s="114"/>
      <c r="C68" s="114"/>
      <c r="D68" s="114"/>
      <c r="E68" s="115"/>
    </row>
    <row r="69" spans="1:5">
      <c r="A69" s="113"/>
      <c r="B69" s="114"/>
      <c r="C69" s="114"/>
      <c r="D69" s="114"/>
      <c r="E69" s="115"/>
    </row>
    <row r="70" spans="1:5">
      <c r="A70" s="113"/>
      <c r="E70" s="2716"/>
    </row>
    <row r="71" spans="1:5">
      <c r="A71" s="2016"/>
      <c r="B71" s="2701"/>
      <c r="C71" s="2701"/>
      <c r="D71" s="2701"/>
      <c r="E71" s="2718"/>
    </row>
    <row r="72" spans="1:5">
      <c r="A72" s="621" t="s">
        <v>165</v>
      </c>
    </row>
    <row r="73" spans="1:5">
      <c r="A73" s="622">
        <v>24</v>
      </c>
      <c r="B73" s="622"/>
      <c r="C73" s="628"/>
      <c r="D73" s="629"/>
      <c r="E73" s="629" t="s">
        <v>1252</v>
      </c>
    </row>
    <row r="74" spans="1:5">
      <c r="A74" s="1765"/>
      <c r="B74" s="2728"/>
      <c r="C74" s="2728"/>
      <c r="D74" s="2728"/>
      <c r="E74" s="2729"/>
    </row>
    <row r="75" spans="1:5" ht="9.75" customHeight="1">
      <c r="A75" s="2730" t="s">
        <v>677</v>
      </c>
      <c r="B75" s="2731"/>
      <c r="C75" s="2731"/>
      <c r="D75" s="2731"/>
      <c r="E75" s="2732"/>
    </row>
    <row r="76" spans="1:5" ht="0.75" hidden="1" customHeight="1">
      <c r="A76" s="776"/>
      <c r="B76" s="2523"/>
      <c r="C76" s="2523"/>
      <c r="D76" s="2523"/>
      <c r="E76" s="2524"/>
    </row>
    <row r="77" spans="1:5" ht="11.25" customHeight="1">
      <c r="A77" s="776"/>
      <c r="B77" s="2523"/>
      <c r="C77" s="2523"/>
      <c r="D77" s="2523"/>
      <c r="E77" s="2524"/>
    </row>
    <row r="78" spans="1:5" ht="11.25" customHeight="1">
      <c r="A78" s="776"/>
      <c r="B78" s="2523"/>
      <c r="C78" s="2523"/>
      <c r="D78" s="2523"/>
      <c r="E78" s="2524"/>
    </row>
    <row r="79" spans="1:5" ht="11.25" customHeight="1">
      <c r="A79" s="776"/>
      <c r="B79" s="2523"/>
      <c r="C79" s="2523"/>
      <c r="D79" s="2523"/>
      <c r="E79" s="2524"/>
    </row>
    <row r="80" spans="1:5" ht="11.25" customHeight="1">
      <c r="A80" s="776"/>
      <c r="B80" s="2523"/>
      <c r="C80" s="2523"/>
      <c r="D80" s="2523"/>
      <c r="E80" s="2524"/>
    </row>
    <row r="81" spans="1:5" ht="11.25" customHeight="1">
      <c r="A81" s="776"/>
      <c r="B81" s="2523"/>
      <c r="C81" s="2523"/>
      <c r="D81" s="2523"/>
      <c r="E81" s="2524"/>
    </row>
    <row r="82" spans="1:5" ht="11.25" customHeight="1">
      <c r="A82" s="776"/>
      <c r="B82" s="2523"/>
      <c r="C82" s="2523"/>
      <c r="D82" s="2523"/>
      <c r="E82" s="2524"/>
    </row>
    <row r="83" spans="1:5" ht="11.25" customHeight="1">
      <c r="A83" s="4016"/>
      <c r="B83" s="4017"/>
      <c r="C83" s="4017"/>
      <c r="D83" s="4017"/>
      <c r="E83" s="4018"/>
    </row>
    <row r="84" spans="1:5" ht="11.25" customHeight="1">
      <c r="A84" s="776"/>
      <c r="B84" s="2523"/>
      <c r="C84" s="2523"/>
      <c r="D84" s="2523"/>
      <c r="E84" s="2524"/>
    </row>
    <row r="85" spans="1:5" ht="11.25" customHeight="1">
      <c r="A85" s="4016" t="s">
        <v>1008</v>
      </c>
      <c r="B85" s="4017"/>
      <c r="C85" s="4017"/>
      <c r="D85" s="4017"/>
      <c r="E85" s="4018"/>
    </row>
    <row r="86" spans="1:5" ht="11.25" customHeight="1">
      <c r="A86" s="776"/>
      <c r="B86" s="2523"/>
      <c r="C86" s="2523"/>
      <c r="D86" s="2523"/>
      <c r="E86" s="2524"/>
    </row>
    <row r="87" spans="1:5" ht="11.25" customHeight="1">
      <c r="A87" s="776"/>
      <c r="B87" s="2523"/>
      <c r="C87" s="2523"/>
      <c r="D87" s="2523"/>
      <c r="E87" s="2524"/>
    </row>
    <row r="88" spans="1:5" ht="11.25" customHeight="1">
      <c r="A88" s="776"/>
      <c r="B88" s="2523"/>
      <c r="C88" s="2523"/>
      <c r="D88" s="2523"/>
      <c r="E88" s="2524"/>
    </row>
    <row r="89" spans="1:5" ht="11.25" customHeight="1">
      <c r="A89" s="776"/>
      <c r="B89" s="2523"/>
      <c r="C89" s="2523"/>
      <c r="D89" s="2523"/>
      <c r="E89" s="2524"/>
    </row>
    <row r="90" spans="1:5" ht="11.25" customHeight="1">
      <c r="A90" s="776"/>
      <c r="B90" s="2523"/>
      <c r="C90" s="2523"/>
      <c r="D90" s="2523"/>
      <c r="E90" s="2524"/>
    </row>
    <row r="91" spans="1:5" ht="11.25" customHeight="1">
      <c r="A91" s="776"/>
      <c r="B91" s="2523"/>
      <c r="C91" s="2523"/>
      <c r="D91" s="2523"/>
      <c r="E91" s="2524"/>
    </row>
    <row r="92" spans="1:5" ht="11.25" customHeight="1">
      <c r="A92" s="776"/>
      <c r="B92" s="2523"/>
      <c r="C92" s="2523"/>
      <c r="D92" s="2523"/>
      <c r="E92" s="2524"/>
    </row>
    <row r="93" spans="1:5" ht="11.25" customHeight="1">
      <c r="A93" s="776"/>
      <c r="B93" s="2523"/>
      <c r="C93" s="2523"/>
      <c r="D93" s="2523"/>
      <c r="E93" s="2524"/>
    </row>
    <row r="94" spans="1:5" ht="11.25" customHeight="1">
      <c r="A94" s="776"/>
      <c r="B94" s="2523"/>
      <c r="C94" s="2523"/>
      <c r="D94" s="2523"/>
      <c r="E94" s="2524"/>
    </row>
    <row r="95" spans="1:5" ht="11.25" customHeight="1">
      <c r="A95" s="776"/>
      <c r="B95" s="2523"/>
      <c r="C95" s="2523"/>
      <c r="D95" s="2523"/>
      <c r="E95" s="2524"/>
    </row>
    <row r="96" spans="1:5">
      <c r="A96" s="776"/>
      <c r="B96" s="2523"/>
      <c r="C96" s="2523"/>
      <c r="D96" s="2523"/>
      <c r="E96" s="2524"/>
    </row>
    <row r="97" spans="1:5">
      <c r="A97" s="776"/>
      <c r="B97" s="2523"/>
      <c r="C97" s="2523"/>
      <c r="D97" s="2523"/>
      <c r="E97" s="2524"/>
    </row>
    <row r="98" spans="1:5">
      <c r="A98" s="776"/>
      <c r="B98" s="2523"/>
      <c r="C98" s="2523"/>
      <c r="D98" s="2523"/>
      <c r="E98" s="2524"/>
    </row>
    <row r="99" spans="1:5">
      <c r="A99" s="776"/>
      <c r="B99" s="2523"/>
      <c r="C99" s="2523"/>
      <c r="D99" s="2523"/>
      <c r="E99" s="2524"/>
    </row>
    <row r="100" spans="1:5">
      <c r="A100" s="776"/>
      <c r="B100" s="2523"/>
      <c r="C100" s="2523"/>
      <c r="D100" s="2523"/>
      <c r="E100" s="2524"/>
    </row>
    <row r="101" spans="1:5">
      <c r="A101" s="776"/>
      <c r="B101" s="2523"/>
      <c r="C101" s="2523"/>
      <c r="D101" s="2523"/>
      <c r="E101" s="2524"/>
    </row>
    <row r="102" spans="1:5">
      <c r="A102" s="776"/>
      <c r="B102" s="2523"/>
      <c r="C102" s="2523"/>
      <c r="D102" s="2523"/>
      <c r="E102" s="2524"/>
    </row>
    <row r="103" spans="1:5">
      <c r="A103" s="776"/>
      <c r="B103" s="2523"/>
      <c r="C103" s="2523"/>
      <c r="D103" s="2523"/>
      <c r="E103" s="2524"/>
    </row>
    <row r="104" spans="1:5">
      <c r="A104" s="776"/>
      <c r="B104" s="2523"/>
      <c r="C104" s="2523"/>
      <c r="D104" s="2523"/>
      <c r="E104" s="2524"/>
    </row>
    <row r="105" spans="1:5">
      <c r="A105" s="776"/>
      <c r="B105" s="2523"/>
      <c r="C105" s="2523"/>
      <c r="D105" s="2523"/>
      <c r="E105" s="2524"/>
    </row>
    <row r="106" spans="1:5">
      <c r="A106" s="776"/>
      <c r="B106" s="2523"/>
      <c r="C106" s="2523"/>
      <c r="D106" s="2523"/>
      <c r="E106" s="2524"/>
    </row>
    <row r="107" spans="1:5">
      <c r="A107" s="776"/>
      <c r="B107" s="2523"/>
      <c r="C107" s="2523"/>
      <c r="D107" s="2523"/>
      <c r="E107" s="2524"/>
    </row>
    <row r="108" spans="1:5">
      <c r="A108" s="776"/>
      <c r="B108" s="2523"/>
      <c r="C108" s="2523"/>
      <c r="D108" s="2523"/>
      <c r="E108" s="2524"/>
    </row>
    <row r="109" spans="1:5">
      <c r="A109" s="776"/>
      <c r="B109" s="2523"/>
      <c r="C109" s="2523"/>
      <c r="D109" s="2523"/>
      <c r="E109" s="2524"/>
    </row>
    <row r="110" spans="1:5">
      <c r="A110" s="776"/>
      <c r="B110" s="2523"/>
      <c r="C110" s="2523"/>
      <c r="D110" s="2523"/>
      <c r="E110" s="2524"/>
    </row>
    <row r="111" spans="1:5">
      <c r="A111" s="776"/>
      <c r="B111" s="2523"/>
      <c r="C111" s="2523"/>
      <c r="D111" s="2523"/>
      <c r="E111" s="2524"/>
    </row>
    <row r="112" spans="1:5">
      <c r="A112" s="776"/>
      <c r="B112" s="2523"/>
      <c r="C112" s="2523"/>
      <c r="D112" s="2523"/>
      <c r="E112" s="2524"/>
    </row>
    <row r="113" spans="1:5">
      <c r="A113" s="776"/>
      <c r="B113" s="2523"/>
      <c r="C113" s="2523"/>
      <c r="D113" s="2523"/>
      <c r="E113" s="2524"/>
    </row>
    <row r="114" spans="1:5">
      <c r="A114" s="776"/>
      <c r="B114" s="2523"/>
      <c r="C114" s="2523"/>
      <c r="D114" s="2523"/>
      <c r="E114" s="2524"/>
    </row>
    <row r="115" spans="1:5">
      <c r="A115" s="776"/>
      <c r="B115" s="2523"/>
      <c r="C115" s="2523"/>
      <c r="D115" s="2523"/>
      <c r="E115" s="2524"/>
    </row>
    <row r="116" spans="1:5">
      <c r="A116" s="776"/>
      <c r="B116" s="2523"/>
      <c r="C116" s="2523"/>
      <c r="D116" s="2523"/>
      <c r="E116" s="2524"/>
    </row>
    <row r="117" spans="1:5">
      <c r="A117" s="776"/>
      <c r="B117" s="2523"/>
      <c r="C117" s="2523"/>
      <c r="D117" s="2523"/>
      <c r="E117" s="2524"/>
    </row>
    <row r="118" spans="1:5">
      <c r="A118" s="776"/>
      <c r="B118" s="2523"/>
      <c r="C118" s="2523"/>
      <c r="D118" s="2523"/>
      <c r="E118" s="2524"/>
    </row>
    <row r="119" spans="1:5">
      <c r="A119" s="776"/>
      <c r="B119" s="2523"/>
      <c r="C119" s="2523"/>
      <c r="D119" s="2523"/>
      <c r="E119" s="2524"/>
    </row>
    <row r="120" spans="1:5">
      <c r="A120" s="776"/>
      <c r="B120" s="2523"/>
      <c r="C120" s="2523"/>
      <c r="D120" s="2523"/>
      <c r="E120" s="2524"/>
    </row>
    <row r="121" spans="1:5">
      <c r="A121" s="776"/>
      <c r="B121" s="2523"/>
      <c r="C121" s="2523"/>
      <c r="D121" s="2523"/>
      <c r="E121" s="2524"/>
    </row>
    <row r="122" spans="1:5">
      <c r="A122" s="776"/>
      <c r="B122" s="2523"/>
      <c r="C122" s="2523"/>
      <c r="D122" s="2523"/>
      <c r="E122" s="2524"/>
    </row>
    <row r="123" spans="1:5">
      <c r="A123" s="776"/>
      <c r="B123" s="2523"/>
      <c r="C123" s="2523"/>
      <c r="D123" s="2523"/>
      <c r="E123" s="2524"/>
    </row>
    <row r="124" spans="1:5">
      <c r="A124" s="776"/>
      <c r="B124" s="2523"/>
      <c r="C124" s="2523"/>
      <c r="D124" s="2523"/>
      <c r="E124" s="2524"/>
    </row>
    <row r="125" spans="1:5">
      <c r="A125" s="776"/>
      <c r="B125" s="2523"/>
      <c r="C125" s="2523"/>
      <c r="D125" s="2523"/>
      <c r="E125" s="2524"/>
    </row>
    <row r="126" spans="1:5">
      <c r="A126" s="776"/>
      <c r="B126" s="2523"/>
      <c r="C126" s="2523"/>
      <c r="D126" s="2523"/>
      <c r="E126" s="2524"/>
    </row>
    <row r="127" spans="1:5">
      <c r="A127" s="776"/>
      <c r="B127" s="2523"/>
      <c r="C127" s="2523"/>
      <c r="D127" s="2523"/>
      <c r="E127" s="2524"/>
    </row>
    <row r="128" spans="1:5">
      <c r="A128" s="776"/>
      <c r="B128" s="2523"/>
      <c r="C128" s="2523"/>
      <c r="D128" s="2523"/>
      <c r="E128" s="2524"/>
    </row>
    <row r="129" spans="1:5">
      <c r="A129" s="776"/>
      <c r="B129" s="2523"/>
      <c r="C129" s="2523"/>
      <c r="D129" s="2523"/>
      <c r="E129" s="2524"/>
    </row>
    <row r="130" spans="1:5">
      <c r="A130" s="776"/>
      <c r="B130" s="2523"/>
      <c r="C130" s="2523"/>
      <c r="D130" s="2523"/>
      <c r="E130" s="2524"/>
    </row>
    <row r="131" spans="1:5">
      <c r="A131" s="776"/>
      <c r="B131" s="2523"/>
      <c r="C131" s="2523"/>
      <c r="D131" s="2523"/>
      <c r="E131" s="2524"/>
    </row>
    <row r="132" spans="1:5">
      <c r="A132" s="776"/>
      <c r="B132" s="2523"/>
      <c r="C132" s="2523"/>
      <c r="D132" s="2523"/>
      <c r="E132" s="2524"/>
    </row>
    <row r="133" spans="1:5">
      <c r="A133" s="776"/>
      <c r="B133" s="2523"/>
      <c r="C133" s="2523"/>
      <c r="D133" s="2523"/>
      <c r="E133" s="2524"/>
    </row>
    <row r="134" spans="1:5">
      <c r="A134" s="776"/>
      <c r="B134" s="2523"/>
      <c r="C134" s="2523"/>
      <c r="D134" s="2523"/>
      <c r="E134" s="2524"/>
    </row>
    <row r="135" spans="1:5">
      <c r="A135" s="776"/>
      <c r="B135" s="2523"/>
      <c r="C135" s="2523"/>
      <c r="D135" s="2523"/>
      <c r="E135" s="2524"/>
    </row>
    <row r="136" spans="1:5">
      <c r="A136" s="776"/>
      <c r="B136" s="2523"/>
      <c r="C136" s="2523"/>
      <c r="D136" s="2523"/>
      <c r="E136" s="2524"/>
    </row>
    <row r="137" spans="1:5">
      <c r="A137" s="776"/>
      <c r="B137" s="2523"/>
      <c r="C137" s="2523"/>
      <c r="D137" s="2523"/>
      <c r="E137" s="2524"/>
    </row>
    <row r="138" spans="1:5">
      <c r="A138" s="776"/>
      <c r="B138" s="2523"/>
      <c r="C138" s="2523"/>
      <c r="D138" s="2523"/>
      <c r="E138" s="2524"/>
    </row>
    <row r="139" spans="1:5">
      <c r="A139" s="776"/>
      <c r="B139" s="2523"/>
      <c r="C139" s="2523"/>
      <c r="D139" s="2523"/>
      <c r="E139" s="2524"/>
    </row>
    <row r="140" spans="1:5">
      <c r="A140" s="776"/>
      <c r="B140" s="2523"/>
      <c r="C140" s="2523"/>
      <c r="D140" s="2523"/>
      <c r="E140" s="2524"/>
    </row>
    <row r="141" spans="1:5">
      <c r="A141" s="776"/>
      <c r="B141" s="2523"/>
      <c r="C141" s="2523"/>
      <c r="D141" s="2523"/>
      <c r="E141" s="2524"/>
    </row>
    <row r="142" spans="1:5">
      <c r="A142" s="776"/>
      <c r="B142" s="2523"/>
      <c r="C142" s="2523"/>
      <c r="D142" s="2523"/>
      <c r="E142" s="2524"/>
    </row>
    <row r="143" spans="1:5">
      <c r="A143" s="776"/>
      <c r="B143" s="2523"/>
      <c r="C143" s="2523"/>
      <c r="D143" s="2523"/>
      <c r="E143" s="2524"/>
    </row>
    <row r="144" spans="1:5">
      <c r="A144" s="2733"/>
      <c r="B144" s="1742"/>
      <c r="C144" s="1742"/>
      <c r="D144" s="1742"/>
      <c r="E144" s="2734"/>
    </row>
    <row r="145" spans="1:5">
      <c r="A145" s="119"/>
      <c r="E145" s="627" t="s">
        <v>165</v>
      </c>
    </row>
    <row r="146" spans="1:5"/>
    <row r="147" spans="1:5"/>
    <row r="148" spans="1:5"/>
    <row r="149" spans="1:5"/>
    <row r="150" spans="1:5"/>
    <row r="151" spans="1:5"/>
    <row r="152" spans="1:5"/>
    <row r="153" spans="1:5"/>
    <row r="154" spans="1:5"/>
    <row r="155" spans="1:5"/>
    <row r="156" spans="1:5"/>
    <row r="157" spans="1:5"/>
    <row r="158" spans="1:5"/>
    <row r="159" spans="1:5"/>
    <row r="160" spans="1:5"/>
    <row r="161"/>
    <row r="162"/>
    <row r="163"/>
    <row r="164"/>
    <row r="165"/>
    <row r="166"/>
    <row r="167"/>
    <row r="168"/>
    <row r="169"/>
  </sheetData>
  <mergeCells count="2">
    <mergeCell ref="A83:E83"/>
    <mergeCell ref="A85:E85"/>
  </mergeCells>
  <printOptions horizontalCentered="1" verticalCentered="1"/>
  <pageMargins left="1" right="1" top="0.5" bottom="0.5" header="0" footer="0"/>
  <pageSetup scale="86" fitToWidth="0" fitToHeight="0" orientation="portrait" r:id="rId1"/>
  <headerFooter alignWithMargins="0"/>
  <rowBreaks count="1" manualBreakCount="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view="pageBreakPreview" zoomScale="60" zoomScaleNormal="75" workbookViewId="0">
      <selection activeCell="F11" sqref="F11"/>
    </sheetView>
  </sheetViews>
  <sheetFormatPr defaultColWidth="8.33203125" defaultRowHeight="11.25"/>
  <cols>
    <col min="1" max="1" width="3.33203125" style="633" customWidth="1"/>
    <col min="2" max="2" width="10.83203125" style="633" customWidth="1"/>
    <col min="3" max="3" width="5" style="633" customWidth="1"/>
    <col min="4" max="4" width="8.1640625" style="633" customWidth="1"/>
    <col min="5" max="5" width="2.5" style="633" customWidth="1"/>
    <col min="6" max="6" width="134.1640625" style="633" customWidth="1"/>
    <col min="7" max="7" width="7.83203125" style="633" customWidth="1"/>
    <col min="8" max="8" width="4.6640625" style="633" customWidth="1"/>
    <col min="9" max="16384" width="8.33203125" style="633"/>
  </cols>
  <sheetData>
    <row r="1" spans="1:8" ht="15" customHeight="1">
      <c r="A1" s="3871" t="s">
        <v>554</v>
      </c>
      <c r="B1" s="631"/>
      <c r="C1" s="631"/>
      <c r="D1" s="631"/>
      <c r="E1" s="631"/>
      <c r="F1" s="631"/>
      <c r="G1" s="631"/>
      <c r="H1" s="632" t="s">
        <v>668</v>
      </c>
    </row>
    <row r="2" spans="1:8" ht="15" customHeight="1">
      <c r="A2" s="634"/>
      <c r="B2" s="635"/>
      <c r="C2" s="635"/>
      <c r="D2" s="635"/>
      <c r="E2" s="635"/>
      <c r="F2" s="635"/>
      <c r="G2" s="635"/>
      <c r="H2" s="636"/>
    </row>
    <row r="3" spans="1:8" ht="15" customHeight="1">
      <c r="A3" s="637"/>
      <c r="B3" s="102"/>
      <c r="C3" s="102"/>
      <c r="D3" s="102"/>
      <c r="E3" s="102"/>
      <c r="F3" s="102"/>
      <c r="G3" s="102"/>
      <c r="H3" s="638"/>
    </row>
    <row r="4" spans="1:8" ht="15" customHeight="1">
      <c r="A4" s="639"/>
      <c r="B4" s="640" t="s">
        <v>1253</v>
      </c>
      <c r="C4" s="641"/>
      <c r="D4" s="641"/>
      <c r="E4" s="641"/>
      <c r="F4" s="641"/>
      <c r="G4" s="641"/>
      <c r="H4" s="642"/>
    </row>
    <row r="5" spans="1:8" ht="15" customHeight="1">
      <c r="A5" s="637"/>
      <c r="B5" s="102"/>
      <c r="C5" s="102"/>
      <c r="D5" s="102"/>
      <c r="E5" s="102"/>
      <c r="F5" s="102"/>
      <c r="G5" s="102"/>
      <c r="H5" s="638"/>
    </row>
    <row r="6" spans="1:8" ht="15" customHeight="1">
      <c r="A6" s="637"/>
      <c r="B6" s="630" t="s">
        <v>1254</v>
      </c>
      <c r="C6" s="643"/>
      <c r="D6" s="643"/>
      <c r="E6" s="643"/>
      <c r="F6" s="643"/>
      <c r="G6" s="643"/>
      <c r="H6" s="638"/>
    </row>
    <row r="7" spans="1:8" ht="15" customHeight="1">
      <c r="A7" s="637"/>
      <c r="B7" s="630" t="s">
        <v>1255</v>
      </c>
      <c r="C7" s="643"/>
      <c r="D7" s="643"/>
      <c r="E7" s="643"/>
      <c r="F7" s="643"/>
      <c r="G7" s="643"/>
      <c r="H7" s="638"/>
    </row>
    <row r="8" spans="1:8" ht="15" customHeight="1">
      <c r="A8" s="637"/>
      <c r="B8" s="630" t="s">
        <v>1256</v>
      </c>
      <c r="C8" s="643"/>
      <c r="D8" s="643"/>
      <c r="E8" s="643"/>
      <c r="F8" s="643"/>
      <c r="G8" s="643"/>
      <c r="H8" s="638"/>
    </row>
    <row r="9" spans="1:8" ht="15" customHeight="1">
      <c r="A9" s="637"/>
      <c r="B9" s="630" t="s">
        <v>1257</v>
      </c>
      <c r="C9" s="643"/>
      <c r="D9" s="643"/>
      <c r="E9" s="643"/>
      <c r="F9" s="643"/>
      <c r="G9" s="643"/>
      <c r="H9" s="638"/>
    </row>
    <row r="10" spans="1:8" ht="15" customHeight="1">
      <c r="A10" s="637"/>
      <c r="B10" s="644" t="s">
        <v>1258</v>
      </c>
      <c r="C10" s="643"/>
      <c r="D10" s="643"/>
      <c r="E10" s="643"/>
      <c r="F10" s="643"/>
      <c r="G10" s="643"/>
      <c r="H10" s="638"/>
    </row>
    <row r="11" spans="1:8" ht="15" customHeight="1">
      <c r="A11" s="637"/>
      <c r="B11" s="630"/>
      <c r="C11" s="643"/>
      <c r="D11" s="643"/>
      <c r="E11" s="643"/>
      <c r="F11" s="643"/>
      <c r="G11" s="643"/>
      <c r="H11" s="638"/>
    </row>
    <row r="12" spans="1:8" ht="15" customHeight="1">
      <c r="A12" s="637"/>
      <c r="B12" s="643" t="s">
        <v>1259</v>
      </c>
      <c r="C12" s="643"/>
      <c r="D12" s="643"/>
      <c r="E12" s="643"/>
      <c r="F12" s="643"/>
      <c r="G12" s="643"/>
      <c r="H12" s="638"/>
    </row>
    <row r="13" spans="1:8" ht="15" customHeight="1">
      <c r="A13" s="637"/>
      <c r="B13" s="643"/>
      <c r="C13" s="643"/>
      <c r="D13" s="643"/>
      <c r="E13" s="643"/>
      <c r="F13" s="643"/>
      <c r="G13" s="643"/>
      <c r="H13" s="638"/>
    </row>
    <row r="14" spans="1:8" ht="20.100000000000001" customHeight="1">
      <c r="A14" s="637"/>
      <c r="C14" s="630" t="s">
        <v>1244</v>
      </c>
      <c r="D14" s="630"/>
      <c r="E14" s="643" t="s">
        <v>1260</v>
      </c>
      <c r="H14" s="638"/>
    </row>
    <row r="15" spans="1:8" ht="20.100000000000001" customHeight="1">
      <c r="A15" s="637"/>
      <c r="C15" s="643"/>
      <c r="D15" s="643"/>
      <c r="E15" s="643"/>
      <c r="F15" s="630" t="s">
        <v>1261</v>
      </c>
      <c r="G15" s="630"/>
      <c r="H15" s="638"/>
    </row>
    <row r="16" spans="1:8" ht="20.100000000000001" customHeight="1">
      <c r="A16" s="637"/>
      <c r="C16" s="643"/>
      <c r="D16" s="643"/>
      <c r="E16" s="643"/>
      <c r="F16" s="630" t="s">
        <v>1262</v>
      </c>
      <c r="G16" s="630"/>
      <c r="H16" s="638"/>
    </row>
    <row r="17" spans="1:8" ht="20.100000000000001" customHeight="1">
      <c r="A17" s="637"/>
      <c r="C17" s="643"/>
      <c r="D17" s="643"/>
      <c r="E17" s="643"/>
      <c r="F17" s="630" t="s">
        <v>1263</v>
      </c>
      <c r="G17" s="630"/>
      <c r="H17" s="638"/>
    </row>
    <row r="18" spans="1:8" ht="20.100000000000001" customHeight="1">
      <c r="A18" s="637"/>
      <c r="C18" s="643"/>
      <c r="D18" s="643"/>
      <c r="E18" s="643"/>
      <c r="F18" s="630" t="s">
        <v>1264</v>
      </c>
      <c r="G18" s="630"/>
      <c r="H18" s="638"/>
    </row>
    <row r="19" spans="1:8" ht="20.100000000000001" customHeight="1">
      <c r="A19" s="637"/>
      <c r="C19" s="630" t="s">
        <v>1246</v>
      </c>
      <c r="D19" s="630"/>
      <c r="E19" s="644" t="s">
        <v>1265</v>
      </c>
      <c r="F19" s="643"/>
      <c r="G19" s="643"/>
      <c r="H19" s="638"/>
    </row>
    <row r="20" spans="1:8" ht="20.100000000000001" customHeight="1">
      <c r="A20" s="637"/>
      <c r="C20" s="630" t="s">
        <v>1250</v>
      </c>
      <c r="D20" s="630"/>
      <c r="E20" s="644" t="s">
        <v>1266</v>
      </c>
      <c r="F20" s="643"/>
      <c r="G20" s="643"/>
      <c r="H20" s="638"/>
    </row>
    <row r="21" spans="1:8" ht="20.100000000000001" customHeight="1">
      <c r="A21" s="637"/>
      <c r="C21" s="630" t="s">
        <v>1267</v>
      </c>
      <c r="D21" s="630"/>
      <c r="E21" s="644" t="s">
        <v>1268</v>
      </c>
      <c r="F21" s="643"/>
      <c r="G21" s="643"/>
      <c r="H21" s="638"/>
    </row>
    <row r="22" spans="1:8" ht="20.100000000000001" customHeight="1">
      <c r="A22" s="637"/>
      <c r="C22" s="630" t="s">
        <v>1269</v>
      </c>
      <c r="D22" s="630"/>
      <c r="E22" s="644" t="s">
        <v>1270</v>
      </c>
      <c r="F22" s="643"/>
      <c r="G22" s="643"/>
      <c r="H22" s="638"/>
    </row>
    <row r="23" spans="1:8" ht="20.100000000000001" customHeight="1">
      <c r="A23" s="637"/>
      <c r="B23" s="643"/>
      <c r="C23" s="643"/>
      <c r="D23" s="643"/>
      <c r="E23" s="643"/>
      <c r="F23" s="643"/>
      <c r="G23" s="643"/>
      <c r="H23" s="638"/>
    </row>
    <row r="24" spans="1:8" ht="15" customHeight="1">
      <c r="A24" s="637"/>
      <c r="B24" s="643" t="s">
        <v>1271</v>
      </c>
      <c r="C24" s="643"/>
      <c r="D24" s="643"/>
      <c r="E24" s="643"/>
      <c r="F24" s="643"/>
      <c r="G24" s="643"/>
      <c r="H24" s="638"/>
    </row>
    <row r="25" spans="1:8" ht="15" customHeight="1">
      <c r="A25" s="637"/>
      <c r="B25" s="643"/>
      <c r="C25" s="643"/>
      <c r="D25" s="643"/>
      <c r="E25" s="643"/>
      <c r="F25" s="643"/>
      <c r="G25" s="643"/>
      <c r="H25" s="638"/>
    </row>
    <row r="26" spans="1:8" ht="15" customHeight="1">
      <c r="A26" s="637"/>
      <c r="B26" s="630" t="s">
        <v>1272</v>
      </c>
      <c r="C26" s="643"/>
      <c r="D26" s="643"/>
      <c r="E26" s="643"/>
      <c r="F26" s="643"/>
      <c r="G26" s="643"/>
      <c r="H26" s="638"/>
    </row>
    <row r="27" spans="1:8" ht="15" customHeight="1">
      <c r="A27" s="637"/>
      <c r="B27" s="630" t="s">
        <v>1273</v>
      </c>
      <c r="C27" s="643"/>
      <c r="D27" s="643"/>
      <c r="E27" s="643"/>
      <c r="F27" s="643"/>
      <c r="G27" s="643"/>
      <c r="H27" s="638"/>
    </row>
    <row r="28" spans="1:8" ht="15" customHeight="1">
      <c r="A28" s="637"/>
      <c r="B28" s="630"/>
      <c r="C28" s="643"/>
      <c r="D28" s="643"/>
      <c r="E28" s="643"/>
      <c r="F28" s="643"/>
      <c r="G28" s="643"/>
      <c r="H28" s="638"/>
    </row>
    <row r="29" spans="1:8" ht="15" customHeight="1">
      <c r="A29" s="637"/>
      <c r="B29" s="630"/>
      <c r="C29" s="632" t="s">
        <v>1274</v>
      </c>
      <c r="D29" s="632"/>
      <c r="E29" s="643" t="s">
        <v>1275</v>
      </c>
      <c r="F29" s="643"/>
      <c r="G29" s="643"/>
      <c r="H29" s="638"/>
    </row>
    <row r="30" spans="1:8" ht="15" customHeight="1">
      <c r="A30" s="637"/>
      <c r="B30" s="643"/>
      <c r="C30" s="643"/>
      <c r="D30" s="643"/>
      <c r="E30" s="643"/>
      <c r="F30" s="643"/>
      <c r="G30" s="643"/>
      <c r="H30" s="638"/>
    </row>
    <row r="31" spans="1:8" ht="20.100000000000001" customHeight="1">
      <c r="A31" s="637"/>
      <c r="B31" s="643"/>
      <c r="C31" s="632" t="s">
        <v>1276</v>
      </c>
      <c r="D31" s="643"/>
      <c r="E31" s="643" t="s">
        <v>1277</v>
      </c>
      <c r="F31" s="643"/>
      <c r="G31" s="643"/>
      <c r="H31" s="638"/>
    </row>
    <row r="32" spans="1:8" ht="20.100000000000001" customHeight="1">
      <c r="A32" s="637"/>
      <c r="B32" s="645"/>
      <c r="C32" s="646" t="s">
        <v>1278</v>
      </c>
      <c r="D32" s="647"/>
      <c r="E32" s="647" t="s">
        <v>1279</v>
      </c>
      <c r="F32" s="647"/>
      <c r="G32" s="647"/>
      <c r="H32" s="638"/>
    </row>
    <row r="33" spans="1:8" ht="20.100000000000001" customHeight="1">
      <c r="A33" s="637"/>
      <c r="B33" s="645"/>
      <c r="C33" s="646" t="s">
        <v>1280</v>
      </c>
      <c r="D33" s="647"/>
      <c r="E33" s="647" t="s">
        <v>1281</v>
      </c>
      <c r="F33" s="647"/>
      <c r="G33" s="647"/>
      <c r="H33" s="638"/>
    </row>
    <row r="34" spans="1:8" ht="20.100000000000001" customHeight="1">
      <c r="A34" s="637"/>
      <c r="B34" s="645"/>
      <c r="C34" s="632" t="s">
        <v>1282</v>
      </c>
      <c r="D34" s="643"/>
      <c r="E34" s="643" t="s">
        <v>1283</v>
      </c>
      <c r="F34" s="643"/>
      <c r="G34" s="643"/>
      <c r="H34" s="638"/>
    </row>
    <row r="35" spans="1:8" ht="20.100000000000001" customHeight="1">
      <c r="A35" s="637"/>
      <c r="B35" s="645"/>
      <c r="C35" s="632" t="s">
        <v>1284</v>
      </c>
      <c r="D35" s="643"/>
      <c r="E35" s="643" t="s">
        <v>1285</v>
      </c>
      <c r="F35" s="643"/>
      <c r="G35" s="643"/>
      <c r="H35" s="638"/>
    </row>
    <row r="36" spans="1:8" ht="20.100000000000001" customHeight="1">
      <c r="A36" s="637"/>
      <c r="B36" s="645"/>
      <c r="C36" s="632" t="s">
        <v>1286</v>
      </c>
      <c r="D36" s="643"/>
      <c r="E36" s="643" t="s">
        <v>1287</v>
      </c>
      <c r="F36" s="643"/>
      <c r="G36" s="643"/>
      <c r="H36" s="638"/>
    </row>
    <row r="37" spans="1:8" ht="20.100000000000001" customHeight="1">
      <c r="A37" s="637"/>
      <c r="B37" s="645"/>
      <c r="C37" s="632" t="s">
        <v>1288</v>
      </c>
      <c r="D37" s="643"/>
      <c r="E37" s="643" t="s">
        <v>1289</v>
      </c>
      <c r="F37" s="643"/>
      <c r="G37" s="643"/>
      <c r="H37" s="638"/>
    </row>
    <row r="38" spans="1:8" ht="20.100000000000001" customHeight="1">
      <c r="A38" s="637"/>
      <c r="B38" s="645"/>
      <c r="C38" s="632" t="s">
        <v>1290</v>
      </c>
      <c r="D38" s="643"/>
      <c r="E38" s="643" t="s">
        <v>1291</v>
      </c>
      <c r="F38" s="643"/>
      <c r="G38" s="643"/>
      <c r="H38" s="638"/>
    </row>
    <row r="39" spans="1:8" ht="20.100000000000001" customHeight="1">
      <c r="A39" s="637"/>
      <c r="B39" s="645"/>
      <c r="C39" s="632" t="s">
        <v>1292</v>
      </c>
      <c r="D39" s="643"/>
      <c r="E39" s="643" t="s">
        <v>1293</v>
      </c>
      <c r="F39" s="643"/>
      <c r="G39" s="643"/>
      <c r="H39" s="638"/>
    </row>
    <row r="40" spans="1:8" ht="20.100000000000001" customHeight="1">
      <c r="A40" s="637"/>
      <c r="B40" s="645"/>
      <c r="C40" s="632" t="s">
        <v>1294</v>
      </c>
      <c r="D40" s="643"/>
      <c r="E40" s="643" t="s">
        <v>1295</v>
      </c>
      <c r="F40" s="643"/>
      <c r="G40" s="643"/>
      <c r="H40" s="638"/>
    </row>
    <row r="41" spans="1:8" ht="20.100000000000001" customHeight="1">
      <c r="A41" s="637"/>
      <c r="B41" s="643"/>
      <c r="C41" s="643"/>
      <c r="D41" s="643"/>
      <c r="E41" s="643"/>
      <c r="F41" s="643"/>
      <c r="G41" s="643"/>
      <c r="H41" s="638"/>
    </row>
    <row r="42" spans="1:8" ht="15" customHeight="1">
      <c r="A42" s="637"/>
      <c r="B42" s="630" t="s">
        <v>1296</v>
      </c>
      <c r="C42" s="643"/>
      <c r="D42" s="643"/>
      <c r="E42" s="643"/>
      <c r="F42" s="643"/>
      <c r="G42" s="643"/>
      <c r="H42" s="638"/>
    </row>
    <row r="43" spans="1:8" ht="15" customHeight="1">
      <c r="A43" s="637"/>
      <c r="B43" s="630" t="s">
        <v>1297</v>
      </c>
      <c r="C43" s="643"/>
      <c r="D43" s="643"/>
      <c r="E43" s="643"/>
      <c r="F43" s="643"/>
      <c r="G43" s="643"/>
      <c r="H43" s="638"/>
    </row>
    <row r="44" spans="1:8" ht="15" customHeight="1">
      <c r="A44" s="637"/>
      <c r="B44" s="630" t="s">
        <v>1298</v>
      </c>
      <c r="C44" s="643"/>
      <c r="D44" s="643"/>
      <c r="E44" s="643"/>
      <c r="F44" s="643"/>
      <c r="G44" s="643"/>
      <c r="H44" s="638"/>
    </row>
    <row r="45" spans="1:8" ht="15" customHeight="1">
      <c r="A45" s="637"/>
      <c r="B45" s="630" t="s">
        <v>1299</v>
      </c>
      <c r="C45" s="643"/>
      <c r="D45" s="643"/>
      <c r="E45" s="643"/>
      <c r="F45" s="643"/>
      <c r="G45" s="643"/>
      <c r="H45" s="638"/>
    </row>
    <row r="46" spans="1:8" ht="15" customHeight="1">
      <c r="A46" s="637"/>
      <c r="B46" s="644" t="s">
        <v>1300</v>
      </c>
      <c r="C46" s="643"/>
      <c r="D46" s="643"/>
      <c r="E46" s="643"/>
      <c r="F46" s="643"/>
      <c r="G46" s="643"/>
      <c r="H46" s="638"/>
    </row>
    <row r="47" spans="1:8" ht="15" customHeight="1">
      <c r="A47" s="637"/>
      <c r="B47" s="644"/>
      <c r="C47" s="643"/>
      <c r="D47" s="643"/>
      <c r="E47" s="643"/>
      <c r="F47" s="643"/>
      <c r="G47" s="643"/>
      <c r="H47" s="638"/>
    </row>
    <row r="48" spans="1:8" ht="15" customHeight="1">
      <c r="A48" s="637"/>
      <c r="B48" s="630" t="s">
        <v>1301</v>
      </c>
      <c r="C48" s="643"/>
      <c r="D48" s="643"/>
      <c r="E48" s="643"/>
      <c r="F48" s="643"/>
      <c r="G48" s="643"/>
      <c r="H48" s="638"/>
    </row>
    <row r="49" spans="1:8" ht="15" customHeight="1">
      <c r="A49" s="637"/>
      <c r="B49" s="630" t="s">
        <v>1302</v>
      </c>
      <c r="C49" s="643"/>
      <c r="D49" s="643"/>
      <c r="E49" s="643"/>
      <c r="F49" s="643"/>
      <c r="G49" s="643"/>
      <c r="H49" s="638"/>
    </row>
    <row r="50" spans="1:8" ht="15" customHeight="1">
      <c r="A50" s="637"/>
      <c r="B50" s="630" t="s">
        <v>1303</v>
      </c>
      <c r="C50" s="643"/>
      <c r="D50" s="643"/>
      <c r="E50" s="643"/>
      <c r="F50" s="643"/>
      <c r="G50" s="643"/>
      <c r="H50" s="638"/>
    </row>
    <row r="51" spans="1:8" ht="15" customHeight="1">
      <c r="A51" s="637"/>
      <c r="B51" s="630"/>
      <c r="C51" s="643"/>
      <c r="D51" s="643"/>
      <c r="E51" s="643"/>
      <c r="F51" s="643"/>
      <c r="G51" s="643"/>
      <c r="H51" s="638"/>
    </row>
    <row r="52" spans="1:8" ht="15" customHeight="1">
      <c r="A52" s="637"/>
      <c r="B52" s="630" t="s">
        <v>1304</v>
      </c>
      <c r="C52" s="643"/>
      <c r="D52" s="643"/>
      <c r="E52" s="643"/>
      <c r="F52" s="643"/>
      <c r="G52" s="643"/>
      <c r="H52" s="638"/>
    </row>
    <row r="53" spans="1:8" ht="15" customHeight="1">
      <c r="A53" s="637"/>
      <c r="B53" s="630" t="s">
        <v>1305</v>
      </c>
      <c r="C53" s="643"/>
      <c r="D53" s="643"/>
      <c r="E53" s="643"/>
      <c r="F53" s="643"/>
      <c r="G53" s="643"/>
      <c r="H53" s="638"/>
    </row>
    <row r="54" spans="1:8" ht="15" customHeight="1">
      <c r="A54" s="637"/>
      <c r="B54" s="630" t="s">
        <v>1306</v>
      </c>
      <c r="C54" s="643"/>
      <c r="D54" s="643"/>
      <c r="E54" s="643"/>
      <c r="F54" s="643"/>
      <c r="G54" s="643"/>
      <c r="H54" s="638"/>
    </row>
    <row r="55" spans="1:8" ht="15" customHeight="1">
      <c r="A55" s="637"/>
      <c r="B55" s="644" t="s">
        <v>1307</v>
      </c>
      <c r="C55" s="643"/>
      <c r="D55" s="643"/>
      <c r="E55" s="643"/>
      <c r="F55" s="643"/>
      <c r="G55" s="643"/>
      <c r="H55" s="638"/>
    </row>
    <row r="56" spans="1:8" ht="15" customHeight="1">
      <c r="A56" s="637"/>
      <c r="B56" s="630"/>
      <c r="C56" s="643"/>
      <c r="D56" s="643"/>
      <c r="E56" s="643"/>
      <c r="F56" s="643"/>
      <c r="G56" s="643"/>
      <c r="H56" s="638"/>
    </row>
    <row r="57" spans="1:8" ht="15" customHeight="1">
      <c r="A57" s="637"/>
      <c r="B57" s="643" t="s">
        <v>1308</v>
      </c>
      <c r="C57" s="643"/>
      <c r="D57" s="643"/>
      <c r="E57" s="643"/>
      <c r="F57" s="643"/>
      <c r="G57" s="643"/>
      <c r="H57" s="638"/>
    </row>
    <row r="58" spans="1:8" ht="15" customHeight="1">
      <c r="A58" s="637"/>
      <c r="B58" s="643"/>
      <c r="C58" s="643"/>
      <c r="D58" s="643"/>
      <c r="E58" s="643"/>
      <c r="F58" s="643"/>
      <c r="G58" s="643"/>
      <c r="H58" s="638"/>
    </row>
    <row r="59" spans="1:8" ht="15" customHeight="1">
      <c r="A59" s="637"/>
      <c r="B59" s="630" t="s">
        <v>1309</v>
      </c>
      <c r="C59" s="643"/>
      <c r="D59" s="643"/>
      <c r="E59" s="643"/>
      <c r="F59" s="643"/>
      <c r="G59" s="643"/>
      <c r="H59" s="638"/>
    </row>
    <row r="60" spans="1:8" ht="15" customHeight="1">
      <c r="A60" s="637"/>
      <c r="B60" s="630"/>
      <c r="C60" s="643"/>
      <c r="D60" s="643"/>
      <c r="E60" s="643"/>
      <c r="F60" s="643"/>
      <c r="G60" s="643"/>
      <c r="H60" s="638"/>
    </row>
    <row r="61" spans="1:8" ht="15" customHeight="1">
      <c r="A61" s="637"/>
      <c r="B61" s="643" t="s">
        <v>1310</v>
      </c>
      <c r="C61" s="643"/>
      <c r="D61" s="643"/>
      <c r="E61" s="643"/>
      <c r="F61" s="643"/>
      <c r="G61" s="643"/>
      <c r="H61" s="638"/>
    </row>
    <row r="62" spans="1:8" ht="15" customHeight="1">
      <c r="A62" s="637"/>
      <c r="B62" s="643"/>
      <c r="C62" s="643"/>
      <c r="D62" s="643"/>
      <c r="E62" s="643"/>
      <c r="F62" s="643"/>
      <c r="G62" s="643"/>
      <c r="H62" s="638"/>
    </row>
    <row r="63" spans="1:8" ht="15" customHeight="1">
      <c r="A63" s="637"/>
      <c r="B63" s="630" t="s">
        <v>1311</v>
      </c>
      <c r="C63" s="643"/>
      <c r="D63" s="643"/>
      <c r="E63" s="643"/>
      <c r="F63" s="643"/>
      <c r="G63" s="643"/>
      <c r="H63" s="638"/>
    </row>
    <row r="64" spans="1:8" ht="15" customHeight="1">
      <c r="A64" s="637"/>
      <c r="B64" s="643" t="s">
        <v>1312</v>
      </c>
      <c r="C64" s="643"/>
      <c r="D64" s="643"/>
      <c r="E64" s="643"/>
      <c r="F64" s="643"/>
      <c r="G64" s="643"/>
      <c r="H64" s="638"/>
    </row>
    <row r="65" spans="1:8" ht="15" customHeight="1">
      <c r="A65" s="637"/>
      <c r="B65" s="643"/>
      <c r="C65" s="643"/>
      <c r="D65" s="643"/>
      <c r="E65" s="643"/>
      <c r="F65" s="643"/>
      <c r="G65" s="643"/>
      <c r="H65" s="638"/>
    </row>
    <row r="66" spans="1:8" ht="15" customHeight="1">
      <c r="A66" s="637"/>
      <c r="B66" s="643"/>
      <c r="C66" s="643"/>
      <c r="D66" s="643"/>
      <c r="E66" s="643"/>
      <c r="F66" s="643"/>
      <c r="G66" s="643"/>
      <c r="H66" s="638"/>
    </row>
    <row r="67" spans="1:8" ht="15" customHeight="1">
      <c r="A67" s="637"/>
      <c r="H67" s="638"/>
    </row>
    <row r="68" spans="1:8" ht="15" customHeight="1">
      <c r="A68" s="637"/>
      <c r="H68" s="638"/>
    </row>
    <row r="69" spans="1:8" ht="15" customHeight="1">
      <c r="A69" s="637"/>
      <c r="H69" s="638"/>
    </row>
    <row r="70" spans="1:8" ht="15" customHeight="1">
      <c r="A70" s="637"/>
      <c r="H70" s="638"/>
    </row>
    <row r="71" spans="1:8" ht="15" customHeight="1">
      <c r="A71" s="637"/>
      <c r="H71" s="638"/>
    </row>
    <row r="72" spans="1:8" ht="15" customHeight="1">
      <c r="A72" s="637"/>
      <c r="H72" s="638"/>
    </row>
    <row r="73" spans="1:8" ht="15" customHeight="1">
      <c r="A73" s="637"/>
      <c r="H73" s="638"/>
    </row>
    <row r="74" spans="1:8" ht="15" customHeight="1">
      <c r="A74" s="637"/>
      <c r="H74" s="638"/>
    </row>
    <row r="75" spans="1:8" ht="15" customHeight="1">
      <c r="A75" s="637"/>
      <c r="H75" s="638"/>
    </row>
    <row r="76" spans="1:8" ht="15" customHeight="1">
      <c r="A76" s="637"/>
      <c r="H76" s="638"/>
    </row>
    <row r="77" spans="1:8" ht="15" customHeight="1">
      <c r="A77" s="637"/>
      <c r="H77" s="638"/>
    </row>
    <row r="78" spans="1:8" ht="15" customHeight="1">
      <c r="A78" s="637"/>
      <c r="H78" s="638"/>
    </row>
    <row r="79" spans="1:8" ht="15" customHeight="1">
      <c r="A79" s="637"/>
      <c r="H79" s="638"/>
    </row>
    <row r="80" spans="1:8" ht="15" customHeight="1">
      <c r="A80" s="637"/>
      <c r="H80" s="638"/>
    </row>
    <row r="81" spans="1:8" ht="15" customHeight="1">
      <c r="A81" s="637"/>
      <c r="H81" s="638"/>
    </row>
    <row r="82" spans="1:8" ht="15" customHeight="1">
      <c r="A82" s="637"/>
      <c r="H82" s="638"/>
    </row>
    <row r="83" spans="1:8" ht="15" customHeight="1">
      <c r="A83" s="637"/>
      <c r="H83" s="638"/>
    </row>
    <row r="84" spans="1:8" ht="15" customHeight="1">
      <c r="A84" s="648"/>
      <c r="B84" s="649"/>
      <c r="C84" s="649"/>
      <c r="D84" s="649"/>
      <c r="E84" s="649"/>
      <c r="F84" s="649"/>
      <c r="G84" s="649"/>
      <c r="H84" s="650"/>
    </row>
    <row r="85" spans="1:8" ht="15" customHeight="1">
      <c r="A85" s="643" t="s">
        <v>165</v>
      </c>
      <c r="B85" s="643"/>
      <c r="C85" s="643"/>
      <c r="D85" s="643"/>
      <c r="E85" s="643"/>
      <c r="F85" s="643"/>
      <c r="G85" s="643"/>
      <c r="H85" s="643"/>
    </row>
  </sheetData>
  <printOptions horizontalCentered="1" verticalCentered="1"/>
  <pageMargins left="1" right="1" top="0.5" bottom="0.5" header="0" footer="0"/>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64"/>
  <sheetViews>
    <sheetView showGridLines="0" showZeros="0" view="pageBreakPreview" topLeftCell="A25" zoomScale="72" zoomScaleNormal="88" zoomScaleSheetLayoutView="72" workbookViewId="0"/>
  </sheetViews>
  <sheetFormatPr defaultColWidth="0" defaultRowHeight="11.25" zeroHeight="1"/>
  <cols>
    <col min="1" max="1" width="5" style="610" customWidth="1"/>
    <col min="2" max="2" width="10.6640625" style="610" customWidth="1"/>
    <col min="3" max="3" width="10" style="610" customWidth="1"/>
    <col min="4" max="4" width="10.1640625" style="610" customWidth="1"/>
    <col min="5" max="5" width="63" style="610" customWidth="1"/>
    <col min="6" max="6" width="23.1640625" style="610" customWidth="1"/>
    <col min="7" max="7" width="18.1640625" style="610" customWidth="1"/>
    <col min="8" max="8" width="5" style="610" customWidth="1"/>
    <col min="9" max="9" width="4.6640625" style="610" customWidth="1"/>
    <col min="10" max="10" width="20.6640625" style="610" customWidth="1"/>
    <col min="11" max="11" width="19" style="610" customWidth="1"/>
    <col min="12" max="12" width="18.83203125" style="610" customWidth="1"/>
    <col min="13" max="13" width="19.33203125" style="610" customWidth="1"/>
    <col min="14" max="14" width="17.83203125" style="610" customWidth="1"/>
    <col min="15" max="15" width="19.1640625" style="610" customWidth="1"/>
    <col min="16" max="16" width="17.33203125" style="610" customWidth="1"/>
    <col min="17" max="17" width="6.6640625" style="610" customWidth="1"/>
    <col min="18" max="20" width="9.33203125" style="610" customWidth="1"/>
    <col min="21" max="16384" width="0" style="610" hidden="1"/>
  </cols>
  <sheetData>
    <row r="1" spans="1:17" ht="12" customHeight="1">
      <c r="A1" s="398">
        <v>26</v>
      </c>
      <c r="B1" s="398"/>
      <c r="C1" s="455"/>
      <c r="D1" s="455"/>
      <c r="E1" s="651"/>
      <c r="F1" s="398"/>
      <c r="G1" s="651"/>
      <c r="H1" s="456" t="s">
        <v>554</v>
      </c>
      <c r="I1" s="395" t="str">
        <f>H1</f>
        <v>Road Initials:  BNSF               Year 2015</v>
      </c>
      <c r="J1" s="398"/>
      <c r="K1" s="398"/>
      <c r="L1" s="454"/>
      <c r="M1" s="455"/>
      <c r="N1" s="455"/>
      <c r="O1" s="455"/>
      <c r="P1" s="455"/>
      <c r="Q1" s="608">
        <v>27</v>
      </c>
    </row>
    <row r="2" spans="1:17" ht="12" customHeight="1">
      <c r="A2" s="652" t="s">
        <v>1313</v>
      </c>
      <c r="B2" s="653"/>
      <c r="C2" s="653"/>
      <c r="D2" s="653"/>
      <c r="E2" s="653"/>
      <c r="F2" s="653"/>
      <c r="G2" s="653"/>
      <c r="H2" s="654"/>
      <c r="I2" s="652" t="s">
        <v>1314</v>
      </c>
      <c r="J2" s="655"/>
      <c r="K2" s="655"/>
      <c r="L2" s="655"/>
      <c r="M2" s="655"/>
      <c r="N2" s="655"/>
      <c r="O2" s="655"/>
      <c r="P2" s="653"/>
      <c r="Q2" s="654"/>
    </row>
    <row r="3" spans="1:17" ht="12" customHeight="1">
      <c r="A3" s="656" t="s">
        <v>705</v>
      </c>
      <c r="B3" s="1518"/>
      <c r="C3" s="1518"/>
      <c r="D3" s="1518"/>
      <c r="E3" s="1518"/>
      <c r="F3" s="1518"/>
      <c r="G3" s="1518"/>
      <c r="H3" s="2735"/>
      <c r="I3" s="656" t="s">
        <v>705</v>
      </c>
      <c r="J3" s="659"/>
      <c r="K3" s="659"/>
      <c r="L3" s="659"/>
      <c r="M3" s="659"/>
      <c r="N3" s="659"/>
      <c r="O3" s="659"/>
      <c r="P3" s="1518"/>
      <c r="Q3" s="2735"/>
    </row>
    <row r="4" spans="1:17" ht="48" customHeight="1">
      <c r="A4" s="656"/>
      <c r="B4" s="1518"/>
      <c r="C4" s="1518"/>
      <c r="D4" s="1518"/>
      <c r="E4" s="1518"/>
      <c r="F4" s="1518"/>
      <c r="G4" s="1518"/>
      <c r="H4" s="2735"/>
      <c r="I4" s="656"/>
      <c r="J4" s="659"/>
      <c r="K4" s="659"/>
      <c r="L4" s="659"/>
      <c r="M4" s="659"/>
      <c r="N4" s="659"/>
      <c r="O4" s="659"/>
      <c r="P4" s="1518"/>
      <c r="Q4" s="2735"/>
    </row>
    <row r="5" spans="1:17" ht="12" customHeight="1">
      <c r="A5" s="468"/>
      <c r="B5" s="660"/>
      <c r="C5" s="660"/>
      <c r="D5" s="660"/>
      <c r="E5" s="660"/>
      <c r="F5" s="660"/>
      <c r="G5" s="660"/>
      <c r="H5" s="661"/>
      <c r="I5" s="662"/>
      <c r="J5" s="663"/>
      <c r="K5" s="663"/>
      <c r="L5" s="663"/>
      <c r="M5" s="663"/>
      <c r="N5" s="663"/>
      <c r="O5" s="663"/>
      <c r="P5" s="660"/>
      <c r="Q5" s="661"/>
    </row>
    <row r="6" spans="1:17" ht="12" customHeight="1">
      <c r="A6" s="664" t="s">
        <v>384</v>
      </c>
      <c r="B6" s="665" t="s">
        <v>1315</v>
      </c>
      <c r="C6" s="660"/>
      <c r="D6" s="660"/>
      <c r="E6" s="660"/>
      <c r="F6" s="660"/>
      <c r="G6" s="660"/>
      <c r="H6" s="661"/>
      <c r="I6" s="664" t="s">
        <v>389</v>
      </c>
      <c r="J6" s="665" t="s">
        <v>1316</v>
      </c>
      <c r="K6" s="663"/>
      <c r="L6" s="663"/>
      <c r="M6" s="663"/>
      <c r="N6" s="663"/>
      <c r="O6" s="663"/>
      <c r="P6" s="660"/>
      <c r="Q6" s="661"/>
    </row>
    <row r="7" spans="1:17" ht="12" customHeight="1">
      <c r="A7" s="666" t="s">
        <v>1317</v>
      </c>
      <c r="B7" s="663"/>
      <c r="C7" s="660"/>
      <c r="D7" s="660"/>
      <c r="E7" s="660"/>
      <c r="F7" s="660"/>
      <c r="G7" s="660"/>
      <c r="H7" s="661"/>
      <c r="I7" s="666" t="s">
        <v>1318</v>
      </c>
      <c r="J7" s="663"/>
      <c r="K7" s="663"/>
      <c r="L7" s="663"/>
      <c r="M7" s="663"/>
      <c r="N7" s="663"/>
      <c r="O7" s="663"/>
      <c r="P7" s="660"/>
      <c r="Q7" s="661"/>
    </row>
    <row r="8" spans="1:17" ht="12" customHeight="1">
      <c r="A8" s="468"/>
      <c r="B8" s="455"/>
      <c r="C8" s="660"/>
      <c r="D8" s="660"/>
      <c r="E8" s="660"/>
      <c r="F8" s="660"/>
      <c r="G8" s="660"/>
      <c r="H8" s="661"/>
      <c r="I8" s="666" t="s">
        <v>1319</v>
      </c>
      <c r="J8" s="663"/>
      <c r="K8" s="663"/>
      <c r="L8" s="663"/>
      <c r="M8" s="663"/>
      <c r="N8" s="663"/>
      <c r="O8" s="663"/>
      <c r="P8" s="660"/>
      <c r="Q8" s="661"/>
    </row>
    <row r="9" spans="1:17" ht="12" customHeight="1">
      <c r="A9" s="664" t="s">
        <v>385</v>
      </c>
      <c r="B9" s="665" t="s">
        <v>1320</v>
      </c>
      <c r="C9" s="660"/>
      <c r="D9" s="660"/>
      <c r="E9" s="660"/>
      <c r="F9" s="660"/>
      <c r="G9" s="660"/>
      <c r="H9" s="661"/>
      <c r="I9" s="662"/>
      <c r="J9" s="663"/>
      <c r="K9" s="663"/>
      <c r="L9" s="663"/>
      <c r="M9" s="663"/>
      <c r="N9" s="663"/>
      <c r="O9" s="663"/>
      <c r="P9" s="660"/>
      <c r="Q9" s="661"/>
    </row>
    <row r="10" spans="1:17" ht="12" customHeight="1">
      <c r="A10" s="666" t="s">
        <v>1321</v>
      </c>
      <c r="B10" s="663"/>
      <c r="C10" s="660"/>
      <c r="D10" s="660"/>
      <c r="E10" s="660"/>
      <c r="F10" s="660"/>
      <c r="G10" s="660"/>
      <c r="H10" s="661"/>
      <c r="I10" s="664" t="s">
        <v>390</v>
      </c>
      <c r="J10" s="665" t="s">
        <v>1322</v>
      </c>
      <c r="K10" s="663"/>
      <c r="L10" s="663"/>
      <c r="M10" s="663"/>
      <c r="N10" s="663"/>
      <c r="O10" s="663"/>
      <c r="P10" s="660"/>
      <c r="Q10" s="661"/>
    </row>
    <row r="11" spans="1:17" ht="12" customHeight="1">
      <c r="A11" s="468"/>
      <c r="B11" s="660"/>
      <c r="C11" s="660"/>
      <c r="D11" s="660"/>
      <c r="E11" s="660"/>
      <c r="F11" s="660"/>
      <c r="G11" s="660"/>
      <c r="H11" s="661"/>
      <c r="I11" s="662"/>
      <c r="J11" s="663"/>
      <c r="K11" s="663"/>
      <c r="L11" s="663"/>
      <c r="M11" s="663"/>
      <c r="N11" s="663"/>
      <c r="O11" s="663"/>
      <c r="P11" s="660"/>
      <c r="Q11" s="661"/>
    </row>
    <row r="12" spans="1:17" ht="12" customHeight="1">
      <c r="A12" s="664" t="s">
        <v>386</v>
      </c>
      <c r="B12" s="665" t="s">
        <v>1323</v>
      </c>
      <c r="C12" s="660"/>
      <c r="D12" s="660"/>
      <c r="E12" s="660"/>
      <c r="F12" s="660"/>
      <c r="G12" s="660"/>
      <c r="H12" s="661"/>
      <c r="I12" s="664" t="s">
        <v>391</v>
      </c>
      <c r="J12" s="665" t="s">
        <v>1324</v>
      </c>
      <c r="K12" s="663"/>
      <c r="L12" s="663"/>
      <c r="M12" s="663"/>
      <c r="N12" s="663"/>
      <c r="O12" s="663"/>
      <c r="P12" s="660"/>
      <c r="Q12" s="661"/>
    </row>
    <row r="13" spans="1:17" ht="12" customHeight="1">
      <c r="A13" s="666" t="s">
        <v>1325</v>
      </c>
      <c r="B13" s="663"/>
      <c r="C13" s="660"/>
      <c r="D13" s="660"/>
      <c r="E13" s="660"/>
      <c r="F13" s="660"/>
      <c r="G13" s="660"/>
      <c r="H13" s="661"/>
      <c r="I13" s="662"/>
      <c r="J13" s="663"/>
      <c r="K13" s="663"/>
      <c r="L13" s="663"/>
      <c r="M13" s="663"/>
      <c r="N13" s="663"/>
      <c r="O13" s="663"/>
      <c r="P13" s="660"/>
      <c r="Q13" s="661"/>
    </row>
    <row r="14" spans="1:17" ht="12" customHeight="1">
      <c r="A14" s="468"/>
      <c r="B14" s="660"/>
      <c r="C14" s="660"/>
      <c r="D14" s="660"/>
      <c r="E14" s="660"/>
      <c r="F14" s="660"/>
      <c r="G14" s="660"/>
      <c r="H14" s="661"/>
      <c r="I14" s="664" t="s">
        <v>392</v>
      </c>
      <c r="J14" s="665" t="s">
        <v>1326</v>
      </c>
      <c r="K14" s="663"/>
      <c r="L14" s="663"/>
      <c r="M14" s="663"/>
      <c r="N14" s="663"/>
      <c r="O14" s="663"/>
      <c r="P14" s="660"/>
      <c r="Q14" s="661"/>
    </row>
    <row r="15" spans="1:17" ht="12" customHeight="1">
      <c r="A15" s="664" t="s">
        <v>387</v>
      </c>
      <c r="B15" s="665" t="s">
        <v>1327</v>
      </c>
      <c r="C15" s="660"/>
      <c r="D15" s="660"/>
      <c r="E15" s="660"/>
      <c r="F15" s="660"/>
      <c r="G15" s="660"/>
      <c r="H15" s="661"/>
      <c r="I15" s="662"/>
      <c r="J15" s="663"/>
      <c r="K15" s="663"/>
      <c r="L15" s="663"/>
      <c r="M15" s="663"/>
      <c r="N15" s="663"/>
      <c r="O15" s="663"/>
      <c r="P15" s="660"/>
      <c r="Q15" s="661"/>
    </row>
    <row r="16" spans="1:17" ht="12" customHeight="1">
      <c r="A16" s="468"/>
      <c r="B16" s="660"/>
      <c r="C16" s="660"/>
      <c r="D16" s="660"/>
      <c r="E16" s="660"/>
      <c r="F16" s="660"/>
      <c r="G16" s="660"/>
      <c r="H16" s="661"/>
      <c r="I16" s="664" t="s">
        <v>1328</v>
      </c>
      <c r="J16" s="665" t="s">
        <v>1329</v>
      </c>
      <c r="K16" s="663"/>
      <c r="L16" s="663"/>
      <c r="M16" s="663"/>
      <c r="N16" s="663"/>
      <c r="O16" s="663"/>
      <c r="P16" s="660"/>
      <c r="Q16" s="661"/>
    </row>
    <row r="17" spans="1:17" ht="12" customHeight="1">
      <c r="A17" s="664" t="s">
        <v>388</v>
      </c>
      <c r="B17" s="665" t="s">
        <v>1330</v>
      </c>
      <c r="C17" s="660"/>
      <c r="D17" s="660"/>
      <c r="E17" s="660"/>
      <c r="F17" s="660"/>
      <c r="G17" s="660"/>
      <c r="H17" s="661"/>
      <c r="I17" s="662"/>
      <c r="J17" s="663"/>
      <c r="K17" s="663"/>
      <c r="L17" s="663"/>
      <c r="M17" s="663"/>
      <c r="N17" s="663"/>
      <c r="O17" s="663"/>
      <c r="P17" s="660"/>
      <c r="Q17" s="661"/>
    </row>
    <row r="18" spans="1:17" ht="12" customHeight="1">
      <c r="A18" s="666" t="s">
        <v>1331</v>
      </c>
      <c r="B18" s="663"/>
      <c r="C18" s="660"/>
      <c r="D18" s="660"/>
      <c r="E18" s="660"/>
      <c r="F18" s="660"/>
      <c r="G18" s="660"/>
      <c r="H18" s="661"/>
      <c r="I18" s="664" t="s">
        <v>1332</v>
      </c>
      <c r="J18" s="665" t="s">
        <v>1333</v>
      </c>
      <c r="K18" s="663"/>
      <c r="L18" s="663"/>
      <c r="M18" s="663"/>
      <c r="N18" s="663"/>
      <c r="O18" s="663"/>
      <c r="P18" s="660"/>
      <c r="Q18" s="661"/>
    </row>
    <row r="19" spans="1:17" ht="12" customHeight="1">
      <c r="A19" s="666" t="s">
        <v>1334</v>
      </c>
      <c r="B19" s="663"/>
      <c r="C19" s="660"/>
      <c r="D19" s="660"/>
      <c r="E19" s="660"/>
      <c r="F19" s="660"/>
      <c r="G19" s="660"/>
      <c r="H19" s="661"/>
      <c r="I19" s="666" t="s">
        <v>1335</v>
      </c>
      <c r="J19" s="663"/>
      <c r="K19" s="663"/>
      <c r="L19" s="663"/>
      <c r="M19" s="663"/>
      <c r="N19" s="663"/>
      <c r="O19" s="663"/>
      <c r="P19" s="660"/>
      <c r="Q19" s="661"/>
    </row>
    <row r="20" spans="1:17" ht="12" customHeight="1">
      <c r="A20" s="666"/>
      <c r="B20" s="663"/>
      <c r="C20" s="660"/>
      <c r="D20" s="660"/>
      <c r="E20" s="660"/>
      <c r="F20" s="660"/>
      <c r="G20" s="660"/>
      <c r="H20" s="661"/>
      <c r="I20" s="666"/>
      <c r="J20" s="663"/>
      <c r="K20" s="663"/>
      <c r="L20" s="663"/>
      <c r="M20" s="663"/>
      <c r="N20" s="663"/>
      <c r="O20" s="663"/>
      <c r="P20" s="660"/>
      <c r="Q20" s="661"/>
    </row>
    <row r="21" spans="1:17" ht="12" customHeight="1">
      <c r="A21" s="464"/>
      <c r="B21" s="428"/>
      <c r="C21" s="428"/>
      <c r="D21" s="428"/>
      <c r="E21" s="416"/>
      <c r="F21" s="416"/>
      <c r="G21" s="416"/>
      <c r="H21" s="667"/>
      <c r="I21" s="668"/>
      <c r="J21" s="669"/>
      <c r="K21" s="669"/>
      <c r="L21" s="669"/>
      <c r="M21" s="669"/>
      <c r="N21" s="669"/>
      <c r="O21" s="669"/>
      <c r="P21" s="428"/>
      <c r="Q21" s="667"/>
    </row>
    <row r="22" spans="1:17" ht="12" customHeight="1">
      <c r="A22" s="670"/>
      <c r="B22" s="670"/>
      <c r="C22" s="670"/>
      <c r="D22" s="468"/>
      <c r="E22" s="671"/>
      <c r="F22" s="672"/>
      <c r="G22" s="673"/>
      <c r="H22" s="670"/>
      <c r="I22" s="670"/>
      <c r="J22" s="674" t="s">
        <v>1336</v>
      </c>
      <c r="K22" s="674"/>
      <c r="L22" s="674"/>
      <c r="M22" s="674"/>
      <c r="N22" s="675"/>
      <c r="O22" s="675"/>
      <c r="P22" s="675"/>
      <c r="Q22" s="670"/>
    </row>
    <row r="23" spans="1:17" ht="18" customHeight="1">
      <c r="A23" s="670"/>
      <c r="B23" s="670"/>
      <c r="C23" s="670"/>
      <c r="D23" s="468"/>
      <c r="E23" s="443"/>
      <c r="F23" s="676"/>
      <c r="G23" s="677"/>
      <c r="H23" s="670"/>
      <c r="I23" s="670"/>
      <c r="J23" s="675"/>
      <c r="K23" s="675"/>
      <c r="L23" s="678" t="s">
        <v>1337</v>
      </c>
      <c r="M23" s="675"/>
      <c r="N23" s="675"/>
      <c r="O23" s="675"/>
      <c r="P23" s="678" t="s">
        <v>1338</v>
      </c>
      <c r="Q23" s="670"/>
    </row>
    <row r="24" spans="1:17" ht="12" customHeight="1">
      <c r="A24" s="678" t="s">
        <v>636</v>
      </c>
      <c r="B24" s="678" t="s">
        <v>779</v>
      </c>
      <c r="C24" s="678" t="s">
        <v>1339</v>
      </c>
      <c r="D24" s="664" t="s">
        <v>1340</v>
      </c>
      <c r="E24" s="4019" t="s">
        <v>1341</v>
      </c>
      <c r="F24" s="4020"/>
      <c r="G24" s="679" t="s">
        <v>1342</v>
      </c>
      <c r="H24" s="678" t="s">
        <v>636</v>
      </c>
      <c r="I24" s="678" t="s">
        <v>636</v>
      </c>
      <c r="J24" s="678" t="s">
        <v>1343</v>
      </c>
      <c r="K24" s="678" t="s">
        <v>1344</v>
      </c>
      <c r="L24" s="678" t="s">
        <v>1345</v>
      </c>
      <c r="M24" s="678" t="s">
        <v>1346</v>
      </c>
      <c r="N24" s="678" t="s">
        <v>1347</v>
      </c>
      <c r="O24" s="678" t="s">
        <v>1348</v>
      </c>
      <c r="P24" s="678" t="s">
        <v>1349</v>
      </c>
      <c r="Q24" s="678" t="s">
        <v>636</v>
      </c>
    </row>
    <row r="25" spans="1:17" ht="12" customHeight="1">
      <c r="A25" s="678" t="s">
        <v>639</v>
      </c>
      <c r="B25" s="678" t="s">
        <v>639</v>
      </c>
      <c r="C25" s="678" t="s">
        <v>639</v>
      </c>
      <c r="D25" s="664" t="s">
        <v>1350</v>
      </c>
      <c r="E25" s="4021" t="s">
        <v>1351</v>
      </c>
      <c r="F25" s="4020"/>
      <c r="G25" s="679" t="s">
        <v>1352</v>
      </c>
      <c r="H25" s="678" t="s">
        <v>639</v>
      </c>
      <c r="I25" s="678" t="s">
        <v>639</v>
      </c>
      <c r="J25" s="678" t="s">
        <v>1353</v>
      </c>
      <c r="K25" s="678"/>
      <c r="L25" s="678" t="s">
        <v>1354</v>
      </c>
      <c r="M25" s="678" t="s">
        <v>1353</v>
      </c>
      <c r="N25" s="678" t="s">
        <v>1355</v>
      </c>
      <c r="O25" s="678" t="s">
        <v>1356</v>
      </c>
      <c r="P25" s="678" t="s">
        <v>1357</v>
      </c>
      <c r="Q25" s="678" t="s">
        <v>639</v>
      </c>
    </row>
    <row r="26" spans="1:17" ht="12" customHeight="1">
      <c r="A26" s="678"/>
      <c r="B26" s="678" t="s">
        <v>648</v>
      </c>
      <c r="C26" s="678" t="s">
        <v>649</v>
      </c>
      <c r="D26" s="664" t="s">
        <v>650</v>
      </c>
      <c r="E26" s="4022" t="s">
        <v>651</v>
      </c>
      <c r="F26" s="4023"/>
      <c r="G26" s="680" t="s">
        <v>652</v>
      </c>
      <c r="H26" s="681"/>
      <c r="I26" s="681"/>
      <c r="J26" s="681" t="s">
        <v>653</v>
      </c>
      <c r="K26" s="678" t="s">
        <v>1083</v>
      </c>
      <c r="L26" s="678" t="s">
        <v>1084</v>
      </c>
      <c r="M26" s="678" t="s">
        <v>1358</v>
      </c>
      <c r="N26" s="678" t="s">
        <v>1359</v>
      </c>
      <c r="O26" s="678" t="s">
        <v>1360</v>
      </c>
      <c r="P26" s="678" t="s">
        <v>1361</v>
      </c>
      <c r="Q26" s="678"/>
    </row>
    <row r="27" spans="1:17" ht="12" customHeight="1">
      <c r="A27" s="682">
        <v>1</v>
      </c>
      <c r="B27" s="682">
        <v>721</v>
      </c>
      <c r="C27" s="682" t="s">
        <v>1362</v>
      </c>
      <c r="D27" s="682" t="s">
        <v>1288</v>
      </c>
      <c r="E27" s="683" t="s">
        <v>1363</v>
      </c>
      <c r="F27" s="684" t="s">
        <v>645</v>
      </c>
      <c r="G27" s="685">
        <v>50</v>
      </c>
      <c r="H27" s="682">
        <v>1</v>
      </c>
      <c r="I27" s="682">
        <v>1</v>
      </c>
      <c r="J27" s="2736">
        <v>-1915</v>
      </c>
      <c r="K27" s="687"/>
      <c r="L27" s="686"/>
      <c r="M27" s="2736">
        <f>J27+K27+L27+N27+O27</f>
        <v>0</v>
      </c>
      <c r="N27" s="687"/>
      <c r="O27" s="686">
        <v>1915</v>
      </c>
      <c r="P27" s="688"/>
      <c r="Q27" s="682">
        <v>1</v>
      </c>
    </row>
    <row r="28" spans="1:17" ht="12" customHeight="1">
      <c r="A28" s="684">
        <f>A27+1</f>
        <v>2</v>
      </c>
      <c r="B28" s="688"/>
      <c r="C28" s="688"/>
      <c r="D28" s="682" t="s">
        <v>1288</v>
      </c>
      <c r="E28" s="683" t="s">
        <v>1364</v>
      </c>
      <c r="F28" s="684" t="s">
        <v>645</v>
      </c>
      <c r="G28" s="689">
        <v>16.670000000000002</v>
      </c>
      <c r="H28" s="684">
        <f>H27+1</f>
        <v>2</v>
      </c>
      <c r="I28" s="684">
        <f>I27+1</f>
        <v>2</v>
      </c>
      <c r="J28" s="2736">
        <f>11305</f>
        <v>11305</v>
      </c>
      <c r="K28" s="2737"/>
      <c r="L28" s="686"/>
      <c r="M28" s="2736">
        <f t="shared" ref="M28:M43" si="0">J28+K28+L28+N28+O28</f>
        <v>11305</v>
      </c>
      <c r="N28" s="687"/>
      <c r="O28" s="686"/>
      <c r="P28" s="688"/>
      <c r="Q28" s="684">
        <v>2</v>
      </c>
    </row>
    <row r="29" spans="1:17" ht="12" customHeight="1">
      <c r="A29" s="684">
        <f t="shared" ref="A29:A76" si="1">A28+1</f>
        <v>3</v>
      </c>
      <c r="B29" s="688"/>
      <c r="C29" s="688"/>
      <c r="D29" s="682" t="s">
        <v>1288</v>
      </c>
      <c r="E29" s="683" t="s">
        <v>1365</v>
      </c>
      <c r="F29" s="684" t="s">
        <v>645</v>
      </c>
      <c r="G29" s="689">
        <v>33.33</v>
      </c>
      <c r="H29" s="684">
        <f t="shared" ref="H29:I44" si="2">H28+1</f>
        <v>3</v>
      </c>
      <c r="I29" s="684">
        <f t="shared" si="2"/>
        <v>3</v>
      </c>
      <c r="J29" s="2736">
        <v>-390</v>
      </c>
      <c r="K29" s="687">
        <v>222</v>
      </c>
      <c r="L29" s="686">
        <v>-63</v>
      </c>
      <c r="M29" s="2736">
        <f t="shared" si="0"/>
        <v>-231</v>
      </c>
      <c r="N29" s="687"/>
      <c r="O29" s="686"/>
      <c r="P29" s="688"/>
      <c r="Q29" s="684">
        <v>3</v>
      </c>
    </row>
    <row r="30" spans="1:17" ht="12" customHeight="1">
      <c r="A30" s="684">
        <f t="shared" si="1"/>
        <v>4</v>
      </c>
      <c r="B30" s="688"/>
      <c r="C30" s="688"/>
      <c r="D30" s="682" t="s">
        <v>1288</v>
      </c>
      <c r="E30" s="683" t="s">
        <v>1366</v>
      </c>
      <c r="F30" s="684" t="s">
        <v>645</v>
      </c>
      <c r="G30" s="685">
        <v>50</v>
      </c>
      <c r="H30" s="684">
        <f t="shared" si="2"/>
        <v>4</v>
      </c>
      <c r="I30" s="684">
        <f t="shared" si="2"/>
        <v>4</v>
      </c>
      <c r="J30" s="2736">
        <v>17133</v>
      </c>
      <c r="K30" s="687">
        <v>5704</v>
      </c>
      <c r="L30" s="686">
        <v>-3116</v>
      </c>
      <c r="M30" s="2736">
        <f t="shared" si="0"/>
        <v>19721</v>
      </c>
      <c r="N30" s="687"/>
      <c r="O30" s="686"/>
      <c r="P30" s="688"/>
      <c r="Q30" s="684">
        <v>4</v>
      </c>
    </row>
    <row r="31" spans="1:17" ht="12" customHeight="1">
      <c r="A31" s="684">
        <f t="shared" si="1"/>
        <v>5</v>
      </c>
      <c r="B31" s="688"/>
      <c r="C31" s="688"/>
      <c r="D31" s="682" t="s">
        <v>1288</v>
      </c>
      <c r="E31" s="683" t="s">
        <v>1367</v>
      </c>
      <c r="F31" s="684" t="s">
        <v>645</v>
      </c>
      <c r="G31" s="685">
        <v>25</v>
      </c>
      <c r="H31" s="684">
        <f t="shared" si="2"/>
        <v>5</v>
      </c>
      <c r="I31" s="684">
        <f t="shared" si="2"/>
        <v>5</v>
      </c>
      <c r="J31" s="2736">
        <v>4566</v>
      </c>
      <c r="K31" s="687">
        <v>187</v>
      </c>
      <c r="L31" s="686"/>
      <c r="M31" s="2736">
        <f>J31+K31+L31+N31+O31</f>
        <v>4668</v>
      </c>
      <c r="N31" s="687"/>
      <c r="O31" s="686">
        <v>-85</v>
      </c>
      <c r="P31" s="688"/>
      <c r="Q31" s="684">
        <v>5</v>
      </c>
    </row>
    <row r="32" spans="1:17" ht="12" customHeight="1">
      <c r="A32" s="684">
        <f t="shared" si="1"/>
        <v>6</v>
      </c>
      <c r="B32" s="688"/>
      <c r="C32" s="688"/>
      <c r="D32" s="682" t="s">
        <v>1288</v>
      </c>
      <c r="E32" s="683" t="s">
        <v>1368</v>
      </c>
      <c r="F32" s="684" t="s">
        <v>645</v>
      </c>
      <c r="G32" s="685">
        <v>50</v>
      </c>
      <c r="H32" s="684">
        <f t="shared" si="2"/>
        <v>6</v>
      </c>
      <c r="I32" s="684">
        <f t="shared" si="2"/>
        <v>6</v>
      </c>
      <c r="J32" s="2736">
        <v>2</v>
      </c>
      <c r="K32" s="687">
        <v>439</v>
      </c>
      <c r="L32" s="686">
        <v>-81</v>
      </c>
      <c r="M32" s="2736">
        <f>J32+K32+L32+N32+O32</f>
        <v>360</v>
      </c>
      <c r="N32" s="687"/>
      <c r="O32" s="619"/>
      <c r="P32" s="688"/>
      <c r="Q32" s="684">
        <v>6</v>
      </c>
    </row>
    <row r="33" spans="1:17" ht="12" customHeight="1">
      <c r="A33" s="684">
        <f t="shared" si="1"/>
        <v>7</v>
      </c>
      <c r="B33" s="688"/>
      <c r="C33" s="688"/>
      <c r="D33" s="682" t="s">
        <v>1288</v>
      </c>
      <c r="E33" s="690" t="s">
        <v>1369</v>
      </c>
      <c r="F33" s="684" t="s">
        <v>645</v>
      </c>
      <c r="G33" s="685">
        <v>43.3</v>
      </c>
      <c r="H33" s="684">
        <f t="shared" si="2"/>
        <v>7</v>
      </c>
      <c r="I33" s="684">
        <f t="shared" si="2"/>
        <v>7</v>
      </c>
      <c r="J33" s="2736">
        <v>1697</v>
      </c>
      <c r="K33" s="687">
        <v>103</v>
      </c>
      <c r="L33" s="686"/>
      <c r="M33" s="2736">
        <f t="shared" si="0"/>
        <v>1800</v>
      </c>
      <c r="N33" s="687"/>
      <c r="O33" s="686"/>
      <c r="P33" s="688"/>
      <c r="Q33" s="684">
        <v>7</v>
      </c>
    </row>
    <row r="34" spans="1:17" ht="12" customHeight="1">
      <c r="A34" s="684">
        <f t="shared" si="1"/>
        <v>8</v>
      </c>
      <c r="B34" s="688"/>
      <c r="C34" s="688"/>
      <c r="D34" s="682" t="s">
        <v>1288</v>
      </c>
      <c r="E34" s="683" t="s">
        <v>1370</v>
      </c>
      <c r="F34" s="684" t="s">
        <v>645</v>
      </c>
      <c r="G34" s="685">
        <v>50</v>
      </c>
      <c r="H34" s="684">
        <f t="shared" si="2"/>
        <v>8</v>
      </c>
      <c r="I34" s="684">
        <f t="shared" si="2"/>
        <v>8</v>
      </c>
      <c r="J34" s="2736">
        <v>-1325</v>
      </c>
      <c r="K34" s="687"/>
      <c r="L34" s="686"/>
      <c r="M34" s="2738">
        <f t="shared" si="0"/>
        <v>0</v>
      </c>
      <c r="N34" s="687"/>
      <c r="O34" s="686">
        <v>1325</v>
      </c>
      <c r="P34" s="688"/>
      <c r="Q34" s="684">
        <v>8</v>
      </c>
    </row>
    <row r="35" spans="1:17" ht="12" customHeight="1">
      <c r="A35" s="684">
        <f t="shared" si="1"/>
        <v>9</v>
      </c>
      <c r="B35" s="688"/>
      <c r="C35" s="688"/>
      <c r="D35" s="682" t="s">
        <v>1288</v>
      </c>
      <c r="E35" s="683" t="s">
        <v>1371</v>
      </c>
      <c r="F35" s="684" t="s">
        <v>645</v>
      </c>
      <c r="G35" s="685">
        <v>33.340000000000003</v>
      </c>
      <c r="H35" s="684">
        <f t="shared" si="2"/>
        <v>9</v>
      </c>
      <c r="I35" s="684">
        <f t="shared" si="2"/>
        <v>9</v>
      </c>
      <c r="J35" s="2736">
        <v>5299</v>
      </c>
      <c r="K35" s="687"/>
      <c r="L35" s="686">
        <v>-198</v>
      </c>
      <c r="M35" s="2736">
        <f t="shared" si="0"/>
        <v>5101</v>
      </c>
      <c r="N35" s="687"/>
      <c r="O35" s="686"/>
      <c r="P35" s="688"/>
      <c r="Q35" s="684">
        <v>9</v>
      </c>
    </row>
    <row r="36" spans="1:17" ht="12" customHeight="1">
      <c r="A36" s="684">
        <f t="shared" si="1"/>
        <v>10</v>
      </c>
      <c r="B36" s="688"/>
      <c r="C36" s="688"/>
      <c r="D36" s="682" t="s">
        <v>1288</v>
      </c>
      <c r="E36" s="683" t="s">
        <v>1372</v>
      </c>
      <c r="F36" s="684" t="s">
        <v>645</v>
      </c>
      <c r="G36" s="685">
        <v>40</v>
      </c>
      <c r="H36" s="684">
        <f t="shared" si="2"/>
        <v>10</v>
      </c>
      <c r="I36" s="684">
        <f t="shared" si="2"/>
        <v>10</v>
      </c>
      <c r="J36" s="2736">
        <v>1062</v>
      </c>
      <c r="K36" s="687">
        <v>500</v>
      </c>
      <c r="L36" s="686">
        <v>-45</v>
      </c>
      <c r="M36" s="2736">
        <f t="shared" si="0"/>
        <v>1517</v>
      </c>
      <c r="N36" s="687"/>
      <c r="O36" s="686"/>
      <c r="P36" s="688"/>
      <c r="Q36" s="684">
        <v>10</v>
      </c>
    </row>
    <row r="37" spans="1:17" ht="12" customHeight="1">
      <c r="A37" s="684">
        <f t="shared" si="1"/>
        <v>11</v>
      </c>
      <c r="B37" s="688"/>
      <c r="C37" s="688"/>
      <c r="D37" s="682" t="s">
        <v>1288</v>
      </c>
      <c r="E37" s="683" t="s">
        <v>1373</v>
      </c>
      <c r="F37" s="684" t="s">
        <v>645</v>
      </c>
      <c r="G37" s="685">
        <v>50</v>
      </c>
      <c r="H37" s="684">
        <f t="shared" si="2"/>
        <v>11</v>
      </c>
      <c r="I37" s="684">
        <f t="shared" si="2"/>
        <v>11</v>
      </c>
      <c r="J37" s="2736">
        <v>150</v>
      </c>
      <c r="K37" s="687"/>
      <c r="L37" s="686"/>
      <c r="M37" s="2736">
        <f t="shared" si="0"/>
        <v>150</v>
      </c>
      <c r="N37" s="687"/>
      <c r="O37" s="686"/>
      <c r="P37" s="688"/>
      <c r="Q37" s="684">
        <v>11</v>
      </c>
    </row>
    <row r="38" spans="1:17" ht="12" customHeight="1">
      <c r="A38" s="684">
        <f t="shared" si="1"/>
        <v>12</v>
      </c>
      <c r="B38" s="688"/>
      <c r="C38" s="688"/>
      <c r="D38" s="682" t="s">
        <v>1288</v>
      </c>
      <c r="E38" s="683" t="s">
        <v>1374</v>
      </c>
      <c r="F38" s="684" t="s">
        <v>645</v>
      </c>
      <c r="G38" s="685">
        <v>50</v>
      </c>
      <c r="H38" s="684">
        <f t="shared" si="2"/>
        <v>12</v>
      </c>
      <c r="I38" s="684">
        <f t="shared" si="2"/>
        <v>12</v>
      </c>
      <c r="J38" s="2736">
        <v>4220</v>
      </c>
      <c r="K38" s="687">
        <v>31</v>
      </c>
      <c r="L38" s="686"/>
      <c r="M38" s="2736">
        <f>J38+K38+L38+N38+O38</f>
        <v>4251</v>
      </c>
      <c r="N38" s="687"/>
      <c r="O38" s="686"/>
      <c r="P38" s="688"/>
      <c r="Q38" s="684">
        <v>12</v>
      </c>
    </row>
    <row r="39" spans="1:17" ht="12" customHeight="1">
      <c r="A39" s="684">
        <f t="shared" si="1"/>
        <v>13</v>
      </c>
      <c r="B39" s="688"/>
      <c r="C39" s="688"/>
      <c r="D39" s="682" t="s">
        <v>1288</v>
      </c>
      <c r="E39" s="690" t="s">
        <v>1375</v>
      </c>
      <c r="F39" s="684" t="s">
        <v>645</v>
      </c>
      <c r="G39" s="685">
        <v>14.29</v>
      </c>
      <c r="H39" s="684">
        <f t="shared" si="2"/>
        <v>13</v>
      </c>
      <c r="I39" s="684">
        <f t="shared" si="2"/>
        <v>13</v>
      </c>
      <c r="J39" s="2738">
        <v>0</v>
      </c>
      <c r="K39" s="687"/>
      <c r="L39" s="686"/>
      <c r="M39" s="2738">
        <f>J39+K39+L39+N39+O39</f>
        <v>0</v>
      </c>
      <c r="N39" s="687"/>
      <c r="O39" s="686"/>
      <c r="P39" s="688"/>
      <c r="Q39" s="684">
        <v>13</v>
      </c>
    </row>
    <row r="40" spans="1:17" ht="12" customHeight="1">
      <c r="A40" s="684">
        <f t="shared" si="1"/>
        <v>14</v>
      </c>
      <c r="B40" s="688"/>
      <c r="C40" s="688"/>
      <c r="D40" s="682" t="s">
        <v>1288</v>
      </c>
      <c r="E40" s="683" t="s">
        <v>1376</v>
      </c>
      <c r="F40" s="684" t="s">
        <v>645</v>
      </c>
      <c r="G40" s="685">
        <v>33.299999999999997</v>
      </c>
      <c r="H40" s="684">
        <f t="shared" si="2"/>
        <v>14</v>
      </c>
      <c r="I40" s="684">
        <f t="shared" si="2"/>
        <v>14</v>
      </c>
      <c r="J40" s="2736">
        <v>40901</v>
      </c>
      <c r="K40" s="687"/>
      <c r="L40" s="686">
        <v>-2358</v>
      </c>
      <c r="M40" s="2736">
        <f t="shared" si="0"/>
        <v>38498</v>
      </c>
      <c r="N40" s="687"/>
      <c r="O40" s="686">
        <v>-45</v>
      </c>
      <c r="P40" s="688"/>
      <c r="Q40" s="684">
        <v>14</v>
      </c>
    </row>
    <row r="41" spans="1:17" ht="12" customHeight="1">
      <c r="A41" s="684">
        <f t="shared" si="1"/>
        <v>15</v>
      </c>
      <c r="B41" s="688"/>
      <c r="C41" s="688"/>
      <c r="D41" s="682" t="s">
        <v>1288</v>
      </c>
      <c r="E41" s="690" t="s">
        <v>1377</v>
      </c>
      <c r="F41" s="684" t="s">
        <v>645</v>
      </c>
      <c r="G41" s="685">
        <v>17.3</v>
      </c>
      <c r="H41" s="684">
        <f t="shared" si="2"/>
        <v>15</v>
      </c>
      <c r="I41" s="684">
        <f t="shared" si="2"/>
        <v>15</v>
      </c>
      <c r="J41" s="2736">
        <v>373738</v>
      </c>
      <c r="K41" s="687">
        <v>18840</v>
      </c>
      <c r="L41" s="686">
        <v>0</v>
      </c>
      <c r="M41" s="2736">
        <f t="shared" si="0"/>
        <v>391366</v>
      </c>
      <c r="N41" s="687"/>
      <c r="O41" s="686">
        <v>-1212</v>
      </c>
      <c r="P41" s="688"/>
      <c r="Q41" s="684">
        <v>15</v>
      </c>
    </row>
    <row r="42" spans="1:17" ht="12" customHeight="1">
      <c r="A42" s="684">
        <f t="shared" si="1"/>
        <v>16</v>
      </c>
      <c r="B42" s="688"/>
      <c r="C42" s="688"/>
      <c r="D42" s="682" t="s">
        <v>1288</v>
      </c>
      <c r="E42" s="683" t="s">
        <v>1378</v>
      </c>
      <c r="F42" s="684" t="s">
        <v>645</v>
      </c>
      <c r="G42" s="685">
        <v>66.67</v>
      </c>
      <c r="H42" s="684">
        <f t="shared" si="2"/>
        <v>16</v>
      </c>
      <c r="I42" s="684">
        <f t="shared" si="2"/>
        <v>16</v>
      </c>
      <c r="J42" s="2736">
        <v>98</v>
      </c>
      <c r="K42" s="687"/>
      <c r="L42" s="686">
        <v>-19</v>
      </c>
      <c r="M42" s="2736">
        <f t="shared" si="0"/>
        <v>79</v>
      </c>
      <c r="N42" s="687"/>
      <c r="O42" s="687"/>
      <c r="P42" s="688"/>
      <c r="Q42" s="684">
        <v>16</v>
      </c>
    </row>
    <row r="43" spans="1:17" ht="12" customHeight="1">
      <c r="A43" s="684">
        <f t="shared" si="1"/>
        <v>17</v>
      </c>
      <c r="B43" s="688"/>
      <c r="C43" s="688"/>
      <c r="D43" s="682" t="s">
        <v>1288</v>
      </c>
      <c r="E43" s="683" t="s">
        <v>1379</v>
      </c>
      <c r="F43" s="684" t="s">
        <v>641</v>
      </c>
      <c r="G43" s="689">
        <v>33.33</v>
      </c>
      <c r="H43" s="684">
        <f t="shared" si="2"/>
        <v>17</v>
      </c>
      <c r="I43" s="684">
        <f t="shared" si="2"/>
        <v>17</v>
      </c>
      <c r="J43" s="2738">
        <v>0</v>
      </c>
      <c r="K43" s="687"/>
      <c r="L43" s="687"/>
      <c r="M43" s="2738">
        <f t="shared" si="0"/>
        <v>0</v>
      </c>
      <c r="N43" s="687"/>
      <c r="O43" s="687"/>
      <c r="P43" s="688"/>
      <c r="Q43" s="684">
        <v>17</v>
      </c>
    </row>
    <row r="44" spans="1:17" ht="12" customHeight="1">
      <c r="A44" s="684">
        <f t="shared" si="1"/>
        <v>18</v>
      </c>
      <c r="B44" s="688"/>
      <c r="C44" s="688"/>
      <c r="D44" s="682"/>
      <c r="E44" s="690"/>
      <c r="F44" s="684"/>
      <c r="G44" s="689"/>
      <c r="H44" s="684">
        <f t="shared" si="2"/>
        <v>18</v>
      </c>
      <c r="I44" s="684">
        <f t="shared" si="2"/>
        <v>18</v>
      </c>
      <c r="J44" s="2738"/>
      <c r="K44" s="687"/>
      <c r="L44" s="687"/>
      <c r="M44" s="2738"/>
      <c r="N44" s="687"/>
      <c r="O44" s="687"/>
      <c r="P44" s="688"/>
      <c r="Q44" s="684">
        <v>18</v>
      </c>
    </row>
    <row r="45" spans="1:17" ht="12" customHeight="1">
      <c r="A45" s="684">
        <f t="shared" si="1"/>
        <v>19</v>
      </c>
      <c r="B45" s="688"/>
      <c r="C45" s="688"/>
      <c r="D45" s="682"/>
      <c r="E45" s="691" t="s">
        <v>1380</v>
      </c>
      <c r="F45" s="684"/>
      <c r="G45" s="689"/>
      <c r="H45" s="684">
        <f t="shared" ref="H45:I60" si="3">H44+1</f>
        <v>19</v>
      </c>
      <c r="I45" s="684">
        <f t="shared" si="3"/>
        <v>19</v>
      </c>
      <c r="J45" s="686">
        <f t="shared" ref="J45:O45" si="4">SUM(J27:J43)</f>
        <v>456541</v>
      </c>
      <c r="K45" s="686">
        <f t="shared" si="4"/>
        <v>26026</v>
      </c>
      <c r="L45" s="686">
        <f t="shared" si="4"/>
        <v>-5880</v>
      </c>
      <c r="M45" s="686">
        <f t="shared" si="4"/>
        <v>478585</v>
      </c>
      <c r="N45" s="686">
        <f t="shared" si="4"/>
        <v>0</v>
      </c>
      <c r="O45" s="686">
        <f t="shared" si="4"/>
        <v>1898</v>
      </c>
      <c r="P45" s="688"/>
      <c r="Q45" s="684">
        <v>19</v>
      </c>
    </row>
    <row r="46" spans="1:17" ht="12" customHeight="1">
      <c r="A46" s="684">
        <f t="shared" si="1"/>
        <v>20</v>
      </c>
      <c r="B46" s="688"/>
      <c r="C46" s="688"/>
      <c r="D46" s="682"/>
      <c r="E46" s="691"/>
      <c r="F46" s="684"/>
      <c r="G46" s="689"/>
      <c r="H46" s="684">
        <f t="shared" si="3"/>
        <v>20</v>
      </c>
      <c r="I46" s="684">
        <f t="shared" si="3"/>
        <v>20</v>
      </c>
      <c r="J46" s="686"/>
      <c r="K46" s="686"/>
      <c r="L46" s="686"/>
      <c r="M46" s="686"/>
      <c r="N46" s="686"/>
      <c r="O46" s="686"/>
      <c r="P46" s="688"/>
      <c r="Q46" s="684">
        <v>20</v>
      </c>
    </row>
    <row r="47" spans="1:17" ht="12" customHeight="1">
      <c r="A47" s="684">
        <f t="shared" si="1"/>
        <v>21</v>
      </c>
      <c r="B47" s="682">
        <v>721</v>
      </c>
      <c r="C47" s="682" t="s">
        <v>1381</v>
      </c>
      <c r="D47" s="682" t="s">
        <v>1294</v>
      </c>
      <c r="E47" s="690" t="s">
        <v>1382</v>
      </c>
      <c r="F47" s="692" t="s">
        <v>1383</v>
      </c>
      <c r="G47" s="689">
        <v>0.5</v>
      </c>
      <c r="H47" s="684">
        <f t="shared" si="3"/>
        <v>21</v>
      </c>
      <c r="I47" s="684">
        <f t="shared" si="3"/>
        <v>21</v>
      </c>
      <c r="J47" s="2736">
        <v>6294</v>
      </c>
      <c r="K47" s="687"/>
      <c r="L47" s="687"/>
      <c r="M47" s="2736">
        <f t="shared" ref="M47:M52" si="5">J47+K47+L47+N47+O47</f>
        <v>6294</v>
      </c>
      <c r="N47" s="687"/>
      <c r="O47" s="687"/>
      <c r="P47" s="688"/>
      <c r="Q47" s="684">
        <v>21</v>
      </c>
    </row>
    <row r="48" spans="1:17" ht="12" customHeight="1">
      <c r="A48" s="684">
        <f t="shared" si="1"/>
        <v>22</v>
      </c>
      <c r="B48" s="688"/>
      <c r="C48" s="688"/>
      <c r="D48" s="682" t="s">
        <v>1294</v>
      </c>
      <c r="E48" s="690" t="s">
        <v>1384</v>
      </c>
      <c r="F48" s="684" t="s">
        <v>1385</v>
      </c>
      <c r="G48" s="685">
        <v>25</v>
      </c>
      <c r="H48" s="684">
        <f t="shared" si="3"/>
        <v>22</v>
      </c>
      <c r="I48" s="684">
        <f t="shared" si="3"/>
        <v>22</v>
      </c>
      <c r="J48" s="2738">
        <v>30590</v>
      </c>
      <c r="K48" s="686">
        <v>6500</v>
      </c>
      <c r="L48" s="686">
        <v>-9419</v>
      </c>
      <c r="M48" s="2736">
        <f t="shared" si="5"/>
        <v>27671</v>
      </c>
      <c r="N48" s="687"/>
      <c r="O48" s="687"/>
      <c r="P48" s="688"/>
      <c r="Q48" s="684">
        <v>22</v>
      </c>
    </row>
    <row r="49" spans="1:17" ht="12" customHeight="1">
      <c r="A49" s="684">
        <f t="shared" si="1"/>
        <v>23</v>
      </c>
      <c r="B49" s="688"/>
      <c r="C49" s="688"/>
      <c r="D49" s="682" t="s">
        <v>1294</v>
      </c>
      <c r="E49" s="690" t="s">
        <v>1386</v>
      </c>
      <c r="F49" s="684" t="s">
        <v>1385</v>
      </c>
      <c r="G49" s="685">
        <v>50</v>
      </c>
      <c r="H49" s="684">
        <f t="shared" si="3"/>
        <v>23</v>
      </c>
      <c r="I49" s="684">
        <f t="shared" si="3"/>
        <v>23</v>
      </c>
      <c r="J49" s="2738">
        <v>0</v>
      </c>
      <c r="K49" s="686"/>
      <c r="L49" s="686"/>
      <c r="M49" s="2738">
        <f t="shared" si="5"/>
        <v>0</v>
      </c>
      <c r="N49" s="687"/>
      <c r="O49" s="687"/>
      <c r="P49" s="688"/>
      <c r="Q49" s="684">
        <v>23</v>
      </c>
    </row>
    <row r="50" spans="1:17" ht="12" customHeight="1">
      <c r="A50" s="684">
        <f t="shared" si="1"/>
        <v>24</v>
      </c>
      <c r="B50" s="688"/>
      <c r="C50" s="688"/>
      <c r="D50" s="682" t="s">
        <v>1294</v>
      </c>
      <c r="E50" s="690" t="s">
        <v>1387</v>
      </c>
      <c r="F50" s="684" t="s">
        <v>1385</v>
      </c>
      <c r="G50" s="685">
        <v>14.29</v>
      </c>
      <c r="H50" s="684">
        <f t="shared" si="3"/>
        <v>24</v>
      </c>
      <c r="I50" s="684">
        <f t="shared" si="3"/>
        <v>24</v>
      </c>
      <c r="J50" s="2738">
        <v>6387</v>
      </c>
      <c r="K50" s="686">
        <v>716</v>
      </c>
      <c r="L50" s="686">
        <v>-534</v>
      </c>
      <c r="M50" s="2736">
        <f t="shared" si="5"/>
        <v>6569</v>
      </c>
      <c r="N50" s="687"/>
      <c r="O50" s="687"/>
      <c r="P50" s="688"/>
      <c r="Q50" s="684">
        <v>24</v>
      </c>
    </row>
    <row r="51" spans="1:17" ht="12" customHeight="1">
      <c r="A51" s="684">
        <f t="shared" si="1"/>
        <v>25</v>
      </c>
      <c r="B51" s="688"/>
      <c r="C51" s="688"/>
      <c r="D51" s="682" t="s">
        <v>1294</v>
      </c>
      <c r="E51" s="690" t="s">
        <v>1388</v>
      </c>
      <c r="F51" s="684" t="s">
        <v>1385</v>
      </c>
      <c r="G51" s="685">
        <v>39.24</v>
      </c>
      <c r="H51" s="684">
        <f t="shared" si="3"/>
        <v>25</v>
      </c>
      <c r="I51" s="684">
        <f t="shared" si="3"/>
        <v>25</v>
      </c>
      <c r="J51" s="2738">
        <v>20545</v>
      </c>
      <c r="K51" s="686">
        <v>1453</v>
      </c>
      <c r="L51" s="686">
        <v>-217</v>
      </c>
      <c r="M51" s="2736">
        <f t="shared" si="5"/>
        <v>21781</v>
      </c>
      <c r="N51" s="687"/>
      <c r="O51" s="687"/>
      <c r="P51" s="688"/>
      <c r="Q51" s="684">
        <v>25</v>
      </c>
    </row>
    <row r="52" spans="1:17" ht="12" customHeight="1">
      <c r="A52" s="684">
        <f t="shared" si="1"/>
        <v>26</v>
      </c>
      <c r="B52" s="2739"/>
      <c r="C52" s="2739"/>
      <c r="D52" s="682" t="s">
        <v>1288</v>
      </c>
      <c r="E52" s="690" t="s">
        <v>1389</v>
      </c>
      <c r="F52" s="684" t="s">
        <v>641</v>
      </c>
      <c r="G52" s="689">
        <v>18.850000000000001</v>
      </c>
      <c r="H52" s="684">
        <f t="shared" si="3"/>
        <v>26</v>
      </c>
      <c r="I52" s="684">
        <f t="shared" si="3"/>
        <v>26</v>
      </c>
      <c r="J52" s="2738">
        <v>0</v>
      </c>
      <c r="K52" s="687"/>
      <c r="L52" s="687"/>
      <c r="M52" s="2738">
        <f t="shared" si="5"/>
        <v>0</v>
      </c>
      <c r="N52" s="686"/>
      <c r="O52" s="686"/>
      <c r="P52" s="688"/>
      <c r="Q52" s="684">
        <v>26</v>
      </c>
    </row>
    <row r="53" spans="1:17" ht="12" customHeight="1">
      <c r="A53" s="684">
        <f t="shared" si="1"/>
        <v>27</v>
      </c>
      <c r="B53" s="688"/>
      <c r="C53" s="688"/>
      <c r="D53" s="682"/>
      <c r="E53" s="690"/>
      <c r="F53" s="684"/>
      <c r="G53" s="689"/>
      <c r="H53" s="684">
        <f t="shared" si="3"/>
        <v>27</v>
      </c>
      <c r="I53" s="684">
        <f t="shared" si="3"/>
        <v>27</v>
      </c>
      <c r="J53" s="2738"/>
      <c r="K53" s="687"/>
      <c r="L53" s="687"/>
      <c r="M53" s="2738"/>
      <c r="N53" s="687"/>
      <c r="O53" s="686"/>
      <c r="P53" s="688"/>
      <c r="Q53" s="684">
        <v>27</v>
      </c>
    </row>
    <row r="54" spans="1:17" ht="12" customHeight="1">
      <c r="A54" s="684">
        <f t="shared" si="1"/>
        <v>28</v>
      </c>
      <c r="B54" s="688"/>
      <c r="C54" s="688"/>
      <c r="D54" s="688"/>
      <c r="E54" s="691" t="s">
        <v>1390</v>
      </c>
      <c r="F54" s="684"/>
      <c r="G54" s="689"/>
      <c r="H54" s="684">
        <f t="shared" si="3"/>
        <v>28</v>
      </c>
      <c r="I54" s="684">
        <f t="shared" si="3"/>
        <v>28</v>
      </c>
      <c r="J54" s="686">
        <f>SUM(J47:J52)</f>
        <v>63816</v>
      </c>
      <c r="K54" s="686">
        <f>SUM(K47:K52)</f>
        <v>8669</v>
      </c>
      <c r="L54" s="686">
        <f>SUM(L47:L52)</f>
        <v>-10170</v>
      </c>
      <c r="M54" s="686">
        <f>SUM(M47:M52)</f>
        <v>62315</v>
      </c>
      <c r="N54" s="686"/>
      <c r="O54" s="686"/>
      <c r="P54" s="688"/>
      <c r="Q54" s="684">
        <v>28</v>
      </c>
    </row>
    <row r="55" spans="1:17" ht="12" customHeight="1">
      <c r="A55" s="684">
        <f t="shared" si="1"/>
        <v>29</v>
      </c>
      <c r="B55" s="688"/>
      <c r="C55" s="688"/>
      <c r="D55" s="688"/>
      <c r="E55" s="691"/>
      <c r="F55" s="684"/>
      <c r="G55" s="689"/>
      <c r="H55" s="684">
        <f t="shared" si="3"/>
        <v>29</v>
      </c>
      <c r="I55" s="684">
        <f t="shared" si="3"/>
        <v>29</v>
      </c>
      <c r="J55" s="2740"/>
      <c r="K55" s="686"/>
      <c r="L55" s="2741"/>
      <c r="M55" s="2736"/>
      <c r="N55" s="687"/>
      <c r="O55" s="687"/>
      <c r="P55" s="688"/>
      <c r="Q55" s="684">
        <v>29</v>
      </c>
    </row>
    <row r="56" spans="1:17" ht="12" customHeight="1">
      <c r="A56" s="684">
        <f t="shared" si="1"/>
        <v>30</v>
      </c>
      <c r="B56" s="688"/>
      <c r="C56" s="688"/>
      <c r="D56" s="688"/>
      <c r="E56" s="691" t="s">
        <v>1391</v>
      </c>
      <c r="F56" s="684"/>
      <c r="G56" s="689"/>
      <c r="H56" s="684">
        <f t="shared" si="3"/>
        <v>30</v>
      </c>
      <c r="I56" s="684">
        <f t="shared" si="3"/>
        <v>30</v>
      </c>
      <c r="J56" s="686">
        <f>J45+J54</f>
        <v>520357</v>
      </c>
      <c r="K56" s="686">
        <f>K45+K54</f>
        <v>34695</v>
      </c>
      <c r="L56" s="686">
        <f>L45+L54</f>
        <v>-16050</v>
      </c>
      <c r="M56" s="686">
        <f>M45+M54</f>
        <v>540900</v>
      </c>
      <c r="N56" s="686">
        <f t="shared" ref="N56" si="6">N45+N54</f>
        <v>0</v>
      </c>
      <c r="O56" s="686">
        <f>O45+O54</f>
        <v>1898</v>
      </c>
      <c r="P56" s="688"/>
      <c r="Q56" s="684">
        <v>30</v>
      </c>
    </row>
    <row r="57" spans="1:17" ht="12" customHeight="1">
      <c r="A57" s="684">
        <f t="shared" si="1"/>
        <v>31</v>
      </c>
      <c r="B57" s="682"/>
      <c r="C57" s="682"/>
      <c r="D57" s="688"/>
      <c r="E57" s="2742"/>
      <c r="F57" s="2742"/>
      <c r="G57" s="2742"/>
      <c r="H57" s="684">
        <f t="shared" si="3"/>
        <v>31</v>
      </c>
      <c r="I57" s="684">
        <f t="shared" si="3"/>
        <v>31</v>
      </c>
      <c r="J57" s="2736"/>
      <c r="K57" s="687"/>
      <c r="L57" s="687"/>
      <c r="M57" s="2736">
        <f t="shared" ref="M57:M64" si="7">J57+K57+L57+N57+O57</f>
        <v>0</v>
      </c>
      <c r="N57" s="687"/>
      <c r="O57" s="687"/>
      <c r="P57" s="688"/>
      <c r="Q57" s="684">
        <v>31</v>
      </c>
    </row>
    <row r="58" spans="1:17" ht="12" customHeight="1">
      <c r="A58" s="684">
        <f t="shared" si="1"/>
        <v>32</v>
      </c>
      <c r="B58" s="682">
        <v>721</v>
      </c>
      <c r="C58" s="682" t="s">
        <v>1392</v>
      </c>
      <c r="D58" s="682" t="s">
        <v>1288</v>
      </c>
      <c r="E58" s="690" t="s">
        <v>1393</v>
      </c>
      <c r="F58" s="684" t="s">
        <v>1394</v>
      </c>
      <c r="G58" s="693" t="s">
        <v>1053</v>
      </c>
      <c r="H58" s="684">
        <f t="shared" si="3"/>
        <v>32</v>
      </c>
      <c r="I58" s="684">
        <f t="shared" si="3"/>
        <v>32</v>
      </c>
      <c r="J58" s="2740">
        <v>1100</v>
      </c>
      <c r="K58" s="686"/>
      <c r="L58" s="2741"/>
      <c r="M58" s="2736">
        <f t="shared" si="7"/>
        <v>1100</v>
      </c>
      <c r="N58" s="687"/>
      <c r="O58" s="687"/>
      <c r="P58" s="688"/>
      <c r="Q58" s="684">
        <v>32</v>
      </c>
    </row>
    <row r="59" spans="1:17" ht="12" customHeight="1">
      <c r="A59" s="684">
        <f t="shared" si="1"/>
        <v>33</v>
      </c>
      <c r="B59" s="682"/>
      <c r="C59" s="682"/>
      <c r="D59" s="682" t="s">
        <v>1288</v>
      </c>
      <c r="E59" s="690" t="s">
        <v>1395</v>
      </c>
      <c r="F59" s="684" t="s">
        <v>1394</v>
      </c>
      <c r="G59" s="693" t="s">
        <v>1053</v>
      </c>
      <c r="H59" s="684">
        <f t="shared" si="3"/>
        <v>33</v>
      </c>
      <c r="I59" s="684">
        <f t="shared" si="3"/>
        <v>33</v>
      </c>
      <c r="J59" s="2740">
        <v>4</v>
      </c>
      <c r="K59" s="686"/>
      <c r="L59" s="2741"/>
      <c r="M59" s="2736">
        <f t="shared" si="7"/>
        <v>4</v>
      </c>
      <c r="N59" s="687"/>
      <c r="O59" s="687"/>
      <c r="P59" s="688"/>
      <c r="Q59" s="684">
        <v>33</v>
      </c>
    </row>
    <row r="60" spans="1:17" ht="12" customHeight="1">
      <c r="A60" s="684">
        <f t="shared" si="1"/>
        <v>34</v>
      </c>
      <c r="B60" s="682"/>
      <c r="C60" s="682"/>
      <c r="D60" s="682"/>
      <c r="E60" s="690"/>
      <c r="F60" s="692"/>
      <c r="G60" s="689"/>
      <c r="H60" s="684">
        <f t="shared" si="3"/>
        <v>34</v>
      </c>
      <c r="I60" s="684">
        <f t="shared" si="3"/>
        <v>34</v>
      </c>
      <c r="J60" s="2736"/>
      <c r="K60" s="687"/>
      <c r="L60" s="687"/>
      <c r="M60" s="2736">
        <f t="shared" si="7"/>
        <v>0</v>
      </c>
      <c r="N60" s="687"/>
      <c r="O60" s="687"/>
      <c r="P60" s="688"/>
      <c r="Q60" s="684">
        <v>34</v>
      </c>
    </row>
    <row r="61" spans="1:17" ht="12" customHeight="1">
      <c r="A61" s="684">
        <f t="shared" si="1"/>
        <v>35</v>
      </c>
      <c r="B61" s="682"/>
      <c r="C61" s="682"/>
      <c r="D61" s="682"/>
      <c r="E61" s="691" t="s">
        <v>1396</v>
      </c>
      <c r="F61" s="692"/>
      <c r="G61" s="689"/>
      <c r="H61" s="684">
        <f t="shared" ref="H61:I76" si="8">H60+1</f>
        <v>35</v>
      </c>
      <c r="I61" s="684">
        <f t="shared" si="8"/>
        <v>35</v>
      </c>
      <c r="J61" s="686">
        <f t="shared" ref="J61:O61" si="9">SUM(J58:J59)</f>
        <v>1104</v>
      </c>
      <c r="K61" s="686">
        <f t="shared" si="9"/>
        <v>0</v>
      </c>
      <c r="L61" s="686">
        <f t="shared" si="9"/>
        <v>0</v>
      </c>
      <c r="M61" s="686">
        <f t="shared" si="9"/>
        <v>1104</v>
      </c>
      <c r="N61" s="686">
        <f t="shared" si="9"/>
        <v>0</v>
      </c>
      <c r="O61" s="686">
        <f t="shared" si="9"/>
        <v>0</v>
      </c>
      <c r="P61" s="688"/>
      <c r="Q61" s="684">
        <v>35</v>
      </c>
    </row>
    <row r="62" spans="1:17" ht="12" customHeight="1">
      <c r="A62" s="684">
        <f t="shared" si="1"/>
        <v>36</v>
      </c>
      <c r="B62" s="682"/>
      <c r="C62" s="682"/>
      <c r="D62" s="682"/>
      <c r="E62" s="690"/>
      <c r="F62" s="692"/>
      <c r="G62" s="689"/>
      <c r="H62" s="684">
        <f t="shared" si="8"/>
        <v>36</v>
      </c>
      <c r="I62" s="684">
        <f t="shared" si="8"/>
        <v>36</v>
      </c>
      <c r="J62" s="2736"/>
      <c r="K62" s="687"/>
      <c r="L62" s="687"/>
      <c r="M62" s="2736">
        <f t="shared" si="7"/>
        <v>0</v>
      </c>
      <c r="N62" s="687"/>
      <c r="O62" s="687"/>
      <c r="P62" s="688"/>
      <c r="Q62" s="684">
        <v>36</v>
      </c>
    </row>
    <row r="63" spans="1:17" ht="12" customHeight="1">
      <c r="A63" s="684">
        <f t="shared" si="1"/>
        <v>37</v>
      </c>
      <c r="B63" s="682"/>
      <c r="C63" s="682"/>
      <c r="D63" s="682"/>
      <c r="E63" s="694" t="s">
        <v>1397</v>
      </c>
      <c r="F63" s="688"/>
      <c r="G63" s="688"/>
      <c r="H63" s="684">
        <f t="shared" si="8"/>
        <v>37</v>
      </c>
      <c r="I63" s="684">
        <f t="shared" si="8"/>
        <v>37</v>
      </c>
      <c r="J63" s="2741">
        <f>J61</f>
        <v>1104</v>
      </c>
      <c r="K63" s="2741">
        <f>K61</f>
        <v>0</v>
      </c>
      <c r="L63" s="2741">
        <f>L61</f>
        <v>0</v>
      </c>
      <c r="M63" s="2741">
        <f>M61</f>
        <v>1104</v>
      </c>
      <c r="N63" s="2741"/>
      <c r="O63" s="2741"/>
      <c r="P63" s="688"/>
      <c r="Q63" s="684">
        <v>37</v>
      </c>
    </row>
    <row r="64" spans="1:17" ht="12" customHeight="1">
      <c r="A64" s="684">
        <f t="shared" si="1"/>
        <v>38</v>
      </c>
      <c r="B64" s="688"/>
      <c r="C64" s="688"/>
      <c r="D64" s="688"/>
      <c r="E64" s="695"/>
      <c r="F64" s="696"/>
      <c r="G64" s="688"/>
      <c r="H64" s="684">
        <f t="shared" si="8"/>
        <v>38</v>
      </c>
      <c r="I64" s="684">
        <f t="shared" si="8"/>
        <v>38</v>
      </c>
      <c r="J64" s="2736"/>
      <c r="K64" s="2741"/>
      <c r="L64" s="2743"/>
      <c r="M64" s="2736">
        <f t="shared" si="7"/>
        <v>0</v>
      </c>
      <c r="N64" s="2736"/>
      <c r="O64" s="2736"/>
      <c r="P64" s="688"/>
      <c r="Q64" s="684">
        <v>38</v>
      </c>
    </row>
    <row r="65" spans="1:17" ht="12" customHeight="1">
      <c r="A65" s="684">
        <f t="shared" si="1"/>
        <v>39</v>
      </c>
      <c r="B65" s="682"/>
      <c r="C65" s="682"/>
      <c r="D65" s="682"/>
      <c r="E65" s="694" t="s">
        <v>1398</v>
      </c>
      <c r="F65" s="688"/>
      <c r="G65" s="688"/>
      <c r="H65" s="684">
        <f t="shared" si="8"/>
        <v>39</v>
      </c>
      <c r="I65" s="684">
        <f t="shared" si="8"/>
        <v>39</v>
      </c>
      <c r="J65" s="2743">
        <f t="shared" ref="J65:O65" si="10">J56+J63</f>
        <v>521461</v>
      </c>
      <c r="K65" s="2743">
        <f t="shared" si="10"/>
        <v>34695</v>
      </c>
      <c r="L65" s="2743">
        <f t="shared" si="10"/>
        <v>-16050</v>
      </c>
      <c r="M65" s="2743">
        <f t="shared" si="10"/>
        <v>542004</v>
      </c>
      <c r="N65" s="2743">
        <f t="shared" si="10"/>
        <v>0</v>
      </c>
      <c r="O65" s="2743">
        <f t="shared" si="10"/>
        <v>1898</v>
      </c>
      <c r="P65" s="688"/>
      <c r="Q65" s="684">
        <v>39</v>
      </c>
    </row>
    <row r="66" spans="1:17" ht="12" customHeight="1">
      <c r="A66" s="684">
        <f t="shared" si="1"/>
        <v>40</v>
      </c>
      <c r="B66" s="688"/>
      <c r="C66" s="688"/>
      <c r="D66" s="688"/>
      <c r="E66" s="691"/>
      <c r="F66" s="684"/>
      <c r="G66" s="689"/>
      <c r="H66" s="684">
        <f t="shared" si="8"/>
        <v>40</v>
      </c>
      <c r="I66" s="684">
        <f t="shared" si="8"/>
        <v>40</v>
      </c>
      <c r="J66" s="2744"/>
      <c r="K66" s="686"/>
      <c r="L66" s="2745"/>
      <c r="M66" s="2736"/>
      <c r="N66" s="688"/>
      <c r="O66" s="688"/>
      <c r="P66" s="688"/>
      <c r="Q66" s="684">
        <v>40</v>
      </c>
    </row>
    <row r="67" spans="1:17" ht="12" customHeight="1">
      <c r="A67" s="684">
        <f t="shared" si="1"/>
        <v>41</v>
      </c>
      <c r="B67" s="688"/>
      <c r="C67" s="688"/>
      <c r="D67" s="688"/>
      <c r="E67" s="691"/>
      <c r="F67" s="684"/>
      <c r="G67" s="689"/>
      <c r="H67" s="684">
        <f t="shared" si="8"/>
        <v>41</v>
      </c>
      <c r="I67" s="684">
        <f t="shared" si="8"/>
        <v>41</v>
      </c>
      <c r="J67" s="2744"/>
      <c r="K67" s="686"/>
      <c r="L67" s="2745"/>
      <c r="M67" s="2736"/>
      <c r="N67" s="688"/>
      <c r="O67" s="688"/>
      <c r="P67" s="688"/>
      <c r="Q67" s="684">
        <v>41</v>
      </c>
    </row>
    <row r="68" spans="1:17" ht="12" customHeight="1">
      <c r="A68" s="684">
        <f t="shared" si="1"/>
        <v>42</v>
      </c>
      <c r="B68" s="688"/>
      <c r="C68" s="688"/>
      <c r="D68" s="688"/>
      <c r="E68" s="691"/>
      <c r="F68" s="684"/>
      <c r="G68" s="689"/>
      <c r="H68" s="684">
        <f t="shared" si="8"/>
        <v>42</v>
      </c>
      <c r="I68" s="684">
        <f t="shared" si="8"/>
        <v>42</v>
      </c>
      <c r="J68" s="2744"/>
      <c r="K68" s="686"/>
      <c r="L68" s="2745"/>
      <c r="M68" s="2736"/>
      <c r="N68" s="688"/>
      <c r="O68" s="688"/>
      <c r="P68" s="688"/>
      <c r="Q68" s="684">
        <v>42</v>
      </c>
    </row>
    <row r="69" spans="1:17" ht="12" customHeight="1">
      <c r="A69" s="684">
        <f t="shared" si="1"/>
        <v>43</v>
      </c>
      <c r="B69" s="688"/>
      <c r="C69" s="688"/>
      <c r="D69" s="688"/>
      <c r="E69" s="691"/>
      <c r="F69" s="684"/>
      <c r="G69" s="689"/>
      <c r="H69" s="684">
        <f t="shared" si="8"/>
        <v>43</v>
      </c>
      <c r="I69" s="684">
        <f t="shared" si="8"/>
        <v>43</v>
      </c>
      <c r="J69" s="2744"/>
      <c r="K69" s="686"/>
      <c r="L69" s="2745"/>
      <c r="M69" s="2736"/>
      <c r="N69" s="688"/>
      <c r="O69" s="688"/>
      <c r="P69" s="2739"/>
      <c r="Q69" s="684">
        <v>43</v>
      </c>
    </row>
    <row r="70" spans="1:17" ht="12" customHeight="1">
      <c r="A70" s="684">
        <f t="shared" si="1"/>
        <v>44</v>
      </c>
      <c r="B70" s="688"/>
      <c r="C70" s="688"/>
      <c r="D70" s="688"/>
      <c r="E70" s="691"/>
      <c r="F70" s="684"/>
      <c r="G70" s="689"/>
      <c r="H70" s="684">
        <f t="shared" si="8"/>
        <v>44</v>
      </c>
      <c r="I70" s="684">
        <f t="shared" si="8"/>
        <v>44</v>
      </c>
      <c r="J70" s="2744"/>
      <c r="K70" s="686"/>
      <c r="L70" s="2745"/>
      <c r="M70" s="2736"/>
      <c r="N70" s="688"/>
      <c r="O70" s="688"/>
      <c r="P70" s="2739"/>
      <c r="Q70" s="684">
        <v>44</v>
      </c>
    </row>
    <row r="71" spans="1:17" ht="12" customHeight="1">
      <c r="A71" s="684">
        <f t="shared" si="1"/>
        <v>45</v>
      </c>
      <c r="B71" s="688"/>
      <c r="C71" s="688"/>
      <c r="D71" s="688"/>
      <c r="E71" s="691"/>
      <c r="F71" s="684"/>
      <c r="G71" s="689"/>
      <c r="H71" s="684">
        <f t="shared" si="8"/>
        <v>45</v>
      </c>
      <c r="I71" s="684">
        <f t="shared" si="8"/>
        <v>45</v>
      </c>
      <c r="J71" s="2744"/>
      <c r="K71" s="686"/>
      <c r="L71" s="2745"/>
      <c r="M71" s="2736"/>
      <c r="N71" s="688"/>
      <c r="O71" s="688"/>
      <c r="P71" s="688"/>
      <c r="Q71" s="684">
        <v>45</v>
      </c>
    </row>
    <row r="72" spans="1:17" ht="12" customHeight="1">
      <c r="A72" s="684">
        <f t="shared" si="1"/>
        <v>46</v>
      </c>
      <c r="B72" s="688"/>
      <c r="C72" s="688"/>
      <c r="D72" s="688"/>
      <c r="E72" s="691"/>
      <c r="F72" s="684"/>
      <c r="G72" s="689"/>
      <c r="H72" s="684">
        <f t="shared" si="8"/>
        <v>46</v>
      </c>
      <c r="I72" s="684">
        <f t="shared" si="8"/>
        <v>46</v>
      </c>
      <c r="J72" s="2744"/>
      <c r="K72" s="686"/>
      <c r="L72" s="2745"/>
      <c r="M72" s="2736"/>
      <c r="N72" s="688"/>
      <c r="O72" s="688"/>
      <c r="P72" s="688"/>
      <c r="Q72" s="684">
        <v>46</v>
      </c>
    </row>
    <row r="73" spans="1:17" ht="12" customHeight="1">
      <c r="A73" s="684">
        <f t="shared" si="1"/>
        <v>47</v>
      </c>
      <c r="B73" s="688"/>
      <c r="C73" s="688"/>
      <c r="D73" s="688"/>
      <c r="E73" s="691"/>
      <c r="F73" s="684"/>
      <c r="G73" s="689"/>
      <c r="H73" s="684">
        <f t="shared" si="8"/>
        <v>47</v>
      </c>
      <c r="I73" s="684">
        <f t="shared" si="8"/>
        <v>47</v>
      </c>
      <c r="J73" s="2744"/>
      <c r="K73" s="686"/>
      <c r="L73" s="2745"/>
      <c r="M73" s="2736"/>
      <c r="N73" s="688"/>
      <c r="O73" s="688"/>
      <c r="P73" s="688"/>
      <c r="Q73" s="684">
        <v>47</v>
      </c>
    </row>
    <row r="74" spans="1:17" ht="12" customHeight="1">
      <c r="A74" s="684">
        <f t="shared" si="1"/>
        <v>48</v>
      </c>
      <c r="B74" s="688"/>
      <c r="C74" s="688"/>
      <c r="D74" s="688"/>
      <c r="E74" s="691"/>
      <c r="F74" s="684"/>
      <c r="G74" s="689"/>
      <c r="H74" s="684">
        <f t="shared" si="8"/>
        <v>48</v>
      </c>
      <c r="I74" s="684">
        <f t="shared" si="8"/>
        <v>48</v>
      </c>
      <c r="J74" s="2744"/>
      <c r="K74" s="686"/>
      <c r="L74" s="2745"/>
      <c r="M74" s="2736"/>
      <c r="N74" s="688"/>
      <c r="O74" s="688"/>
      <c r="P74" s="688"/>
      <c r="Q74" s="684">
        <v>48</v>
      </c>
    </row>
    <row r="75" spans="1:17" ht="12" customHeight="1">
      <c r="A75" s="684">
        <f t="shared" si="1"/>
        <v>49</v>
      </c>
      <c r="B75" s="688"/>
      <c r="C75" s="688"/>
      <c r="D75" s="688"/>
      <c r="E75" s="691"/>
      <c r="F75" s="684"/>
      <c r="G75" s="689"/>
      <c r="H75" s="684">
        <f t="shared" si="8"/>
        <v>49</v>
      </c>
      <c r="I75" s="684">
        <f t="shared" si="8"/>
        <v>49</v>
      </c>
      <c r="J75" s="2744"/>
      <c r="K75" s="686"/>
      <c r="L75" s="2745"/>
      <c r="M75" s="2736"/>
      <c r="N75" s="688"/>
      <c r="O75" s="688"/>
      <c r="P75" s="688"/>
      <c r="Q75" s="684">
        <v>49</v>
      </c>
    </row>
    <row r="76" spans="1:17" ht="12" customHeight="1">
      <c r="A76" s="684">
        <f t="shared" si="1"/>
        <v>50</v>
      </c>
      <c r="B76" s="688"/>
      <c r="C76" s="688"/>
      <c r="D76" s="688"/>
      <c r="E76" s="691"/>
      <c r="F76" s="684"/>
      <c r="G76" s="689"/>
      <c r="H76" s="684">
        <f t="shared" si="8"/>
        <v>50</v>
      </c>
      <c r="I76" s="684">
        <f t="shared" si="8"/>
        <v>50</v>
      </c>
      <c r="J76" s="2744"/>
      <c r="K76" s="686"/>
      <c r="L76" s="2745"/>
      <c r="M76" s="2736"/>
      <c r="N76" s="688"/>
      <c r="O76" s="688"/>
      <c r="P76" s="688"/>
      <c r="Q76" s="684">
        <v>50</v>
      </c>
    </row>
    <row r="77" spans="1:17" ht="12" customHeight="1">
      <c r="A77" s="662"/>
      <c r="B77" s="697"/>
      <c r="C77" s="697"/>
      <c r="D77" s="697"/>
      <c r="E77" s="697"/>
      <c r="F77" s="697"/>
      <c r="G77" s="697"/>
      <c r="H77" s="698"/>
      <c r="I77" s="662"/>
      <c r="J77" s="699"/>
      <c r="K77" s="699"/>
      <c r="L77" s="699"/>
      <c r="M77" s="699"/>
      <c r="N77" s="699"/>
      <c r="O77" s="699"/>
      <c r="P77" s="699"/>
      <c r="Q77" s="698"/>
    </row>
    <row r="78" spans="1:17" ht="12" customHeight="1">
      <c r="A78" s="662"/>
      <c r="B78" s="697"/>
      <c r="C78" s="697"/>
      <c r="D78" s="697"/>
      <c r="E78" s="697"/>
      <c r="F78" s="697"/>
      <c r="G78" s="697"/>
      <c r="H78" s="698"/>
      <c r="I78" s="662"/>
      <c r="J78" s="4024" t="s">
        <v>1399</v>
      </c>
      <c r="K78" s="4024"/>
      <c r="L78" s="4024"/>
      <c r="M78" s="4024"/>
      <c r="N78" s="4024"/>
      <c r="O78" s="699"/>
      <c r="P78" s="699"/>
      <c r="Q78" s="698"/>
    </row>
    <row r="79" spans="1:17" ht="12" customHeight="1">
      <c r="A79" s="662"/>
      <c r="B79" s="697"/>
      <c r="C79" s="697"/>
      <c r="D79" s="697"/>
      <c r="E79" s="697"/>
      <c r="F79" s="697"/>
      <c r="G79" s="697"/>
      <c r="H79" s="698"/>
      <c r="I79" s="662"/>
      <c r="J79" s="699"/>
      <c r="K79" s="699"/>
      <c r="L79" s="699"/>
      <c r="M79" s="699"/>
      <c r="N79" s="700"/>
      <c r="O79" s="699"/>
      <c r="P79" s="699"/>
      <c r="Q79" s="698"/>
    </row>
    <row r="80" spans="1:17" ht="12">
      <c r="A80" s="662"/>
      <c r="B80" s="697"/>
      <c r="C80" s="697"/>
      <c r="D80" s="697"/>
      <c r="E80" s="697"/>
      <c r="F80" s="697"/>
      <c r="G80" s="697"/>
      <c r="H80" s="698"/>
      <c r="I80" s="662"/>
      <c r="J80" s="699"/>
      <c r="K80" s="699"/>
      <c r="L80" s="699"/>
      <c r="M80" s="699"/>
      <c r="N80" s="701"/>
      <c r="O80" s="2746"/>
      <c r="P80" s="699"/>
      <c r="Q80" s="698"/>
    </row>
    <row r="81" spans="1:17" ht="12" customHeight="1">
      <c r="A81" s="668"/>
      <c r="B81" s="669"/>
      <c r="C81" s="669"/>
      <c r="D81" s="669"/>
      <c r="E81" s="669"/>
      <c r="F81" s="669"/>
      <c r="G81" s="669"/>
      <c r="H81" s="702"/>
      <c r="I81" s="668"/>
      <c r="J81" s="669"/>
      <c r="K81" s="669"/>
      <c r="L81" s="669"/>
      <c r="M81" s="669"/>
      <c r="N81" s="669"/>
      <c r="O81" s="669"/>
      <c r="P81" s="669"/>
      <c r="Q81" s="702"/>
    </row>
    <row r="82" spans="1:17" ht="12" customHeight="1">
      <c r="A82" s="455"/>
      <c r="B82" s="455"/>
      <c r="C82" s="455"/>
      <c r="D82" s="455"/>
      <c r="E82" s="455"/>
      <c r="F82" s="455"/>
      <c r="G82" s="455"/>
      <c r="H82" s="456" t="s">
        <v>165</v>
      </c>
      <c r="I82" s="454" t="s">
        <v>165</v>
      </c>
    </row>
    <row r="83" spans="1:17"/>
    <row r="84" spans="1:17"/>
    <row r="85" spans="1:17"/>
    <row r="86" spans="1:17"/>
    <row r="87" spans="1:17"/>
    <row r="88" spans="1:17"/>
    <row r="89" spans="1:17"/>
    <row r="90" spans="1:17"/>
    <row r="91" spans="1:17"/>
    <row r="92" spans="1:17"/>
    <row r="93" spans="1:17"/>
    <row r="94" spans="1:17"/>
    <row r="95" spans="1:17"/>
    <row r="96" spans="1: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sheetData>
  <mergeCells count="4">
    <mergeCell ref="E24:F24"/>
    <mergeCell ref="E25:F25"/>
    <mergeCell ref="E26:F26"/>
    <mergeCell ref="J78:N78"/>
  </mergeCells>
  <printOptions horizontalCentered="1" verticalCentered="1"/>
  <pageMargins left="1" right="1" top="0.5" bottom="0.5" header="0" footer="0"/>
  <pageSetup scale="71" fitToWidth="2" fitToHeight="0" orientation="portrait" r:id="rId1"/>
  <headerFooter alignWithMargins="0"/>
  <colBreaks count="1" manualBreakCount="1">
    <brk id="8" max="8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3"/>
  <sheetViews>
    <sheetView view="pageBreakPreview" zoomScale="70" zoomScaleNormal="75" zoomScaleSheetLayoutView="70" workbookViewId="0">
      <selection activeCell="F12" sqref="F12"/>
    </sheetView>
  </sheetViews>
  <sheetFormatPr defaultRowHeight="11.25"/>
  <cols>
    <col min="1" max="1" width="7.33203125" style="110" customWidth="1"/>
    <col min="2" max="2" width="9.33203125" style="110"/>
    <col min="3" max="3" width="86.83203125" style="110" customWidth="1"/>
    <col min="4" max="4" width="10.6640625" style="110" customWidth="1"/>
    <col min="5" max="5" width="4" style="110" customWidth="1"/>
    <col min="6" max="6" width="19.1640625" style="110" customWidth="1"/>
    <col min="7" max="7" width="3.33203125" style="110" customWidth="1"/>
    <col min="8" max="16384" width="9.33203125" style="110"/>
  </cols>
  <sheetData>
    <row r="1" spans="1:10" ht="12.95" customHeight="1">
      <c r="A1" s="703">
        <v>28</v>
      </c>
      <c r="B1" s="704"/>
      <c r="C1" s="633"/>
      <c r="D1" s="633"/>
      <c r="E1" s="703"/>
      <c r="F1" s="705"/>
      <c r="G1" s="705" t="s">
        <v>554</v>
      </c>
      <c r="H1" s="706"/>
      <c r="I1" s="706"/>
      <c r="J1" s="706"/>
    </row>
    <row r="2" spans="1:10" ht="12.95" customHeight="1">
      <c r="A2" s="707"/>
      <c r="B2" s="708"/>
      <c r="C2" s="708"/>
      <c r="D2" s="708"/>
      <c r="E2" s="708"/>
      <c r="F2" s="708"/>
      <c r="G2" s="709"/>
      <c r="H2" s="706"/>
      <c r="I2" s="706"/>
      <c r="J2" s="706"/>
    </row>
    <row r="3" spans="1:10" ht="12.95" customHeight="1">
      <c r="A3" s="710"/>
      <c r="B3" s="711" t="s">
        <v>1400</v>
      </c>
      <c r="C3" s="711"/>
      <c r="D3" s="711"/>
      <c r="E3" s="711"/>
      <c r="F3" s="711"/>
      <c r="G3" s="712"/>
      <c r="H3" s="706"/>
      <c r="I3" s="706"/>
      <c r="J3" s="706"/>
    </row>
    <row r="4" spans="1:10" ht="12.95" customHeight="1">
      <c r="A4" s="713"/>
      <c r="B4" s="714"/>
      <c r="C4" s="714"/>
      <c r="D4" s="714"/>
      <c r="E4" s="714"/>
      <c r="F4" s="714"/>
      <c r="G4" s="715"/>
      <c r="H4" s="706"/>
      <c r="I4" s="706"/>
      <c r="J4" s="706"/>
    </row>
    <row r="5" spans="1:10" ht="12.95" customHeight="1">
      <c r="A5" s="713"/>
      <c r="B5" s="714"/>
      <c r="C5" s="714"/>
      <c r="D5" s="716"/>
      <c r="E5" s="714"/>
      <c r="F5" s="714"/>
      <c r="G5" s="715"/>
      <c r="H5" s="706"/>
      <c r="I5" s="706"/>
      <c r="J5" s="706"/>
    </row>
    <row r="6" spans="1:10" ht="12.95" customHeight="1">
      <c r="A6" s="713"/>
      <c r="B6" s="714"/>
      <c r="C6" s="714"/>
      <c r="D6" s="716"/>
      <c r="E6" s="714"/>
      <c r="F6" s="717" t="s">
        <v>1401</v>
      </c>
      <c r="G6" s="715"/>
      <c r="H6" s="706"/>
      <c r="I6" s="706"/>
      <c r="J6" s="706"/>
    </row>
    <row r="7" spans="1:10" ht="12.95" customHeight="1">
      <c r="A7" s="713"/>
      <c r="B7" s="714"/>
      <c r="C7" s="714"/>
      <c r="D7" s="714"/>
      <c r="E7" s="714"/>
      <c r="F7" s="714"/>
      <c r="G7" s="715"/>
      <c r="H7" s="706"/>
      <c r="I7" s="706"/>
      <c r="J7" s="706"/>
    </row>
    <row r="8" spans="1:10" ht="12.95" customHeight="1">
      <c r="A8" s="718">
        <v>1</v>
      </c>
      <c r="B8" s="714" t="s">
        <v>1402</v>
      </c>
      <c r="C8" s="714"/>
      <c r="D8" s="714"/>
      <c r="E8" s="714"/>
      <c r="F8" s="714"/>
      <c r="G8" s="715"/>
      <c r="H8" s="706"/>
      <c r="I8" s="706"/>
      <c r="J8" s="706"/>
    </row>
    <row r="9" spans="1:10" ht="12.95" customHeight="1">
      <c r="A9" s="713"/>
      <c r="B9" s="714" t="s">
        <v>1403</v>
      </c>
      <c r="C9" s="714"/>
      <c r="D9" s="714"/>
      <c r="E9" s="714"/>
      <c r="F9" s="719">
        <v>50</v>
      </c>
      <c r="G9" s="715"/>
      <c r="H9" s="706"/>
      <c r="I9" s="706"/>
      <c r="J9" s="706"/>
    </row>
    <row r="10" spans="1:10" ht="12.95" customHeight="1">
      <c r="A10" s="718"/>
      <c r="B10" s="714" t="s">
        <v>1404</v>
      </c>
      <c r="C10" s="714"/>
      <c r="D10" s="714"/>
      <c r="E10" s="714"/>
      <c r="F10" s="719">
        <v>50</v>
      </c>
      <c r="G10" s="715"/>
      <c r="H10" s="706"/>
      <c r="I10" s="706"/>
      <c r="J10" s="706"/>
    </row>
    <row r="11" spans="1:10" ht="12.95" customHeight="1">
      <c r="A11" s="718"/>
      <c r="B11" s="714"/>
      <c r="C11" s="714"/>
      <c r="D11" s="714"/>
      <c r="E11" s="714"/>
      <c r="F11" s="720">
        <f>SUM(F9:F10)</f>
        <v>100</v>
      </c>
      <c r="G11" s="715"/>
      <c r="H11" s="706"/>
      <c r="I11" s="706"/>
      <c r="J11" s="706"/>
    </row>
    <row r="12" spans="1:10" ht="12.95" customHeight="1">
      <c r="A12" s="718"/>
      <c r="B12" s="714"/>
      <c r="C12" s="714"/>
      <c r="D12" s="714"/>
      <c r="E12" s="714"/>
      <c r="F12" s="719"/>
      <c r="G12" s="715"/>
      <c r="H12" s="706"/>
      <c r="I12" s="706"/>
      <c r="J12" s="706"/>
    </row>
    <row r="13" spans="1:10" ht="12.95" customHeight="1">
      <c r="A13" s="718">
        <v>2</v>
      </c>
      <c r="B13" s="714" t="s">
        <v>1405</v>
      </c>
      <c r="C13" s="714"/>
      <c r="D13" s="714"/>
      <c r="E13" s="714"/>
      <c r="F13" s="719"/>
      <c r="G13" s="715"/>
      <c r="H13" s="706"/>
      <c r="I13" s="706"/>
      <c r="J13" s="706"/>
    </row>
    <row r="14" spans="1:10" ht="12.95" customHeight="1">
      <c r="A14" s="718"/>
      <c r="B14" s="714" t="s">
        <v>1406</v>
      </c>
      <c r="C14" s="714"/>
      <c r="D14" s="714"/>
      <c r="E14" s="714"/>
      <c r="F14" s="719">
        <v>25</v>
      </c>
      <c r="G14" s="715"/>
      <c r="H14" s="706"/>
      <c r="I14" s="706"/>
      <c r="J14" s="706"/>
    </row>
    <row r="15" spans="1:10" ht="12.95" customHeight="1">
      <c r="A15" s="718"/>
      <c r="B15" s="714" t="s">
        <v>1407</v>
      </c>
      <c r="C15" s="714"/>
      <c r="D15" s="714"/>
      <c r="E15" s="714"/>
      <c r="F15" s="719">
        <v>25</v>
      </c>
      <c r="G15" s="715"/>
      <c r="H15" s="706"/>
      <c r="I15" s="706"/>
      <c r="J15" s="706"/>
    </row>
    <row r="16" spans="1:10" ht="12.95" customHeight="1">
      <c r="A16" s="718"/>
      <c r="B16" s="714" t="s">
        <v>1403</v>
      </c>
      <c r="C16" s="714"/>
      <c r="D16" s="714"/>
      <c r="E16" s="714"/>
      <c r="F16" s="719">
        <v>16.670000000000002</v>
      </c>
      <c r="G16" s="715"/>
      <c r="H16" s="706"/>
      <c r="I16" s="706"/>
      <c r="J16" s="706"/>
    </row>
    <row r="17" spans="1:17" ht="12.95" customHeight="1">
      <c r="A17" s="718"/>
      <c r="B17" s="714" t="s">
        <v>1408</v>
      </c>
      <c r="C17" s="714"/>
      <c r="D17" s="714"/>
      <c r="E17" s="714"/>
      <c r="F17" s="719">
        <v>16.670000000000002</v>
      </c>
      <c r="G17" s="715"/>
      <c r="H17" s="706"/>
      <c r="I17" s="706"/>
      <c r="J17" s="706"/>
    </row>
    <row r="18" spans="1:17" ht="12.95" customHeight="1">
      <c r="A18" s="718"/>
      <c r="B18" s="714" t="s">
        <v>1409</v>
      </c>
      <c r="C18" s="714"/>
      <c r="D18" s="714"/>
      <c r="E18" s="714"/>
      <c r="F18" s="719">
        <v>8.33</v>
      </c>
      <c r="G18" s="715"/>
      <c r="H18" s="706"/>
      <c r="I18" s="706"/>
      <c r="J18" s="706"/>
    </row>
    <row r="19" spans="1:17" ht="12.95" customHeight="1">
      <c r="A19" s="718"/>
      <c r="B19" s="721" t="s">
        <v>1404</v>
      </c>
      <c r="C19" s="714"/>
      <c r="D19" s="714"/>
      <c r="E19" s="714"/>
      <c r="F19" s="722">
        <v>8.33</v>
      </c>
      <c r="G19" s="715"/>
      <c r="H19" s="706"/>
      <c r="I19" s="706"/>
      <c r="J19" s="706"/>
    </row>
    <row r="20" spans="1:17" ht="12.95" customHeight="1">
      <c r="A20" s="718"/>
      <c r="B20" s="714"/>
      <c r="C20" s="714"/>
      <c r="D20" s="714"/>
      <c r="E20" s="714"/>
      <c r="F20" s="722">
        <f>SUM(F13:F19)</f>
        <v>100</v>
      </c>
      <c r="G20" s="715"/>
      <c r="H20" s="706"/>
      <c r="I20" s="706"/>
      <c r="J20" s="706"/>
    </row>
    <row r="21" spans="1:17" ht="12.95" customHeight="1">
      <c r="A21" s="718"/>
      <c r="B21" s="699" t="s">
        <v>1410</v>
      </c>
      <c r="C21" s="699"/>
      <c r="D21" s="714"/>
      <c r="E21" s="714"/>
      <c r="F21" s="719"/>
      <c r="G21" s="715"/>
      <c r="H21" s="706"/>
      <c r="I21" s="706"/>
      <c r="J21" s="706"/>
    </row>
    <row r="22" spans="1:17" ht="12.95" customHeight="1">
      <c r="A22" s="718"/>
      <c r="B22" s="699" t="s">
        <v>1411</v>
      </c>
      <c r="C22" s="699"/>
      <c r="D22" s="714"/>
      <c r="E22" s="714"/>
      <c r="F22" s="719"/>
      <c r="G22" s="715"/>
      <c r="H22" s="706"/>
      <c r="I22" s="706"/>
      <c r="J22" s="706"/>
    </row>
    <row r="23" spans="1:17" ht="12.95" customHeight="1">
      <c r="A23" s="718"/>
      <c r="B23" s="714"/>
      <c r="C23" s="714"/>
      <c r="D23" s="714"/>
      <c r="E23" s="714"/>
      <c r="F23" s="719"/>
      <c r="G23" s="715"/>
      <c r="H23" s="706"/>
      <c r="I23" s="706"/>
      <c r="J23" s="706"/>
    </row>
    <row r="24" spans="1:17" ht="12.95" customHeight="1">
      <c r="A24" s="718" t="s">
        <v>1412</v>
      </c>
      <c r="B24" s="714" t="s">
        <v>1413</v>
      </c>
      <c r="C24" s="714"/>
      <c r="D24" s="714"/>
      <c r="E24" s="714"/>
      <c r="F24" s="719"/>
      <c r="G24" s="715"/>
      <c r="H24" s="706"/>
      <c r="I24" s="706"/>
      <c r="J24" s="706"/>
    </row>
    <row r="25" spans="1:17" ht="12.95" customHeight="1">
      <c r="A25" s="718"/>
      <c r="B25" s="714" t="s">
        <v>1404</v>
      </c>
      <c r="C25" s="714"/>
      <c r="D25" s="714"/>
      <c r="E25" s="714"/>
      <c r="F25" s="719">
        <v>66.67</v>
      </c>
      <c r="G25" s="715"/>
      <c r="H25" s="706"/>
      <c r="I25" s="706"/>
      <c r="J25" s="706"/>
    </row>
    <row r="26" spans="1:17" ht="12.95" customHeight="1">
      <c r="A26" s="718"/>
      <c r="B26" s="714" t="s">
        <v>1403</v>
      </c>
      <c r="C26" s="714"/>
      <c r="D26" s="714"/>
      <c r="E26" s="714"/>
      <c r="F26" s="719">
        <v>33.33</v>
      </c>
      <c r="G26" s="715"/>
      <c r="H26" s="706"/>
      <c r="I26" s="706"/>
      <c r="J26" s="706"/>
    </row>
    <row r="27" spans="1:17" ht="12.95" customHeight="1">
      <c r="A27" s="718"/>
      <c r="B27" s="714"/>
      <c r="C27" s="714"/>
      <c r="D27" s="714"/>
      <c r="E27" s="714"/>
      <c r="F27" s="720">
        <f>SUM(F25:F26)</f>
        <v>100</v>
      </c>
      <c r="G27" s="715"/>
      <c r="H27" s="706"/>
      <c r="I27" s="706"/>
      <c r="J27" s="706"/>
      <c r="O27" s="723"/>
      <c r="P27" s="723"/>
      <c r="Q27" s="724"/>
    </row>
    <row r="28" spans="1:17" ht="12.95" customHeight="1">
      <c r="A28" s="718"/>
      <c r="B28" s="714"/>
      <c r="C28" s="714"/>
      <c r="D28" s="714"/>
      <c r="E28" s="714"/>
      <c r="F28" s="719"/>
      <c r="G28" s="715"/>
      <c r="H28" s="706"/>
      <c r="I28" s="706"/>
      <c r="J28" s="706"/>
    </row>
    <row r="29" spans="1:17" ht="12.95" customHeight="1">
      <c r="A29" s="718">
        <v>4</v>
      </c>
      <c r="B29" s="714" t="s">
        <v>1414</v>
      </c>
      <c r="C29" s="714"/>
      <c r="D29" s="714"/>
      <c r="E29" s="714"/>
      <c r="F29" s="719"/>
      <c r="G29" s="715"/>
      <c r="H29" s="706"/>
      <c r="I29" s="706"/>
      <c r="J29" s="706"/>
    </row>
    <row r="30" spans="1:17" ht="12.95" customHeight="1">
      <c r="A30" s="718"/>
      <c r="B30" s="714" t="s">
        <v>1403</v>
      </c>
      <c r="C30" s="714"/>
      <c r="D30" s="714"/>
      <c r="E30" s="714"/>
      <c r="F30" s="719">
        <v>50</v>
      </c>
      <c r="G30" s="715"/>
      <c r="H30" s="706"/>
      <c r="I30" s="706"/>
      <c r="J30" s="706"/>
    </row>
    <row r="31" spans="1:17" ht="12.95" customHeight="1">
      <c r="A31" s="718"/>
      <c r="B31" s="714" t="s">
        <v>1404</v>
      </c>
      <c r="C31" s="714"/>
      <c r="D31" s="714"/>
      <c r="E31" s="714"/>
      <c r="F31" s="719">
        <v>50</v>
      </c>
      <c r="G31" s="715"/>
      <c r="H31" s="706"/>
      <c r="I31" s="706"/>
      <c r="J31" s="706"/>
    </row>
    <row r="32" spans="1:17" ht="12.95" customHeight="1">
      <c r="A32" s="718"/>
      <c r="B32" s="714"/>
      <c r="C32" s="714"/>
      <c r="D32" s="714"/>
      <c r="E32" s="714"/>
      <c r="F32" s="720">
        <f>SUM(F30:F31)</f>
        <v>100</v>
      </c>
      <c r="G32" s="715"/>
      <c r="H32" s="706"/>
      <c r="I32" s="706"/>
      <c r="J32" s="706"/>
    </row>
    <row r="33" spans="1:10" ht="12.95" customHeight="1">
      <c r="A33" s="718"/>
      <c r="B33" s="699" t="s">
        <v>1415</v>
      </c>
      <c r="C33" s="699"/>
      <c r="D33" s="714"/>
      <c r="E33" s="714"/>
      <c r="F33" s="719"/>
      <c r="G33" s="715"/>
      <c r="H33" s="706"/>
      <c r="I33" s="706"/>
      <c r="J33" s="706"/>
    </row>
    <row r="34" spans="1:10" ht="12.95" customHeight="1">
      <c r="A34" s="718"/>
      <c r="B34" s="699" t="s">
        <v>1416</v>
      </c>
      <c r="C34" s="699"/>
      <c r="D34" s="714"/>
      <c r="E34" s="714"/>
      <c r="F34" s="719"/>
      <c r="G34" s="715"/>
      <c r="H34" s="706"/>
      <c r="I34" s="706"/>
      <c r="J34" s="706"/>
    </row>
    <row r="35" spans="1:10" ht="12.95" customHeight="1">
      <c r="A35" s="718"/>
      <c r="B35" s="714"/>
      <c r="C35" s="714"/>
      <c r="D35" s="714"/>
      <c r="E35" s="714"/>
      <c r="F35" s="719"/>
      <c r="G35" s="715"/>
      <c r="H35" s="706"/>
      <c r="I35" s="706"/>
      <c r="J35" s="706"/>
    </row>
    <row r="36" spans="1:10" ht="12.95" customHeight="1">
      <c r="A36" s="718">
        <v>5</v>
      </c>
      <c r="B36" s="714" t="s">
        <v>1417</v>
      </c>
      <c r="C36" s="714"/>
      <c r="D36" s="714"/>
      <c r="E36" s="714"/>
      <c r="F36" s="719"/>
      <c r="G36" s="715"/>
      <c r="H36" s="706"/>
      <c r="I36" s="706"/>
      <c r="J36" s="706"/>
    </row>
    <row r="37" spans="1:10" ht="12.95" customHeight="1">
      <c r="A37" s="718"/>
      <c r="B37" s="714" t="s">
        <v>1404</v>
      </c>
      <c r="C37" s="714"/>
      <c r="D37" s="714"/>
      <c r="E37" s="714"/>
      <c r="F37" s="719">
        <v>41.67</v>
      </c>
      <c r="G37" s="715"/>
      <c r="H37" s="706"/>
      <c r="I37" s="706"/>
      <c r="J37" s="706"/>
    </row>
    <row r="38" spans="1:10" ht="12.95" customHeight="1">
      <c r="A38" s="718"/>
      <c r="B38" s="714" t="s">
        <v>1403</v>
      </c>
      <c r="C38" s="714"/>
      <c r="D38" s="714"/>
      <c r="E38" s="714"/>
      <c r="F38" s="719">
        <v>25</v>
      </c>
      <c r="G38" s="715"/>
      <c r="H38" s="706"/>
      <c r="I38" s="706"/>
      <c r="J38" s="706"/>
    </row>
    <row r="39" spans="1:10" ht="12.95" customHeight="1">
      <c r="A39" s="718"/>
      <c r="B39" s="721" t="s">
        <v>1418</v>
      </c>
      <c r="C39" s="714"/>
      <c r="D39" s="714"/>
      <c r="E39" s="714"/>
      <c r="F39" s="719">
        <v>16.670000000000002</v>
      </c>
      <c r="G39" s="715"/>
      <c r="H39" s="706"/>
      <c r="I39" s="706"/>
      <c r="J39" s="706"/>
    </row>
    <row r="40" spans="1:10" ht="12.95" customHeight="1">
      <c r="A40" s="718"/>
      <c r="B40" s="721" t="s">
        <v>1419</v>
      </c>
      <c r="C40" s="714"/>
      <c r="D40" s="714"/>
      <c r="E40" s="714"/>
      <c r="F40" s="719">
        <v>8.33</v>
      </c>
      <c r="G40" s="715"/>
      <c r="H40" s="706"/>
      <c r="I40" s="706"/>
      <c r="J40" s="706"/>
    </row>
    <row r="41" spans="1:10" ht="12.95" customHeight="1">
      <c r="A41" s="718"/>
      <c r="B41" s="721" t="s">
        <v>1420</v>
      </c>
      <c r="C41" s="714"/>
      <c r="D41" s="714"/>
      <c r="E41" s="714"/>
      <c r="F41" s="722">
        <v>8.33</v>
      </c>
      <c r="G41" s="715"/>
      <c r="H41" s="706"/>
      <c r="I41" s="706"/>
      <c r="J41" s="706"/>
    </row>
    <row r="42" spans="1:10" ht="12.95" customHeight="1">
      <c r="A42" s="718"/>
      <c r="B42" s="699" t="s">
        <v>595</v>
      </c>
      <c r="C42" s="699"/>
      <c r="D42" s="714"/>
      <c r="E42" s="714"/>
      <c r="F42" s="722">
        <f>SUM(F37:F41)</f>
        <v>100</v>
      </c>
      <c r="G42" s="715"/>
      <c r="H42" s="706"/>
      <c r="I42" s="706"/>
      <c r="J42" s="706"/>
    </row>
    <row r="43" spans="1:10" ht="12.95" customHeight="1">
      <c r="A43" s="718"/>
      <c r="B43" s="699" t="s">
        <v>1421</v>
      </c>
      <c r="C43" s="699"/>
      <c r="D43" s="714"/>
      <c r="E43" s="714"/>
      <c r="F43" s="719"/>
      <c r="G43" s="715"/>
      <c r="H43" s="706"/>
      <c r="I43" s="706"/>
      <c r="J43" s="706"/>
    </row>
    <row r="44" spans="1:10" ht="12.95" customHeight="1">
      <c r="A44" s="718"/>
      <c r="B44" s="699" t="s">
        <v>1422</v>
      </c>
      <c r="C44" s="699"/>
      <c r="D44" s="714"/>
      <c r="E44" s="714"/>
      <c r="F44" s="719"/>
      <c r="G44" s="715"/>
      <c r="H44" s="706"/>
      <c r="I44" s="706"/>
      <c r="J44" s="706"/>
    </row>
    <row r="45" spans="1:10" ht="12.95" customHeight="1">
      <c r="A45" s="718"/>
      <c r="B45" s="699" t="s">
        <v>1423</v>
      </c>
      <c r="C45" s="699"/>
      <c r="D45" s="714"/>
      <c r="E45" s="714"/>
      <c r="F45" s="719"/>
      <c r="G45" s="715"/>
      <c r="H45" s="706"/>
      <c r="I45" s="706"/>
      <c r="J45" s="706"/>
    </row>
    <row r="46" spans="1:10" ht="12.95" customHeight="1">
      <c r="A46" s="718"/>
      <c r="B46" s="714" t="s">
        <v>595</v>
      </c>
      <c r="C46" s="714"/>
      <c r="D46" s="714"/>
      <c r="E46" s="714"/>
      <c r="F46" s="719"/>
      <c r="G46" s="715"/>
      <c r="H46" s="706"/>
      <c r="I46" s="706"/>
      <c r="J46" s="706"/>
    </row>
    <row r="47" spans="1:10" ht="12.95" customHeight="1">
      <c r="A47" s="718">
        <v>6</v>
      </c>
      <c r="B47" s="714" t="s">
        <v>1424</v>
      </c>
      <c r="C47" s="714"/>
      <c r="D47" s="714"/>
      <c r="E47" s="714"/>
      <c r="F47" s="719"/>
      <c r="G47" s="715"/>
      <c r="H47" s="706"/>
      <c r="I47" s="706"/>
      <c r="J47" s="706"/>
    </row>
    <row r="48" spans="1:10" ht="12.95" customHeight="1">
      <c r="A48" s="718"/>
      <c r="B48" s="714" t="s">
        <v>1403</v>
      </c>
      <c r="C48" s="714"/>
      <c r="D48" s="714"/>
      <c r="E48" s="714"/>
      <c r="F48" s="719">
        <v>50</v>
      </c>
      <c r="G48" s="715"/>
      <c r="H48" s="706"/>
      <c r="I48" s="706"/>
      <c r="J48" s="706"/>
    </row>
    <row r="49" spans="1:10" ht="12.95" customHeight="1">
      <c r="A49" s="718"/>
      <c r="B49" s="714" t="s">
        <v>1404</v>
      </c>
      <c r="C49" s="714"/>
      <c r="D49" s="714"/>
      <c r="E49" s="714"/>
      <c r="F49" s="719">
        <v>50</v>
      </c>
      <c r="G49" s="715"/>
      <c r="H49" s="706"/>
      <c r="I49" s="706"/>
      <c r="J49" s="706"/>
    </row>
    <row r="50" spans="1:10" ht="12.95" customHeight="1">
      <c r="A50" s="718"/>
      <c r="B50" s="714"/>
      <c r="C50" s="714"/>
      <c r="D50" s="714"/>
      <c r="E50" s="714"/>
      <c r="F50" s="725">
        <f>SUM(F48:F49)</f>
        <v>100</v>
      </c>
      <c r="G50" s="715"/>
      <c r="H50" s="706"/>
      <c r="I50" s="706"/>
      <c r="J50" s="706"/>
    </row>
    <row r="51" spans="1:10" ht="12.95" customHeight="1">
      <c r="A51" s="718"/>
      <c r="B51" s="699"/>
      <c r="C51" s="699"/>
      <c r="D51" s="714"/>
      <c r="E51" s="714"/>
      <c r="F51" s="719"/>
      <c r="G51" s="715"/>
      <c r="H51" s="706"/>
      <c r="I51" s="706"/>
      <c r="J51" s="706"/>
    </row>
    <row r="52" spans="1:10" ht="12.75" customHeight="1">
      <c r="A52" s="718">
        <v>7</v>
      </c>
      <c r="B52" s="714" t="s">
        <v>1425</v>
      </c>
      <c r="C52" s="714"/>
      <c r="D52" s="714"/>
      <c r="E52" s="714"/>
      <c r="F52" s="719"/>
      <c r="G52" s="715"/>
      <c r="H52" s="706"/>
      <c r="I52" s="706"/>
      <c r="J52" s="706"/>
    </row>
    <row r="53" spans="1:10" ht="12.75" customHeight="1">
      <c r="A53" s="718"/>
      <c r="B53" s="714" t="s">
        <v>1403</v>
      </c>
      <c r="C53" s="714"/>
      <c r="D53" s="714"/>
      <c r="E53" s="714"/>
      <c r="F53" s="719">
        <v>43.3</v>
      </c>
      <c r="G53" s="715"/>
      <c r="H53" s="706"/>
      <c r="I53" s="706"/>
      <c r="J53" s="706"/>
    </row>
    <row r="54" spans="1:10" ht="12.95" customHeight="1">
      <c r="A54" s="718"/>
      <c r="B54" s="714" t="s">
        <v>1404</v>
      </c>
      <c r="C54" s="714"/>
      <c r="D54" s="714"/>
      <c r="E54" s="714"/>
      <c r="F54" s="719">
        <v>42.09</v>
      </c>
      <c r="G54" s="715"/>
      <c r="H54" s="706"/>
      <c r="I54" s="706"/>
      <c r="J54" s="706"/>
    </row>
    <row r="55" spans="1:10" ht="12.95" customHeight="1">
      <c r="A55" s="718"/>
      <c r="B55" s="714" t="s">
        <v>1409</v>
      </c>
      <c r="C55" s="714"/>
      <c r="D55" s="714"/>
      <c r="E55" s="714"/>
      <c r="F55" s="722">
        <v>14.61</v>
      </c>
      <c r="G55" s="715"/>
      <c r="H55" s="706"/>
      <c r="I55" s="706"/>
      <c r="J55" s="706"/>
    </row>
    <row r="56" spans="1:10" ht="12.95" customHeight="1">
      <c r="A56" s="718"/>
      <c r="B56" s="714"/>
      <c r="C56" s="714"/>
      <c r="D56" s="714"/>
      <c r="E56" s="714"/>
      <c r="F56" s="722">
        <f>SUM(F52:F55)</f>
        <v>100</v>
      </c>
      <c r="G56" s="715"/>
      <c r="H56" s="706"/>
      <c r="I56" s="706"/>
      <c r="J56" s="706"/>
    </row>
    <row r="57" spans="1:10" ht="12.95" customHeight="1">
      <c r="A57" s="718"/>
      <c r="B57" s="699" t="s">
        <v>1426</v>
      </c>
      <c r="C57" s="699"/>
      <c r="D57" s="714"/>
      <c r="E57" s="714"/>
      <c r="F57" s="719"/>
      <c r="G57" s="715"/>
      <c r="H57" s="706"/>
      <c r="I57" s="706"/>
      <c r="J57" s="706"/>
    </row>
    <row r="58" spans="1:10" ht="12.95" customHeight="1">
      <c r="A58" s="718"/>
      <c r="B58" s="699" t="s">
        <v>1427</v>
      </c>
      <c r="C58" s="699"/>
      <c r="D58" s="714"/>
      <c r="E58" s="714"/>
      <c r="F58" s="719"/>
      <c r="G58" s="715"/>
      <c r="H58" s="706"/>
      <c r="I58" s="706"/>
      <c r="J58" s="706"/>
    </row>
    <row r="59" spans="1:10" ht="12.95" customHeight="1">
      <c r="A59" s="718"/>
      <c r="B59" s="726"/>
      <c r="C59" s="699"/>
      <c r="D59" s="714"/>
      <c r="E59" s="714"/>
      <c r="F59" s="719"/>
      <c r="G59" s="715"/>
      <c r="H59" s="706"/>
      <c r="I59" s="706"/>
      <c r="J59" s="706"/>
    </row>
    <row r="60" spans="1:10" ht="12.95" customHeight="1">
      <c r="A60" s="718">
        <v>8</v>
      </c>
      <c r="B60" s="714" t="s">
        <v>1428</v>
      </c>
      <c r="C60" s="714"/>
      <c r="D60" s="714"/>
      <c r="E60" s="714"/>
      <c r="F60" s="719"/>
      <c r="G60" s="715"/>
      <c r="H60" s="706"/>
      <c r="I60" s="706"/>
      <c r="J60" s="706"/>
    </row>
    <row r="61" spans="1:10" ht="12.95" customHeight="1">
      <c r="A61" s="718"/>
      <c r="B61" s="714" t="s">
        <v>1403</v>
      </c>
      <c r="C61" s="714"/>
      <c r="D61" s="714"/>
      <c r="E61" s="714"/>
      <c r="F61" s="719">
        <v>50</v>
      </c>
      <c r="G61" s="715"/>
      <c r="H61" s="706"/>
      <c r="I61" s="706"/>
      <c r="J61" s="706"/>
    </row>
    <row r="62" spans="1:10" ht="12.95" customHeight="1">
      <c r="A62" s="718"/>
      <c r="B62" s="714" t="s">
        <v>1404</v>
      </c>
      <c r="C62" s="714"/>
      <c r="D62" s="714"/>
      <c r="E62" s="714"/>
      <c r="F62" s="719">
        <v>50</v>
      </c>
      <c r="G62" s="715"/>
      <c r="H62" s="706"/>
      <c r="I62" s="706"/>
      <c r="J62" s="706"/>
    </row>
    <row r="63" spans="1:10" ht="12.75" customHeight="1">
      <c r="A63" s="718"/>
      <c r="B63" s="714"/>
      <c r="C63" s="714"/>
      <c r="D63" s="714"/>
      <c r="E63" s="714"/>
      <c r="F63" s="720">
        <f>SUM(F61:F62)</f>
        <v>100</v>
      </c>
      <c r="G63" s="715"/>
      <c r="H63" s="706"/>
      <c r="I63" s="706"/>
      <c r="J63" s="706"/>
    </row>
    <row r="64" spans="1:10" ht="12.95" customHeight="1">
      <c r="A64" s="718"/>
      <c r="B64" s="714"/>
      <c r="C64" s="714"/>
      <c r="D64" s="714"/>
      <c r="E64" s="714"/>
      <c r="F64" s="719"/>
      <c r="G64" s="715"/>
      <c r="H64" s="706"/>
      <c r="I64" s="706"/>
      <c r="J64" s="706"/>
    </row>
    <row r="65" spans="1:10" ht="12.95" customHeight="1">
      <c r="A65" s="718">
        <v>9</v>
      </c>
      <c r="B65" s="714" t="s">
        <v>1429</v>
      </c>
      <c r="C65" s="714"/>
      <c r="D65" s="714"/>
      <c r="E65" s="714"/>
      <c r="F65" s="719"/>
      <c r="G65" s="715"/>
      <c r="H65" s="706"/>
      <c r="I65" s="706"/>
      <c r="J65" s="706"/>
    </row>
    <row r="66" spans="1:10" ht="12.95" customHeight="1">
      <c r="A66" s="718"/>
      <c r="B66" s="714" t="s">
        <v>1403</v>
      </c>
      <c r="C66" s="714"/>
      <c r="D66" s="714"/>
      <c r="E66" s="714"/>
      <c r="F66" s="719">
        <v>33.340000000000003</v>
      </c>
      <c r="G66" s="715"/>
      <c r="H66" s="706"/>
      <c r="I66" s="706"/>
      <c r="J66" s="706"/>
    </row>
    <row r="67" spans="1:10" ht="12.95" customHeight="1">
      <c r="A67" s="718"/>
      <c r="B67" s="721" t="s">
        <v>1430</v>
      </c>
      <c r="C67" s="714"/>
      <c r="D67" s="714"/>
      <c r="E67" s="714"/>
      <c r="F67" s="719">
        <v>33.33</v>
      </c>
      <c r="G67" s="715"/>
      <c r="H67" s="706"/>
      <c r="I67" s="706"/>
      <c r="J67" s="706"/>
    </row>
    <row r="68" spans="1:10" ht="12.75">
      <c r="A68" s="718"/>
      <c r="B68" s="714" t="s">
        <v>1431</v>
      </c>
      <c r="C68" s="714"/>
      <c r="D68" s="714"/>
      <c r="E68" s="714"/>
      <c r="F68" s="719">
        <v>33.33</v>
      </c>
      <c r="G68" s="715"/>
      <c r="H68" s="706"/>
      <c r="I68" s="706"/>
      <c r="J68" s="706"/>
    </row>
    <row r="69" spans="1:10" ht="12.95" customHeight="1">
      <c r="A69" s="718"/>
      <c r="B69" s="714" t="s">
        <v>595</v>
      </c>
      <c r="C69" s="714"/>
      <c r="D69" s="714"/>
      <c r="E69" s="714"/>
      <c r="F69" s="720">
        <f>SUM(F66:F68)</f>
        <v>100</v>
      </c>
      <c r="G69" s="715"/>
      <c r="H69" s="706"/>
      <c r="I69" s="706"/>
      <c r="J69" s="706"/>
    </row>
    <row r="70" spans="1:10" ht="12.95" customHeight="1">
      <c r="A70" s="718"/>
      <c r="B70" s="699" t="s">
        <v>1432</v>
      </c>
      <c r="C70" s="714"/>
      <c r="D70" s="714"/>
      <c r="E70" s="714"/>
      <c r="F70" s="719"/>
      <c r="G70" s="715"/>
      <c r="H70" s="706"/>
      <c r="I70" s="706"/>
      <c r="J70" s="706"/>
    </row>
    <row r="71" spans="1:10" ht="12.95" customHeight="1">
      <c r="A71" s="718"/>
      <c r="B71" s="714" t="s">
        <v>1411</v>
      </c>
      <c r="C71" s="714"/>
      <c r="D71" s="714"/>
      <c r="E71" s="714"/>
      <c r="F71" s="719"/>
      <c r="G71" s="715"/>
      <c r="H71" s="706"/>
      <c r="I71" s="706"/>
      <c r="J71" s="706"/>
    </row>
    <row r="72" spans="1:10" ht="12.95" customHeight="1">
      <c r="A72" s="718"/>
      <c r="B72" s="714"/>
      <c r="C72" s="714"/>
      <c r="D72" s="714"/>
      <c r="E72" s="714"/>
      <c r="F72" s="719"/>
      <c r="G72" s="715"/>
      <c r="H72" s="706"/>
      <c r="I72" s="706"/>
      <c r="J72" s="706"/>
    </row>
    <row r="73" spans="1:10" ht="12.95" customHeight="1">
      <c r="A73" s="718"/>
      <c r="B73" s="714"/>
      <c r="C73" s="714"/>
      <c r="D73" s="714"/>
      <c r="E73" s="714"/>
      <c r="F73" s="719"/>
      <c r="G73" s="715"/>
      <c r="H73" s="706"/>
      <c r="I73" s="706"/>
      <c r="J73" s="706"/>
    </row>
    <row r="74" spans="1:10" ht="12.95" customHeight="1">
      <c r="A74" s="718"/>
      <c r="C74" s="699"/>
      <c r="D74" s="714"/>
      <c r="E74" s="714"/>
      <c r="F74" s="719"/>
      <c r="G74" s="715"/>
      <c r="H74" s="706"/>
      <c r="I74" s="706"/>
      <c r="J74" s="706"/>
    </row>
    <row r="75" spans="1:10" ht="12.95" customHeight="1">
      <c r="A75" s="727"/>
      <c r="B75" s="728"/>
      <c r="C75" s="728"/>
      <c r="D75" s="729"/>
      <c r="E75" s="729"/>
      <c r="F75" s="730"/>
      <c r="G75" s="731"/>
      <c r="H75" s="706"/>
      <c r="I75" s="706"/>
      <c r="J75" s="706"/>
    </row>
    <row r="76" spans="1:10" ht="12.95" customHeight="1">
      <c r="A76" s="732"/>
      <c r="B76" s="733"/>
      <c r="C76" s="733"/>
      <c r="D76" s="633"/>
      <c r="E76" s="733"/>
      <c r="F76" s="734" t="s">
        <v>165</v>
      </c>
      <c r="G76" s="733"/>
      <c r="H76" s="706"/>
      <c r="I76" s="706"/>
      <c r="J76" s="706"/>
    </row>
    <row r="77" spans="1:10" ht="12.75">
      <c r="A77" s="732" t="str">
        <f>G1</f>
        <v>Road Initials:  BNSF               Year 2015</v>
      </c>
      <c r="B77" s="733"/>
      <c r="C77" s="733"/>
      <c r="D77" s="733"/>
      <c r="E77" s="733"/>
      <c r="F77" s="735"/>
      <c r="G77" s="736">
        <v>29</v>
      </c>
      <c r="H77" s="706"/>
      <c r="I77" s="706"/>
      <c r="J77" s="706"/>
    </row>
    <row r="78" spans="1:10" ht="12.75">
      <c r="A78" s="737"/>
      <c r="B78" s="738"/>
      <c r="C78" s="738"/>
      <c r="D78" s="738"/>
      <c r="E78" s="738"/>
      <c r="F78" s="739"/>
      <c r="G78" s="709"/>
      <c r="H78" s="706"/>
      <c r="I78" s="706"/>
      <c r="J78" s="706"/>
    </row>
    <row r="79" spans="1:10" ht="12.75">
      <c r="A79" s="718"/>
      <c r="B79" s="711" t="s">
        <v>1400</v>
      </c>
      <c r="C79" s="711"/>
      <c r="D79" s="711"/>
      <c r="E79" s="711"/>
      <c r="F79" s="740"/>
      <c r="G79" s="712"/>
      <c r="H79" s="706"/>
      <c r="I79" s="706"/>
      <c r="J79" s="706"/>
    </row>
    <row r="80" spans="1:10" ht="12.75">
      <c r="A80" s="718"/>
      <c r="B80" s="714"/>
      <c r="C80" s="714"/>
      <c r="D80" s="714"/>
      <c r="E80" s="714"/>
      <c r="F80" s="719"/>
      <c r="G80" s="715"/>
      <c r="H80" s="706"/>
      <c r="I80" s="706"/>
      <c r="J80" s="706"/>
    </row>
    <row r="81" spans="1:10" ht="12.75">
      <c r="A81" s="718"/>
      <c r="B81" s="714"/>
      <c r="C81" s="714"/>
      <c r="D81" s="714"/>
      <c r="E81" s="714"/>
      <c r="F81" s="719"/>
      <c r="G81" s="715"/>
      <c r="H81" s="706"/>
      <c r="I81" s="706"/>
      <c r="J81" s="706"/>
    </row>
    <row r="82" spans="1:10" ht="12.75">
      <c r="A82" s="718"/>
      <c r="B82" s="714"/>
      <c r="C82" s="714"/>
      <c r="D82" s="714"/>
      <c r="E82" s="714"/>
      <c r="F82" s="741" t="s">
        <v>1401</v>
      </c>
      <c r="G82" s="715"/>
      <c r="H82" s="706"/>
      <c r="I82" s="706"/>
      <c r="J82" s="706"/>
    </row>
    <row r="83" spans="1:10" ht="12.75">
      <c r="A83" s="718">
        <v>10</v>
      </c>
      <c r="B83" s="714" t="s">
        <v>1433</v>
      </c>
      <c r="C83" s="714"/>
      <c r="D83" s="714"/>
      <c r="E83" s="714"/>
      <c r="F83" s="719"/>
      <c r="G83" s="715"/>
      <c r="H83" s="706"/>
      <c r="I83" s="706"/>
      <c r="J83" s="706"/>
    </row>
    <row r="84" spans="1:10" ht="12.75">
      <c r="A84" s="718"/>
      <c r="B84" s="714" t="s">
        <v>1404</v>
      </c>
      <c r="C84" s="714"/>
      <c r="D84" s="714"/>
      <c r="E84" s="714"/>
      <c r="F84" s="719">
        <v>60</v>
      </c>
      <c r="G84" s="715"/>
      <c r="H84" s="706"/>
      <c r="I84" s="706"/>
      <c r="J84" s="706"/>
    </row>
    <row r="85" spans="1:10" ht="12.75">
      <c r="A85" s="718"/>
      <c r="B85" s="714" t="s">
        <v>1403</v>
      </c>
      <c r="C85" s="714"/>
      <c r="D85" s="714"/>
      <c r="E85" s="714"/>
      <c r="F85" s="719">
        <v>40</v>
      </c>
      <c r="G85" s="715"/>
      <c r="H85" s="706"/>
      <c r="I85" s="706"/>
      <c r="J85" s="706"/>
    </row>
    <row r="86" spans="1:10" ht="12.75">
      <c r="A86" s="718"/>
      <c r="B86" s="714"/>
      <c r="C86" s="714"/>
      <c r="D86" s="714"/>
      <c r="E86" s="714"/>
      <c r="F86" s="725">
        <f>SUM(F84:F85)</f>
        <v>100</v>
      </c>
      <c r="G86" s="715"/>
      <c r="H86" s="706"/>
      <c r="I86" s="706"/>
      <c r="J86" s="706"/>
    </row>
    <row r="87" spans="1:10" ht="12.75">
      <c r="A87" s="718"/>
      <c r="B87" s="714" t="s">
        <v>595</v>
      </c>
      <c r="C87" s="714"/>
      <c r="D87" s="714"/>
      <c r="E87" s="714"/>
      <c r="F87" s="719"/>
      <c r="G87" s="715"/>
      <c r="H87" s="706"/>
      <c r="I87" s="706"/>
      <c r="J87" s="706"/>
    </row>
    <row r="88" spans="1:10" ht="12.75">
      <c r="A88" s="718">
        <v>11</v>
      </c>
      <c r="B88" s="714" t="s">
        <v>1434</v>
      </c>
      <c r="C88" s="714"/>
      <c r="D88" s="714"/>
      <c r="E88" s="714"/>
      <c r="F88" s="719"/>
      <c r="G88" s="715"/>
      <c r="H88" s="706"/>
      <c r="I88" s="706"/>
      <c r="J88" s="706"/>
    </row>
    <row r="89" spans="1:10" ht="12.75">
      <c r="A89" s="718"/>
      <c r="B89" s="714" t="s">
        <v>1403</v>
      </c>
      <c r="C89" s="714"/>
      <c r="D89" s="714"/>
      <c r="E89" s="714"/>
      <c r="F89" s="719">
        <v>50</v>
      </c>
      <c r="G89" s="715"/>
      <c r="H89" s="706"/>
      <c r="I89" s="706"/>
      <c r="J89" s="706"/>
    </row>
    <row r="90" spans="1:10" ht="12.75">
      <c r="A90" s="718"/>
      <c r="B90" s="714" t="s">
        <v>1404</v>
      </c>
      <c r="C90" s="714"/>
      <c r="D90" s="714"/>
      <c r="E90" s="714"/>
      <c r="F90" s="719">
        <v>50</v>
      </c>
      <c r="G90" s="715"/>
      <c r="H90" s="706"/>
      <c r="I90" s="706"/>
      <c r="J90" s="706"/>
    </row>
    <row r="91" spans="1:10" ht="12.75">
      <c r="A91" s="718"/>
      <c r="B91" s="714"/>
      <c r="C91" s="714"/>
      <c r="D91" s="714"/>
      <c r="E91" s="714"/>
      <c r="F91" s="720">
        <f>SUM(F89:F90)</f>
        <v>100</v>
      </c>
      <c r="G91" s="715"/>
      <c r="H91" s="706"/>
      <c r="I91" s="706"/>
      <c r="J91" s="706"/>
    </row>
    <row r="92" spans="1:10" ht="12.75">
      <c r="A92" s="718"/>
      <c r="B92" s="714"/>
      <c r="C92" s="714"/>
      <c r="D92" s="714"/>
      <c r="E92" s="714"/>
      <c r="F92" s="719"/>
      <c r="G92" s="715"/>
      <c r="H92" s="706"/>
      <c r="I92" s="706"/>
      <c r="J92" s="706"/>
    </row>
    <row r="93" spans="1:10" ht="12.75">
      <c r="A93" s="718">
        <v>12</v>
      </c>
      <c r="B93" s="714" t="s">
        <v>1435</v>
      </c>
      <c r="C93" s="714"/>
      <c r="D93" s="714"/>
      <c r="E93" s="714"/>
      <c r="F93" s="719"/>
      <c r="G93" s="715"/>
      <c r="H93" s="706"/>
      <c r="I93" s="706"/>
      <c r="J93" s="706"/>
    </row>
    <row r="94" spans="1:10" ht="12.75">
      <c r="A94" s="718"/>
      <c r="B94" s="714" t="s">
        <v>1403</v>
      </c>
      <c r="C94" s="714"/>
      <c r="D94" s="714"/>
      <c r="E94" s="714"/>
      <c r="F94" s="719">
        <v>50</v>
      </c>
      <c r="G94" s="715"/>
      <c r="H94" s="706"/>
      <c r="I94" s="706"/>
      <c r="J94" s="706"/>
    </row>
    <row r="95" spans="1:10" ht="12.75">
      <c r="A95" s="718"/>
      <c r="B95" s="714" t="s">
        <v>1404</v>
      </c>
      <c r="C95" s="714"/>
      <c r="D95" s="714"/>
      <c r="E95" s="714"/>
      <c r="F95" s="719">
        <v>50</v>
      </c>
      <c r="G95" s="715"/>
      <c r="H95" s="706"/>
      <c r="I95" s="706"/>
      <c r="J95" s="706"/>
    </row>
    <row r="96" spans="1:10" ht="12.75">
      <c r="A96" s="718"/>
      <c r="B96" s="714"/>
      <c r="C96" s="714"/>
      <c r="D96" s="714"/>
      <c r="E96" s="714"/>
      <c r="F96" s="720">
        <f>SUM(F94:F95)</f>
        <v>100</v>
      </c>
      <c r="G96" s="715"/>
      <c r="H96" s="706"/>
      <c r="I96" s="706"/>
      <c r="J96" s="706"/>
    </row>
    <row r="97" spans="1:10" ht="12.75">
      <c r="A97" s="718"/>
      <c r="B97" s="714"/>
      <c r="C97" s="714"/>
      <c r="D97" s="714"/>
      <c r="E97" s="714"/>
      <c r="F97" s="719"/>
      <c r="G97" s="715"/>
      <c r="H97" s="706"/>
      <c r="I97" s="706"/>
      <c r="J97" s="706"/>
    </row>
    <row r="98" spans="1:10" ht="12.75">
      <c r="A98" s="718">
        <v>13</v>
      </c>
      <c r="B98" s="699" t="s">
        <v>1436</v>
      </c>
      <c r="C98" s="699"/>
      <c r="D98" s="714"/>
      <c r="E98" s="714"/>
      <c r="F98" s="719"/>
      <c r="G98" s="715"/>
      <c r="H98" s="706"/>
      <c r="I98" s="706"/>
      <c r="J98" s="706"/>
    </row>
    <row r="99" spans="1:10" ht="12.75">
      <c r="A99" s="718"/>
      <c r="B99" s="714" t="s">
        <v>1404</v>
      </c>
      <c r="C99" s="714"/>
      <c r="D99" s="714"/>
      <c r="E99" s="714"/>
      <c r="F99" s="719">
        <v>42.84</v>
      </c>
      <c r="G99" s="715"/>
      <c r="H99" s="706"/>
      <c r="I99" s="706"/>
      <c r="J99" s="706"/>
    </row>
    <row r="100" spans="1:10" ht="12.75">
      <c r="A100" s="718"/>
      <c r="B100" s="714" t="s">
        <v>1406</v>
      </c>
      <c r="C100" s="714"/>
      <c r="D100" s="714"/>
      <c r="E100" s="714"/>
      <c r="F100" s="719">
        <v>14.29</v>
      </c>
      <c r="G100" s="715"/>
      <c r="H100" s="706"/>
      <c r="I100" s="706"/>
      <c r="J100" s="706"/>
    </row>
    <row r="101" spans="1:10" ht="12.75">
      <c r="A101" s="718"/>
      <c r="B101" s="714" t="s">
        <v>1437</v>
      </c>
      <c r="C101" s="714"/>
      <c r="D101" s="714"/>
      <c r="E101" s="714"/>
      <c r="F101" s="719">
        <v>14.29</v>
      </c>
      <c r="G101" s="715"/>
      <c r="H101" s="706"/>
      <c r="I101" s="706"/>
      <c r="J101" s="706"/>
    </row>
    <row r="102" spans="1:10" ht="12.75">
      <c r="A102" s="718"/>
      <c r="B102" s="714" t="s">
        <v>1403</v>
      </c>
      <c r="C102" s="714"/>
      <c r="D102" s="714"/>
      <c r="E102" s="714"/>
      <c r="F102" s="719">
        <v>14.29</v>
      </c>
      <c r="G102" s="715"/>
      <c r="H102" s="706"/>
      <c r="I102" s="706"/>
      <c r="J102" s="706"/>
    </row>
    <row r="103" spans="1:10" ht="12.75">
      <c r="A103" s="718"/>
      <c r="B103" s="721" t="s">
        <v>1420</v>
      </c>
      <c r="C103" s="714"/>
      <c r="D103" s="714"/>
      <c r="E103" s="714"/>
      <c r="F103" s="719">
        <v>14.29</v>
      </c>
      <c r="G103" s="715"/>
      <c r="H103" s="706"/>
      <c r="I103" s="706"/>
      <c r="J103" s="706"/>
    </row>
    <row r="104" spans="1:10" ht="12.75">
      <c r="A104" s="718"/>
      <c r="B104" s="721"/>
      <c r="C104" s="714"/>
      <c r="D104" s="714"/>
      <c r="E104" s="714"/>
      <c r="F104" s="720">
        <f>SUM(F98:F103)</f>
        <v>100</v>
      </c>
      <c r="G104" s="715"/>
      <c r="H104" s="706"/>
      <c r="I104" s="706"/>
      <c r="J104" s="706"/>
    </row>
    <row r="105" spans="1:10" ht="12.75">
      <c r="A105" s="718"/>
      <c r="B105" s="699" t="s">
        <v>1438</v>
      </c>
      <c r="C105" s="699"/>
      <c r="D105" s="714"/>
      <c r="E105" s="714"/>
      <c r="F105" s="742"/>
      <c r="G105" s="715"/>
      <c r="H105" s="706"/>
      <c r="I105" s="706"/>
      <c r="J105" s="706"/>
    </row>
    <row r="106" spans="1:10" ht="12.75">
      <c r="A106" s="718"/>
      <c r="B106" s="699" t="s">
        <v>1411</v>
      </c>
      <c r="C106" s="699"/>
      <c r="D106" s="714"/>
      <c r="E106" s="714"/>
      <c r="F106" s="719"/>
      <c r="G106" s="715"/>
      <c r="H106" s="706"/>
      <c r="I106" s="706"/>
      <c r="J106" s="706"/>
    </row>
    <row r="107" spans="1:10" ht="12.75">
      <c r="A107" s="718"/>
      <c r="B107" s="714"/>
      <c r="C107" s="714"/>
      <c r="D107" s="714"/>
      <c r="E107" s="714"/>
      <c r="F107" s="719"/>
      <c r="G107" s="715"/>
      <c r="H107" s="706"/>
      <c r="I107" s="706"/>
      <c r="J107" s="706"/>
    </row>
    <row r="108" spans="1:10" ht="12.75">
      <c r="A108" s="718">
        <v>14</v>
      </c>
      <c r="B108" s="714" t="s">
        <v>1439</v>
      </c>
      <c r="C108" s="714"/>
      <c r="D108" s="714"/>
      <c r="E108" s="714"/>
      <c r="F108" s="719"/>
      <c r="G108" s="715"/>
      <c r="H108" s="706"/>
      <c r="I108" s="706"/>
      <c r="J108" s="706"/>
    </row>
    <row r="109" spans="1:10" ht="12.75">
      <c r="A109" s="718"/>
      <c r="B109" s="714" t="s">
        <v>1440</v>
      </c>
      <c r="C109" s="714"/>
      <c r="D109" s="714"/>
      <c r="E109" s="714"/>
      <c r="F109" s="719">
        <v>66.599999999999994</v>
      </c>
      <c r="G109" s="715"/>
      <c r="H109" s="706"/>
      <c r="I109" s="706"/>
      <c r="J109" s="706"/>
    </row>
    <row r="110" spans="1:10" ht="12.75">
      <c r="A110" s="718"/>
      <c r="B110" s="714" t="s">
        <v>1403</v>
      </c>
      <c r="C110" s="714"/>
      <c r="D110" s="714"/>
      <c r="E110" s="714"/>
      <c r="F110" s="719">
        <v>33.299999999999997</v>
      </c>
      <c r="G110" s="715"/>
      <c r="H110" s="706"/>
      <c r="I110" s="706"/>
      <c r="J110" s="706"/>
    </row>
    <row r="111" spans="1:10" ht="12.75">
      <c r="A111" s="718"/>
      <c r="B111" s="714" t="s">
        <v>1441</v>
      </c>
      <c r="C111" s="714"/>
      <c r="D111" s="714"/>
      <c r="E111" s="714"/>
      <c r="F111" s="719">
        <v>0.1</v>
      </c>
      <c r="G111" s="715"/>
      <c r="H111" s="706"/>
      <c r="I111" s="706"/>
      <c r="J111" s="706"/>
    </row>
    <row r="112" spans="1:10" ht="12.75">
      <c r="A112" s="718"/>
      <c r="B112" s="714"/>
      <c r="C112" s="714"/>
      <c r="D112" s="714"/>
      <c r="E112" s="714"/>
      <c r="F112" s="725">
        <f>SUM(F109:F111)</f>
        <v>99.999999999999986</v>
      </c>
      <c r="G112" s="715"/>
      <c r="H112" s="706"/>
      <c r="I112" s="706"/>
      <c r="J112" s="706"/>
    </row>
    <row r="113" spans="1:10" ht="12.75">
      <c r="A113" s="718"/>
      <c r="B113" s="714"/>
      <c r="C113" s="714"/>
      <c r="D113" s="714"/>
      <c r="E113" s="714"/>
      <c r="F113" s="719"/>
      <c r="G113" s="715"/>
      <c r="H113" s="706"/>
      <c r="I113" s="706"/>
      <c r="J113" s="706"/>
    </row>
    <row r="114" spans="1:10" ht="12.75">
      <c r="A114" s="718">
        <v>15</v>
      </c>
      <c r="B114" s="714" t="s">
        <v>1442</v>
      </c>
      <c r="C114" s="714"/>
      <c r="D114" s="714"/>
      <c r="E114" s="714"/>
      <c r="F114" s="719"/>
      <c r="G114" s="715"/>
      <c r="H114" s="706"/>
      <c r="I114" s="706"/>
      <c r="J114" s="706"/>
    </row>
    <row r="115" spans="1:10" ht="12.75">
      <c r="A115" s="718"/>
      <c r="B115" s="714" t="s">
        <v>1440</v>
      </c>
      <c r="C115" s="714"/>
      <c r="D115" s="714"/>
      <c r="E115" s="714"/>
      <c r="F115" s="743">
        <v>36.79</v>
      </c>
      <c r="G115" s="715"/>
      <c r="H115" s="706"/>
      <c r="I115" s="706"/>
      <c r="J115" s="706"/>
    </row>
    <row r="116" spans="1:10" ht="12.75">
      <c r="A116" s="718"/>
      <c r="B116" s="714" t="s">
        <v>1406</v>
      </c>
      <c r="C116" s="714"/>
      <c r="D116" s="714"/>
      <c r="E116" s="714"/>
      <c r="F116" s="743">
        <v>19.649999999999999</v>
      </c>
      <c r="G116" s="715"/>
      <c r="H116" s="706"/>
      <c r="I116" s="706"/>
      <c r="J116" s="706"/>
    </row>
    <row r="117" spans="1:10" ht="12.75">
      <c r="A117" s="718"/>
      <c r="B117" s="714" t="s">
        <v>1420</v>
      </c>
      <c r="C117" s="714"/>
      <c r="D117" s="714"/>
      <c r="E117" s="714"/>
      <c r="F117" s="743">
        <v>19.649999999999999</v>
      </c>
      <c r="G117" s="715"/>
      <c r="H117" s="706"/>
      <c r="I117" s="706"/>
      <c r="J117" s="706"/>
    </row>
    <row r="118" spans="1:10" ht="12.75">
      <c r="A118" s="718"/>
      <c r="B118" s="714" t="s">
        <v>1403</v>
      </c>
      <c r="C118" s="714"/>
      <c r="D118" s="714"/>
      <c r="E118" s="714"/>
      <c r="F118" s="743">
        <v>17.3</v>
      </c>
      <c r="G118" s="715"/>
      <c r="H118" s="706"/>
      <c r="I118" s="706"/>
      <c r="J118" s="706"/>
    </row>
    <row r="119" spans="1:10" ht="12.75">
      <c r="A119" s="718"/>
      <c r="B119" s="721" t="s">
        <v>1443</v>
      </c>
      <c r="C119" s="714"/>
      <c r="D119" s="714"/>
      <c r="E119" s="714"/>
      <c r="F119" s="743">
        <v>3.15</v>
      </c>
      <c r="G119" s="715"/>
      <c r="H119" s="706"/>
      <c r="I119" s="706"/>
      <c r="J119" s="706"/>
    </row>
    <row r="120" spans="1:10" ht="12.75">
      <c r="A120" s="718"/>
      <c r="B120" s="721" t="s">
        <v>1444</v>
      </c>
      <c r="C120" s="714"/>
      <c r="D120" s="714"/>
      <c r="E120" s="714"/>
      <c r="F120" s="743">
        <v>1.57</v>
      </c>
      <c r="G120" s="715"/>
      <c r="H120" s="706"/>
      <c r="I120" s="706"/>
      <c r="J120" s="706"/>
    </row>
    <row r="121" spans="1:10" ht="12.75">
      <c r="A121" s="718"/>
      <c r="B121" s="714" t="s">
        <v>1445</v>
      </c>
      <c r="C121" s="699"/>
      <c r="D121" s="714"/>
      <c r="E121" s="714"/>
      <c r="F121" s="743">
        <v>0.63</v>
      </c>
      <c r="G121" s="715"/>
      <c r="H121" s="706"/>
      <c r="I121" s="706"/>
      <c r="J121" s="706"/>
    </row>
    <row r="122" spans="1:10" ht="12.75">
      <c r="A122" s="718"/>
      <c r="B122" s="714" t="s">
        <v>1418</v>
      </c>
      <c r="C122" s="699"/>
      <c r="D122" s="714"/>
      <c r="E122" s="714"/>
      <c r="F122" s="743">
        <v>0.63</v>
      </c>
      <c r="G122" s="715"/>
      <c r="H122" s="706"/>
      <c r="I122" s="706"/>
      <c r="J122" s="706"/>
    </row>
    <row r="123" spans="1:10" ht="12.75">
      <c r="A123" s="718"/>
      <c r="B123" s="714" t="s">
        <v>1446</v>
      </c>
      <c r="C123" s="714"/>
      <c r="D123" s="714"/>
      <c r="E123" s="714"/>
      <c r="F123" s="744">
        <v>0.63</v>
      </c>
      <c r="G123" s="715"/>
      <c r="H123" s="706"/>
      <c r="I123" s="706"/>
      <c r="J123" s="706"/>
    </row>
    <row r="124" spans="1:10" ht="12.75">
      <c r="A124" s="718"/>
      <c r="B124" s="714"/>
      <c r="C124" s="714"/>
      <c r="D124" s="714"/>
      <c r="E124" s="714"/>
      <c r="F124" s="722">
        <f>SUM(F114:F123)</f>
        <v>99.999999999999986</v>
      </c>
      <c r="G124" s="715"/>
      <c r="H124" s="706"/>
      <c r="I124" s="706"/>
      <c r="J124" s="706"/>
    </row>
    <row r="125" spans="1:10" ht="12.75">
      <c r="A125" s="718"/>
      <c r="B125" s="714" t="s">
        <v>1447</v>
      </c>
      <c r="C125" s="714"/>
      <c r="D125" s="714"/>
      <c r="E125" s="714"/>
      <c r="F125" s="719"/>
      <c r="G125" s="715"/>
      <c r="H125" s="706"/>
      <c r="I125" s="706"/>
      <c r="J125" s="706"/>
    </row>
    <row r="126" spans="1:10" ht="12.75">
      <c r="A126" s="745"/>
      <c r="B126" s="746"/>
      <c r="C126" s="746"/>
      <c r="D126" s="746"/>
      <c r="E126" s="746"/>
      <c r="F126" s="746"/>
      <c r="G126" s="715"/>
      <c r="H126" s="706"/>
      <c r="I126" s="706"/>
      <c r="J126" s="706"/>
    </row>
    <row r="127" spans="1:10" ht="12.75">
      <c r="A127" s="747" t="s">
        <v>34</v>
      </c>
      <c r="B127" s="714" t="s">
        <v>1448</v>
      </c>
      <c r="C127" s="714"/>
      <c r="D127" s="714"/>
      <c r="E127" s="714"/>
      <c r="F127" s="719"/>
      <c r="G127" s="715"/>
      <c r="H127" s="706"/>
      <c r="I127" s="706"/>
      <c r="J127" s="706"/>
    </row>
    <row r="128" spans="1:10" ht="12.75">
      <c r="A128" s="713"/>
      <c r="B128" s="714" t="s">
        <v>1403</v>
      </c>
      <c r="C128" s="714"/>
      <c r="D128" s="714"/>
      <c r="E128" s="714"/>
      <c r="F128" s="719">
        <v>66.67</v>
      </c>
      <c r="G128" s="715"/>
      <c r="H128" s="706"/>
      <c r="I128" s="706"/>
      <c r="J128" s="706"/>
    </row>
    <row r="129" spans="1:10" ht="12.75">
      <c r="A129" s="713"/>
      <c r="B129" s="714" t="s">
        <v>1440</v>
      </c>
      <c r="C129" s="714"/>
      <c r="D129" s="714"/>
      <c r="E129" s="714"/>
      <c r="F129" s="722">
        <v>33.33</v>
      </c>
      <c r="G129" s="715"/>
      <c r="H129" s="706"/>
      <c r="I129" s="706"/>
      <c r="J129" s="706"/>
    </row>
    <row r="130" spans="1:10" ht="12.75">
      <c r="A130" s="718"/>
      <c r="B130" s="714"/>
      <c r="C130" s="714"/>
      <c r="D130" s="714"/>
      <c r="E130" s="714"/>
      <c r="F130" s="722">
        <f>SUM(F128:F129)</f>
        <v>100</v>
      </c>
      <c r="G130" s="715"/>
      <c r="H130" s="706"/>
      <c r="I130" s="706"/>
      <c r="J130" s="706"/>
    </row>
    <row r="131" spans="1:10" ht="12.75">
      <c r="A131" s="748">
        <v>21</v>
      </c>
      <c r="B131" s="726" t="s">
        <v>1449</v>
      </c>
      <c r="C131" s="699"/>
      <c r="D131" s="714"/>
      <c r="E131" s="714"/>
      <c r="F131" s="719"/>
      <c r="G131" s="715"/>
      <c r="H131" s="706"/>
      <c r="I131" s="706"/>
      <c r="J131" s="706"/>
    </row>
    <row r="132" spans="1:10" ht="12.75">
      <c r="A132" s="718"/>
      <c r="B132" s="714" t="s">
        <v>1403</v>
      </c>
      <c r="C132" s="714"/>
      <c r="D132" s="714"/>
      <c r="E132" s="714"/>
      <c r="F132" s="719">
        <v>0.5</v>
      </c>
      <c r="G132" s="715"/>
      <c r="H132" s="706"/>
      <c r="I132" s="706"/>
      <c r="J132" s="706"/>
    </row>
    <row r="133" spans="1:10" ht="12.75">
      <c r="A133" s="718"/>
      <c r="B133" s="714" t="s">
        <v>1450</v>
      </c>
      <c r="C133" s="714"/>
      <c r="D133" s="714"/>
      <c r="E133" s="714"/>
      <c r="F133" s="719">
        <v>99.5</v>
      </c>
      <c r="G133" s="715"/>
      <c r="H133" s="706"/>
      <c r="I133" s="706"/>
      <c r="J133" s="706"/>
    </row>
    <row r="134" spans="1:10" ht="12.75">
      <c r="A134" s="713"/>
      <c r="B134" s="746"/>
      <c r="C134" s="746"/>
      <c r="D134" s="746"/>
      <c r="E134" s="746"/>
      <c r="F134" s="725">
        <f>SUM(F132:F133)</f>
        <v>100</v>
      </c>
      <c r="G134" s="715"/>
      <c r="H134" s="706"/>
      <c r="I134" s="706"/>
      <c r="J134" s="706"/>
    </row>
    <row r="135" spans="1:10" ht="12.75">
      <c r="A135" s="745"/>
      <c r="B135" s="746"/>
      <c r="C135" s="746"/>
      <c r="D135" s="746"/>
      <c r="E135" s="746"/>
      <c r="F135" s="746"/>
      <c r="G135" s="715"/>
      <c r="H135" s="706"/>
      <c r="I135" s="706"/>
      <c r="J135" s="706"/>
    </row>
    <row r="136" spans="1:10" ht="12.75">
      <c r="A136" s="718">
        <v>22</v>
      </c>
      <c r="B136" s="714" t="s">
        <v>1384</v>
      </c>
      <c r="C136" s="714"/>
      <c r="D136" s="714"/>
      <c r="E136" s="714"/>
      <c r="F136" s="719"/>
      <c r="G136" s="715"/>
      <c r="H136" s="706"/>
      <c r="I136" s="706"/>
      <c r="J136" s="706"/>
    </row>
    <row r="137" spans="1:10" ht="12.75">
      <c r="A137" s="718"/>
      <c r="B137" s="714" t="s">
        <v>1451</v>
      </c>
      <c r="C137" s="714"/>
      <c r="D137" s="714"/>
      <c r="E137" s="714"/>
      <c r="F137" s="719">
        <v>25</v>
      </c>
      <c r="G137" s="715"/>
      <c r="H137" s="706"/>
      <c r="I137" s="706"/>
      <c r="J137" s="706"/>
    </row>
    <row r="138" spans="1:10" ht="12.75">
      <c r="A138" s="718"/>
      <c r="B138" s="714" t="s">
        <v>1452</v>
      </c>
      <c r="C138" s="714"/>
      <c r="D138" s="714"/>
      <c r="E138" s="714"/>
      <c r="F138" s="719">
        <v>25</v>
      </c>
      <c r="G138" s="715"/>
      <c r="H138" s="706"/>
      <c r="I138" s="706"/>
      <c r="J138" s="706"/>
    </row>
    <row r="139" spans="1:10" ht="12.75">
      <c r="A139" s="718"/>
      <c r="B139" s="714" t="s">
        <v>1406</v>
      </c>
      <c r="C139" s="714"/>
      <c r="D139" s="714"/>
      <c r="E139" s="714"/>
      <c r="F139" s="719">
        <v>25</v>
      </c>
      <c r="G139" s="715"/>
      <c r="H139" s="706"/>
      <c r="I139" s="706"/>
      <c r="J139" s="706"/>
    </row>
    <row r="140" spans="1:10" ht="12.75">
      <c r="A140" s="718"/>
      <c r="B140" s="714" t="s">
        <v>1453</v>
      </c>
      <c r="C140" s="714"/>
      <c r="D140" s="714"/>
      <c r="E140" s="714"/>
      <c r="F140" s="722">
        <v>25</v>
      </c>
      <c r="G140" s="715"/>
      <c r="H140" s="706"/>
      <c r="I140" s="706"/>
      <c r="J140" s="706"/>
    </row>
    <row r="141" spans="1:10" ht="12.75">
      <c r="A141" s="718"/>
      <c r="B141" s="714"/>
      <c r="C141" s="714"/>
      <c r="D141" s="714"/>
      <c r="E141" s="714"/>
      <c r="F141" s="722">
        <f>SUM(F136:F140)</f>
        <v>100</v>
      </c>
      <c r="G141" s="715"/>
      <c r="H141" s="706"/>
      <c r="I141" s="706"/>
      <c r="J141" s="706"/>
    </row>
    <row r="142" spans="1:10" ht="12.75">
      <c r="A142" s="745"/>
      <c r="B142" s="746"/>
      <c r="C142" s="746"/>
      <c r="D142" s="746"/>
      <c r="E142" s="746"/>
      <c r="F142" s="746"/>
      <c r="G142" s="715"/>
      <c r="H142" s="706"/>
      <c r="I142" s="706"/>
      <c r="J142" s="706"/>
    </row>
    <row r="143" spans="1:10" ht="12.75">
      <c r="A143" s="749">
        <v>23</v>
      </c>
      <c r="B143" s="726" t="s">
        <v>1454</v>
      </c>
      <c r="C143" s="699"/>
      <c r="D143" s="699"/>
      <c r="E143" s="699"/>
      <c r="F143" s="743"/>
      <c r="G143" s="715"/>
      <c r="H143" s="706"/>
      <c r="I143" s="706"/>
      <c r="J143" s="706"/>
    </row>
    <row r="144" spans="1:10" ht="12.75">
      <c r="A144" s="750"/>
      <c r="B144" s="699" t="s">
        <v>1403</v>
      </c>
      <c r="C144" s="699"/>
      <c r="D144" s="699"/>
      <c r="E144" s="699"/>
      <c r="F144" s="743">
        <v>50</v>
      </c>
      <c r="G144" s="715"/>
      <c r="H144" s="706"/>
      <c r="I144" s="706"/>
      <c r="J144" s="706"/>
    </row>
    <row r="145" spans="1:10" ht="12.75">
      <c r="A145" s="750"/>
      <c r="B145" s="751" t="s">
        <v>1455</v>
      </c>
      <c r="C145" s="699"/>
      <c r="D145" s="699"/>
      <c r="E145" s="699"/>
      <c r="F145" s="743">
        <v>50</v>
      </c>
      <c r="G145" s="715"/>
      <c r="H145" s="706"/>
      <c r="I145" s="706"/>
      <c r="J145" s="706"/>
    </row>
    <row r="146" spans="1:10" ht="12.75">
      <c r="A146" s="750"/>
      <c r="B146" s="699"/>
      <c r="C146" s="699"/>
      <c r="D146" s="699"/>
      <c r="E146" s="699"/>
      <c r="F146" s="752">
        <f>SUM(F144:F145)</f>
        <v>100</v>
      </c>
      <c r="G146" s="715"/>
      <c r="H146" s="706"/>
      <c r="I146" s="706"/>
      <c r="J146" s="706"/>
    </row>
    <row r="147" spans="1:10" ht="12.75">
      <c r="A147" s="718"/>
      <c r="B147" s="714"/>
      <c r="C147" s="714"/>
      <c r="D147" s="714"/>
      <c r="E147" s="714"/>
      <c r="F147" s="719"/>
      <c r="G147" s="715"/>
      <c r="H147" s="706"/>
      <c r="I147" s="706"/>
      <c r="J147" s="706"/>
    </row>
    <row r="148" spans="1:10" ht="12.75">
      <c r="A148" s="745"/>
      <c r="B148" s="746"/>
      <c r="C148" s="746"/>
      <c r="D148" s="746"/>
      <c r="E148" s="746"/>
      <c r="F148" s="746"/>
      <c r="G148" s="715"/>
      <c r="H148" s="706"/>
      <c r="I148" s="706"/>
      <c r="J148" s="706"/>
    </row>
    <row r="149" spans="1:10" ht="12.75">
      <c r="A149" s="745"/>
      <c r="B149" s="746"/>
      <c r="C149" s="746"/>
      <c r="D149" s="746"/>
      <c r="E149" s="746"/>
      <c r="F149" s="746"/>
      <c r="G149" s="715"/>
      <c r="H149" s="706"/>
      <c r="I149" s="706"/>
      <c r="J149" s="706"/>
    </row>
    <row r="150" spans="1:10" ht="12.75">
      <c r="A150" s="745"/>
      <c r="B150" s="746"/>
      <c r="C150" s="746"/>
      <c r="D150" s="746"/>
      <c r="E150" s="746"/>
      <c r="F150" s="746"/>
      <c r="G150" s="715"/>
      <c r="H150" s="706"/>
      <c r="I150" s="706"/>
      <c r="J150" s="706"/>
    </row>
    <row r="151" spans="1:10" ht="12.75">
      <c r="A151" s="713"/>
      <c r="B151" s="714"/>
      <c r="C151" s="714"/>
      <c r="D151" s="714"/>
      <c r="E151" s="714"/>
      <c r="F151" s="719"/>
      <c r="G151" s="715"/>
      <c r="H151" s="706"/>
      <c r="I151" s="706"/>
      <c r="J151" s="706"/>
    </row>
    <row r="152" spans="1:10" ht="12.75">
      <c r="A152" s="753"/>
      <c r="B152" s="729"/>
      <c r="C152" s="729"/>
      <c r="D152" s="729"/>
      <c r="E152" s="729"/>
      <c r="F152" s="730"/>
      <c r="G152" s="731"/>
      <c r="H152" s="706"/>
      <c r="I152" s="706"/>
      <c r="J152" s="706"/>
    </row>
    <row r="153" spans="1:10" ht="12.75">
      <c r="A153" s="703" t="s">
        <v>165</v>
      </c>
      <c r="B153" s="703"/>
      <c r="C153" s="703"/>
      <c r="D153" s="703"/>
      <c r="E153" s="703"/>
      <c r="F153" s="754"/>
      <c r="G153" s="703"/>
      <c r="H153" s="706"/>
      <c r="I153" s="706"/>
      <c r="J153" s="706"/>
    </row>
    <row r="154" spans="1:10" ht="12.75">
      <c r="A154" s="703" t="s">
        <v>1456</v>
      </c>
      <c r="B154" s="703"/>
      <c r="C154" s="633"/>
      <c r="D154" s="633"/>
      <c r="E154" s="703"/>
      <c r="F154" s="755"/>
      <c r="G154" s="705" t="str">
        <f>G1</f>
        <v>Road Initials:  BNSF               Year 2015</v>
      </c>
      <c r="H154" s="706"/>
      <c r="I154" s="706"/>
      <c r="J154" s="706"/>
    </row>
    <row r="155" spans="1:10" ht="12.75">
      <c r="A155" s="756"/>
      <c r="B155" s="738"/>
      <c r="C155" s="738"/>
      <c r="D155" s="738"/>
      <c r="E155" s="738"/>
      <c r="F155" s="739"/>
      <c r="G155" s="709"/>
      <c r="H155" s="706"/>
      <c r="I155" s="706"/>
      <c r="J155" s="706"/>
    </row>
    <row r="156" spans="1:10" ht="12.75">
      <c r="A156" s="713"/>
      <c r="B156" s="711" t="s">
        <v>1400</v>
      </c>
      <c r="C156" s="711"/>
      <c r="D156" s="711"/>
      <c r="E156" s="711"/>
      <c r="F156" s="740"/>
      <c r="G156" s="712"/>
      <c r="H156" s="706"/>
      <c r="I156" s="706"/>
      <c r="J156" s="706"/>
    </row>
    <row r="157" spans="1:10" ht="12.75">
      <c r="A157" s="710"/>
      <c r="B157" s="714"/>
      <c r="C157" s="714"/>
      <c r="D157" s="714"/>
      <c r="E157" s="714"/>
      <c r="F157" s="719"/>
      <c r="G157" s="715"/>
      <c r="H157" s="706"/>
      <c r="I157" s="706"/>
      <c r="J157" s="706"/>
    </row>
    <row r="158" spans="1:10" ht="12.75">
      <c r="A158" s="713"/>
      <c r="B158" s="714"/>
      <c r="C158" s="714"/>
      <c r="D158" s="714"/>
      <c r="E158" s="714"/>
      <c r="F158" s="719"/>
      <c r="G158" s="715"/>
      <c r="H158" s="706"/>
      <c r="I158" s="706"/>
      <c r="J158" s="706"/>
    </row>
    <row r="159" spans="1:10" ht="12.75">
      <c r="A159" s="713"/>
      <c r="B159" s="714"/>
      <c r="C159" s="714"/>
      <c r="D159" s="714"/>
      <c r="E159" s="714"/>
      <c r="F159" s="741" t="s">
        <v>1401</v>
      </c>
      <c r="G159" s="715"/>
      <c r="H159" s="706"/>
      <c r="I159" s="706"/>
      <c r="J159" s="706"/>
    </row>
    <row r="160" spans="1:10" ht="12.75">
      <c r="A160" s="713"/>
      <c r="B160" s="714"/>
      <c r="C160" s="714"/>
      <c r="D160" s="714"/>
      <c r="E160" s="714"/>
      <c r="F160" s="719"/>
      <c r="G160" s="715"/>
      <c r="H160" s="706"/>
      <c r="I160" s="706"/>
      <c r="J160" s="706"/>
    </row>
    <row r="161" spans="1:10" ht="12.75">
      <c r="A161" s="718">
        <v>24</v>
      </c>
      <c r="B161" s="714" t="s">
        <v>1387</v>
      </c>
      <c r="C161" s="714"/>
      <c r="D161" s="714"/>
      <c r="E161" s="714"/>
      <c r="F161" s="719"/>
      <c r="G161" s="715"/>
      <c r="H161" s="706"/>
      <c r="I161" s="706"/>
      <c r="J161" s="706"/>
    </row>
    <row r="162" spans="1:10" ht="12.75">
      <c r="A162" s="718"/>
      <c r="B162" s="714" t="s">
        <v>1457</v>
      </c>
      <c r="C162" s="714"/>
      <c r="D162" s="714"/>
      <c r="E162" s="714"/>
      <c r="F162" s="719">
        <v>14.29</v>
      </c>
      <c r="G162" s="715"/>
      <c r="H162" s="706"/>
      <c r="I162" s="706"/>
      <c r="J162" s="706"/>
    </row>
    <row r="163" spans="1:10" ht="12.75">
      <c r="A163" s="718"/>
      <c r="B163" s="714" t="s">
        <v>1452</v>
      </c>
      <c r="C163" s="714"/>
      <c r="D163" s="714"/>
      <c r="E163" s="714"/>
      <c r="F163" s="719">
        <v>14.28</v>
      </c>
      <c r="G163" s="715"/>
      <c r="H163" s="706"/>
      <c r="I163" s="706"/>
      <c r="J163" s="706"/>
    </row>
    <row r="164" spans="1:10" ht="12.75">
      <c r="A164" s="718"/>
      <c r="B164" s="714" t="s">
        <v>1458</v>
      </c>
      <c r="C164" s="714"/>
      <c r="D164" s="714"/>
      <c r="E164" s="714"/>
      <c r="F164" s="719">
        <v>14.29</v>
      </c>
      <c r="G164" s="715"/>
      <c r="H164" s="706"/>
      <c r="I164" s="706"/>
      <c r="J164" s="706"/>
    </row>
    <row r="165" spans="1:10" ht="12.75">
      <c r="A165" s="718"/>
      <c r="B165" s="714" t="s">
        <v>1453</v>
      </c>
      <c r="C165" s="714"/>
      <c r="D165" s="714"/>
      <c r="E165" s="714"/>
      <c r="F165" s="719">
        <v>14.28</v>
      </c>
      <c r="G165" s="715"/>
      <c r="H165" s="706"/>
      <c r="I165" s="706"/>
      <c r="J165" s="706"/>
    </row>
    <row r="166" spans="1:10" ht="12.75">
      <c r="A166" s="718"/>
      <c r="B166" s="721" t="s">
        <v>1459</v>
      </c>
      <c r="C166" s="714"/>
      <c r="D166" s="714"/>
      <c r="E166" s="714"/>
      <c r="F166" s="719">
        <v>14.29</v>
      </c>
      <c r="G166" s="715"/>
      <c r="H166" s="706"/>
      <c r="I166" s="706"/>
      <c r="J166" s="706"/>
    </row>
    <row r="167" spans="1:10" ht="12.75">
      <c r="A167" s="745"/>
      <c r="B167" s="721" t="s">
        <v>1460</v>
      </c>
      <c r="C167" s="746"/>
      <c r="D167" s="746"/>
      <c r="E167" s="746"/>
      <c r="F167" s="719">
        <v>14.28</v>
      </c>
      <c r="G167" s="715"/>
      <c r="H167" s="706"/>
      <c r="I167" s="706"/>
      <c r="J167" s="706"/>
    </row>
    <row r="168" spans="1:10" ht="12.75">
      <c r="A168" s="718"/>
      <c r="B168" s="714" t="s">
        <v>1461</v>
      </c>
      <c r="C168" s="714"/>
      <c r="D168" s="714"/>
      <c r="E168" s="714"/>
      <c r="F168" s="719">
        <v>14.29</v>
      </c>
      <c r="G168" s="715"/>
      <c r="H168" s="706"/>
      <c r="I168" s="706"/>
      <c r="J168" s="706"/>
    </row>
    <row r="169" spans="1:10" ht="12.75">
      <c r="A169" s="718"/>
      <c r="B169" s="714"/>
      <c r="C169" s="714"/>
      <c r="D169" s="714"/>
      <c r="E169" s="714"/>
      <c r="F169" s="725">
        <f>SUM(F162:F168)</f>
        <v>100</v>
      </c>
      <c r="G169" s="715"/>
      <c r="H169" s="706"/>
      <c r="I169" s="706"/>
      <c r="J169" s="706"/>
    </row>
    <row r="170" spans="1:10" ht="12.75">
      <c r="A170" s="745"/>
      <c r="B170" s="746"/>
      <c r="C170" s="746"/>
      <c r="D170" s="746"/>
      <c r="E170" s="746"/>
      <c r="F170" s="746"/>
      <c r="G170" s="715"/>
      <c r="H170" s="706"/>
      <c r="I170" s="706"/>
      <c r="J170" s="706"/>
    </row>
    <row r="171" spans="1:10" ht="12.75">
      <c r="A171" s="748">
        <v>25</v>
      </c>
      <c r="B171" s="757" t="s">
        <v>1462</v>
      </c>
      <c r="C171" s="746"/>
      <c r="D171" s="746"/>
      <c r="E171" s="746"/>
      <c r="F171" s="719"/>
      <c r="G171" s="715"/>
      <c r="H171" s="706"/>
      <c r="I171" s="706"/>
      <c r="J171" s="706"/>
    </row>
    <row r="172" spans="1:10" ht="12.75">
      <c r="A172" s="745"/>
      <c r="B172" s="714" t="s">
        <v>1403</v>
      </c>
      <c r="C172" s="746"/>
      <c r="D172" s="746"/>
      <c r="E172" s="746"/>
      <c r="F172" s="719">
        <v>39.24</v>
      </c>
      <c r="G172" s="715"/>
      <c r="H172" s="706"/>
      <c r="I172" s="706"/>
      <c r="J172" s="706"/>
    </row>
    <row r="173" spans="1:10" ht="12.75">
      <c r="A173" s="713"/>
      <c r="B173" s="758" t="s">
        <v>1463</v>
      </c>
      <c r="C173" s="746"/>
      <c r="D173" s="746"/>
      <c r="E173" s="746"/>
      <c r="F173" s="759">
        <v>38.299999999999997</v>
      </c>
      <c r="G173" s="715"/>
      <c r="H173" s="706"/>
      <c r="I173" s="706"/>
      <c r="J173" s="706"/>
    </row>
    <row r="174" spans="1:10" ht="12.75">
      <c r="A174" s="713"/>
      <c r="B174" s="758" t="s">
        <v>1464</v>
      </c>
      <c r="C174" s="746"/>
      <c r="D174" s="746"/>
      <c r="E174" s="746"/>
      <c r="F174" s="759">
        <f>+F175-F172-F173</f>
        <v>22.46</v>
      </c>
      <c r="G174" s="715"/>
      <c r="H174" s="706"/>
      <c r="I174" s="706"/>
      <c r="J174" s="706"/>
    </row>
    <row r="175" spans="1:10" ht="12.75">
      <c r="A175" s="713"/>
      <c r="B175" s="757"/>
      <c r="C175" s="746"/>
      <c r="D175" s="746"/>
      <c r="E175" s="746"/>
      <c r="F175" s="725">
        <v>100</v>
      </c>
      <c r="G175" s="715"/>
      <c r="H175" s="706"/>
      <c r="I175" s="706"/>
      <c r="J175" s="706"/>
    </row>
    <row r="176" spans="1:10" ht="12.75">
      <c r="A176" s="745"/>
      <c r="B176" s="757"/>
      <c r="C176" s="746"/>
      <c r="D176" s="746"/>
      <c r="E176" s="746"/>
      <c r="F176" s="759"/>
      <c r="G176" s="715"/>
      <c r="H176" s="706"/>
      <c r="I176" s="706"/>
      <c r="J176" s="706"/>
    </row>
    <row r="177" spans="1:10" ht="12.75">
      <c r="A177" s="748">
        <v>26</v>
      </c>
      <c r="B177" s="714" t="s">
        <v>1465</v>
      </c>
      <c r="C177" s="746"/>
      <c r="D177" s="746"/>
      <c r="E177" s="746"/>
      <c r="F177" s="746"/>
      <c r="G177" s="715"/>
      <c r="H177" s="706"/>
      <c r="I177" s="706"/>
      <c r="J177" s="706"/>
    </row>
    <row r="178" spans="1:10" ht="12.75">
      <c r="A178" s="718"/>
      <c r="B178" s="714" t="s">
        <v>1403</v>
      </c>
      <c r="C178" s="746"/>
      <c r="D178" s="746"/>
      <c r="E178" s="746"/>
      <c r="F178" s="719">
        <v>18.850000000000001</v>
      </c>
      <c r="G178" s="760"/>
      <c r="H178" s="706"/>
      <c r="I178" s="706"/>
      <c r="J178" s="706"/>
    </row>
    <row r="179" spans="1:10" ht="12.75">
      <c r="A179" s="718"/>
      <c r="B179" s="714" t="s">
        <v>1443</v>
      </c>
      <c r="C179" s="746"/>
      <c r="D179" s="746"/>
      <c r="E179" s="746"/>
      <c r="F179" s="719">
        <v>18.850000000000001</v>
      </c>
      <c r="G179" s="760"/>
      <c r="H179" s="706"/>
      <c r="I179" s="706"/>
      <c r="J179" s="706"/>
    </row>
    <row r="180" spans="1:10" ht="12.75">
      <c r="A180" s="718"/>
      <c r="B180" s="714" t="s">
        <v>1460</v>
      </c>
      <c r="C180" s="746"/>
      <c r="D180" s="746"/>
      <c r="E180" s="746"/>
      <c r="F180" s="719">
        <v>18.850000000000001</v>
      </c>
      <c r="G180" s="760"/>
      <c r="H180" s="706"/>
      <c r="I180" s="706"/>
      <c r="J180" s="706"/>
    </row>
    <row r="181" spans="1:10" ht="12.75">
      <c r="A181" s="718"/>
      <c r="B181" s="714" t="s">
        <v>1406</v>
      </c>
      <c r="C181" s="746"/>
      <c r="D181" s="746"/>
      <c r="E181" s="746"/>
      <c r="F181" s="719">
        <v>18.850000000000001</v>
      </c>
      <c r="G181" s="760"/>
      <c r="H181" s="706"/>
      <c r="I181" s="706"/>
      <c r="J181" s="706"/>
    </row>
    <row r="182" spans="1:10" ht="12.75">
      <c r="A182" s="718"/>
      <c r="B182" s="714" t="s">
        <v>1440</v>
      </c>
      <c r="C182" s="746"/>
      <c r="D182" s="746"/>
      <c r="E182" s="746"/>
      <c r="F182" s="719">
        <v>18.850000000000001</v>
      </c>
      <c r="G182" s="715"/>
      <c r="H182" s="706"/>
      <c r="I182" s="706"/>
      <c r="J182" s="706"/>
    </row>
    <row r="183" spans="1:10" ht="12.75">
      <c r="A183" s="718"/>
      <c r="B183" s="714" t="s">
        <v>1466</v>
      </c>
      <c r="C183" s="746"/>
      <c r="D183" s="746"/>
      <c r="E183" s="746"/>
      <c r="F183" s="722">
        <v>5.75</v>
      </c>
      <c r="G183" s="715"/>
      <c r="H183" s="706"/>
      <c r="I183" s="706"/>
      <c r="J183" s="706"/>
    </row>
    <row r="184" spans="1:10" ht="12.75">
      <c r="A184" s="718"/>
      <c r="B184" s="714"/>
      <c r="C184" s="714"/>
      <c r="D184" s="714"/>
      <c r="E184" s="714"/>
      <c r="F184" s="722">
        <f>SUM(F178:F183)</f>
        <v>100</v>
      </c>
      <c r="G184" s="715"/>
      <c r="H184" s="706"/>
      <c r="I184" s="706"/>
      <c r="J184" s="706"/>
    </row>
    <row r="185" spans="1:10" ht="12.75">
      <c r="A185" s="713"/>
      <c r="B185" s="714"/>
      <c r="C185" s="714"/>
      <c r="D185" s="714"/>
      <c r="E185" s="714"/>
      <c r="F185" s="714"/>
      <c r="G185" s="715"/>
      <c r="H185" s="706"/>
      <c r="I185" s="706"/>
      <c r="J185" s="706"/>
    </row>
    <row r="186" spans="1:10" ht="12.75">
      <c r="A186" s="745"/>
      <c r="B186" s="746"/>
      <c r="C186" s="746"/>
      <c r="D186" s="746"/>
      <c r="E186" s="746"/>
      <c r="F186" s="746"/>
      <c r="G186" s="715"/>
      <c r="H186" s="706"/>
      <c r="I186" s="706"/>
      <c r="J186" s="706"/>
    </row>
    <row r="187" spans="1:10" ht="12.75">
      <c r="A187" s="745"/>
      <c r="B187" s="746"/>
      <c r="C187" s="746"/>
      <c r="D187" s="746"/>
      <c r="E187" s="746"/>
      <c r="F187" s="746"/>
      <c r="G187" s="715"/>
      <c r="H187" s="706"/>
      <c r="I187" s="706"/>
      <c r="J187" s="706"/>
    </row>
    <row r="188" spans="1:10" ht="12.75">
      <c r="A188" s="745"/>
      <c r="B188" s="746"/>
      <c r="C188" s="746"/>
      <c r="D188" s="746"/>
      <c r="E188" s="746"/>
      <c r="F188" s="746"/>
      <c r="G188" s="715"/>
      <c r="H188" s="706"/>
      <c r="I188" s="706"/>
      <c r="J188" s="706"/>
    </row>
    <row r="189" spans="1:10" ht="12.75">
      <c r="A189" s="745"/>
      <c r="B189" s="746"/>
      <c r="C189" s="746"/>
      <c r="D189" s="746"/>
      <c r="E189" s="746"/>
      <c r="F189" s="746"/>
      <c r="G189" s="715"/>
      <c r="H189" s="706"/>
      <c r="I189" s="706"/>
      <c r="J189" s="706"/>
    </row>
    <row r="190" spans="1:10" ht="12.75">
      <c r="A190" s="745"/>
      <c r="B190" s="746"/>
      <c r="C190" s="746"/>
      <c r="D190" s="746"/>
      <c r="E190" s="746"/>
      <c r="F190" s="746"/>
      <c r="G190" s="715"/>
      <c r="H190" s="706"/>
      <c r="I190" s="706"/>
      <c r="J190" s="706"/>
    </row>
    <row r="191" spans="1:10" ht="12.75">
      <c r="A191" s="745"/>
      <c r="B191" s="746"/>
      <c r="C191" s="746"/>
      <c r="D191" s="746"/>
      <c r="E191" s="746"/>
      <c r="F191" s="746"/>
      <c r="G191" s="715"/>
      <c r="H191" s="706"/>
      <c r="I191" s="706"/>
      <c r="J191" s="706"/>
    </row>
    <row r="192" spans="1:10" ht="12.75">
      <c r="A192" s="745"/>
      <c r="B192" s="746"/>
      <c r="C192" s="746"/>
      <c r="D192" s="746"/>
      <c r="E192" s="746"/>
      <c r="F192" s="746"/>
      <c r="G192" s="715"/>
      <c r="H192" s="706"/>
      <c r="I192" s="706"/>
      <c r="J192" s="706"/>
    </row>
    <row r="193" spans="1:10" ht="12.75">
      <c r="A193" s="745"/>
      <c r="B193" s="746"/>
      <c r="C193" s="746"/>
      <c r="D193" s="746"/>
      <c r="E193" s="746"/>
      <c r="F193" s="746"/>
      <c r="G193" s="715"/>
      <c r="H193" s="706"/>
      <c r="I193" s="706"/>
      <c r="J193" s="706"/>
    </row>
    <row r="194" spans="1:10" ht="12.75">
      <c r="A194" s="745"/>
      <c r="B194" s="746"/>
      <c r="C194" s="746"/>
      <c r="D194" s="746"/>
      <c r="E194" s="746"/>
      <c r="F194" s="746"/>
      <c r="G194" s="715"/>
      <c r="H194" s="706"/>
      <c r="I194" s="706"/>
      <c r="J194" s="706"/>
    </row>
    <row r="195" spans="1:10" ht="12.75">
      <c r="A195" s="745"/>
      <c r="B195" s="746"/>
      <c r="C195" s="746"/>
      <c r="D195" s="746"/>
      <c r="E195" s="746"/>
      <c r="F195" s="746"/>
      <c r="G195" s="715"/>
      <c r="H195" s="706"/>
      <c r="I195" s="706"/>
      <c r="J195" s="706"/>
    </row>
    <row r="196" spans="1:10" ht="12.75">
      <c r="A196" s="745"/>
      <c r="B196" s="746"/>
      <c r="C196" s="746"/>
      <c r="D196" s="746"/>
      <c r="E196" s="746"/>
      <c r="F196" s="746"/>
      <c r="G196" s="715"/>
      <c r="H196" s="706"/>
      <c r="I196" s="706"/>
      <c r="J196" s="706"/>
    </row>
    <row r="197" spans="1:10" ht="12.75">
      <c r="A197" s="745"/>
      <c r="B197" s="746"/>
      <c r="C197" s="746"/>
      <c r="D197" s="746"/>
      <c r="E197" s="746"/>
      <c r="F197" s="746"/>
      <c r="G197" s="715"/>
      <c r="H197" s="706"/>
      <c r="I197" s="706"/>
      <c r="J197" s="706"/>
    </row>
    <row r="198" spans="1:10" ht="12.75">
      <c r="A198" s="745"/>
      <c r="B198" s="746"/>
      <c r="C198" s="746"/>
      <c r="D198" s="746"/>
      <c r="E198" s="746"/>
      <c r="F198" s="746"/>
      <c r="G198" s="715"/>
      <c r="H198" s="706"/>
      <c r="I198" s="706"/>
      <c r="J198" s="706"/>
    </row>
    <row r="199" spans="1:10" ht="12.75">
      <c r="A199" s="745"/>
      <c r="B199" s="746"/>
      <c r="C199" s="746"/>
      <c r="D199" s="746"/>
      <c r="E199" s="746"/>
      <c r="F199" s="746"/>
      <c r="G199" s="715"/>
      <c r="H199" s="706"/>
      <c r="I199" s="706"/>
      <c r="J199" s="706"/>
    </row>
    <row r="200" spans="1:10" ht="12.75">
      <c r="A200" s="745"/>
      <c r="B200" s="746"/>
      <c r="C200" s="746"/>
      <c r="D200" s="746"/>
      <c r="E200" s="746"/>
      <c r="F200" s="746"/>
      <c r="G200" s="715"/>
      <c r="H200" s="706"/>
      <c r="I200" s="706"/>
      <c r="J200" s="706"/>
    </row>
    <row r="201" spans="1:10" ht="12.75">
      <c r="A201" s="745"/>
      <c r="B201" s="746"/>
      <c r="C201" s="746"/>
      <c r="D201" s="746"/>
      <c r="E201" s="746"/>
      <c r="F201" s="746"/>
      <c r="G201" s="715"/>
      <c r="H201" s="706"/>
      <c r="I201" s="706"/>
      <c r="J201" s="706"/>
    </row>
    <row r="202" spans="1:10" ht="12.75">
      <c r="A202" s="745"/>
      <c r="B202" s="746"/>
      <c r="C202" s="746"/>
      <c r="D202" s="746"/>
      <c r="E202" s="746"/>
      <c r="F202" s="746"/>
      <c r="G202" s="715"/>
      <c r="H202" s="706"/>
      <c r="I202" s="706"/>
      <c r="J202" s="706"/>
    </row>
    <row r="203" spans="1:10" ht="12.75">
      <c r="A203" s="745"/>
      <c r="B203" s="746"/>
      <c r="C203" s="746"/>
      <c r="D203" s="746"/>
      <c r="E203" s="746"/>
      <c r="F203" s="746"/>
      <c r="G203" s="715"/>
      <c r="H203" s="706"/>
      <c r="I203" s="706"/>
      <c r="J203" s="706"/>
    </row>
    <row r="204" spans="1:10" ht="12.75">
      <c r="A204" s="745"/>
      <c r="B204" s="746"/>
      <c r="C204" s="746"/>
      <c r="D204" s="746"/>
      <c r="E204" s="746"/>
      <c r="F204" s="746"/>
      <c r="G204" s="715"/>
      <c r="H204" s="706"/>
      <c r="I204" s="706"/>
      <c r="J204" s="706"/>
    </row>
    <row r="205" spans="1:10" ht="12.75">
      <c r="A205" s="745"/>
      <c r="B205" s="746"/>
      <c r="C205" s="746"/>
      <c r="D205" s="746"/>
      <c r="E205" s="746"/>
      <c r="F205" s="746"/>
      <c r="G205" s="715"/>
      <c r="H205" s="706"/>
      <c r="I205" s="706"/>
      <c r="J205" s="706"/>
    </row>
    <row r="206" spans="1:10" ht="12.75">
      <c r="A206" s="745"/>
      <c r="B206" s="746"/>
      <c r="C206" s="746"/>
      <c r="D206" s="746"/>
      <c r="E206" s="746"/>
      <c r="F206" s="746"/>
      <c r="G206" s="715"/>
      <c r="H206" s="706"/>
      <c r="I206" s="706"/>
      <c r="J206" s="706"/>
    </row>
    <row r="207" spans="1:10" ht="12.75">
      <c r="A207" s="745"/>
      <c r="B207" s="746"/>
      <c r="C207" s="746"/>
      <c r="D207" s="746"/>
      <c r="E207" s="746"/>
      <c r="F207" s="746"/>
      <c r="G207" s="715"/>
      <c r="H207" s="706"/>
      <c r="I207" s="706"/>
      <c r="J207" s="706"/>
    </row>
    <row r="208" spans="1:10" ht="12.75">
      <c r="A208" s="713"/>
      <c r="B208" s="714"/>
      <c r="C208" s="714"/>
      <c r="D208" s="714"/>
      <c r="E208" s="714"/>
      <c r="F208" s="714"/>
      <c r="G208" s="715"/>
      <c r="H208" s="706"/>
      <c r="I208" s="706"/>
      <c r="J208" s="706"/>
    </row>
    <row r="209" spans="1:10" ht="12.75">
      <c r="A209" s="713"/>
      <c r="B209" s="714"/>
      <c r="C209" s="714"/>
      <c r="D209" s="714"/>
      <c r="E209" s="714"/>
      <c r="F209" s="714"/>
      <c r="G209" s="715"/>
      <c r="H209" s="706"/>
      <c r="I209" s="706"/>
      <c r="J209" s="706"/>
    </row>
    <row r="210" spans="1:10" ht="12.75">
      <c r="A210" s="713"/>
      <c r="B210" s="714"/>
      <c r="C210" s="714"/>
      <c r="D210" s="714"/>
      <c r="E210" s="714"/>
      <c r="F210" s="714"/>
      <c r="G210" s="715"/>
      <c r="H210" s="706"/>
      <c r="I210" s="706"/>
      <c r="J210" s="706"/>
    </row>
    <row r="211" spans="1:10" ht="12.75">
      <c r="A211" s="713"/>
      <c r="B211" s="714"/>
      <c r="C211" s="714"/>
      <c r="D211" s="714"/>
      <c r="E211" s="714"/>
      <c r="F211" s="714"/>
      <c r="G211" s="715"/>
      <c r="H211" s="706"/>
      <c r="I211" s="706"/>
      <c r="J211" s="706"/>
    </row>
    <row r="212" spans="1:10" ht="12.75">
      <c r="A212" s="713"/>
      <c r="B212" s="714"/>
      <c r="C212" s="714"/>
      <c r="D212" s="714"/>
      <c r="E212" s="714"/>
      <c r="F212" s="714"/>
      <c r="G212" s="715"/>
      <c r="H212" s="706"/>
      <c r="I212" s="706"/>
      <c r="J212" s="706"/>
    </row>
    <row r="213" spans="1:10" ht="12.75">
      <c r="A213" s="713"/>
      <c r="B213" s="714"/>
      <c r="C213" s="714"/>
      <c r="D213" s="714"/>
      <c r="E213" s="714"/>
      <c r="F213" s="714"/>
      <c r="G213" s="715"/>
      <c r="H213" s="706"/>
      <c r="I213" s="706"/>
      <c r="J213" s="706"/>
    </row>
    <row r="214" spans="1:10" ht="12.75">
      <c r="A214" s="713"/>
      <c r="B214" s="714"/>
      <c r="C214" s="714"/>
      <c r="D214" s="714"/>
      <c r="E214" s="714"/>
      <c r="F214" s="714"/>
      <c r="G214" s="715"/>
      <c r="H214" s="706"/>
      <c r="I214" s="706"/>
      <c r="J214" s="706"/>
    </row>
    <row r="215" spans="1:10" ht="12.75">
      <c r="A215" s="713"/>
      <c r="B215" s="714"/>
      <c r="C215" s="714"/>
      <c r="D215" s="714"/>
      <c r="E215" s="714"/>
      <c r="F215" s="714"/>
      <c r="G215" s="715"/>
      <c r="H215" s="706"/>
      <c r="I215" s="706"/>
      <c r="J215" s="706"/>
    </row>
    <row r="216" spans="1:10" ht="12.75">
      <c r="A216" s="713"/>
      <c r="B216" s="714"/>
      <c r="C216" s="714"/>
      <c r="D216" s="714"/>
      <c r="E216" s="714"/>
      <c r="F216" s="714"/>
      <c r="G216" s="715"/>
      <c r="H216" s="706"/>
      <c r="I216" s="706"/>
      <c r="J216" s="706"/>
    </row>
    <row r="217" spans="1:10" ht="12.75">
      <c r="A217" s="713"/>
      <c r="B217" s="714"/>
      <c r="C217" s="714"/>
      <c r="D217" s="714"/>
      <c r="E217" s="714"/>
      <c r="F217" s="714"/>
      <c r="G217" s="715"/>
      <c r="H217" s="706"/>
      <c r="I217" s="706"/>
      <c r="J217" s="706"/>
    </row>
    <row r="218" spans="1:10" ht="12.75">
      <c r="A218" s="713"/>
      <c r="B218" s="714"/>
      <c r="C218" s="714"/>
      <c r="D218" s="714"/>
      <c r="E218" s="714"/>
      <c r="F218" s="714"/>
      <c r="G218" s="715"/>
      <c r="H218" s="706"/>
      <c r="I218" s="706"/>
      <c r="J218" s="706"/>
    </row>
    <row r="219" spans="1:10" ht="12.75">
      <c r="A219" s="713"/>
      <c r="B219" s="714"/>
      <c r="C219" s="714"/>
      <c r="D219" s="714"/>
      <c r="E219" s="714"/>
      <c r="F219" s="714"/>
      <c r="G219" s="715"/>
      <c r="H219" s="706"/>
      <c r="I219" s="706"/>
      <c r="J219" s="706"/>
    </row>
    <row r="220" spans="1:10" ht="12.75">
      <c r="A220" s="713"/>
      <c r="B220" s="714"/>
      <c r="C220" s="714"/>
      <c r="D220" s="714"/>
      <c r="E220" s="714"/>
      <c r="F220" s="714"/>
      <c r="G220" s="715"/>
      <c r="H220" s="706"/>
      <c r="I220" s="706"/>
      <c r="J220" s="706"/>
    </row>
    <row r="221" spans="1:10" ht="12.75">
      <c r="A221" s="713"/>
      <c r="B221" s="714"/>
      <c r="C221" s="714"/>
      <c r="D221" s="714"/>
      <c r="E221" s="714"/>
      <c r="F221" s="714"/>
      <c r="G221" s="715"/>
      <c r="H221" s="706"/>
      <c r="I221" s="706"/>
      <c r="J221" s="706"/>
    </row>
    <row r="222" spans="1:10" ht="12.75">
      <c r="A222" s="713"/>
      <c r="B222" s="714"/>
      <c r="C222" s="714"/>
      <c r="D222" s="714"/>
      <c r="E222" s="714"/>
      <c r="F222" s="714"/>
      <c r="G222" s="715"/>
      <c r="H222" s="706"/>
      <c r="I222" s="706"/>
      <c r="J222" s="706"/>
    </row>
    <row r="223" spans="1:10" ht="12.75">
      <c r="A223" s="713"/>
      <c r="B223" s="714"/>
      <c r="C223" s="714"/>
      <c r="D223" s="714"/>
      <c r="E223" s="714"/>
      <c r="F223" s="714"/>
      <c r="G223" s="715"/>
      <c r="H223" s="706"/>
      <c r="I223" s="706"/>
      <c r="J223" s="706"/>
    </row>
    <row r="224" spans="1:10" ht="12.75">
      <c r="A224" s="713"/>
      <c r="B224" s="714"/>
      <c r="C224" s="714"/>
      <c r="D224" s="714"/>
      <c r="E224" s="714"/>
      <c r="F224" s="714"/>
      <c r="G224" s="715"/>
      <c r="H224" s="706"/>
      <c r="I224" s="706"/>
      <c r="J224" s="706"/>
    </row>
    <row r="225" spans="1:10" ht="12.75">
      <c r="A225" s="713"/>
      <c r="B225" s="714"/>
      <c r="C225" s="714"/>
      <c r="D225" s="714"/>
      <c r="E225" s="714"/>
      <c r="F225" s="714"/>
      <c r="G225" s="715"/>
      <c r="H225" s="706"/>
      <c r="I225" s="706"/>
      <c r="J225" s="706"/>
    </row>
    <row r="226" spans="1:10" ht="12.75">
      <c r="A226" s="713"/>
      <c r="B226" s="714"/>
      <c r="C226" s="714"/>
      <c r="D226" s="714"/>
      <c r="E226" s="714"/>
      <c r="F226" s="714"/>
      <c r="G226" s="715"/>
      <c r="H226" s="706"/>
      <c r="I226" s="706"/>
      <c r="J226" s="706"/>
    </row>
    <row r="227" spans="1:10" ht="12.75">
      <c r="A227" s="713"/>
      <c r="B227" s="714"/>
      <c r="C227" s="714"/>
      <c r="D227" s="714"/>
      <c r="E227" s="714"/>
      <c r="F227" s="714"/>
      <c r="G227" s="715"/>
      <c r="H227" s="706"/>
      <c r="I227" s="706"/>
      <c r="J227" s="706"/>
    </row>
    <row r="228" spans="1:10" ht="12.75">
      <c r="A228" s="713"/>
      <c r="B228" s="714"/>
      <c r="C228" s="714"/>
      <c r="D228" s="714"/>
      <c r="E228" s="714"/>
      <c r="F228" s="714"/>
      <c r="G228" s="715"/>
      <c r="H228" s="706"/>
      <c r="I228" s="706"/>
      <c r="J228" s="706"/>
    </row>
    <row r="229" spans="1:10" ht="12.75">
      <c r="A229" s="761"/>
      <c r="B229" s="762"/>
      <c r="C229" s="762"/>
      <c r="D229" s="762"/>
      <c r="E229" s="762"/>
      <c r="F229" s="762"/>
      <c r="G229" s="731"/>
      <c r="H229" s="706"/>
      <c r="I229" s="706"/>
      <c r="J229" s="706"/>
    </row>
    <row r="230" spans="1:10" ht="12.75">
      <c r="A230" s="703"/>
      <c r="B230" s="703"/>
      <c r="C230" s="703"/>
      <c r="D230" s="633"/>
      <c r="E230" s="703"/>
      <c r="F230" s="736" t="s">
        <v>165</v>
      </c>
      <c r="G230" s="703"/>
      <c r="H230" s="706"/>
      <c r="I230" s="706"/>
      <c r="J230" s="706"/>
    </row>
    <row r="231" spans="1:10" ht="12.75">
      <c r="A231" s="763" t="str">
        <f>G1</f>
        <v>Road Initials:  BNSF               Year 2015</v>
      </c>
      <c r="B231" s="703"/>
      <c r="C231" s="703"/>
      <c r="D231" s="703"/>
      <c r="E231" s="703"/>
      <c r="F231" s="703"/>
      <c r="G231" s="736" t="s">
        <v>1467</v>
      </c>
      <c r="H231" s="706"/>
      <c r="I231" s="706"/>
      <c r="J231" s="706"/>
    </row>
    <row r="232" spans="1:10" ht="12.75">
      <c r="A232" s="756"/>
      <c r="B232" s="738"/>
      <c r="C232" s="738"/>
      <c r="D232" s="738"/>
      <c r="E232" s="738"/>
      <c r="F232" s="738"/>
      <c r="G232" s="709"/>
      <c r="H232" s="706"/>
      <c r="I232" s="706"/>
      <c r="J232" s="706"/>
    </row>
    <row r="233" spans="1:10" ht="12.75">
      <c r="A233" s="764"/>
      <c r="B233" s="765"/>
      <c r="C233" s="765"/>
      <c r="D233" s="765"/>
      <c r="E233" s="765"/>
      <c r="F233" s="765"/>
      <c r="G233" s="715"/>
      <c r="H233" s="706"/>
      <c r="I233" s="706"/>
      <c r="J233" s="706"/>
    </row>
    <row r="234" spans="1:10" ht="12.75">
      <c r="A234" s="764"/>
      <c r="B234" s="765"/>
      <c r="C234" s="765"/>
      <c r="D234" s="765"/>
      <c r="E234" s="765"/>
      <c r="F234" s="765"/>
      <c r="G234" s="715"/>
      <c r="H234" s="706"/>
      <c r="I234" s="706"/>
      <c r="J234" s="706"/>
    </row>
    <row r="235" spans="1:10" ht="12.75">
      <c r="A235" s="764"/>
      <c r="B235" s="765"/>
      <c r="C235" s="765"/>
      <c r="D235" s="765"/>
      <c r="E235" s="765"/>
      <c r="F235" s="765"/>
      <c r="G235" s="715"/>
      <c r="H235" s="706"/>
      <c r="I235" s="706"/>
      <c r="J235" s="706"/>
    </row>
    <row r="236" spans="1:10" ht="12.75">
      <c r="A236" s="764"/>
      <c r="B236" s="765"/>
      <c r="C236" s="765"/>
      <c r="D236" s="765"/>
      <c r="E236" s="765"/>
      <c r="F236" s="765"/>
      <c r="G236" s="715"/>
      <c r="H236" s="706"/>
      <c r="I236" s="706"/>
      <c r="J236" s="706"/>
    </row>
    <row r="237" spans="1:10" ht="12.75">
      <c r="A237" s="764"/>
      <c r="B237" s="765"/>
      <c r="C237" s="765"/>
      <c r="D237" s="765"/>
      <c r="E237" s="765"/>
      <c r="F237" s="765"/>
      <c r="G237" s="715"/>
      <c r="H237" s="706"/>
      <c r="I237" s="706"/>
      <c r="J237" s="706"/>
    </row>
    <row r="238" spans="1:10" ht="12.75">
      <c r="A238" s="764"/>
      <c r="B238" s="765"/>
      <c r="C238" s="765"/>
      <c r="D238" s="765"/>
      <c r="E238" s="765"/>
      <c r="F238" s="765"/>
      <c r="G238" s="715"/>
      <c r="H238" s="706"/>
      <c r="I238" s="706"/>
      <c r="J238" s="706"/>
    </row>
    <row r="239" spans="1:10" ht="12.75">
      <c r="A239" s="764"/>
      <c r="B239" s="765"/>
      <c r="C239" s="765"/>
      <c r="D239" s="766"/>
      <c r="E239" s="765"/>
      <c r="F239" s="767"/>
      <c r="G239" s="715"/>
      <c r="H239" s="706"/>
      <c r="I239" s="706"/>
      <c r="J239" s="706"/>
    </row>
    <row r="240" spans="1:10" ht="12.75">
      <c r="A240" s="764"/>
      <c r="B240" s="765"/>
      <c r="C240" s="765"/>
      <c r="D240" s="766"/>
      <c r="E240" s="765"/>
      <c r="F240" s="767"/>
      <c r="G240" s="715"/>
      <c r="H240" s="706"/>
      <c r="I240" s="706"/>
      <c r="J240" s="706"/>
    </row>
    <row r="241" spans="1:10" ht="12.75">
      <c r="A241" s="764"/>
      <c r="B241" s="765"/>
      <c r="C241" s="765"/>
      <c r="D241" s="766"/>
      <c r="E241" s="765"/>
      <c r="F241" s="767"/>
      <c r="G241" s="715"/>
      <c r="H241" s="706"/>
      <c r="I241" s="706"/>
      <c r="J241" s="706"/>
    </row>
    <row r="242" spans="1:10" ht="12.75">
      <c r="A242" s="764"/>
      <c r="B242" s="765"/>
      <c r="C242" s="765"/>
      <c r="D242" s="766"/>
      <c r="E242" s="765"/>
      <c r="F242" s="767"/>
      <c r="G242" s="715"/>
      <c r="H242" s="706"/>
      <c r="I242" s="706"/>
      <c r="J242" s="706"/>
    </row>
    <row r="243" spans="1:10" ht="12.75">
      <c r="A243" s="764"/>
      <c r="B243" s="765"/>
      <c r="C243" s="765"/>
      <c r="D243" s="766"/>
      <c r="E243" s="765"/>
      <c r="F243" s="767"/>
      <c r="G243" s="715"/>
      <c r="H243" s="706"/>
      <c r="I243" s="706"/>
      <c r="J243" s="706"/>
    </row>
    <row r="244" spans="1:10" ht="12.75">
      <c r="A244" s="764"/>
      <c r="B244" s="765"/>
      <c r="C244" s="765"/>
      <c r="D244" s="766"/>
      <c r="E244" s="765"/>
      <c r="F244" s="767"/>
      <c r="G244" s="715"/>
      <c r="H244" s="706"/>
      <c r="I244" s="706"/>
      <c r="J244" s="706"/>
    </row>
    <row r="245" spans="1:10" ht="12.75">
      <c r="A245" s="764"/>
      <c r="B245" s="768"/>
      <c r="C245" s="768"/>
      <c r="D245" s="769"/>
      <c r="E245" s="768"/>
      <c r="F245" s="770"/>
      <c r="G245" s="712"/>
      <c r="H245" s="706"/>
      <c r="I245" s="706"/>
      <c r="J245" s="706"/>
    </row>
    <row r="246" spans="1:10" ht="12.75">
      <c r="A246" s="710" t="s">
        <v>1008</v>
      </c>
      <c r="B246" s="768"/>
      <c r="C246" s="768"/>
      <c r="D246" s="768"/>
      <c r="E246" s="768"/>
      <c r="F246" s="768"/>
      <c r="G246" s="712"/>
      <c r="H246" s="706"/>
      <c r="I246" s="706"/>
      <c r="J246" s="706"/>
    </row>
    <row r="247" spans="1:10" ht="12.75">
      <c r="A247" s="764"/>
      <c r="B247" s="765"/>
      <c r="C247" s="765"/>
      <c r="D247" s="765"/>
      <c r="E247" s="765"/>
      <c r="F247" s="765"/>
      <c r="G247" s="715"/>
      <c r="H247" s="706"/>
      <c r="I247" s="706"/>
      <c r="J247" s="706"/>
    </row>
    <row r="248" spans="1:10" ht="12.75">
      <c r="A248" s="764"/>
      <c r="B248" s="765"/>
      <c r="C248" s="765"/>
      <c r="D248" s="765"/>
      <c r="E248" s="765"/>
      <c r="F248" s="765"/>
      <c r="G248" s="715"/>
      <c r="H248" s="706"/>
      <c r="I248" s="706"/>
      <c r="J248" s="706"/>
    </row>
    <row r="249" spans="1:10" ht="12.75">
      <c r="A249" s="764"/>
      <c r="B249" s="765"/>
      <c r="C249" s="765"/>
      <c r="D249" s="765"/>
      <c r="E249" s="765"/>
      <c r="F249" s="765"/>
      <c r="G249" s="715"/>
      <c r="H249" s="706"/>
      <c r="I249" s="706"/>
      <c r="J249" s="706"/>
    </row>
    <row r="250" spans="1:10" ht="12.75">
      <c r="A250" s="764"/>
      <c r="B250" s="765"/>
      <c r="C250" s="765"/>
      <c r="D250" s="765"/>
      <c r="E250" s="765"/>
      <c r="F250" s="765"/>
      <c r="G250" s="715"/>
      <c r="H250" s="706"/>
      <c r="I250" s="706"/>
      <c r="J250" s="706"/>
    </row>
    <row r="251" spans="1:10" ht="12.75">
      <c r="A251" s="764"/>
      <c r="B251" s="765"/>
      <c r="C251" s="765"/>
      <c r="D251" s="765"/>
      <c r="E251" s="765"/>
      <c r="F251" s="765"/>
      <c r="G251" s="715"/>
      <c r="H251" s="706"/>
      <c r="I251" s="706"/>
      <c r="J251" s="706"/>
    </row>
    <row r="252" spans="1:10" ht="12.75">
      <c r="A252" s="764"/>
      <c r="B252" s="765"/>
      <c r="C252" s="765"/>
      <c r="D252" s="766"/>
      <c r="E252" s="765"/>
      <c r="F252" s="767"/>
      <c r="G252" s="715"/>
      <c r="H252" s="706"/>
      <c r="I252" s="706"/>
      <c r="J252" s="706"/>
    </row>
    <row r="253" spans="1:10" ht="12.75">
      <c r="A253" s="764"/>
      <c r="B253" s="765"/>
      <c r="C253" s="765"/>
      <c r="D253" s="766"/>
      <c r="E253" s="765"/>
      <c r="F253" s="767"/>
      <c r="G253" s="715"/>
      <c r="H253" s="706"/>
      <c r="I253" s="706"/>
      <c r="J253" s="706"/>
    </row>
    <row r="254" spans="1:10" ht="12.75">
      <c r="A254" s="764"/>
      <c r="B254" s="765"/>
      <c r="C254" s="765"/>
      <c r="D254" s="766"/>
      <c r="E254" s="765"/>
      <c r="F254" s="767"/>
      <c r="G254" s="715"/>
      <c r="H254" s="706"/>
      <c r="I254" s="706"/>
      <c r="J254" s="706"/>
    </row>
    <row r="255" spans="1:10" ht="12.75">
      <c r="A255" s="764"/>
      <c r="B255" s="765"/>
      <c r="C255" s="765"/>
      <c r="D255" s="766"/>
      <c r="E255" s="765"/>
      <c r="F255" s="767"/>
      <c r="G255" s="715"/>
      <c r="H255" s="706"/>
      <c r="I255" s="706"/>
      <c r="J255" s="706"/>
    </row>
    <row r="256" spans="1:10" ht="12.75">
      <c r="A256" s="764"/>
      <c r="B256" s="765"/>
      <c r="C256" s="765"/>
      <c r="D256" s="766"/>
      <c r="E256" s="765"/>
      <c r="F256" s="767"/>
      <c r="G256" s="715"/>
      <c r="H256" s="706"/>
      <c r="I256" s="706"/>
      <c r="J256" s="706"/>
    </row>
    <row r="257" spans="1:10" ht="12.75">
      <c r="A257" s="764"/>
      <c r="B257" s="765"/>
      <c r="C257" s="765"/>
      <c r="D257" s="766"/>
      <c r="E257" s="765"/>
      <c r="F257" s="767"/>
      <c r="G257" s="715"/>
      <c r="H257" s="706"/>
      <c r="I257" s="706"/>
      <c r="J257" s="706"/>
    </row>
    <row r="258" spans="1:10" ht="12.75">
      <c r="A258" s="764"/>
      <c r="B258" s="765"/>
      <c r="C258" s="765"/>
      <c r="D258" s="766"/>
      <c r="E258" s="765"/>
      <c r="F258" s="767"/>
      <c r="G258" s="715"/>
      <c r="H258" s="706"/>
      <c r="I258" s="706"/>
      <c r="J258" s="706"/>
    </row>
    <row r="259" spans="1:10" ht="12.75">
      <c r="A259" s="764"/>
      <c r="B259" s="765"/>
      <c r="C259" s="765"/>
      <c r="D259" s="766"/>
      <c r="E259" s="765"/>
      <c r="F259" s="767"/>
      <c r="G259" s="715"/>
      <c r="H259" s="706"/>
      <c r="I259" s="706"/>
      <c r="J259" s="706"/>
    </row>
    <row r="260" spans="1:10" ht="12.75">
      <c r="A260" s="764"/>
      <c r="B260" s="765"/>
      <c r="C260" s="765"/>
      <c r="D260" s="766"/>
      <c r="E260" s="765"/>
      <c r="F260" s="767"/>
      <c r="G260" s="715"/>
      <c r="H260" s="706"/>
      <c r="I260" s="706"/>
      <c r="J260" s="706"/>
    </row>
    <row r="261" spans="1:10" ht="12.75">
      <c r="A261" s="764"/>
      <c r="B261" s="765"/>
      <c r="C261" s="765"/>
      <c r="D261" s="766"/>
      <c r="E261" s="765"/>
      <c r="F261" s="767"/>
      <c r="G261" s="715"/>
      <c r="H261" s="706"/>
      <c r="I261" s="706"/>
      <c r="J261" s="706"/>
    </row>
    <row r="262" spans="1:10" ht="12.75">
      <c r="A262" s="764"/>
      <c r="B262" s="765"/>
      <c r="C262" s="765"/>
      <c r="D262" s="766"/>
      <c r="E262" s="765"/>
      <c r="F262" s="767"/>
      <c r="G262" s="715"/>
      <c r="H262" s="706"/>
      <c r="I262" s="706"/>
      <c r="J262" s="706"/>
    </row>
    <row r="263" spans="1:10" ht="12.75">
      <c r="A263" s="764"/>
      <c r="B263" s="765"/>
      <c r="C263" s="765"/>
      <c r="D263" s="766"/>
      <c r="E263" s="765"/>
      <c r="F263" s="767"/>
      <c r="G263" s="715"/>
      <c r="H263" s="706"/>
      <c r="I263" s="706"/>
      <c r="J263" s="706"/>
    </row>
    <row r="264" spans="1:10" ht="12.75">
      <c r="A264" s="764"/>
      <c r="B264" s="765"/>
      <c r="C264" s="765"/>
      <c r="D264" s="766"/>
      <c r="E264" s="765"/>
      <c r="F264" s="767"/>
      <c r="G264" s="715"/>
      <c r="H264" s="706"/>
      <c r="I264" s="706"/>
      <c r="J264" s="706"/>
    </row>
    <row r="265" spans="1:10" ht="12.75">
      <c r="A265" s="764"/>
      <c r="B265" s="765"/>
      <c r="C265" s="765"/>
      <c r="D265" s="766"/>
      <c r="E265" s="765"/>
      <c r="F265" s="767"/>
      <c r="G265" s="715"/>
      <c r="H265" s="706"/>
      <c r="I265" s="706"/>
      <c r="J265" s="706"/>
    </row>
    <row r="266" spans="1:10" ht="12.75">
      <c r="A266" s="764"/>
      <c r="B266" s="765"/>
      <c r="C266" s="765"/>
      <c r="D266" s="766"/>
      <c r="E266" s="765"/>
      <c r="F266" s="767"/>
      <c r="G266" s="715"/>
      <c r="H266" s="706"/>
      <c r="I266" s="706"/>
      <c r="J266" s="706"/>
    </row>
    <row r="267" spans="1:10" ht="12.75">
      <c r="A267" s="764"/>
      <c r="B267" s="765"/>
      <c r="C267" s="765"/>
      <c r="D267" s="766"/>
      <c r="E267" s="765"/>
      <c r="F267" s="767"/>
      <c r="G267" s="715"/>
      <c r="H267" s="706"/>
      <c r="I267" s="706"/>
      <c r="J267" s="706"/>
    </row>
    <row r="268" spans="1:10" ht="12.75">
      <c r="A268" s="764"/>
      <c r="B268" s="765"/>
      <c r="C268" s="765"/>
      <c r="D268" s="766"/>
      <c r="E268" s="765"/>
      <c r="F268" s="767"/>
      <c r="G268" s="715"/>
      <c r="H268" s="706"/>
      <c r="I268" s="706"/>
      <c r="J268" s="706"/>
    </row>
    <row r="269" spans="1:10" ht="12.75">
      <c r="A269" s="764"/>
      <c r="B269" s="765"/>
      <c r="C269" s="765"/>
      <c r="D269" s="766"/>
      <c r="E269" s="765"/>
      <c r="F269" s="767"/>
      <c r="G269" s="715"/>
      <c r="H269" s="706"/>
      <c r="I269" s="706"/>
      <c r="J269" s="706"/>
    </row>
    <row r="270" spans="1:10" ht="12.75">
      <c r="A270" s="764"/>
      <c r="B270" s="765"/>
      <c r="C270" s="765"/>
      <c r="D270" s="766"/>
      <c r="E270" s="765"/>
      <c r="F270" s="767"/>
      <c r="G270" s="715"/>
      <c r="H270" s="706"/>
      <c r="I270" s="706"/>
      <c r="J270" s="706"/>
    </row>
    <row r="271" spans="1:10" ht="12.75">
      <c r="A271" s="764"/>
      <c r="B271" s="765"/>
      <c r="C271" s="765"/>
      <c r="D271" s="766"/>
      <c r="E271" s="765"/>
      <c r="F271" s="767"/>
      <c r="G271" s="715"/>
      <c r="H271" s="706"/>
      <c r="I271" s="706"/>
      <c r="J271" s="706"/>
    </row>
    <row r="272" spans="1:10" ht="12.75">
      <c r="A272" s="764"/>
      <c r="B272" s="765"/>
      <c r="C272" s="765"/>
      <c r="D272" s="766"/>
      <c r="E272" s="765"/>
      <c r="F272" s="767"/>
      <c r="G272" s="715"/>
      <c r="H272" s="706"/>
      <c r="I272" s="706"/>
      <c r="J272" s="706"/>
    </row>
    <row r="273" spans="1:10" ht="12.75">
      <c r="A273" s="764"/>
      <c r="B273" s="765"/>
      <c r="C273" s="765"/>
      <c r="D273" s="766"/>
      <c r="E273" s="765"/>
      <c r="F273" s="767"/>
      <c r="G273" s="715"/>
      <c r="H273" s="706"/>
      <c r="I273" s="706"/>
      <c r="J273" s="706"/>
    </row>
    <row r="274" spans="1:10" ht="12.75">
      <c r="A274" s="764"/>
      <c r="B274" s="765"/>
      <c r="C274" s="765"/>
      <c r="D274" s="766"/>
      <c r="E274" s="765"/>
      <c r="F274" s="767"/>
      <c r="G274" s="715"/>
      <c r="H274" s="706"/>
      <c r="I274" s="706"/>
      <c r="J274" s="706"/>
    </row>
    <row r="275" spans="1:10" ht="12.75">
      <c r="A275" s="764"/>
      <c r="B275" s="765"/>
      <c r="C275" s="765"/>
      <c r="D275" s="766"/>
      <c r="E275" s="765"/>
      <c r="F275" s="767"/>
      <c r="G275" s="715"/>
      <c r="H275" s="706"/>
      <c r="I275" s="706"/>
      <c r="J275" s="706"/>
    </row>
    <row r="276" spans="1:10" ht="12.75">
      <c r="A276" s="764"/>
      <c r="B276" s="765"/>
      <c r="C276" s="765"/>
      <c r="D276" s="766"/>
      <c r="E276" s="765"/>
      <c r="F276" s="767"/>
      <c r="G276" s="715"/>
      <c r="H276" s="706"/>
      <c r="I276" s="706"/>
      <c r="J276" s="706"/>
    </row>
    <row r="277" spans="1:10" ht="12.75">
      <c r="A277" s="764"/>
      <c r="B277" s="765"/>
      <c r="C277" s="765"/>
      <c r="D277" s="766"/>
      <c r="E277" s="765"/>
      <c r="F277" s="767"/>
      <c r="G277" s="715"/>
      <c r="H277" s="706"/>
      <c r="I277" s="706"/>
      <c r="J277" s="706"/>
    </row>
    <row r="278" spans="1:10" ht="12.75">
      <c r="A278" s="764"/>
      <c r="B278" s="765"/>
      <c r="C278" s="765"/>
      <c r="D278" s="766"/>
      <c r="E278" s="765"/>
      <c r="F278" s="767"/>
      <c r="G278" s="715"/>
      <c r="H278" s="706"/>
      <c r="I278" s="706"/>
      <c r="J278" s="706"/>
    </row>
    <row r="279" spans="1:10" ht="12.75">
      <c r="A279" s="764"/>
      <c r="B279" s="765"/>
      <c r="C279" s="765"/>
      <c r="D279" s="766"/>
      <c r="E279" s="765"/>
      <c r="F279" s="767"/>
      <c r="G279" s="715"/>
      <c r="H279" s="706"/>
      <c r="I279" s="706"/>
      <c r="J279" s="706"/>
    </row>
    <row r="280" spans="1:10" ht="12.75">
      <c r="A280" s="764"/>
      <c r="B280" s="765"/>
      <c r="C280" s="765"/>
      <c r="D280" s="765"/>
      <c r="E280" s="765"/>
      <c r="F280" s="765"/>
      <c r="G280" s="715"/>
      <c r="H280" s="706"/>
      <c r="I280" s="706"/>
      <c r="J280" s="706"/>
    </row>
    <row r="281" spans="1:10" ht="12.75">
      <c r="A281" s="764"/>
      <c r="B281" s="765"/>
      <c r="C281" s="765"/>
      <c r="D281" s="765"/>
      <c r="E281" s="765"/>
      <c r="F281" s="765"/>
      <c r="G281" s="715"/>
      <c r="H281" s="706"/>
      <c r="I281" s="706"/>
      <c r="J281" s="706"/>
    </row>
    <row r="282" spans="1:10" ht="12.75">
      <c r="A282" s="764"/>
      <c r="B282" s="765"/>
      <c r="C282" s="765"/>
      <c r="D282" s="767"/>
      <c r="E282" s="765"/>
      <c r="F282" s="767"/>
      <c r="G282" s="715"/>
      <c r="H282" s="706"/>
      <c r="I282" s="706"/>
      <c r="J282" s="706"/>
    </row>
    <row r="283" spans="1:10" ht="12.75">
      <c r="A283" s="764"/>
      <c r="B283" s="765"/>
      <c r="C283" s="765"/>
      <c r="D283" s="767"/>
      <c r="E283" s="765"/>
      <c r="F283" s="767"/>
      <c r="G283" s="715"/>
      <c r="H283" s="706"/>
      <c r="I283" s="706"/>
      <c r="J283" s="706"/>
    </row>
    <row r="284" spans="1:10" ht="12.75">
      <c r="A284" s="764"/>
      <c r="B284" s="765"/>
      <c r="C284" s="765"/>
      <c r="D284" s="767"/>
      <c r="E284" s="765"/>
      <c r="F284" s="767"/>
      <c r="G284" s="715"/>
      <c r="H284" s="706"/>
      <c r="I284" s="706"/>
      <c r="J284" s="706"/>
    </row>
    <row r="285" spans="1:10" ht="12.75">
      <c r="A285" s="764"/>
      <c r="B285" s="765"/>
      <c r="C285" s="765"/>
      <c r="D285" s="767"/>
      <c r="E285" s="765"/>
      <c r="F285" s="767"/>
      <c r="G285" s="715"/>
      <c r="H285" s="706"/>
      <c r="I285" s="706"/>
      <c r="J285" s="706"/>
    </row>
    <row r="286" spans="1:10" ht="12.75">
      <c r="A286" s="764"/>
      <c r="B286" s="765"/>
      <c r="C286" s="765"/>
      <c r="D286" s="765"/>
      <c r="E286" s="765"/>
      <c r="F286" s="765"/>
      <c r="G286" s="715"/>
      <c r="H286" s="706"/>
      <c r="I286" s="706"/>
      <c r="J286" s="706"/>
    </row>
    <row r="287" spans="1:10" ht="12.75">
      <c r="A287" s="764"/>
      <c r="B287" s="765"/>
      <c r="C287" s="765"/>
      <c r="D287" s="765"/>
      <c r="E287" s="765"/>
      <c r="F287" s="765"/>
      <c r="G287" s="715"/>
      <c r="H287" s="706"/>
      <c r="I287" s="706"/>
      <c r="J287" s="706"/>
    </row>
    <row r="288" spans="1:10" ht="12.75">
      <c r="A288" s="764"/>
      <c r="B288" s="765"/>
      <c r="C288" s="765"/>
      <c r="D288" s="765"/>
      <c r="E288" s="765"/>
      <c r="F288" s="765"/>
      <c r="G288" s="715"/>
      <c r="H288" s="706"/>
      <c r="I288" s="706"/>
      <c r="J288" s="706"/>
    </row>
    <row r="289" spans="1:10" ht="12.75">
      <c r="A289" s="764"/>
      <c r="B289" s="765"/>
      <c r="C289" s="765"/>
      <c r="D289" s="765"/>
      <c r="E289" s="765"/>
      <c r="F289" s="765"/>
      <c r="G289" s="715"/>
      <c r="H289" s="706"/>
      <c r="I289" s="706"/>
      <c r="J289" s="706"/>
    </row>
    <row r="290" spans="1:10" ht="12.75">
      <c r="A290" s="764"/>
      <c r="B290" s="765"/>
      <c r="C290" s="765"/>
      <c r="D290" s="765"/>
      <c r="E290" s="765"/>
      <c r="F290" s="765"/>
      <c r="G290" s="715"/>
      <c r="H290" s="706"/>
      <c r="I290" s="706"/>
      <c r="J290" s="706"/>
    </row>
    <row r="291" spans="1:10" ht="12.75">
      <c r="A291" s="764"/>
      <c r="B291" s="765"/>
      <c r="C291" s="765"/>
      <c r="D291" s="765"/>
      <c r="E291" s="765"/>
      <c r="F291" s="765"/>
      <c r="G291" s="715"/>
      <c r="H291" s="706"/>
      <c r="I291" s="706"/>
      <c r="J291" s="706"/>
    </row>
    <row r="292" spans="1:10" ht="12.75">
      <c r="A292" s="764"/>
      <c r="B292" s="765"/>
      <c r="C292" s="765"/>
      <c r="D292" s="765"/>
      <c r="E292" s="765"/>
      <c r="F292" s="765"/>
      <c r="G292" s="715"/>
      <c r="H292" s="706"/>
      <c r="I292" s="706"/>
      <c r="J292" s="706"/>
    </row>
    <row r="293" spans="1:10" ht="12.75">
      <c r="A293" s="764"/>
      <c r="B293" s="765"/>
      <c r="C293" s="765"/>
      <c r="D293" s="765"/>
      <c r="E293" s="765"/>
      <c r="F293" s="765"/>
      <c r="G293" s="715"/>
      <c r="H293" s="706"/>
      <c r="I293" s="706"/>
      <c r="J293" s="706"/>
    </row>
    <row r="294" spans="1:10" ht="12.75">
      <c r="A294" s="764"/>
      <c r="B294" s="765"/>
      <c r="C294" s="765"/>
      <c r="D294" s="765"/>
      <c r="E294" s="765"/>
      <c r="F294" s="765"/>
      <c r="G294" s="715"/>
      <c r="H294" s="706"/>
      <c r="I294" s="706"/>
      <c r="J294" s="706"/>
    </row>
    <row r="295" spans="1:10" ht="12.75">
      <c r="A295" s="764"/>
      <c r="B295" s="765"/>
      <c r="C295" s="765"/>
      <c r="D295" s="765"/>
      <c r="E295" s="765"/>
      <c r="F295" s="765"/>
      <c r="G295" s="715"/>
      <c r="H295" s="706"/>
      <c r="I295" s="706"/>
      <c r="J295" s="706"/>
    </row>
    <row r="296" spans="1:10" ht="12.75">
      <c r="A296" s="764"/>
      <c r="B296" s="765"/>
      <c r="C296" s="765"/>
      <c r="D296" s="765"/>
      <c r="E296" s="765"/>
      <c r="F296" s="765"/>
      <c r="G296" s="715"/>
      <c r="H296" s="706"/>
      <c r="I296" s="706"/>
      <c r="J296" s="706"/>
    </row>
    <row r="297" spans="1:10" ht="12.75">
      <c r="A297" s="764"/>
      <c r="B297" s="765"/>
      <c r="C297" s="765"/>
      <c r="D297" s="765"/>
      <c r="E297" s="765"/>
      <c r="F297" s="765"/>
      <c r="G297" s="715"/>
      <c r="H297" s="706"/>
      <c r="I297" s="706"/>
      <c r="J297" s="706"/>
    </row>
    <row r="298" spans="1:10" ht="12.75">
      <c r="A298" s="764"/>
      <c r="B298" s="765"/>
      <c r="C298" s="765"/>
      <c r="D298" s="765"/>
      <c r="E298" s="765"/>
      <c r="F298" s="765"/>
      <c r="G298" s="715"/>
      <c r="H298" s="706"/>
      <c r="I298" s="706"/>
      <c r="J298" s="706"/>
    </row>
    <row r="299" spans="1:10" ht="12.75">
      <c r="A299" s="764"/>
      <c r="B299" s="765"/>
      <c r="C299" s="765"/>
      <c r="D299" s="765"/>
      <c r="E299" s="765"/>
      <c r="F299" s="765"/>
      <c r="G299" s="715"/>
      <c r="H299" s="706"/>
      <c r="I299" s="706"/>
      <c r="J299" s="706"/>
    </row>
    <row r="300" spans="1:10" ht="12.75">
      <c r="A300" s="764"/>
      <c r="B300" s="765"/>
      <c r="C300" s="765"/>
      <c r="D300" s="765"/>
      <c r="E300" s="765"/>
      <c r="F300" s="765"/>
      <c r="G300" s="715"/>
      <c r="H300" s="706"/>
      <c r="I300" s="706"/>
      <c r="J300" s="706"/>
    </row>
    <row r="301" spans="1:10" ht="12.75">
      <c r="A301" s="764"/>
      <c r="B301" s="765"/>
      <c r="C301" s="765"/>
      <c r="D301" s="765"/>
      <c r="E301" s="765"/>
      <c r="F301" s="765"/>
      <c r="G301" s="715"/>
      <c r="H301" s="706"/>
      <c r="I301" s="706"/>
      <c r="J301" s="706"/>
    </row>
    <row r="302" spans="1:10" ht="12.75">
      <c r="A302" s="764"/>
      <c r="B302" s="765"/>
      <c r="C302" s="765"/>
      <c r="D302" s="765"/>
      <c r="E302" s="765"/>
      <c r="F302" s="765"/>
      <c r="G302" s="715"/>
      <c r="H302" s="706"/>
      <c r="I302" s="706"/>
      <c r="J302" s="706"/>
    </row>
    <row r="303" spans="1:10" ht="12.75">
      <c r="A303" s="764"/>
      <c r="B303" s="765"/>
      <c r="C303" s="765"/>
      <c r="D303" s="765"/>
      <c r="E303" s="765"/>
      <c r="F303" s="765"/>
      <c r="G303" s="715"/>
      <c r="H303" s="706"/>
      <c r="I303" s="706"/>
      <c r="J303" s="706"/>
    </row>
    <row r="304" spans="1:10" ht="12.75">
      <c r="A304" s="764"/>
      <c r="B304" s="765"/>
      <c r="C304" s="765"/>
      <c r="D304" s="765"/>
      <c r="E304" s="765"/>
      <c r="F304" s="765"/>
      <c r="G304" s="715"/>
      <c r="H304" s="706"/>
      <c r="I304" s="706"/>
      <c r="J304" s="706"/>
    </row>
    <row r="305" spans="1:10" ht="12.75">
      <c r="A305" s="764"/>
      <c r="B305" s="765"/>
      <c r="C305" s="765"/>
      <c r="D305" s="765"/>
      <c r="E305" s="765"/>
      <c r="F305" s="765"/>
      <c r="G305" s="715"/>
      <c r="H305" s="706"/>
      <c r="I305" s="706"/>
      <c r="J305" s="706"/>
    </row>
    <row r="306" spans="1:10" ht="12.75">
      <c r="A306" s="761"/>
      <c r="B306" s="762"/>
      <c r="C306" s="762"/>
      <c r="D306" s="762"/>
      <c r="E306" s="762"/>
      <c r="F306" s="762"/>
      <c r="G306" s="731"/>
      <c r="H306" s="706"/>
      <c r="I306" s="706"/>
      <c r="J306" s="706"/>
    </row>
    <row r="307" spans="1:10" ht="12.75">
      <c r="A307" s="771" t="s">
        <v>165</v>
      </c>
      <c r="B307" s="733"/>
      <c r="C307" s="733"/>
      <c r="D307" s="733"/>
      <c r="E307" s="733"/>
      <c r="F307" s="733"/>
      <c r="G307" s="733"/>
      <c r="H307" s="706"/>
      <c r="I307" s="706"/>
      <c r="J307" s="706"/>
    </row>
    <row r="308" spans="1:10" ht="12.75">
      <c r="A308" s="772"/>
      <c r="B308" s="706"/>
      <c r="C308" s="706"/>
      <c r="D308" s="706"/>
      <c r="E308" s="706"/>
      <c r="F308" s="706"/>
      <c r="G308" s="706"/>
      <c r="H308" s="706"/>
      <c r="I308" s="706"/>
      <c r="J308" s="706"/>
    </row>
    <row r="309" spans="1:10" ht="12.75">
      <c r="A309" s="706"/>
      <c r="B309" s="706"/>
      <c r="C309" s="706"/>
      <c r="D309" s="706"/>
      <c r="E309" s="706"/>
      <c r="F309" s="706"/>
      <c r="G309" s="706"/>
      <c r="H309" s="706"/>
      <c r="I309" s="706"/>
      <c r="J309" s="706"/>
    </row>
    <row r="310" spans="1:10" ht="12.75">
      <c r="A310" s="706"/>
      <c r="B310" s="706"/>
      <c r="C310" s="706"/>
      <c r="D310" s="706"/>
      <c r="E310" s="706"/>
      <c r="F310" s="706"/>
      <c r="G310" s="706"/>
      <c r="H310" s="706"/>
      <c r="I310" s="706"/>
      <c r="J310" s="706"/>
    </row>
    <row r="311" spans="1:10" ht="12.75">
      <c r="A311" s="706"/>
      <c r="B311" s="706"/>
      <c r="C311" s="706"/>
      <c r="D311" s="706"/>
      <c r="E311" s="706"/>
      <c r="F311" s="706"/>
      <c r="G311" s="706"/>
      <c r="H311" s="706"/>
      <c r="I311" s="706"/>
      <c r="J311" s="706"/>
    </row>
    <row r="312" spans="1:10" ht="12.75">
      <c r="A312" s="706"/>
      <c r="B312" s="706"/>
      <c r="C312" s="706"/>
      <c r="D312" s="706"/>
      <c r="E312" s="706"/>
      <c r="F312" s="706"/>
      <c r="G312" s="706"/>
      <c r="H312" s="706"/>
      <c r="I312" s="706"/>
      <c r="J312" s="706"/>
    </row>
    <row r="313" spans="1:10" ht="12.75">
      <c r="A313" s="706"/>
      <c r="B313" s="706"/>
      <c r="C313" s="706"/>
      <c r="D313" s="706"/>
      <c r="E313" s="706"/>
      <c r="F313" s="706"/>
      <c r="G313" s="706"/>
      <c r="H313" s="706"/>
      <c r="I313" s="706"/>
      <c r="J313" s="706"/>
    </row>
  </sheetData>
  <printOptions horizontalCentered="1" verticalCentered="1"/>
  <pageMargins left="1" right="1" top="0.5" bottom="0.5" header="0" footer="0"/>
  <pageSetup scale="74" fitToHeight="0" orientation="portrait" r:id="rId1"/>
  <headerFooter alignWithMargins="0"/>
  <rowBreaks count="3" manualBreakCount="3">
    <brk id="76" max="6" man="1"/>
    <brk id="153" max="6" man="1"/>
    <brk id="23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view="pageBreakPreview" zoomScale="90" zoomScaleNormal="100" zoomScaleSheetLayoutView="90" workbookViewId="0"/>
  </sheetViews>
  <sheetFormatPr defaultRowHeight="11.25"/>
  <cols>
    <col min="1" max="1" width="3.83203125" style="633" bestFit="1" customWidth="1"/>
    <col min="2" max="2" width="6.33203125" style="633" customWidth="1"/>
    <col min="3" max="3" width="60.33203125" style="633" customWidth="1"/>
    <col min="4" max="6" width="17.83203125" style="633" customWidth="1"/>
    <col min="7" max="7" width="16" style="633" customWidth="1"/>
    <col min="8" max="8" width="19.6640625" style="633" customWidth="1"/>
    <col min="9" max="9" width="17.83203125" style="633" customWidth="1"/>
    <col min="10" max="10" width="5.83203125" style="633" customWidth="1"/>
    <col min="11" max="11" width="3.6640625" style="633" customWidth="1"/>
    <col min="12" max="16384" width="9.33203125" style="633"/>
  </cols>
  <sheetData>
    <row r="1" spans="1:12" ht="12.75">
      <c r="A1" s="610"/>
      <c r="B1" s="773" t="s">
        <v>1468</v>
      </c>
      <c r="C1" s="774"/>
      <c r="D1" s="774"/>
      <c r="E1" s="774"/>
      <c r="F1" s="774"/>
      <c r="G1" s="774"/>
      <c r="H1" s="774"/>
      <c r="I1" s="774"/>
      <c r="J1" s="2729"/>
      <c r="K1" s="775">
        <v>30</v>
      </c>
      <c r="L1" s="610"/>
    </row>
    <row r="2" spans="1:12">
      <c r="A2" s="610"/>
      <c r="B2" s="1738" t="s">
        <v>705</v>
      </c>
      <c r="C2" s="2731"/>
      <c r="D2" s="2731"/>
      <c r="E2" s="2731"/>
      <c r="F2" s="2731"/>
      <c r="G2" s="2731"/>
      <c r="H2" s="2731"/>
      <c r="I2" s="2731"/>
      <c r="J2" s="2524"/>
      <c r="K2" s="610"/>
      <c r="L2" s="610"/>
    </row>
    <row r="3" spans="1:12">
      <c r="A3" s="610"/>
      <c r="B3" s="2522"/>
      <c r="C3" s="2523"/>
      <c r="D3" s="2523"/>
      <c r="E3" s="2523"/>
      <c r="F3" s="2523"/>
      <c r="G3" s="2523"/>
      <c r="H3" s="2523"/>
      <c r="I3" s="2523"/>
      <c r="J3" s="2524"/>
      <c r="K3" s="2747"/>
      <c r="L3" s="610"/>
    </row>
    <row r="4" spans="1:12">
      <c r="A4" s="610"/>
      <c r="B4" s="1738" t="s">
        <v>1469</v>
      </c>
      <c r="C4" s="2731"/>
      <c r="D4" s="2731"/>
      <c r="E4" s="2731"/>
      <c r="F4" s="2731"/>
      <c r="G4" s="2731"/>
      <c r="H4" s="2731"/>
      <c r="I4" s="2731"/>
      <c r="J4" s="2732"/>
      <c r="K4" s="610"/>
      <c r="L4" s="610"/>
    </row>
    <row r="5" spans="1:12">
      <c r="A5" s="610"/>
      <c r="B5" s="2522"/>
      <c r="C5" s="2523"/>
      <c r="D5" s="2523"/>
      <c r="E5" s="2523"/>
      <c r="F5" s="2523"/>
      <c r="G5" s="2523"/>
      <c r="H5" s="2523"/>
      <c r="I5" s="2523"/>
      <c r="J5" s="2524"/>
      <c r="K5" s="610"/>
      <c r="L5" s="610"/>
    </row>
    <row r="6" spans="1:12">
      <c r="A6" s="610"/>
      <c r="B6" s="776" t="s">
        <v>384</v>
      </c>
      <c r="C6" s="620" t="s">
        <v>1470</v>
      </c>
      <c r="D6" s="620"/>
      <c r="E6" s="620"/>
      <c r="F6" s="620"/>
      <c r="G6" s="620"/>
      <c r="H6" s="620"/>
      <c r="I6" s="620"/>
      <c r="J6" s="777"/>
      <c r="K6" s="610"/>
      <c r="L6" s="610"/>
    </row>
    <row r="7" spans="1:12">
      <c r="A7" s="610"/>
      <c r="B7" s="776" t="s">
        <v>385</v>
      </c>
      <c r="C7" s="620" t="s">
        <v>1471</v>
      </c>
      <c r="D7" s="620"/>
      <c r="E7" s="620"/>
      <c r="F7" s="620"/>
      <c r="G7" s="620"/>
      <c r="H7" s="620"/>
      <c r="I7" s="620"/>
      <c r="J7" s="777"/>
      <c r="K7" s="610"/>
      <c r="L7" s="610"/>
    </row>
    <row r="8" spans="1:12">
      <c r="A8" s="610"/>
      <c r="B8" s="776" t="s">
        <v>386</v>
      </c>
      <c r="C8" s="620" t="s">
        <v>1472</v>
      </c>
      <c r="D8" s="620"/>
      <c r="E8" s="620"/>
      <c r="F8" s="620"/>
      <c r="G8" s="620"/>
      <c r="H8" s="620"/>
      <c r="I8" s="620"/>
      <c r="J8" s="777"/>
      <c r="K8" s="610"/>
      <c r="L8" s="610"/>
    </row>
    <row r="9" spans="1:12">
      <c r="A9" s="610"/>
      <c r="B9" s="776" t="s">
        <v>387</v>
      </c>
      <c r="C9" s="620" t="s">
        <v>1473</v>
      </c>
      <c r="D9" s="620"/>
      <c r="E9" s="620"/>
      <c r="F9" s="620"/>
      <c r="G9" s="620"/>
      <c r="H9" s="620"/>
      <c r="I9" s="620"/>
      <c r="J9" s="777"/>
      <c r="K9" s="610"/>
      <c r="L9" s="610"/>
    </row>
    <row r="10" spans="1:12">
      <c r="A10" s="610"/>
      <c r="B10" s="776" t="s">
        <v>388</v>
      </c>
      <c r="C10" s="620" t="s">
        <v>1474</v>
      </c>
      <c r="D10" s="620"/>
      <c r="E10" s="620"/>
      <c r="F10" s="620"/>
      <c r="G10" s="620"/>
      <c r="H10" s="620"/>
      <c r="I10" s="620"/>
      <c r="J10" s="777"/>
      <c r="K10" s="610"/>
      <c r="L10" s="610"/>
    </row>
    <row r="11" spans="1:12">
      <c r="A11" s="610"/>
      <c r="B11" s="778"/>
      <c r="C11" s="116"/>
      <c r="D11" s="116"/>
      <c r="E11" s="116"/>
      <c r="F11" s="116"/>
      <c r="G11" s="116"/>
      <c r="H11" s="116"/>
      <c r="I11" s="116"/>
      <c r="J11" s="779"/>
      <c r="K11" s="610"/>
      <c r="L11" s="610"/>
    </row>
    <row r="12" spans="1:12">
      <c r="A12" s="610"/>
      <c r="B12" s="2748"/>
      <c r="C12" s="2706"/>
      <c r="D12" s="780" t="s">
        <v>1475</v>
      </c>
      <c r="E12" s="780" t="s">
        <v>1476</v>
      </c>
      <c r="F12" s="780" t="s">
        <v>1477</v>
      </c>
      <c r="G12" s="780"/>
      <c r="H12" s="780" t="s">
        <v>1478</v>
      </c>
      <c r="I12" s="780" t="s">
        <v>1353</v>
      </c>
      <c r="J12" s="781"/>
      <c r="K12" s="610"/>
      <c r="L12" s="610"/>
    </row>
    <row r="13" spans="1:12">
      <c r="A13" s="610"/>
      <c r="B13" s="782" t="s">
        <v>636</v>
      </c>
      <c r="C13" s="780" t="s">
        <v>1479</v>
      </c>
      <c r="D13" s="780" t="s">
        <v>1480</v>
      </c>
      <c r="E13" s="780" t="s">
        <v>1481</v>
      </c>
      <c r="F13" s="780" t="s">
        <v>1482</v>
      </c>
      <c r="G13" s="780" t="s">
        <v>1483</v>
      </c>
      <c r="H13" s="780" t="s">
        <v>1484</v>
      </c>
      <c r="I13" s="780" t="s">
        <v>1485</v>
      </c>
      <c r="J13" s="781" t="s">
        <v>636</v>
      </c>
      <c r="K13" s="610"/>
      <c r="L13" s="610"/>
    </row>
    <row r="14" spans="1:12">
      <c r="A14" s="610"/>
      <c r="B14" s="782" t="s">
        <v>639</v>
      </c>
      <c r="C14" s="780"/>
      <c r="D14" s="780" t="s">
        <v>783</v>
      </c>
      <c r="E14" s="780" t="s">
        <v>1486</v>
      </c>
      <c r="F14" s="780" t="s">
        <v>1487</v>
      </c>
      <c r="G14" s="780" t="s">
        <v>1488</v>
      </c>
      <c r="H14" s="780" t="s">
        <v>1489</v>
      </c>
      <c r="I14" s="780" t="s">
        <v>783</v>
      </c>
      <c r="J14" s="781" t="s">
        <v>639</v>
      </c>
      <c r="K14" s="610"/>
      <c r="L14" s="610"/>
    </row>
    <row r="15" spans="1:12">
      <c r="A15" s="610"/>
      <c r="B15" s="783"/>
      <c r="C15" s="784" t="s">
        <v>648</v>
      </c>
      <c r="D15" s="784" t="s">
        <v>649</v>
      </c>
      <c r="E15" s="784" t="s">
        <v>650</v>
      </c>
      <c r="F15" s="784" t="s">
        <v>651</v>
      </c>
      <c r="G15" s="784" t="s">
        <v>652</v>
      </c>
      <c r="H15" s="784" t="s">
        <v>653</v>
      </c>
      <c r="I15" s="784" t="s">
        <v>1083</v>
      </c>
      <c r="J15" s="785"/>
      <c r="K15" s="610"/>
      <c r="L15" s="610"/>
    </row>
    <row r="16" spans="1:12">
      <c r="A16" s="610"/>
      <c r="B16" s="786"/>
      <c r="C16" s="109" t="s">
        <v>1490</v>
      </c>
      <c r="D16" s="109"/>
      <c r="E16" s="109"/>
      <c r="F16" s="109"/>
      <c r="G16" s="109"/>
      <c r="H16" s="787"/>
      <c r="I16" s="109"/>
      <c r="J16" s="788"/>
      <c r="K16" s="2749"/>
      <c r="L16" s="610"/>
    </row>
    <row r="17" spans="1:12">
      <c r="A17" s="2749"/>
      <c r="B17" s="789">
        <v>1</v>
      </c>
      <c r="C17" s="617" t="s">
        <v>1491</v>
      </c>
      <c r="D17" s="2750">
        <v>-1915</v>
      </c>
      <c r="E17" s="2750"/>
      <c r="F17" s="2750"/>
      <c r="G17" s="2750"/>
      <c r="H17" s="2750">
        <v>1915</v>
      </c>
      <c r="I17" s="2751">
        <f t="shared" ref="I17:I32" si="0">+D17+E17+F17+G17+H17</f>
        <v>0</v>
      </c>
      <c r="J17" s="790">
        <v>1</v>
      </c>
      <c r="K17" s="2749"/>
      <c r="L17" s="610"/>
    </row>
    <row r="18" spans="1:12">
      <c r="A18" s="2749"/>
      <c r="B18" s="789">
        <f>B17+1</f>
        <v>2</v>
      </c>
      <c r="C18" s="617" t="s">
        <v>1364</v>
      </c>
      <c r="D18" s="2750">
        <v>11305</v>
      </c>
      <c r="E18" s="2750"/>
      <c r="F18" s="2752"/>
      <c r="G18" s="2750"/>
      <c r="H18" s="2750"/>
      <c r="I18" s="2753">
        <f t="shared" si="0"/>
        <v>11305</v>
      </c>
      <c r="J18" s="791">
        <f>J17+1</f>
        <v>2</v>
      </c>
      <c r="K18" s="2749"/>
      <c r="L18" s="610"/>
    </row>
    <row r="19" spans="1:12">
      <c r="A19" s="2749"/>
      <c r="B19" s="789">
        <f t="shared" ref="B19:B32" si="1">B18+1</f>
        <v>3</v>
      </c>
      <c r="C19" s="617" t="s">
        <v>1492</v>
      </c>
      <c r="D19" s="2750">
        <v>-390</v>
      </c>
      <c r="E19" s="2750">
        <v>222</v>
      </c>
      <c r="F19" s="2750">
        <v>-63</v>
      </c>
      <c r="G19" s="2750"/>
      <c r="H19" s="2750"/>
      <c r="I19" s="2753">
        <f t="shared" si="0"/>
        <v>-231</v>
      </c>
      <c r="J19" s="791">
        <f t="shared" ref="J19:J32" si="2">J18+1</f>
        <v>3</v>
      </c>
      <c r="K19" s="2749"/>
      <c r="L19" s="610"/>
    </row>
    <row r="20" spans="1:12">
      <c r="A20" s="2749"/>
      <c r="B20" s="789">
        <f t="shared" si="1"/>
        <v>4</v>
      </c>
      <c r="C20" s="617" t="s">
        <v>1493</v>
      </c>
      <c r="D20" s="2750">
        <v>17133</v>
      </c>
      <c r="E20" s="2750">
        <v>5704</v>
      </c>
      <c r="F20" s="2750">
        <v>-3116</v>
      </c>
      <c r="G20" s="2750"/>
      <c r="H20" s="2750"/>
      <c r="I20" s="2753">
        <f t="shared" si="0"/>
        <v>19721</v>
      </c>
      <c r="J20" s="791">
        <f t="shared" si="2"/>
        <v>4</v>
      </c>
      <c r="K20" s="2749"/>
      <c r="L20" s="610"/>
    </row>
    <row r="21" spans="1:12">
      <c r="A21" s="2749"/>
      <c r="B21" s="789">
        <f t="shared" si="1"/>
        <v>5</v>
      </c>
      <c r="C21" s="792" t="s">
        <v>1494</v>
      </c>
      <c r="D21" s="2750">
        <v>4566</v>
      </c>
      <c r="E21" s="2750">
        <v>-85</v>
      </c>
      <c r="F21" s="2750">
        <v>187</v>
      </c>
      <c r="G21" s="2750"/>
      <c r="H21" s="2750"/>
      <c r="I21" s="2753">
        <f t="shared" si="0"/>
        <v>4668</v>
      </c>
      <c r="J21" s="791">
        <f t="shared" si="2"/>
        <v>5</v>
      </c>
      <c r="K21" s="2749"/>
      <c r="L21" s="610"/>
    </row>
    <row r="22" spans="1:12">
      <c r="A22" s="2749"/>
      <c r="B22" s="789">
        <f t="shared" si="1"/>
        <v>6</v>
      </c>
      <c r="C22" s="792" t="s">
        <v>1495</v>
      </c>
      <c r="D22" s="2750">
        <v>2</v>
      </c>
      <c r="E22" s="2750">
        <v>439</v>
      </c>
      <c r="F22" s="2750">
        <v>-81</v>
      </c>
      <c r="G22" s="2750"/>
      <c r="H22" s="2750"/>
      <c r="I22" s="2753">
        <f t="shared" si="0"/>
        <v>360</v>
      </c>
      <c r="J22" s="791">
        <f t="shared" si="2"/>
        <v>6</v>
      </c>
      <c r="K22" s="2749"/>
      <c r="L22" s="610"/>
    </row>
    <row r="23" spans="1:12">
      <c r="A23" s="2749"/>
      <c r="B23" s="789">
        <f t="shared" si="1"/>
        <v>7</v>
      </c>
      <c r="C23" s="617" t="s">
        <v>1369</v>
      </c>
      <c r="D23" s="2750">
        <v>1697</v>
      </c>
      <c r="E23" s="2750"/>
      <c r="F23" s="2750">
        <v>103</v>
      </c>
      <c r="G23" s="2750"/>
      <c r="H23" s="2750"/>
      <c r="I23" s="2753">
        <f t="shared" si="0"/>
        <v>1800</v>
      </c>
      <c r="J23" s="791">
        <f t="shared" si="2"/>
        <v>7</v>
      </c>
      <c r="K23" s="2749"/>
      <c r="L23" s="610"/>
    </row>
    <row r="24" spans="1:12">
      <c r="A24" s="2749"/>
      <c r="B24" s="789">
        <f t="shared" si="1"/>
        <v>8</v>
      </c>
      <c r="C24" s="792" t="s">
        <v>1496</v>
      </c>
      <c r="D24" s="2750">
        <v>-1325</v>
      </c>
      <c r="E24" s="2750"/>
      <c r="F24" s="2750"/>
      <c r="G24" s="2750"/>
      <c r="H24" s="2750">
        <v>1325</v>
      </c>
      <c r="I24" s="2753">
        <f>+D24+E24+F24+G24+H24</f>
        <v>0</v>
      </c>
      <c r="J24" s="791">
        <f t="shared" si="2"/>
        <v>8</v>
      </c>
      <c r="K24" s="2749"/>
      <c r="L24" s="610"/>
    </row>
    <row r="25" spans="1:12">
      <c r="A25" s="2749"/>
      <c r="B25" s="789">
        <f t="shared" si="1"/>
        <v>9</v>
      </c>
      <c r="C25" s="793" t="s">
        <v>1497</v>
      </c>
      <c r="D25" s="2750">
        <v>5299</v>
      </c>
      <c r="E25" s="2750">
        <v>-198</v>
      </c>
      <c r="F25" s="2750"/>
      <c r="G25" s="2750"/>
      <c r="H25" s="2750"/>
      <c r="I25" s="2753">
        <f t="shared" si="0"/>
        <v>5101</v>
      </c>
      <c r="J25" s="791">
        <f t="shared" si="2"/>
        <v>9</v>
      </c>
      <c r="K25" s="2749"/>
      <c r="L25" s="610"/>
    </row>
    <row r="26" spans="1:12">
      <c r="A26" s="2749"/>
      <c r="B26" s="789">
        <f t="shared" si="1"/>
        <v>10</v>
      </c>
      <c r="C26" s="792" t="s">
        <v>1498</v>
      </c>
      <c r="D26" s="2750">
        <v>1062</v>
      </c>
      <c r="E26" s="2750">
        <v>500</v>
      </c>
      <c r="F26" s="2750">
        <v>-45</v>
      </c>
      <c r="G26" s="2750"/>
      <c r="H26" s="2750"/>
      <c r="I26" s="2753">
        <f t="shared" si="0"/>
        <v>1517</v>
      </c>
      <c r="J26" s="791">
        <f t="shared" si="2"/>
        <v>10</v>
      </c>
      <c r="K26" s="2749"/>
      <c r="L26" s="610"/>
    </row>
    <row r="27" spans="1:12">
      <c r="A27" s="2749"/>
      <c r="B27" s="789">
        <f t="shared" si="1"/>
        <v>11</v>
      </c>
      <c r="C27" s="792" t="s">
        <v>1499</v>
      </c>
      <c r="D27" s="2750">
        <v>150</v>
      </c>
      <c r="E27" s="2750"/>
      <c r="F27" s="2750"/>
      <c r="G27" s="2750"/>
      <c r="H27" s="2750"/>
      <c r="I27" s="2753">
        <f t="shared" si="0"/>
        <v>150</v>
      </c>
      <c r="J27" s="791">
        <f t="shared" si="2"/>
        <v>11</v>
      </c>
      <c r="K27" s="2749"/>
      <c r="L27" s="610"/>
    </row>
    <row r="28" spans="1:12">
      <c r="A28" s="2749"/>
      <c r="B28" s="789">
        <f t="shared" si="1"/>
        <v>12</v>
      </c>
      <c r="C28" s="617" t="s">
        <v>1500</v>
      </c>
      <c r="D28" s="2750">
        <v>4220</v>
      </c>
      <c r="E28" s="2750"/>
      <c r="F28" s="2750">
        <v>31</v>
      </c>
      <c r="G28" s="2750"/>
      <c r="H28" s="2750"/>
      <c r="I28" s="2753">
        <f t="shared" si="0"/>
        <v>4251</v>
      </c>
      <c r="J28" s="791">
        <f t="shared" si="2"/>
        <v>12</v>
      </c>
      <c r="K28" s="2749"/>
      <c r="L28" s="610"/>
    </row>
    <row r="29" spans="1:12">
      <c r="A29" s="2749"/>
      <c r="B29" s="789">
        <f t="shared" si="1"/>
        <v>13</v>
      </c>
      <c r="C29" s="617" t="s">
        <v>1375</v>
      </c>
      <c r="D29" s="2750">
        <v>0</v>
      </c>
      <c r="E29" s="2750"/>
      <c r="F29" s="2750"/>
      <c r="G29" s="2750"/>
      <c r="H29" s="2750"/>
      <c r="I29" s="2753">
        <v>0</v>
      </c>
      <c r="J29" s="791">
        <f t="shared" si="2"/>
        <v>13</v>
      </c>
      <c r="K29" s="2749"/>
      <c r="L29" s="610"/>
    </row>
    <row r="30" spans="1:12">
      <c r="A30" s="2749"/>
      <c r="B30" s="789">
        <f t="shared" si="1"/>
        <v>14</v>
      </c>
      <c r="C30" s="792" t="s">
        <v>1501</v>
      </c>
      <c r="D30" s="2752">
        <v>40901</v>
      </c>
      <c r="E30" s="2752">
        <v>-45</v>
      </c>
      <c r="F30" s="2752">
        <v>-2358</v>
      </c>
      <c r="G30" s="2752"/>
      <c r="H30" s="2752"/>
      <c r="I30" s="2753">
        <f t="shared" si="0"/>
        <v>38498</v>
      </c>
      <c r="J30" s="791">
        <f t="shared" si="2"/>
        <v>14</v>
      </c>
      <c r="K30" s="610"/>
      <c r="L30" s="610"/>
    </row>
    <row r="31" spans="1:12">
      <c r="A31" s="2749"/>
      <c r="B31" s="782">
        <f t="shared" si="1"/>
        <v>15</v>
      </c>
      <c r="C31" s="617" t="s">
        <v>1377</v>
      </c>
      <c r="D31" s="2750">
        <v>373738</v>
      </c>
      <c r="E31" s="2750">
        <v>-1212</v>
      </c>
      <c r="F31" s="2750">
        <v>18840</v>
      </c>
      <c r="G31" s="2750"/>
      <c r="H31" s="2750"/>
      <c r="I31" s="2753">
        <f>+D31+E31+F31+G31+H31</f>
        <v>391366</v>
      </c>
      <c r="J31" s="794">
        <f t="shared" si="2"/>
        <v>15</v>
      </c>
      <c r="K31" s="2754"/>
      <c r="L31" s="610"/>
    </row>
    <row r="32" spans="1:12">
      <c r="A32" s="2749"/>
      <c r="B32" s="795">
        <f t="shared" si="1"/>
        <v>16</v>
      </c>
      <c r="C32" s="796" t="s">
        <v>1502</v>
      </c>
      <c r="D32" s="2755">
        <v>98</v>
      </c>
      <c r="E32" s="2755"/>
      <c r="F32" s="2755">
        <v>-19</v>
      </c>
      <c r="G32" s="2755"/>
      <c r="H32" s="2755"/>
      <c r="I32" s="2756">
        <f t="shared" si="0"/>
        <v>79</v>
      </c>
      <c r="J32" s="795">
        <f t="shared" si="2"/>
        <v>16</v>
      </c>
      <c r="K32" s="2754"/>
      <c r="L32" s="610"/>
    </row>
    <row r="33" spans="1:12">
      <c r="A33" s="2749"/>
      <c r="B33" s="795">
        <f>B32+1</f>
        <v>17</v>
      </c>
      <c r="C33" s="797"/>
      <c r="D33" s="2757"/>
      <c r="E33" s="2757"/>
      <c r="F33" s="2757"/>
      <c r="G33" s="2757"/>
      <c r="H33" s="2757"/>
      <c r="I33" s="2758"/>
      <c r="J33" s="795">
        <f>J32+1</f>
        <v>17</v>
      </c>
      <c r="K33" s="2754"/>
      <c r="L33" s="610"/>
    </row>
    <row r="34" spans="1:12">
      <c r="A34" s="2749"/>
      <c r="B34" s="795">
        <f t="shared" ref="B34:B42" si="3">B33+1</f>
        <v>18</v>
      </c>
      <c r="C34" s="795" t="s">
        <v>1503</v>
      </c>
      <c r="D34" s="799">
        <f>SUM(D17:D33)</f>
        <v>456541</v>
      </c>
      <c r="E34" s="799">
        <f>SUM(E17:E32)</f>
        <v>5325</v>
      </c>
      <c r="F34" s="799">
        <f>SUM(F17:F32)</f>
        <v>13479</v>
      </c>
      <c r="G34" s="799"/>
      <c r="H34" s="799">
        <f>SUM(H17:H32)</f>
        <v>3240</v>
      </c>
      <c r="I34" s="799">
        <f>SUM(I17:I32)</f>
        <v>478585</v>
      </c>
      <c r="J34" s="795">
        <f t="shared" ref="J34:J42" si="4">J33+1</f>
        <v>18</v>
      </c>
      <c r="K34" s="2754"/>
      <c r="L34" s="610"/>
    </row>
    <row r="35" spans="1:12">
      <c r="A35" s="2749"/>
      <c r="B35" s="795">
        <f t="shared" si="3"/>
        <v>19</v>
      </c>
      <c r="C35" s="795"/>
      <c r="D35" s="799"/>
      <c r="E35" s="799"/>
      <c r="F35" s="799"/>
      <c r="G35" s="799"/>
      <c r="H35" s="799"/>
      <c r="I35" s="799"/>
      <c r="J35" s="795">
        <f t="shared" si="4"/>
        <v>19</v>
      </c>
      <c r="K35" s="2754"/>
      <c r="L35" s="610"/>
    </row>
    <row r="36" spans="1:12">
      <c r="A36" s="2749"/>
      <c r="B36" s="795">
        <f t="shared" si="3"/>
        <v>20</v>
      </c>
      <c r="C36" s="795"/>
      <c r="D36" s="799"/>
      <c r="E36" s="799"/>
      <c r="F36" s="799"/>
      <c r="G36" s="799"/>
      <c r="H36" s="799"/>
      <c r="I36" s="799"/>
      <c r="J36" s="795">
        <f t="shared" si="4"/>
        <v>20</v>
      </c>
      <c r="K36" s="2754"/>
      <c r="L36" s="610"/>
    </row>
    <row r="37" spans="1:12">
      <c r="A37" s="2749"/>
      <c r="B37" s="795">
        <f t="shared" si="3"/>
        <v>21</v>
      </c>
      <c r="C37" s="617" t="s">
        <v>1382</v>
      </c>
      <c r="D37" s="2750">
        <v>6294</v>
      </c>
      <c r="E37" s="799"/>
      <c r="F37" s="2750"/>
      <c r="G37" s="799"/>
      <c r="H37" s="799"/>
      <c r="I37" s="2753">
        <f t="shared" ref="I37:I42" si="5">+D37+E37+F37+G37+H37</f>
        <v>6294</v>
      </c>
      <c r="J37" s="795">
        <f t="shared" si="4"/>
        <v>21</v>
      </c>
      <c r="K37" s="2754"/>
      <c r="L37" s="610"/>
    </row>
    <row r="38" spans="1:12">
      <c r="A38" s="1740"/>
      <c r="B38" s="798">
        <f t="shared" si="3"/>
        <v>22</v>
      </c>
      <c r="C38" s="617" t="s">
        <v>1384</v>
      </c>
      <c r="D38" s="2750">
        <v>30590</v>
      </c>
      <c r="E38" s="799">
        <v>6500</v>
      </c>
      <c r="F38" s="2750">
        <v>-9419</v>
      </c>
      <c r="G38" s="799"/>
      <c r="H38" s="799"/>
      <c r="I38" s="2753">
        <f t="shared" si="5"/>
        <v>27671</v>
      </c>
      <c r="J38" s="795">
        <f t="shared" si="4"/>
        <v>22</v>
      </c>
      <c r="K38" s="2754"/>
      <c r="L38" s="610"/>
    </row>
    <row r="39" spans="1:12">
      <c r="A39" s="1740"/>
      <c r="B39" s="798">
        <f t="shared" si="3"/>
        <v>23</v>
      </c>
      <c r="C39" s="617" t="s">
        <v>1386</v>
      </c>
      <c r="D39" s="2750">
        <v>0</v>
      </c>
      <c r="E39" s="799"/>
      <c r="F39" s="2750"/>
      <c r="G39" s="799"/>
      <c r="H39" s="799"/>
      <c r="I39" s="2753">
        <f t="shared" si="5"/>
        <v>0</v>
      </c>
      <c r="J39" s="795">
        <f t="shared" si="4"/>
        <v>23</v>
      </c>
      <c r="K39" s="2754"/>
      <c r="L39" s="610"/>
    </row>
    <row r="40" spans="1:12">
      <c r="A40" s="1740"/>
      <c r="B40" s="798">
        <f t="shared" si="3"/>
        <v>24</v>
      </c>
      <c r="C40" s="617" t="s">
        <v>1387</v>
      </c>
      <c r="D40" s="2750">
        <v>6387</v>
      </c>
      <c r="E40" s="799">
        <v>716</v>
      </c>
      <c r="F40" s="2750">
        <v>-534</v>
      </c>
      <c r="G40" s="799"/>
      <c r="H40" s="799"/>
      <c r="I40" s="2753">
        <f t="shared" si="5"/>
        <v>6569</v>
      </c>
      <c r="J40" s="795">
        <f t="shared" si="4"/>
        <v>24</v>
      </c>
      <c r="K40" s="2754"/>
      <c r="L40" s="610"/>
    </row>
    <row r="41" spans="1:12">
      <c r="A41" s="1740"/>
      <c r="B41" s="798">
        <f t="shared" si="3"/>
        <v>25</v>
      </c>
      <c r="C41" s="617" t="s">
        <v>1388</v>
      </c>
      <c r="D41" s="2750">
        <v>20545</v>
      </c>
      <c r="E41" s="799">
        <v>1453</v>
      </c>
      <c r="F41" s="2750">
        <v>-217</v>
      </c>
      <c r="G41" s="799"/>
      <c r="H41" s="799"/>
      <c r="I41" s="2753">
        <f t="shared" si="5"/>
        <v>21781</v>
      </c>
      <c r="J41" s="795">
        <f t="shared" si="4"/>
        <v>25</v>
      </c>
      <c r="K41" s="2754"/>
      <c r="L41" s="610"/>
    </row>
    <row r="42" spans="1:12" ht="11.25" customHeight="1">
      <c r="A42" s="4025" t="s">
        <v>165</v>
      </c>
      <c r="B42" s="798">
        <f t="shared" si="3"/>
        <v>26</v>
      </c>
      <c r="C42" s="787" t="s">
        <v>1389</v>
      </c>
      <c r="D42" s="2750">
        <v>0</v>
      </c>
      <c r="E42" s="2759"/>
      <c r="F42" s="2750"/>
      <c r="G42" s="2759"/>
      <c r="H42" s="2759"/>
      <c r="I42" s="2753">
        <f t="shared" si="5"/>
        <v>0</v>
      </c>
      <c r="J42" s="795">
        <f t="shared" si="4"/>
        <v>26</v>
      </c>
      <c r="K42" s="4026" t="s">
        <v>554</v>
      </c>
      <c r="L42" s="610"/>
    </row>
    <row r="43" spans="1:12">
      <c r="A43" s="4025"/>
      <c r="B43" s="798">
        <f>B42+1</f>
        <v>27</v>
      </c>
      <c r="C43" s="800"/>
      <c r="D43" s="799"/>
      <c r="E43" s="799"/>
      <c r="F43" s="799"/>
      <c r="G43" s="799"/>
      <c r="H43" s="799"/>
      <c r="I43" s="2760"/>
      <c r="J43" s="795">
        <f>J42+1</f>
        <v>27</v>
      </c>
      <c r="K43" s="4026"/>
      <c r="L43" s="610"/>
    </row>
    <row r="44" spans="1:12">
      <c r="A44" s="4025"/>
      <c r="B44" s="798">
        <f t="shared" ref="B44:B48" si="6">B43+1</f>
        <v>28</v>
      </c>
      <c r="C44" s="795" t="s">
        <v>1504</v>
      </c>
      <c r="D44" s="799">
        <f>SUM(D37:D42)</f>
        <v>63816</v>
      </c>
      <c r="E44" s="799">
        <f>SUM(E37:E42)</f>
        <v>8669</v>
      </c>
      <c r="F44" s="799">
        <f>SUM(F37:F42)</f>
        <v>-10170</v>
      </c>
      <c r="G44" s="799"/>
      <c r="H44" s="799">
        <f>SUM(H37:H42)</f>
        <v>0</v>
      </c>
      <c r="I44" s="799">
        <f>SUM(I37:I42)</f>
        <v>62315</v>
      </c>
      <c r="J44" s="795">
        <f t="shared" ref="J44:J48" si="7">J43+1</f>
        <v>28</v>
      </c>
      <c r="K44" s="4026"/>
      <c r="L44" s="610"/>
    </row>
    <row r="45" spans="1:12">
      <c r="A45" s="4025"/>
      <c r="B45" s="798">
        <f t="shared" si="6"/>
        <v>29</v>
      </c>
      <c r="C45" s="800"/>
      <c r="D45" s="799"/>
      <c r="E45" s="799"/>
      <c r="F45" s="799"/>
      <c r="G45" s="799"/>
      <c r="H45" s="799"/>
      <c r="I45" s="2760"/>
      <c r="J45" s="795">
        <f t="shared" si="7"/>
        <v>29</v>
      </c>
      <c r="K45" s="4026"/>
      <c r="L45" s="610"/>
    </row>
    <row r="46" spans="1:12">
      <c r="A46" s="4025"/>
      <c r="B46" s="798">
        <f t="shared" si="6"/>
        <v>30</v>
      </c>
      <c r="C46" s="795" t="s">
        <v>1505</v>
      </c>
      <c r="D46" s="799">
        <f>D34+D44</f>
        <v>520357</v>
      </c>
      <c r="E46" s="799">
        <f>E34+E44</f>
        <v>13994</v>
      </c>
      <c r="F46" s="799">
        <f>F34+F44</f>
        <v>3309</v>
      </c>
      <c r="G46" s="799"/>
      <c r="H46" s="799">
        <f>H34+H44</f>
        <v>3240</v>
      </c>
      <c r="I46" s="799">
        <f>I34+I44</f>
        <v>540900</v>
      </c>
      <c r="J46" s="795">
        <f t="shared" si="7"/>
        <v>30</v>
      </c>
      <c r="K46" s="4026"/>
      <c r="L46" s="610"/>
    </row>
    <row r="47" spans="1:12">
      <c r="A47" s="4025"/>
      <c r="B47" s="798">
        <f t="shared" si="6"/>
        <v>31</v>
      </c>
      <c r="C47" s="793"/>
      <c r="D47" s="2750"/>
      <c r="E47" s="2750"/>
      <c r="F47" s="2750"/>
      <c r="G47" s="2750"/>
      <c r="H47" s="2750"/>
      <c r="I47" s="2753"/>
      <c r="J47" s="795">
        <f t="shared" si="7"/>
        <v>31</v>
      </c>
      <c r="K47" s="4026"/>
      <c r="L47" s="610"/>
    </row>
    <row r="48" spans="1:12">
      <c r="A48" s="4025"/>
      <c r="B48" s="798">
        <f t="shared" si="6"/>
        <v>32</v>
      </c>
      <c r="C48" s="793"/>
      <c r="D48" s="2761"/>
      <c r="E48" s="2761"/>
      <c r="F48" s="2761"/>
      <c r="G48" s="2761"/>
      <c r="H48" s="2761"/>
      <c r="I48" s="2762"/>
      <c r="J48" s="795">
        <f t="shared" si="7"/>
        <v>32</v>
      </c>
      <c r="K48" s="4026"/>
      <c r="L48" s="610"/>
    </row>
    <row r="49" spans="1:12">
      <c r="A49" s="4025"/>
      <c r="B49" s="801" t="s">
        <v>1506</v>
      </c>
      <c r="C49" s="802" t="s">
        <v>1507</v>
      </c>
      <c r="D49" s="2728"/>
      <c r="E49" s="2728"/>
      <c r="F49" s="2728"/>
      <c r="G49" s="2728"/>
      <c r="H49" s="2728"/>
      <c r="I49" s="2728"/>
      <c r="J49" s="2729"/>
      <c r="K49" s="4026"/>
      <c r="L49" s="610"/>
    </row>
    <row r="50" spans="1:12">
      <c r="A50" s="4025"/>
      <c r="B50" s="803"/>
      <c r="C50" s="620"/>
      <c r="D50" s="2523"/>
      <c r="E50" s="2523"/>
      <c r="F50" s="2523"/>
      <c r="G50" s="2523"/>
      <c r="H50" s="2523"/>
      <c r="I50" s="2523"/>
      <c r="J50" s="2524"/>
      <c r="K50" s="4026"/>
      <c r="L50" s="610"/>
    </row>
    <row r="51" spans="1:12">
      <c r="A51" s="4025"/>
      <c r="B51" s="803"/>
      <c r="C51" s="4027" t="s">
        <v>1508</v>
      </c>
      <c r="D51" s="4027"/>
      <c r="E51" s="804"/>
      <c r="F51" s="2523"/>
      <c r="G51" s="2523"/>
      <c r="H51" s="2523"/>
      <c r="I51" s="2523"/>
      <c r="J51" s="2524"/>
      <c r="K51" s="4026"/>
      <c r="L51" s="610"/>
    </row>
    <row r="52" spans="1:12">
      <c r="A52" s="4025"/>
      <c r="B52" s="2523"/>
      <c r="C52" s="620" t="s">
        <v>1509</v>
      </c>
      <c r="D52" s="805">
        <f>+F46</f>
        <v>3309</v>
      </c>
      <c r="E52" s="2529"/>
      <c r="F52" s="2763"/>
      <c r="G52" s="2523"/>
      <c r="H52" s="2523"/>
      <c r="I52" s="2523"/>
      <c r="J52" s="2524"/>
      <c r="K52" s="4026"/>
      <c r="L52" s="610"/>
    </row>
    <row r="53" spans="1:12">
      <c r="A53" s="4025"/>
      <c r="B53" s="2523"/>
      <c r="C53" s="806" t="s">
        <v>1510</v>
      </c>
      <c r="D53" s="807">
        <v>56</v>
      </c>
      <c r="E53" s="2764"/>
      <c r="F53" s="2523"/>
      <c r="G53" s="2523"/>
      <c r="H53" s="2523"/>
      <c r="I53" s="2523"/>
      <c r="J53" s="2524"/>
      <c r="K53" s="4026"/>
      <c r="L53" s="610"/>
    </row>
    <row r="54" spans="1:12" ht="12" customHeight="1">
      <c r="A54" s="4025"/>
      <c r="B54" s="2523"/>
      <c r="C54" s="806" t="s">
        <v>1511</v>
      </c>
      <c r="D54" s="808">
        <v>-1214</v>
      </c>
      <c r="E54" s="2765"/>
      <c r="F54" s="2523"/>
      <c r="G54" s="2523"/>
      <c r="H54" s="2523"/>
      <c r="I54" s="2523"/>
      <c r="J54" s="2524"/>
      <c r="K54" s="4026"/>
      <c r="L54" s="610"/>
    </row>
    <row r="55" spans="1:12" ht="12" thickBot="1">
      <c r="A55" s="4025"/>
      <c r="B55" s="2523"/>
      <c r="C55" s="809" t="s">
        <v>1512</v>
      </c>
      <c r="D55" s="810">
        <f>SUM(D52:D54)</f>
        <v>2151</v>
      </c>
      <c r="E55" s="2523"/>
      <c r="F55" s="2523"/>
      <c r="G55" s="2523"/>
      <c r="H55" s="2523"/>
      <c r="I55" s="2523"/>
      <c r="J55" s="2524"/>
      <c r="K55" s="4026"/>
      <c r="L55" s="610"/>
    </row>
    <row r="56" spans="1:12" ht="12" thickTop="1">
      <c r="A56" s="4025"/>
      <c r="B56" s="1742"/>
      <c r="C56" s="1742"/>
      <c r="D56" s="1742"/>
      <c r="E56" s="1742"/>
      <c r="F56" s="1742"/>
      <c r="G56" s="1742"/>
      <c r="H56" s="1742"/>
      <c r="I56" s="1742"/>
      <c r="J56" s="2734"/>
      <c r="K56" s="4026"/>
      <c r="L56" s="610"/>
    </row>
    <row r="57" spans="1:12">
      <c r="A57" s="610"/>
      <c r="B57" s="610"/>
      <c r="C57" s="610"/>
      <c r="D57" s="610"/>
      <c r="E57" s="610"/>
      <c r="F57" s="610"/>
      <c r="G57" s="610"/>
      <c r="H57" s="610"/>
      <c r="I57" s="610"/>
      <c r="J57" s="610"/>
      <c r="K57" s="2766"/>
      <c r="L57" s="610"/>
    </row>
    <row r="58" spans="1:12">
      <c r="A58" s="610"/>
      <c r="B58" s="610"/>
      <c r="C58" s="610"/>
      <c r="D58" s="610"/>
      <c r="E58" s="610"/>
      <c r="F58" s="610"/>
      <c r="G58" s="610"/>
      <c r="H58" s="610"/>
      <c r="I58" s="610"/>
      <c r="J58" s="610"/>
      <c r="K58" s="2766"/>
      <c r="L58" s="610"/>
    </row>
    <row r="59" spans="1:12">
      <c r="A59" s="610"/>
      <c r="B59" s="610"/>
      <c r="C59" s="610"/>
      <c r="D59" s="610"/>
      <c r="E59" s="610"/>
      <c r="F59" s="610"/>
      <c r="G59" s="610"/>
      <c r="H59" s="610"/>
      <c r="I59" s="610"/>
      <c r="J59" s="610"/>
      <c r="K59" s="610"/>
      <c r="L59" s="610"/>
    </row>
    <row r="60" spans="1:12">
      <c r="A60" s="610"/>
      <c r="B60" s="610"/>
      <c r="C60" s="610"/>
      <c r="D60" s="610"/>
      <c r="E60" s="610"/>
      <c r="F60" s="610"/>
      <c r="G60" s="610"/>
      <c r="H60" s="610"/>
      <c r="I60" s="610"/>
      <c r="J60" s="610"/>
      <c r="K60" s="610"/>
      <c r="L60" s="610"/>
    </row>
    <row r="61" spans="1:12">
      <c r="A61" s="610"/>
      <c r="B61" s="610"/>
      <c r="C61" s="610"/>
      <c r="D61" s="610"/>
      <c r="E61" s="610"/>
      <c r="F61" s="610"/>
      <c r="G61" s="610"/>
      <c r="H61" s="610"/>
      <c r="I61" s="610"/>
      <c r="J61" s="610"/>
      <c r="K61" s="610"/>
      <c r="L61" s="610"/>
    </row>
    <row r="62" spans="1:12">
      <c r="A62" s="610"/>
      <c r="B62" s="610"/>
      <c r="C62" s="610"/>
      <c r="D62" s="610"/>
      <c r="E62" s="610"/>
      <c r="F62" s="610"/>
      <c r="G62" s="610"/>
      <c r="H62" s="610"/>
      <c r="I62" s="610"/>
      <c r="J62" s="610"/>
      <c r="K62" s="610"/>
      <c r="L62" s="610"/>
    </row>
    <row r="63" spans="1:12">
      <c r="A63" s="610"/>
      <c r="B63" s="610"/>
      <c r="C63" s="610"/>
      <c r="D63" s="610"/>
      <c r="E63" s="610"/>
      <c r="F63" s="610"/>
      <c r="G63" s="610"/>
      <c r="H63" s="610"/>
      <c r="I63" s="610"/>
      <c r="J63" s="610"/>
      <c r="K63" s="610"/>
      <c r="L63" s="610"/>
    </row>
  </sheetData>
  <mergeCells count="3">
    <mergeCell ref="A42:A56"/>
    <mergeCell ref="K42:K56"/>
    <mergeCell ref="C51:D51"/>
  </mergeCells>
  <printOptions horizontalCentered="1" verticalCentered="1"/>
  <pageMargins left="1" right="1" top="0.5" bottom="0.5" header="0" footer="0"/>
  <pageSetup scale="54" fitToWidth="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view="pageBreakPreview" zoomScale="90" zoomScaleNormal="100" zoomScaleSheetLayoutView="90" workbookViewId="0"/>
  </sheetViews>
  <sheetFormatPr defaultColWidth="0" defaultRowHeight="11.25" zeroHeight="1"/>
  <cols>
    <col min="1" max="1" width="3.33203125" style="108" customWidth="1"/>
    <col min="2" max="2" width="97" style="108" customWidth="1"/>
    <col min="3" max="3" width="4.83203125" style="108" customWidth="1"/>
    <col min="4" max="6" width="9.33203125" style="108" customWidth="1"/>
    <col min="7" max="16384" width="0" style="108" hidden="1"/>
  </cols>
  <sheetData>
    <row r="1" spans="1:8">
      <c r="A1" s="395" t="s">
        <v>554</v>
      </c>
      <c r="B1" s="455"/>
      <c r="C1" s="608">
        <v>31</v>
      </c>
      <c r="D1" s="396"/>
      <c r="E1" s="812"/>
    </row>
    <row r="2" spans="1:8">
      <c r="A2" s="399" t="s">
        <v>1513</v>
      </c>
      <c r="B2" s="400"/>
      <c r="C2" s="402"/>
    </row>
    <row r="3" spans="1:8">
      <c r="A3" s="457"/>
      <c r="B3" s="453"/>
      <c r="C3" s="813"/>
    </row>
    <row r="4" spans="1:8">
      <c r="A4" s="458" t="s">
        <v>384</v>
      </c>
      <c r="B4" s="452" t="s">
        <v>1514</v>
      </c>
      <c r="C4" s="661"/>
      <c r="D4" s="660"/>
      <c r="E4" s="660"/>
      <c r="F4" s="660"/>
      <c r="G4" s="660"/>
      <c r="H4" s="660"/>
    </row>
    <row r="5" spans="1:8">
      <c r="A5" s="468"/>
      <c r="B5" s="452" t="s">
        <v>1515</v>
      </c>
      <c r="C5" s="661"/>
      <c r="D5" s="660"/>
      <c r="E5" s="660"/>
      <c r="F5" s="660"/>
      <c r="G5" s="660"/>
      <c r="H5" s="660"/>
    </row>
    <row r="6" spans="1:8">
      <c r="A6" s="468"/>
      <c r="B6" s="452" t="s">
        <v>1516</v>
      </c>
      <c r="C6" s="661"/>
      <c r="D6" s="660"/>
      <c r="E6" s="660"/>
      <c r="F6" s="660"/>
      <c r="G6" s="660"/>
      <c r="H6" s="660"/>
    </row>
    <row r="7" spans="1:8">
      <c r="A7" s="468"/>
      <c r="B7" s="452" t="s">
        <v>1517</v>
      </c>
      <c r="C7" s="661"/>
      <c r="D7" s="660"/>
      <c r="E7" s="660"/>
      <c r="F7" s="660"/>
      <c r="G7" s="660"/>
      <c r="H7" s="660"/>
    </row>
    <row r="8" spans="1:8">
      <c r="A8" s="468"/>
      <c r="B8" s="452" t="s">
        <v>1518</v>
      </c>
      <c r="C8" s="661"/>
      <c r="D8" s="660"/>
      <c r="E8" s="660"/>
      <c r="F8" s="660"/>
      <c r="G8" s="660"/>
      <c r="H8" s="660"/>
    </row>
    <row r="9" spans="1:8">
      <c r="A9" s="468"/>
      <c r="B9" s="452" t="s">
        <v>1519</v>
      </c>
      <c r="C9" s="661"/>
      <c r="D9" s="660"/>
      <c r="E9" s="660"/>
      <c r="F9" s="660"/>
      <c r="G9" s="660"/>
      <c r="H9" s="660"/>
    </row>
    <row r="10" spans="1:8">
      <c r="A10" s="468"/>
      <c r="B10" s="452"/>
      <c r="C10" s="661"/>
      <c r="D10" s="660"/>
      <c r="E10" s="660"/>
      <c r="F10" s="660"/>
      <c r="G10" s="660"/>
      <c r="H10" s="660"/>
    </row>
    <row r="11" spans="1:8">
      <c r="A11" s="458" t="s">
        <v>385</v>
      </c>
      <c r="B11" s="452" t="s">
        <v>1520</v>
      </c>
      <c r="C11" s="661"/>
      <c r="D11" s="660"/>
      <c r="E11" s="660"/>
      <c r="F11" s="660"/>
      <c r="G11" s="660"/>
      <c r="H11" s="660"/>
    </row>
    <row r="12" spans="1:8">
      <c r="A12" s="468"/>
      <c r="B12" s="452" t="s">
        <v>1521</v>
      </c>
      <c r="C12" s="661"/>
      <c r="D12" s="660"/>
      <c r="E12" s="660"/>
      <c r="F12" s="660"/>
      <c r="G12" s="660"/>
      <c r="H12" s="660"/>
    </row>
    <row r="13" spans="1:8">
      <c r="A13" s="468"/>
      <c r="B13" s="452" t="s">
        <v>1522</v>
      </c>
      <c r="C13" s="661"/>
      <c r="D13" s="660"/>
      <c r="E13" s="660"/>
      <c r="F13" s="660"/>
      <c r="G13" s="660"/>
      <c r="H13" s="660"/>
    </row>
    <row r="14" spans="1:8">
      <c r="A14" s="468"/>
      <c r="B14" s="452"/>
      <c r="C14" s="661"/>
      <c r="D14" s="660"/>
      <c r="E14" s="660"/>
      <c r="F14" s="660"/>
      <c r="G14" s="660"/>
      <c r="H14" s="660"/>
    </row>
    <row r="15" spans="1:8">
      <c r="A15" s="458" t="s">
        <v>386</v>
      </c>
      <c r="B15" s="452" t="s">
        <v>1523</v>
      </c>
      <c r="C15" s="661"/>
      <c r="D15" s="660"/>
      <c r="E15" s="660"/>
      <c r="F15" s="660"/>
      <c r="G15" s="660"/>
      <c r="H15" s="660"/>
    </row>
    <row r="16" spans="1:8">
      <c r="A16" s="468"/>
      <c r="B16" s="452" t="s">
        <v>1524</v>
      </c>
      <c r="C16" s="661"/>
      <c r="D16" s="660"/>
      <c r="E16" s="660"/>
      <c r="F16" s="660"/>
      <c r="G16" s="660"/>
      <c r="H16" s="660"/>
    </row>
    <row r="17" spans="1:8">
      <c r="A17" s="468"/>
      <c r="B17" s="452"/>
      <c r="C17" s="661"/>
      <c r="D17" s="660"/>
      <c r="E17" s="660"/>
      <c r="F17" s="660"/>
      <c r="G17" s="660"/>
      <c r="H17" s="660"/>
    </row>
    <row r="18" spans="1:8">
      <c r="A18" s="458" t="s">
        <v>387</v>
      </c>
      <c r="B18" s="452" t="s">
        <v>1525</v>
      </c>
      <c r="C18" s="661"/>
      <c r="D18" s="660"/>
      <c r="E18" s="660"/>
      <c r="F18" s="660"/>
      <c r="G18" s="660"/>
      <c r="H18" s="660"/>
    </row>
    <row r="19" spans="1:8">
      <c r="A19" s="468"/>
      <c r="B19" s="452" t="s">
        <v>1526</v>
      </c>
      <c r="C19" s="661"/>
      <c r="D19" s="660"/>
      <c r="E19" s="660"/>
      <c r="F19" s="660"/>
      <c r="G19" s="660"/>
      <c r="H19" s="660"/>
    </row>
    <row r="20" spans="1:8">
      <c r="A20" s="468"/>
      <c r="B20" s="452"/>
      <c r="C20" s="661"/>
      <c r="D20" s="660"/>
      <c r="E20" s="660"/>
      <c r="F20" s="660"/>
      <c r="G20" s="660"/>
      <c r="H20" s="660"/>
    </row>
    <row r="21" spans="1:8">
      <c r="A21" s="458" t="s">
        <v>388</v>
      </c>
      <c r="B21" s="452" t="s">
        <v>1527</v>
      </c>
      <c r="C21" s="661"/>
      <c r="D21" s="660"/>
      <c r="E21" s="660"/>
      <c r="F21" s="660"/>
      <c r="G21" s="660"/>
      <c r="H21" s="660"/>
    </row>
    <row r="22" spans="1:8">
      <c r="A22" s="468"/>
      <c r="B22" s="452"/>
      <c r="C22" s="661"/>
      <c r="D22" s="660"/>
      <c r="E22" s="660"/>
      <c r="F22" s="660"/>
      <c r="G22" s="660"/>
      <c r="H22" s="660"/>
    </row>
    <row r="23" spans="1:8">
      <c r="A23" s="458" t="s">
        <v>389</v>
      </c>
      <c r="B23" s="452" t="s">
        <v>1528</v>
      </c>
      <c r="C23" s="661"/>
      <c r="D23" s="660"/>
      <c r="E23" s="660"/>
      <c r="F23" s="660"/>
      <c r="G23" s="660"/>
      <c r="H23" s="660"/>
    </row>
    <row r="24" spans="1:8">
      <c r="A24" s="468"/>
      <c r="B24" s="452" t="s">
        <v>1529</v>
      </c>
      <c r="C24" s="661"/>
      <c r="D24" s="660"/>
      <c r="E24" s="660"/>
      <c r="F24" s="660"/>
      <c r="G24" s="660"/>
      <c r="H24" s="660"/>
    </row>
    <row r="25" spans="1:8">
      <c r="A25" s="468"/>
      <c r="B25" s="452" t="s">
        <v>1530</v>
      </c>
      <c r="C25" s="661"/>
      <c r="D25" s="660"/>
      <c r="E25" s="660"/>
      <c r="F25" s="660"/>
      <c r="G25" s="660"/>
      <c r="H25" s="660"/>
    </row>
    <row r="26" spans="1:8">
      <c r="A26" s="468"/>
      <c r="B26" s="452" t="s">
        <v>1531</v>
      </c>
      <c r="C26" s="661"/>
      <c r="D26" s="660"/>
      <c r="E26" s="660"/>
      <c r="F26" s="660"/>
      <c r="G26" s="660"/>
      <c r="H26" s="660"/>
    </row>
    <row r="27" spans="1:8">
      <c r="A27" s="468"/>
      <c r="B27" s="452"/>
      <c r="C27" s="661"/>
      <c r="D27" s="660"/>
      <c r="E27" s="660"/>
      <c r="F27" s="660"/>
      <c r="G27" s="660"/>
      <c r="H27" s="660"/>
    </row>
    <row r="28" spans="1:8">
      <c r="A28" s="458" t="s">
        <v>390</v>
      </c>
      <c r="B28" s="452" t="s">
        <v>1532</v>
      </c>
      <c r="C28" s="661"/>
      <c r="D28" s="660"/>
      <c r="E28" s="660"/>
      <c r="F28" s="660"/>
      <c r="G28" s="660"/>
      <c r="H28" s="660"/>
    </row>
    <row r="29" spans="1:8">
      <c r="A29" s="468"/>
      <c r="B29" s="452" t="s">
        <v>1533</v>
      </c>
      <c r="C29" s="661"/>
      <c r="D29" s="660"/>
      <c r="E29" s="660"/>
      <c r="F29" s="660"/>
      <c r="G29" s="660"/>
      <c r="H29" s="660"/>
    </row>
    <row r="30" spans="1:8">
      <c r="A30" s="468"/>
      <c r="B30" s="452"/>
      <c r="C30" s="661"/>
      <c r="D30" s="660"/>
      <c r="E30" s="660"/>
      <c r="F30" s="660"/>
      <c r="G30" s="660"/>
      <c r="H30" s="660"/>
    </row>
    <row r="31" spans="1:8">
      <c r="A31" s="458" t="s">
        <v>391</v>
      </c>
      <c r="B31" s="452" t="s">
        <v>1534</v>
      </c>
      <c r="C31" s="661"/>
      <c r="D31" s="660"/>
      <c r="E31" s="660"/>
      <c r="F31" s="660"/>
      <c r="G31" s="660"/>
      <c r="H31" s="660"/>
    </row>
    <row r="32" spans="1:8">
      <c r="A32" s="468"/>
      <c r="B32" s="452" t="s">
        <v>1535</v>
      </c>
      <c r="C32" s="661"/>
      <c r="D32" s="660"/>
      <c r="E32" s="660"/>
      <c r="F32" s="660"/>
      <c r="G32" s="660"/>
      <c r="H32" s="660"/>
    </row>
    <row r="33" spans="1:8">
      <c r="A33" s="468"/>
      <c r="B33" s="452" t="s">
        <v>1536</v>
      </c>
      <c r="C33" s="661"/>
      <c r="D33" s="660"/>
      <c r="E33" s="660"/>
      <c r="F33" s="660"/>
      <c r="G33" s="660"/>
      <c r="H33" s="660"/>
    </row>
    <row r="34" spans="1:8">
      <c r="A34" s="468"/>
      <c r="B34" s="452" t="s">
        <v>1537</v>
      </c>
      <c r="C34" s="661"/>
      <c r="D34" s="660"/>
      <c r="E34" s="660"/>
      <c r="F34" s="660"/>
      <c r="G34" s="660"/>
      <c r="H34" s="660"/>
    </row>
    <row r="35" spans="1:8">
      <c r="A35" s="468"/>
      <c r="B35" s="452"/>
      <c r="C35" s="661"/>
      <c r="D35" s="660"/>
      <c r="E35" s="660"/>
      <c r="F35" s="660"/>
      <c r="G35" s="660"/>
      <c r="H35" s="660"/>
    </row>
    <row r="36" spans="1:8">
      <c r="A36" s="458" t="s">
        <v>392</v>
      </c>
      <c r="B36" s="452" t="s">
        <v>1538</v>
      </c>
      <c r="C36" s="661"/>
      <c r="D36" s="660"/>
      <c r="E36" s="660"/>
      <c r="F36" s="660"/>
      <c r="G36" s="660"/>
      <c r="H36" s="660"/>
    </row>
    <row r="37" spans="1:8">
      <c r="A37" s="468"/>
      <c r="B37" s="452" t="s">
        <v>1539</v>
      </c>
      <c r="C37" s="661"/>
      <c r="D37" s="660"/>
      <c r="E37" s="660"/>
      <c r="F37" s="660"/>
      <c r="G37" s="660"/>
      <c r="H37" s="660"/>
    </row>
    <row r="38" spans="1:8">
      <c r="A38" s="468"/>
      <c r="B38" s="452" t="s">
        <v>1540</v>
      </c>
      <c r="C38" s="661"/>
      <c r="D38" s="660"/>
      <c r="E38" s="660"/>
      <c r="F38" s="660"/>
      <c r="G38" s="660"/>
      <c r="H38" s="660"/>
    </row>
    <row r="39" spans="1:8">
      <c r="A39" s="468"/>
      <c r="B39" s="452"/>
      <c r="C39" s="661"/>
      <c r="D39" s="660"/>
      <c r="E39" s="660"/>
      <c r="F39" s="660"/>
      <c r="G39" s="660"/>
      <c r="H39" s="660"/>
    </row>
    <row r="40" spans="1:8">
      <c r="A40" s="458" t="s">
        <v>1328</v>
      </c>
      <c r="B40" s="452" t="s">
        <v>1541</v>
      </c>
      <c r="C40" s="661"/>
      <c r="D40" s="660"/>
      <c r="E40" s="660"/>
      <c r="F40" s="660"/>
      <c r="G40" s="660"/>
      <c r="H40" s="660"/>
    </row>
    <row r="41" spans="1:8">
      <c r="A41" s="468"/>
      <c r="B41" s="452" t="s">
        <v>1542</v>
      </c>
      <c r="C41" s="661"/>
      <c r="D41" s="660"/>
      <c r="E41" s="660"/>
      <c r="F41" s="660"/>
      <c r="G41" s="660"/>
      <c r="H41" s="660"/>
    </row>
    <row r="42" spans="1:8">
      <c r="A42" s="464"/>
      <c r="B42" s="407"/>
      <c r="C42" s="667"/>
      <c r="D42" s="660"/>
      <c r="E42" s="660"/>
      <c r="F42" s="660"/>
      <c r="G42" s="660"/>
      <c r="H42" s="660"/>
    </row>
    <row r="43" spans="1:8">
      <c r="A43" s="403" t="s">
        <v>1543</v>
      </c>
      <c r="B43" s="404"/>
      <c r="C43" s="814"/>
      <c r="D43" s="660"/>
      <c r="E43" s="660"/>
      <c r="F43" s="660"/>
      <c r="G43" s="660"/>
      <c r="H43" s="660"/>
    </row>
    <row r="44" spans="1:8">
      <c r="A44" s="468"/>
      <c r="B44" s="660"/>
      <c r="C44" s="661"/>
      <c r="D44" s="660"/>
      <c r="E44" s="660"/>
      <c r="F44" s="660"/>
      <c r="G44" s="660"/>
      <c r="H44" s="660"/>
    </row>
    <row r="45" spans="1:8">
      <c r="A45" s="468"/>
      <c r="B45" s="660"/>
      <c r="C45" s="661"/>
      <c r="D45" s="660"/>
      <c r="E45" s="660"/>
      <c r="F45" s="660"/>
      <c r="G45" s="660"/>
      <c r="H45" s="660"/>
    </row>
    <row r="46" spans="1:8">
      <c r="A46" s="468"/>
      <c r="B46" s="660"/>
      <c r="C46" s="661"/>
      <c r="D46" s="660"/>
      <c r="E46" s="660"/>
      <c r="F46" s="660"/>
      <c r="G46" s="660"/>
      <c r="H46" s="660"/>
    </row>
    <row r="47" spans="1:8">
      <c r="A47" s="468"/>
      <c r="B47" s="660"/>
      <c r="C47" s="661"/>
      <c r="D47" s="660"/>
      <c r="E47" s="660"/>
      <c r="F47" s="660"/>
      <c r="G47" s="660"/>
      <c r="H47" s="660"/>
    </row>
    <row r="48" spans="1:8">
      <c r="A48" s="468"/>
      <c r="B48" s="660"/>
      <c r="C48" s="661"/>
      <c r="D48" s="660"/>
      <c r="E48" s="660"/>
      <c r="F48" s="660"/>
      <c r="G48" s="660"/>
      <c r="H48" s="660"/>
    </row>
    <row r="49" spans="1:8">
      <c r="A49" s="468"/>
      <c r="B49" s="660"/>
      <c r="C49" s="661"/>
      <c r="D49" s="660"/>
      <c r="E49" s="660"/>
      <c r="F49" s="660"/>
      <c r="G49" s="660"/>
      <c r="H49" s="660"/>
    </row>
    <row r="50" spans="1:8">
      <c r="A50" s="468"/>
      <c r="B50" s="660"/>
      <c r="C50" s="661"/>
      <c r="D50" s="660"/>
      <c r="E50" s="660"/>
      <c r="F50" s="660"/>
      <c r="G50" s="660"/>
      <c r="H50" s="660"/>
    </row>
    <row r="51" spans="1:8">
      <c r="A51" s="468"/>
      <c r="B51" s="660"/>
      <c r="C51" s="661"/>
      <c r="D51" s="660"/>
      <c r="E51" s="660"/>
      <c r="F51" s="660"/>
      <c r="G51" s="660"/>
      <c r="H51" s="660"/>
    </row>
    <row r="52" spans="1:8">
      <c r="A52" s="468"/>
      <c r="B52" s="660"/>
      <c r="C52" s="661"/>
      <c r="D52" s="660"/>
      <c r="E52" s="660"/>
      <c r="F52" s="660"/>
      <c r="G52" s="660"/>
      <c r="H52" s="660"/>
    </row>
    <row r="53" spans="1:8">
      <c r="A53" s="468"/>
      <c r="B53" s="660"/>
      <c r="C53" s="661"/>
      <c r="D53" s="660"/>
      <c r="E53" s="660"/>
      <c r="F53" s="660"/>
      <c r="G53" s="660"/>
      <c r="H53" s="660"/>
    </row>
    <row r="54" spans="1:8">
      <c r="A54" s="468"/>
      <c r="B54" s="660"/>
      <c r="C54" s="661"/>
      <c r="D54" s="660"/>
      <c r="E54" s="660"/>
      <c r="F54" s="660"/>
      <c r="G54" s="660"/>
      <c r="H54" s="660"/>
    </row>
    <row r="55" spans="1:8">
      <c r="A55" s="468"/>
      <c r="B55" s="660"/>
      <c r="C55" s="661"/>
      <c r="D55" s="660"/>
      <c r="E55" s="660"/>
      <c r="F55" s="660"/>
      <c r="G55" s="660"/>
      <c r="H55" s="660"/>
    </row>
    <row r="56" spans="1:8">
      <c r="A56" s="468"/>
      <c r="B56" s="660"/>
      <c r="C56" s="661"/>
      <c r="D56" s="660"/>
      <c r="E56" s="660"/>
      <c r="F56" s="660"/>
      <c r="G56" s="660"/>
      <c r="H56" s="660"/>
    </row>
    <row r="57" spans="1:8">
      <c r="A57" s="468"/>
      <c r="B57" s="660"/>
      <c r="C57" s="661"/>
      <c r="D57" s="660"/>
      <c r="E57" s="660"/>
      <c r="F57" s="660"/>
      <c r="G57" s="660"/>
      <c r="H57" s="660"/>
    </row>
    <row r="58" spans="1:8">
      <c r="A58" s="468"/>
      <c r="B58" s="660"/>
      <c r="C58" s="661"/>
      <c r="D58" s="660"/>
      <c r="E58" s="660"/>
      <c r="F58" s="660"/>
      <c r="G58" s="660"/>
      <c r="H58" s="660"/>
    </row>
    <row r="59" spans="1:8">
      <c r="A59" s="468"/>
      <c r="B59" s="660"/>
      <c r="C59" s="661"/>
      <c r="D59" s="660"/>
      <c r="E59" s="660"/>
      <c r="F59" s="660"/>
      <c r="G59" s="660"/>
      <c r="H59" s="660"/>
    </row>
    <row r="60" spans="1:8">
      <c r="A60" s="468"/>
      <c r="B60" s="660"/>
      <c r="C60" s="661"/>
      <c r="D60" s="660"/>
      <c r="E60" s="660"/>
      <c r="F60" s="660"/>
      <c r="G60" s="660"/>
      <c r="H60" s="660"/>
    </row>
    <row r="61" spans="1:8">
      <c r="A61" s="468"/>
      <c r="B61" s="660"/>
      <c r="C61" s="661"/>
      <c r="D61" s="660"/>
      <c r="E61" s="660"/>
      <c r="F61" s="660"/>
      <c r="G61" s="660"/>
      <c r="H61" s="660"/>
    </row>
    <row r="62" spans="1:8">
      <c r="A62" s="468"/>
      <c r="B62" s="660"/>
      <c r="C62" s="661"/>
      <c r="D62" s="660"/>
      <c r="E62" s="660"/>
      <c r="F62" s="660"/>
      <c r="G62" s="660"/>
      <c r="H62" s="660"/>
    </row>
    <row r="63" spans="1:8">
      <c r="A63" s="468"/>
      <c r="B63" s="660"/>
      <c r="C63" s="661"/>
      <c r="D63" s="660"/>
      <c r="E63" s="660"/>
      <c r="F63" s="660"/>
      <c r="G63" s="660"/>
      <c r="H63" s="660"/>
    </row>
    <row r="64" spans="1:8">
      <c r="A64" s="468"/>
      <c r="B64" s="660"/>
      <c r="C64" s="661"/>
      <c r="D64" s="660"/>
      <c r="E64" s="660"/>
      <c r="F64" s="660"/>
      <c r="G64" s="660"/>
      <c r="H64" s="660"/>
    </row>
    <row r="65" spans="1:8">
      <c r="A65" s="468"/>
      <c r="B65" s="660"/>
      <c r="C65" s="661"/>
      <c r="D65" s="660"/>
      <c r="E65" s="660"/>
      <c r="F65" s="660"/>
      <c r="G65" s="660"/>
      <c r="H65" s="660"/>
    </row>
    <row r="66" spans="1:8">
      <c r="A66" s="468"/>
      <c r="B66" s="660"/>
      <c r="C66" s="661"/>
      <c r="D66" s="660"/>
      <c r="E66" s="660"/>
      <c r="F66" s="660"/>
      <c r="G66" s="660"/>
      <c r="H66" s="660"/>
    </row>
    <row r="67" spans="1:8">
      <c r="A67" s="468"/>
      <c r="B67" s="660"/>
      <c r="C67" s="661"/>
      <c r="D67" s="660"/>
      <c r="E67" s="660"/>
      <c r="F67" s="660"/>
      <c r="G67" s="660"/>
      <c r="H67" s="660"/>
    </row>
    <row r="68" spans="1:8">
      <c r="A68" s="464"/>
      <c r="B68" s="428"/>
      <c r="C68" s="667"/>
      <c r="D68" s="660"/>
      <c r="E68" s="660"/>
      <c r="F68" s="660"/>
      <c r="G68" s="660"/>
      <c r="H68" s="660"/>
    </row>
    <row r="69" spans="1:8">
      <c r="A69" s="454" t="s">
        <v>165</v>
      </c>
      <c r="B69" s="660"/>
      <c r="C69" s="660"/>
      <c r="D69" s="660"/>
      <c r="E69" s="660"/>
      <c r="F69" s="660"/>
      <c r="G69" s="660"/>
      <c r="H69" s="660"/>
    </row>
    <row r="70" spans="1:8"/>
    <row r="71" spans="1:8"/>
    <row r="72" spans="1:8" hidden="1">
      <c r="A72" s="812" t="s">
        <v>1544</v>
      </c>
      <c r="B72" s="453"/>
      <c r="C72" s="815">
        <v>39</v>
      </c>
      <c r="D72" s="660"/>
    </row>
    <row r="73" spans="1:8" hidden="1">
      <c r="A73" s="399" t="s">
        <v>1545</v>
      </c>
      <c r="B73" s="816"/>
      <c r="C73" s="654"/>
      <c r="D73" s="660"/>
    </row>
    <row r="74" spans="1:8" hidden="1">
      <c r="A74" s="468"/>
      <c r="B74" s="660"/>
      <c r="C74" s="661"/>
      <c r="D74" s="660"/>
    </row>
    <row r="75" spans="1:8" hidden="1">
      <c r="A75" s="468"/>
      <c r="B75" s="660"/>
      <c r="C75" s="661"/>
      <c r="D75" s="660"/>
    </row>
    <row r="76" spans="1:8" hidden="1">
      <c r="A76" s="468"/>
      <c r="B76" s="660"/>
      <c r="C76" s="661"/>
      <c r="D76" s="660"/>
    </row>
    <row r="77" spans="1:8" hidden="1">
      <c r="A77" s="468"/>
      <c r="B77" s="660"/>
      <c r="C77" s="661"/>
      <c r="D77" s="660"/>
    </row>
    <row r="78" spans="1:8" hidden="1">
      <c r="A78" s="468"/>
      <c r="B78" s="660"/>
      <c r="C78" s="661"/>
      <c r="D78" s="660"/>
    </row>
    <row r="79" spans="1:8" hidden="1">
      <c r="A79" s="468"/>
      <c r="B79" s="660"/>
      <c r="C79" s="661"/>
      <c r="D79" s="660"/>
    </row>
    <row r="80" spans="1:8" hidden="1">
      <c r="A80" s="468"/>
      <c r="B80" s="660"/>
      <c r="C80" s="661"/>
      <c r="D80" s="660"/>
    </row>
    <row r="81" spans="1:4" hidden="1">
      <c r="A81" s="468"/>
      <c r="B81" s="660"/>
      <c r="C81" s="661"/>
      <c r="D81" s="660"/>
    </row>
    <row r="82" spans="1:4" hidden="1">
      <c r="A82" s="468"/>
      <c r="B82" s="660"/>
      <c r="C82" s="661"/>
      <c r="D82" s="660"/>
    </row>
    <row r="83" spans="1:4" hidden="1">
      <c r="A83" s="468"/>
      <c r="B83" s="660"/>
      <c r="C83" s="661"/>
      <c r="D83" s="660"/>
    </row>
    <row r="84" spans="1:4" hidden="1">
      <c r="A84" s="468"/>
      <c r="B84" s="660"/>
      <c r="C84" s="661"/>
      <c r="D84" s="660"/>
    </row>
    <row r="85" spans="1:4" hidden="1">
      <c r="A85" s="468"/>
      <c r="B85" s="660"/>
      <c r="C85" s="661"/>
      <c r="D85" s="660"/>
    </row>
    <row r="86" spans="1:4" hidden="1">
      <c r="A86" s="468"/>
      <c r="B86" s="660"/>
      <c r="C86" s="661"/>
      <c r="D86" s="660"/>
    </row>
    <row r="87" spans="1:4" hidden="1">
      <c r="A87" s="468"/>
      <c r="B87" s="660"/>
      <c r="C87" s="661"/>
      <c r="D87" s="660"/>
    </row>
    <row r="88" spans="1:4" hidden="1">
      <c r="A88" s="468"/>
      <c r="B88" s="660"/>
      <c r="C88" s="661"/>
      <c r="D88" s="660"/>
    </row>
    <row r="89" spans="1:4" hidden="1">
      <c r="A89" s="468"/>
      <c r="B89" s="660"/>
      <c r="C89" s="661"/>
      <c r="D89" s="660"/>
    </row>
    <row r="90" spans="1:4" hidden="1">
      <c r="A90" s="468"/>
      <c r="B90" s="660"/>
      <c r="C90" s="661"/>
      <c r="D90" s="660"/>
    </row>
    <row r="91" spans="1:4" hidden="1">
      <c r="A91" s="468"/>
      <c r="B91" s="660"/>
      <c r="C91" s="661"/>
      <c r="D91" s="660"/>
    </row>
    <row r="92" spans="1:4" hidden="1">
      <c r="A92" s="468"/>
      <c r="B92" s="660"/>
      <c r="C92" s="661"/>
      <c r="D92" s="660"/>
    </row>
    <row r="93" spans="1:4" hidden="1">
      <c r="A93" s="468"/>
      <c r="B93" s="660"/>
      <c r="C93" s="661"/>
      <c r="D93" s="660"/>
    </row>
    <row r="94" spans="1:4" hidden="1">
      <c r="A94" s="468"/>
      <c r="B94" s="660"/>
      <c r="C94" s="661"/>
      <c r="D94" s="660"/>
    </row>
    <row r="95" spans="1:4" hidden="1">
      <c r="A95" s="468"/>
      <c r="B95" s="660"/>
      <c r="C95" s="661"/>
      <c r="D95" s="660"/>
    </row>
    <row r="96" spans="1:4" hidden="1">
      <c r="A96" s="468"/>
      <c r="B96" s="660"/>
      <c r="C96" s="661"/>
      <c r="D96" s="660"/>
    </row>
    <row r="97" spans="1:4" hidden="1">
      <c r="A97" s="468"/>
      <c r="B97" s="660"/>
      <c r="C97" s="661"/>
      <c r="D97" s="660"/>
    </row>
    <row r="98" spans="1:4" hidden="1">
      <c r="A98" s="468"/>
      <c r="B98" s="660"/>
      <c r="C98" s="661"/>
      <c r="D98" s="660"/>
    </row>
    <row r="99" spans="1:4" hidden="1">
      <c r="A99" s="468"/>
      <c r="B99" s="660"/>
      <c r="C99" s="661"/>
      <c r="D99" s="660"/>
    </row>
    <row r="100" spans="1:4" hidden="1">
      <c r="A100" s="468"/>
      <c r="B100" s="660"/>
      <c r="C100" s="661"/>
      <c r="D100" s="660"/>
    </row>
    <row r="101" spans="1:4" hidden="1">
      <c r="A101" s="468"/>
      <c r="B101" s="660"/>
      <c r="C101" s="661"/>
      <c r="D101" s="660"/>
    </row>
    <row r="102" spans="1:4" hidden="1">
      <c r="A102" s="468"/>
      <c r="B102" s="660"/>
      <c r="C102" s="661"/>
      <c r="D102" s="660"/>
    </row>
    <row r="103" spans="1:4" hidden="1">
      <c r="A103" s="468"/>
      <c r="B103" s="660"/>
      <c r="C103" s="661"/>
      <c r="D103" s="660"/>
    </row>
    <row r="104" spans="1:4" hidden="1">
      <c r="A104" s="468"/>
      <c r="B104" s="660"/>
      <c r="C104" s="661"/>
      <c r="D104" s="660"/>
    </row>
    <row r="105" spans="1:4" hidden="1">
      <c r="A105" s="468"/>
      <c r="B105" s="660"/>
      <c r="C105" s="661"/>
      <c r="D105" s="660"/>
    </row>
    <row r="106" spans="1:4" hidden="1">
      <c r="A106" s="468"/>
      <c r="B106" s="660"/>
      <c r="C106" s="661"/>
      <c r="D106" s="660"/>
    </row>
    <row r="107" spans="1:4" hidden="1">
      <c r="A107" s="468"/>
      <c r="B107" s="660"/>
      <c r="C107" s="661"/>
      <c r="D107" s="660"/>
    </row>
    <row r="108" spans="1:4" hidden="1">
      <c r="A108" s="468"/>
      <c r="B108" s="660"/>
      <c r="C108" s="661"/>
      <c r="D108" s="660"/>
    </row>
    <row r="109" spans="1:4" hidden="1">
      <c r="A109" s="468"/>
      <c r="B109" s="660"/>
      <c r="C109" s="661"/>
      <c r="D109" s="660"/>
    </row>
    <row r="110" spans="1:4" hidden="1">
      <c r="A110" s="468"/>
      <c r="B110" s="660"/>
      <c r="C110" s="661"/>
      <c r="D110" s="660"/>
    </row>
    <row r="111" spans="1:4" hidden="1">
      <c r="A111" s="468"/>
      <c r="B111" s="660"/>
      <c r="C111" s="661"/>
      <c r="D111" s="660"/>
    </row>
    <row r="112" spans="1:4" hidden="1">
      <c r="A112" s="468"/>
      <c r="B112" s="660"/>
      <c r="C112" s="661"/>
      <c r="D112" s="660"/>
    </row>
    <row r="113" spans="1:4" hidden="1">
      <c r="A113" s="468"/>
      <c r="B113" s="660"/>
      <c r="C113" s="661"/>
      <c r="D113" s="660"/>
    </row>
    <row r="114" spans="1:4" hidden="1">
      <c r="A114" s="468"/>
      <c r="B114" s="660"/>
      <c r="C114" s="661"/>
      <c r="D114" s="660"/>
    </row>
    <row r="115" spans="1:4" hidden="1">
      <c r="A115" s="468"/>
      <c r="B115" s="660"/>
      <c r="C115" s="661"/>
      <c r="D115" s="660"/>
    </row>
    <row r="116" spans="1:4" hidden="1">
      <c r="A116" s="468"/>
      <c r="B116" s="660"/>
      <c r="C116" s="661"/>
      <c r="D116" s="660"/>
    </row>
    <row r="117" spans="1:4" hidden="1">
      <c r="A117" s="468"/>
      <c r="B117" s="660"/>
      <c r="C117" s="661"/>
      <c r="D117" s="660"/>
    </row>
    <row r="118" spans="1:4" hidden="1">
      <c r="A118" s="468"/>
      <c r="B118" s="660"/>
      <c r="C118" s="661"/>
      <c r="D118" s="660"/>
    </row>
    <row r="119" spans="1:4" hidden="1">
      <c r="A119" s="468"/>
      <c r="B119" s="660"/>
      <c r="C119" s="661"/>
      <c r="D119" s="660"/>
    </row>
    <row r="120" spans="1:4" hidden="1">
      <c r="A120" s="468"/>
      <c r="B120" s="660"/>
      <c r="C120" s="661"/>
      <c r="D120" s="660"/>
    </row>
    <row r="121" spans="1:4" hidden="1">
      <c r="A121" s="468"/>
      <c r="B121" s="660"/>
      <c r="C121" s="661"/>
      <c r="D121" s="660"/>
    </row>
    <row r="122" spans="1:4" hidden="1">
      <c r="A122" s="468"/>
      <c r="B122" s="660"/>
      <c r="C122" s="661"/>
      <c r="D122" s="660"/>
    </row>
    <row r="123" spans="1:4" hidden="1">
      <c r="A123" s="468"/>
      <c r="B123" s="660"/>
      <c r="C123" s="661"/>
      <c r="D123" s="660"/>
    </row>
    <row r="124" spans="1:4" hidden="1">
      <c r="A124" s="468"/>
      <c r="B124" s="660"/>
      <c r="C124" s="661"/>
      <c r="D124" s="660"/>
    </row>
    <row r="125" spans="1:4" hidden="1">
      <c r="A125" s="468"/>
      <c r="B125" s="660"/>
      <c r="C125" s="661"/>
      <c r="D125" s="660"/>
    </row>
    <row r="126" spans="1:4" hidden="1">
      <c r="A126" s="468"/>
      <c r="B126" s="660"/>
      <c r="C126" s="661"/>
      <c r="D126" s="660"/>
    </row>
    <row r="127" spans="1:4" hidden="1">
      <c r="A127" s="468"/>
      <c r="B127" s="660"/>
      <c r="C127" s="661"/>
      <c r="D127" s="660"/>
    </row>
    <row r="128" spans="1:4" hidden="1">
      <c r="A128" s="468"/>
      <c r="B128" s="660"/>
      <c r="C128" s="661"/>
      <c r="D128" s="660"/>
    </row>
    <row r="129" spans="1:3" hidden="1">
      <c r="A129" s="457"/>
      <c r="B129" s="453"/>
      <c r="C129" s="813"/>
    </row>
    <row r="130" spans="1:3" hidden="1">
      <c r="A130" s="457"/>
      <c r="B130" s="453"/>
      <c r="C130" s="813"/>
    </row>
    <row r="131" spans="1:3" hidden="1">
      <c r="A131" s="817"/>
      <c r="B131" s="408"/>
      <c r="C131" s="818"/>
    </row>
    <row r="132" spans="1:3" hidden="1">
      <c r="A132" s="812" t="s">
        <v>165</v>
      </c>
    </row>
    <row r="133" spans="1:3"/>
  </sheetData>
  <printOptions horizontalCentered="1" verticalCentered="1"/>
  <pageMargins left="1" right="1" top="0.5" bottom="0.5" header="0" footer="0"/>
  <pageSetup scale="86" fitToHeight="0" orientation="portrait" r:id="rId1"/>
  <headerFooter alignWithMargins="0"/>
  <colBreaks count="1" manualBreakCount="1">
    <brk id="1" max="6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view="pageBreakPreview" topLeftCell="A40" zoomScale="90" zoomScaleNormal="75" zoomScaleSheetLayoutView="90" workbookViewId="0">
      <pane xSplit="4" topLeftCell="E1" activePane="topRight" state="frozen"/>
      <selection pane="topRight" activeCell="E40" sqref="E40"/>
    </sheetView>
  </sheetViews>
  <sheetFormatPr defaultColWidth="0" defaultRowHeight="11.25" zeroHeight="1"/>
  <cols>
    <col min="1" max="1" width="4.5" style="863" customWidth="1"/>
    <col min="2" max="2" width="6.83203125" style="863" customWidth="1"/>
    <col min="3" max="3" width="6.33203125" style="863" customWidth="1"/>
    <col min="4" max="4" width="45.5" style="863" customWidth="1"/>
    <col min="5" max="7" width="17.83203125" style="863" customWidth="1"/>
    <col min="8" max="8" width="4.5" style="863" customWidth="1"/>
    <col min="9" max="9" width="4.6640625" style="863" customWidth="1"/>
    <col min="10" max="10" width="6.83203125" style="863" customWidth="1"/>
    <col min="11" max="12" width="24.83203125" style="863" customWidth="1"/>
    <col min="13" max="14" width="25.83203125" style="863" customWidth="1"/>
    <col min="15" max="15" width="4.5" style="863" customWidth="1"/>
    <col min="16" max="16" width="11" style="826" bestFit="1" customWidth="1"/>
    <col min="17" max="18" width="9.33203125" style="863" customWidth="1"/>
    <col min="19" max="16384" width="0" style="863" hidden="1"/>
  </cols>
  <sheetData>
    <row r="1" spans="1:18" ht="15" customHeight="1">
      <c r="A1" s="819">
        <v>32</v>
      </c>
      <c r="B1" s="819"/>
      <c r="C1" s="819"/>
      <c r="D1" s="820"/>
      <c r="E1" s="820"/>
      <c r="F1" s="821"/>
      <c r="G1" s="822"/>
      <c r="H1" s="823" t="s">
        <v>554</v>
      </c>
      <c r="I1" s="824" t="str">
        <f>H1</f>
        <v>Road Initials:  BNSF               Year 2015</v>
      </c>
      <c r="J1" s="820"/>
      <c r="K1" s="820"/>
      <c r="L1" s="820"/>
      <c r="M1" s="820"/>
      <c r="N1" s="820"/>
      <c r="O1" s="825">
        <v>33</v>
      </c>
    </row>
    <row r="2" spans="1:18" ht="15" customHeight="1">
      <c r="A2" s="827" t="s">
        <v>1546</v>
      </c>
      <c r="B2" s="2767"/>
      <c r="C2" s="2767"/>
      <c r="D2" s="2767"/>
      <c r="E2" s="2767"/>
      <c r="F2" s="2767"/>
      <c r="G2" s="2767"/>
      <c r="H2" s="2768"/>
      <c r="I2" s="828" t="s">
        <v>1547</v>
      </c>
      <c r="J2" s="829"/>
      <c r="K2" s="829"/>
      <c r="L2" s="829"/>
      <c r="M2" s="829"/>
      <c r="N2" s="829"/>
      <c r="O2" s="830"/>
    </row>
    <row r="3" spans="1:18" ht="15" customHeight="1">
      <c r="A3" s="2203" t="s">
        <v>705</v>
      </c>
      <c r="B3" s="831"/>
      <c r="C3" s="831"/>
      <c r="D3" s="831"/>
      <c r="E3" s="831"/>
      <c r="F3" s="831"/>
      <c r="G3" s="831"/>
      <c r="H3" s="2768"/>
      <c r="I3" s="2206" t="s">
        <v>705</v>
      </c>
      <c r="J3" s="831"/>
      <c r="K3" s="831"/>
      <c r="L3" s="831"/>
      <c r="M3" s="831"/>
      <c r="N3" s="831"/>
      <c r="O3" s="2769"/>
    </row>
    <row r="4" spans="1:18" ht="15" customHeight="1">
      <c r="A4" s="2770"/>
      <c r="B4" s="832"/>
      <c r="C4" s="832"/>
      <c r="D4" s="832"/>
      <c r="E4" s="832"/>
      <c r="F4" s="832"/>
      <c r="G4" s="832"/>
      <c r="H4" s="2771"/>
      <c r="I4" s="2772"/>
      <c r="J4" s="832"/>
      <c r="K4" s="832"/>
      <c r="L4" s="832"/>
      <c r="M4" s="832"/>
      <c r="N4" s="832"/>
      <c r="O4" s="2773"/>
    </row>
    <row r="5" spans="1:18" ht="15" customHeight="1">
      <c r="A5" s="833"/>
      <c r="B5" s="833"/>
      <c r="C5" s="834"/>
      <c r="D5" s="835"/>
      <c r="E5" s="836"/>
      <c r="F5" s="836" t="s">
        <v>1548</v>
      </c>
      <c r="G5" s="836" t="s">
        <v>1548</v>
      </c>
      <c r="H5" s="837"/>
      <c r="I5" s="838"/>
      <c r="J5" s="833"/>
      <c r="K5" s="839"/>
      <c r="L5" s="839"/>
      <c r="M5" s="839"/>
      <c r="N5" s="839"/>
      <c r="O5" s="839"/>
      <c r="P5" s="840"/>
      <c r="Q5" s="841"/>
      <c r="R5" s="841"/>
    </row>
    <row r="6" spans="1:18" ht="15" customHeight="1">
      <c r="A6" s="842"/>
      <c r="B6" s="842"/>
      <c r="C6" s="843"/>
      <c r="D6" s="839"/>
      <c r="E6" s="844" t="s">
        <v>1475</v>
      </c>
      <c r="F6" s="844" t="s">
        <v>1549</v>
      </c>
      <c r="G6" s="844" t="s">
        <v>1550</v>
      </c>
      <c r="H6" s="845"/>
      <c r="I6" s="846"/>
      <c r="J6" s="842"/>
      <c r="K6" s="839"/>
      <c r="L6" s="839"/>
      <c r="M6" s="839"/>
      <c r="N6" s="839"/>
      <c r="O6" s="839"/>
      <c r="P6" s="840"/>
      <c r="Q6" s="841"/>
      <c r="R6" s="841"/>
    </row>
    <row r="7" spans="1:18" ht="15" customHeight="1">
      <c r="A7" s="844" t="s">
        <v>636</v>
      </c>
      <c r="B7" s="844" t="s">
        <v>778</v>
      </c>
      <c r="C7" s="843"/>
      <c r="D7" s="839"/>
      <c r="E7" s="844" t="s">
        <v>1551</v>
      </c>
      <c r="F7" s="844" t="s">
        <v>1552</v>
      </c>
      <c r="G7" s="844" t="s">
        <v>1553</v>
      </c>
      <c r="H7" s="845" t="s">
        <v>636</v>
      </c>
      <c r="I7" s="846" t="s">
        <v>636</v>
      </c>
      <c r="J7" s="844" t="s">
        <v>778</v>
      </c>
      <c r="K7" s="847" t="s">
        <v>1554</v>
      </c>
      <c r="L7" s="847" t="s">
        <v>1555</v>
      </c>
      <c r="M7" s="847" t="s">
        <v>1556</v>
      </c>
      <c r="N7" s="847" t="s">
        <v>1475</v>
      </c>
      <c r="O7" s="844" t="s">
        <v>636</v>
      </c>
      <c r="P7" s="848"/>
      <c r="Q7" s="841"/>
      <c r="R7" s="841"/>
    </row>
    <row r="8" spans="1:18" ht="15" customHeight="1">
      <c r="A8" s="844" t="s">
        <v>639</v>
      </c>
      <c r="B8" s="844" t="s">
        <v>639</v>
      </c>
      <c r="C8" s="2774"/>
      <c r="D8" s="847" t="s">
        <v>779</v>
      </c>
      <c r="E8" s="844" t="s">
        <v>783</v>
      </c>
      <c r="F8" s="844" t="s">
        <v>1557</v>
      </c>
      <c r="G8" s="844" t="s">
        <v>1558</v>
      </c>
      <c r="H8" s="845" t="s">
        <v>639</v>
      </c>
      <c r="I8" s="846" t="s">
        <v>639</v>
      </c>
      <c r="J8" s="844" t="s">
        <v>639</v>
      </c>
      <c r="K8" s="847" t="s">
        <v>1559</v>
      </c>
      <c r="L8" s="847" t="s">
        <v>1559</v>
      </c>
      <c r="M8" s="847" t="s">
        <v>1559</v>
      </c>
      <c r="N8" s="847" t="s">
        <v>1560</v>
      </c>
      <c r="O8" s="844" t="s">
        <v>639</v>
      </c>
      <c r="P8" s="848"/>
      <c r="Q8" s="841"/>
      <c r="R8" s="841"/>
    </row>
    <row r="9" spans="1:18" ht="15" customHeight="1" thickBot="1">
      <c r="A9" s="849"/>
      <c r="B9" s="842"/>
      <c r="C9" s="850"/>
      <c r="D9" s="853" t="s">
        <v>648</v>
      </c>
      <c r="E9" s="844" t="s">
        <v>649</v>
      </c>
      <c r="F9" s="844" t="s">
        <v>650</v>
      </c>
      <c r="G9" s="844" t="s">
        <v>651</v>
      </c>
      <c r="H9" s="851"/>
      <c r="I9" s="852"/>
      <c r="J9" s="849"/>
      <c r="K9" s="847" t="s">
        <v>652</v>
      </c>
      <c r="L9" s="847" t="s">
        <v>653</v>
      </c>
      <c r="M9" s="847" t="s">
        <v>1083</v>
      </c>
      <c r="N9" s="847" t="s">
        <v>1084</v>
      </c>
      <c r="O9" s="853"/>
      <c r="P9" s="848"/>
      <c r="Q9" s="841"/>
      <c r="R9" s="841"/>
    </row>
    <row r="10" spans="1:18" ht="15" customHeight="1">
      <c r="A10" s="854">
        <v>1</v>
      </c>
      <c r="B10" s="2775">
        <v>2</v>
      </c>
      <c r="C10" s="855" t="s">
        <v>1561</v>
      </c>
      <c r="D10" s="856" t="s">
        <v>1562</v>
      </c>
      <c r="E10" s="857">
        <v>4979240</v>
      </c>
      <c r="F10" s="858"/>
      <c r="G10" s="859"/>
      <c r="H10" s="860">
        <v>1</v>
      </c>
      <c r="I10" s="861">
        <v>1</v>
      </c>
      <c r="J10" s="850">
        <v>2</v>
      </c>
      <c r="K10" s="857">
        <v>67842</v>
      </c>
      <c r="L10" s="862">
        <v>10499</v>
      </c>
      <c r="M10" s="2776">
        <f t="shared" ref="M10:M37" si="0">K10-L10</f>
        <v>57343</v>
      </c>
      <c r="N10" s="2211">
        <f>E10+M10</f>
        <v>5036583</v>
      </c>
      <c r="O10" s="853">
        <v>1</v>
      </c>
      <c r="P10" s="863"/>
      <c r="R10" s="841"/>
    </row>
    <row r="11" spans="1:18" ht="15" customHeight="1">
      <c r="A11" s="854">
        <v>2</v>
      </c>
      <c r="B11" s="2775">
        <v>3</v>
      </c>
      <c r="C11" s="855">
        <v>-3</v>
      </c>
      <c r="D11" s="856" t="s">
        <v>1563</v>
      </c>
      <c r="E11" s="864">
        <v>8890621</v>
      </c>
      <c r="F11" s="865"/>
      <c r="G11" s="866"/>
      <c r="H11" s="860">
        <v>2</v>
      </c>
      <c r="I11" s="861">
        <v>2</v>
      </c>
      <c r="J11" s="850">
        <v>3</v>
      </c>
      <c r="K11" s="864">
        <v>365434</v>
      </c>
      <c r="L11" s="867">
        <v>23492</v>
      </c>
      <c r="M11" s="2777">
        <f t="shared" si="0"/>
        <v>341942</v>
      </c>
      <c r="N11" s="2212">
        <f>E11+M11</f>
        <v>9232563</v>
      </c>
      <c r="O11" s="853">
        <v>2</v>
      </c>
      <c r="P11" s="863"/>
      <c r="R11" s="841"/>
    </row>
    <row r="12" spans="1:18" ht="15" customHeight="1">
      <c r="A12" s="854">
        <v>3</v>
      </c>
      <c r="B12" s="2775">
        <v>4</v>
      </c>
      <c r="C12" s="855">
        <v>-4</v>
      </c>
      <c r="D12" s="856" t="s">
        <v>1564</v>
      </c>
      <c r="E12" s="864">
        <v>46774</v>
      </c>
      <c r="F12" s="865"/>
      <c r="G12" s="866"/>
      <c r="H12" s="860">
        <v>3</v>
      </c>
      <c r="I12" s="861">
        <v>3</v>
      </c>
      <c r="J12" s="850">
        <v>4</v>
      </c>
      <c r="K12" s="864">
        <v>5008</v>
      </c>
      <c r="L12" s="867">
        <v>1115</v>
      </c>
      <c r="M12" s="2777">
        <f t="shared" si="0"/>
        <v>3893</v>
      </c>
      <c r="N12" s="2212">
        <f>E12+M12</f>
        <v>50667</v>
      </c>
      <c r="O12" s="853">
        <v>3</v>
      </c>
      <c r="P12" s="863"/>
      <c r="R12" s="841"/>
    </row>
    <row r="13" spans="1:18" ht="15" customHeight="1">
      <c r="A13" s="854">
        <v>4</v>
      </c>
      <c r="B13" s="2775">
        <v>5</v>
      </c>
      <c r="C13" s="855">
        <v>-5</v>
      </c>
      <c r="D13" s="856" t="s">
        <v>1565</v>
      </c>
      <c r="E13" s="864">
        <v>413678</v>
      </c>
      <c r="F13" s="865"/>
      <c r="G13" s="866"/>
      <c r="H13" s="860">
        <v>4</v>
      </c>
      <c r="I13" s="861">
        <v>4</v>
      </c>
      <c r="J13" s="850">
        <v>5</v>
      </c>
      <c r="K13" s="864">
        <v>1057</v>
      </c>
      <c r="L13" s="867">
        <v>9</v>
      </c>
      <c r="M13" s="2777">
        <f t="shared" si="0"/>
        <v>1048</v>
      </c>
      <c r="N13" s="2212">
        <f>E13+M13</f>
        <v>414726</v>
      </c>
      <c r="O13" s="853">
        <v>4</v>
      </c>
      <c r="P13" s="863"/>
      <c r="R13" s="841"/>
    </row>
    <row r="14" spans="1:18" ht="15" customHeight="1">
      <c r="A14" s="854">
        <v>5</v>
      </c>
      <c r="B14" s="2775">
        <v>6</v>
      </c>
      <c r="C14" s="855">
        <v>-6</v>
      </c>
      <c r="D14" s="856" t="s">
        <v>1566</v>
      </c>
      <c r="E14" s="864">
        <v>3689250</v>
      </c>
      <c r="F14" s="865"/>
      <c r="G14" s="866"/>
      <c r="H14" s="853">
        <v>5</v>
      </c>
      <c r="I14" s="868">
        <v>5</v>
      </c>
      <c r="J14" s="850">
        <v>6</v>
      </c>
      <c r="K14" s="864">
        <v>191599</v>
      </c>
      <c r="L14" s="867">
        <v>1974</v>
      </c>
      <c r="M14" s="2777">
        <f t="shared" si="0"/>
        <v>189625</v>
      </c>
      <c r="N14" s="2212">
        <f>E14+M14</f>
        <v>3878875</v>
      </c>
      <c r="O14" s="853">
        <v>5</v>
      </c>
      <c r="P14" s="863"/>
      <c r="R14" s="841"/>
    </row>
    <row r="15" spans="1:18" ht="15" customHeight="1">
      <c r="A15" s="854">
        <v>6</v>
      </c>
      <c r="B15" s="2775">
        <v>7</v>
      </c>
      <c r="C15" s="855">
        <v>-7</v>
      </c>
      <c r="D15" s="856" t="s">
        <v>1567</v>
      </c>
      <c r="E15" s="864">
        <v>0</v>
      </c>
      <c r="F15" s="865"/>
      <c r="G15" s="866"/>
      <c r="H15" s="853">
        <v>6</v>
      </c>
      <c r="I15" s="868">
        <v>6</v>
      </c>
      <c r="J15" s="850">
        <v>7</v>
      </c>
      <c r="K15" s="864">
        <v>0</v>
      </c>
      <c r="L15" s="867">
        <v>0</v>
      </c>
      <c r="M15" s="2777">
        <f t="shared" si="0"/>
        <v>0</v>
      </c>
      <c r="N15" s="2212">
        <f t="shared" ref="N15:N37" si="1">E15+M15</f>
        <v>0</v>
      </c>
      <c r="O15" s="853">
        <v>6</v>
      </c>
      <c r="P15" s="863"/>
      <c r="R15" s="841"/>
    </row>
    <row r="16" spans="1:18" ht="15" customHeight="1">
      <c r="A16" s="854">
        <v>7</v>
      </c>
      <c r="B16" s="2775">
        <v>8</v>
      </c>
      <c r="C16" s="855">
        <v>-8</v>
      </c>
      <c r="D16" s="856" t="s">
        <v>1568</v>
      </c>
      <c r="E16" s="864">
        <v>5469797</v>
      </c>
      <c r="F16" s="865"/>
      <c r="G16" s="866"/>
      <c r="H16" s="853">
        <v>7</v>
      </c>
      <c r="I16" s="868">
        <v>7</v>
      </c>
      <c r="J16" s="850">
        <v>8</v>
      </c>
      <c r="K16" s="864">
        <v>562632</v>
      </c>
      <c r="L16" s="867">
        <v>229852</v>
      </c>
      <c r="M16" s="2777">
        <f t="shared" si="0"/>
        <v>332780</v>
      </c>
      <c r="N16" s="2212">
        <f t="shared" si="1"/>
        <v>5802577</v>
      </c>
      <c r="O16" s="853">
        <v>7</v>
      </c>
      <c r="P16" s="863"/>
      <c r="R16" s="841"/>
    </row>
    <row r="17" spans="1:18" ht="15" customHeight="1">
      <c r="A17" s="854">
        <v>8</v>
      </c>
      <c r="B17" s="2775">
        <v>9</v>
      </c>
      <c r="C17" s="855">
        <v>-9</v>
      </c>
      <c r="D17" s="856" t="s">
        <v>1569</v>
      </c>
      <c r="E17" s="864">
        <v>11272610</v>
      </c>
      <c r="F17" s="865"/>
      <c r="G17" s="866"/>
      <c r="H17" s="853">
        <v>8</v>
      </c>
      <c r="I17" s="868">
        <v>8</v>
      </c>
      <c r="J17" s="850">
        <v>9</v>
      </c>
      <c r="K17" s="864">
        <v>1151152</v>
      </c>
      <c r="L17" s="867">
        <v>292343</v>
      </c>
      <c r="M17" s="2777">
        <f t="shared" si="0"/>
        <v>858809</v>
      </c>
      <c r="N17" s="2212">
        <f t="shared" si="1"/>
        <v>12131419</v>
      </c>
      <c r="O17" s="853">
        <v>8</v>
      </c>
      <c r="P17" s="863"/>
      <c r="R17" s="841"/>
    </row>
    <row r="18" spans="1:18" ht="15" customHeight="1">
      <c r="A18" s="854">
        <v>9</v>
      </c>
      <c r="B18" s="2775">
        <v>11</v>
      </c>
      <c r="C18" s="855">
        <v>-11</v>
      </c>
      <c r="D18" s="856" t="s">
        <v>1570</v>
      </c>
      <c r="E18" s="864">
        <v>4125925</v>
      </c>
      <c r="F18" s="865"/>
      <c r="G18" s="866"/>
      <c r="H18" s="853">
        <v>9</v>
      </c>
      <c r="I18" s="868">
        <v>9</v>
      </c>
      <c r="J18" s="850">
        <v>11</v>
      </c>
      <c r="K18" s="864">
        <v>673872</v>
      </c>
      <c r="L18" s="867">
        <v>277228</v>
      </c>
      <c r="M18" s="2777">
        <f t="shared" si="0"/>
        <v>396644</v>
      </c>
      <c r="N18" s="2212">
        <f t="shared" si="1"/>
        <v>4522569</v>
      </c>
      <c r="O18" s="853">
        <v>9</v>
      </c>
      <c r="P18" s="863"/>
      <c r="R18" s="841"/>
    </row>
    <row r="19" spans="1:18" ht="15" customHeight="1">
      <c r="A19" s="854">
        <v>10</v>
      </c>
      <c r="B19" s="2775">
        <v>13</v>
      </c>
      <c r="C19" s="855">
        <v>-13</v>
      </c>
      <c r="D19" s="856" t="s">
        <v>1571</v>
      </c>
      <c r="E19" s="864">
        <v>102406</v>
      </c>
      <c r="F19" s="865"/>
      <c r="G19" s="866"/>
      <c r="H19" s="853">
        <v>10</v>
      </c>
      <c r="I19" s="868">
        <v>10</v>
      </c>
      <c r="J19" s="850">
        <v>13</v>
      </c>
      <c r="K19" s="864">
        <v>3679</v>
      </c>
      <c r="L19" s="867">
        <v>449</v>
      </c>
      <c r="M19" s="2777">
        <f t="shared" si="0"/>
        <v>3230</v>
      </c>
      <c r="N19" s="2212">
        <f t="shared" si="1"/>
        <v>105636</v>
      </c>
      <c r="O19" s="853">
        <v>10</v>
      </c>
      <c r="P19" s="863"/>
      <c r="R19" s="841"/>
    </row>
    <row r="20" spans="1:18" ht="15" customHeight="1">
      <c r="A20" s="854">
        <v>11</v>
      </c>
      <c r="B20" s="2775">
        <v>16</v>
      </c>
      <c r="C20" s="855">
        <v>-16</v>
      </c>
      <c r="D20" s="856" t="s">
        <v>1572</v>
      </c>
      <c r="E20" s="864">
        <v>504398</v>
      </c>
      <c r="F20" s="865"/>
      <c r="G20" s="866"/>
      <c r="H20" s="853">
        <v>11</v>
      </c>
      <c r="I20" s="868">
        <v>11</v>
      </c>
      <c r="J20" s="850">
        <v>16</v>
      </c>
      <c r="K20" s="864">
        <v>88506</v>
      </c>
      <c r="L20" s="867">
        <v>1101</v>
      </c>
      <c r="M20" s="2777">
        <f t="shared" si="0"/>
        <v>87405</v>
      </c>
      <c r="N20" s="2212">
        <f t="shared" si="1"/>
        <v>591803</v>
      </c>
      <c r="O20" s="853">
        <v>11</v>
      </c>
      <c r="P20" s="863"/>
      <c r="R20" s="841"/>
    </row>
    <row r="21" spans="1:18" ht="15" customHeight="1">
      <c r="A21" s="854">
        <v>12</v>
      </c>
      <c r="B21" s="2775">
        <v>17</v>
      </c>
      <c r="C21" s="855">
        <v>-17</v>
      </c>
      <c r="D21" s="856" t="s">
        <v>1573</v>
      </c>
      <c r="E21" s="864">
        <v>40478</v>
      </c>
      <c r="F21" s="865"/>
      <c r="G21" s="866"/>
      <c r="H21" s="853">
        <v>12</v>
      </c>
      <c r="I21" s="868">
        <v>12</v>
      </c>
      <c r="J21" s="850">
        <v>17</v>
      </c>
      <c r="K21" s="864">
        <v>5038</v>
      </c>
      <c r="L21" s="867">
        <v>-8</v>
      </c>
      <c r="M21" s="2777">
        <f t="shared" si="0"/>
        <v>5046</v>
      </c>
      <c r="N21" s="2212">
        <f t="shared" si="1"/>
        <v>45524</v>
      </c>
      <c r="O21" s="853">
        <v>12</v>
      </c>
      <c r="P21" s="863"/>
      <c r="R21" s="841"/>
    </row>
    <row r="22" spans="1:18" ht="15" customHeight="1">
      <c r="A22" s="854">
        <v>13</v>
      </c>
      <c r="B22" s="2775">
        <v>18</v>
      </c>
      <c r="C22" s="855">
        <v>-18</v>
      </c>
      <c r="D22" s="856" t="s">
        <v>1574</v>
      </c>
      <c r="E22" s="864">
        <v>11602</v>
      </c>
      <c r="F22" s="865"/>
      <c r="G22" s="866"/>
      <c r="H22" s="853">
        <v>13</v>
      </c>
      <c r="I22" s="868">
        <v>13</v>
      </c>
      <c r="J22" s="850">
        <v>18</v>
      </c>
      <c r="K22" s="869">
        <v>160</v>
      </c>
      <c r="L22" s="867">
        <v>0</v>
      </c>
      <c r="M22" s="2777">
        <f t="shared" si="0"/>
        <v>160</v>
      </c>
      <c r="N22" s="2212">
        <f t="shared" si="1"/>
        <v>11762</v>
      </c>
      <c r="O22" s="853">
        <v>13</v>
      </c>
      <c r="P22" s="863"/>
      <c r="R22" s="841"/>
    </row>
    <row r="23" spans="1:18" ht="15" customHeight="1">
      <c r="A23" s="854">
        <v>14</v>
      </c>
      <c r="B23" s="2775">
        <v>19</v>
      </c>
      <c r="C23" s="855">
        <v>-19</v>
      </c>
      <c r="D23" s="856" t="s">
        <v>1575</v>
      </c>
      <c r="E23" s="864">
        <v>395646</v>
      </c>
      <c r="F23" s="865"/>
      <c r="G23" s="866"/>
      <c r="H23" s="853">
        <v>14</v>
      </c>
      <c r="I23" s="868">
        <v>14</v>
      </c>
      <c r="J23" s="850">
        <v>19</v>
      </c>
      <c r="K23" s="869">
        <v>26201</v>
      </c>
      <c r="L23" s="867">
        <v>1816</v>
      </c>
      <c r="M23" s="2777">
        <f t="shared" si="0"/>
        <v>24385</v>
      </c>
      <c r="N23" s="2212">
        <f t="shared" si="1"/>
        <v>420031</v>
      </c>
      <c r="O23" s="853">
        <v>14</v>
      </c>
      <c r="P23" s="863"/>
      <c r="R23" s="841"/>
    </row>
    <row r="24" spans="1:18" ht="15" customHeight="1">
      <c r="A24" s="854">
        <v>15</v>
      </c>
      <c r="B24" s="2775">
        <v>20</v>
      </c>
      <c r="C24" s="855">
        <v>-20</v>
      </c>
      <c r="D24" s="856" t="s">
        <v>1576</v>
      </c>
      <c r="E24" s="864">
        <v>594536</v>
      </c>
      <c r="F24" s="865"/>
      <c r="G24" s="866"/>
      <c r="H24" s="853">
        <v>15</v>
      </c>
      <c r="I24" s="868">
        <v>15</v>
      </c>
      <c r="J24" s="850">
        <v>20</v>
      </c>
      <c r="K24" s="864">
        <v>34593</v>
      </c>
      <c r="L24" s="867">
        <v>-162</v>
      </c>
      <c r="M24" s="2777">
        <f t="shared" si="0"/>
        <v>34755</v>
      </c>
      <c r="N24" s="2212">
        <f t="shared" si="1"/>
        <v>629291</v>
      </c>
      <c r="O24" s="853">
        <v>15</v>
      </c>
      <c r="P24" s="863"/>
      <c r="R24" s="841"/>
    </row>
    <row r="25" spans="1:18" ht="15" customHeight="1">
      <c r="A25" s="854">
        <v>16</v>
      </c>
      <c r="B25" s="2775">
        <v>22</v>
      </c>
      <c r="C25" s="855">
        <v>-22</v>
      </c>
      <c r="D25" s="856" t="s">
        <v>1577</v>
      </c>
      <c r="E25" s="864">
        <v>0</v>
      </c>
      <c r="F25" s="865"/>
      <c r="G25" s="866"/>
      <c r="H25" s="853">
        <v>16</v>
      </c>
      <c r="I25" s="868">
        <v>16</v>
      </c>
      <c r="J25" s="850">
        <v>22</v>
      </c>
      <c r="K25" s="864">
        <v>0</v>
      </c>
      <c r="L25" s="867">
        <v>0</v>
      </c>
      <c r="M25" s="2777">
        <f t="shared" si="0"/>
        <v>0</v>
      </c>
      <c r="N25" s="2212">
        <f t="shared" si="1"/>
        <v>0</v>
      </c>
      <c r="O25" s="853">
        <v>16</v>
      </c>
      <c r="P25" s="863"/>
      <c r="R25" s="841"/>
    </row>
    <row r="26" spans="1:18" ht="15" customHeight="1">
      <c r="A26" s="854">
        <v>17</v>
      </c>
      <c r="B26" s="2775">
        <v>23</v>
      </c>
      <c r="C26" s="855">
        <v>-23</v>
      </c>
      <c r="D26" s="856" t="s">
        <v>1578</v>
      </c>
      <c r="E26" s="864">
        <v>16587</v>
      </c>
      <c r="F26" s="865"/>
      <c r="G26" s="866"/>
      <c r="H26" s="853">
        <v>17</v>
      </c>
      <c r="I26" s="868">
        <v>17</v>
      </c>
      <c r="J26" s="850">
        <v>23</v>
      </c>
      <c r="K26" s="870">
        <v>0</v>
      </c>
      <c r="L26" s="867">
        <v>0</v>
      </c>
      <c r="M26" s="2777">
        <f t="shared" si="0"/>
        <v>0</v>
      </c>
      <c r="N26" s="2212">
        <f t="shared" si="1"/>
        <v>16587</v>
      </c>
      <c r="O26" s="853">
        <v>17</v>
      </c>
      <c r="P26" s="863"/>
      <c r="R26" s="841"/>
    </row>
    <row r="27" spans="1:18" ht="15" customHeight="1">
      <c r="A27" s="854">
        <v>18</v>
      </c>
      <c r="B27" s="2775">
        <v>24</v>
      </c>
      <c r="C27" s="855">
        <v>-24</v>
      </c>
      <c r="D27" s="856" t="s">
        <v>1579</v>
      </c>
      <c r="E27" s="864">
        <v>51677</v>
      </c>
      <c r="F27" s="865"/>
      <c r="G27" s="866"/>
      <c r="H27" s="853">
        <v>18</v>
      </c>
      <c r="I27" s="868">
        <v>18</v>
      </c>
      <c r="J27" s="850">
        <v>24</v>
      </c>
      <c r="K27" s="864">
        <v>4887</v>
      </c>
      <c r="L27" s="867">
        <v>0</v>
      </c>
      <c r="M27" s="2777">
        <f t="shared" si="0"/>
        <v>4887</v>
      </c>
      <c r="N27" s="2212">
        <f t="shared" si="1"/>
        <v>56564</v>
      </c>
      <c r="O27" s="853">
        <v>18</v>
      </c>
      <c r="P27" s="863"/>
      <c r="R27" s="841"/>
    </row>
    <row r="28" spans="1:18" ht="15" customHeight="1">
      <c r="A28" s="854">
        <v>19</v>
      </c>
      <c r="B28" s="2775">
        <v>25</v>
      </c>
      <c r="C28" s="855">
        <v>-25</v>
      </c>
      <c r="D28" s="856" t="s">
        <v>1580</v>
      </c>
      <c r="E28" s="864">
        <v>1391333</v>
      </c>
      <c r="F28" s="865"/>
      <c r="G28" s="866"/>
      <c r="H28" s="853">
        <v>19</v>
      </c>
      <c r="I28" s="868">
        <v>19</v>
      </c>
      <c r="J28" s="850">
        <v>25</v>
      </c>
      <c r="K28" s="864">
        <v>140254</v>
      </c>
      <c r="L28" s="867">
        <v>855</v>
      </c>
      <c r="M28" s="2777">
        <f t="shared" si="0"/>
        <v>139399</v>
      </c>
      <c r="N28" s="2212">
        <f t="shared" si="1"/>
        <v>1530732</v>
      </c>
      <c r="O28" s="853">
        <v>19</v>
      </c>
      <c r="P28" s="863"/>
      <c r="R28" s="841"/>
    </row>
    <row r="29" spans="1:18" ht="15" customHeight="1">
      <c r="A29" s="854">
        <v>20</v>
      </c>
      <c r="B29" s="2775">
        <v>26</v>
      </c>
      <c r="C29" s="855">
        <v>-26</v>
      </c>
      <c r="D29" s="856" t="s">
        <v>1581</v>
      </c>
      <c r="E29" s="864">
        <v>788097</v>
      </c>
      <c r="F29" s="865"/>
      <c r="G29" s="866"/>
      <c r="H29" s="853">
        <v>20</v>
      </c>
      <c r="I29" s="868">
        <v>20</v>
      </c>
      <c r="J29" s="850">
        <v>26</v>
      </c>
      <c r="K29" s="864">
        <v>81179</v>
      </c>
      <c r="L29" s="867">
        <v>67635</v>
      </c>
      <c r="M29" s="2777">
        <f t="shared" si="0"/>
        <v>13544</v>
      </c>
      <c r="N29" s="2212">
        <f t="shared" si="1"/>
        <v>801641</v>
      </c>
      <c r="O29" s="853">
        <v>20</v>
      </c>
      <c r="P29" s="863"/>
      <c r="R29" s="841"/>
    </row>
    <row r="30" spans="1:18" ht="15" customHeight="1">
      <c r="A30" s="854">
        <v>21</v>
      </c>
      <c r="B30" s="2775">
        <v>27</v>
      </c>
      <c r="C30" s="855">
        <v>-27</v>
      </c>
      <c r="D30" s="856" t="s">
        <v>1582</v>
      </c>
      <c r="E30" s="864">
        <v>2524953</v>
      </c>
      <c r="F30" s="865"/>
      <c r="G30" s="866"/>
      <c r="H30" s="853">
        <v>21</v>
      </c>
      <c r="I30" s="868">
        <v>21</v>
      </c>
      <c r="J30" s="850">
        <v>27</v>
      </c>
      <c r="K30" s="864">
        <v>573229</v>
      </c>
      <c r="L30" s="867">
        <v>-65729</v>
      </c>
      <c r="M30" s="2777">
        <f t="shared" si="0"/>
        <v>638958</v>
      </c>
      <c r="N30" s="2212">
        <f t="shared" si="1"/>
        <v>3163911</v>
      </c>
      <c r="O30" s="853">
        <v>21</v>
      </c>
      <c r="P30" s="863"/>
      <c r="R30" s="841"/>
    </row>
    <row r="31" spans="1:18" ht="15" customHeight="1">
      <c r="A31" s="854">
        <v>22</v>
      </c>
      <c r="B31" s="2775">
        <v>29</v>
      </c>
      <c r="C31" s="855">
        <v>-29</v>
      </c>
      <c r="D31" s="856" t="s">
        <v>1583</v>
      </c>
      <c r="E31" s="864">
        <v>1714</v>
      </c>
      <c r="F31" s="865"/>
      <c r="G31" s="866"/>
      <c r="H31" s="853">
        <v>22</v>
      </c>
      <c r="I31" s="868">
        <v>22</v>
      </c>
      <c r="J31" s="850">
        <v>29</v>
      </c>
      <c r="K31" s="864">
        <v>30</v>
      </c>
      <c r="L31" s="867">
        <v>0</v>
      </c>
      <c r="M31" s="2777">
        <f t="shared" si="0"/>
        <v>30</v>
      </c>
      <c r="N31" s="2212">
        <f t="shared" si="1"/>
        <v>1744</v>
      </c>
      <c r="O31" s="853">
        <v>22</v>
      </c>
      <c r="P31" s="863"/>
      <c r="R31" s="841"/>
    </row>
    <row r="32" spans="1:18" ht="15" customHeight="1">
      <c r="A32" s="854">
        <v>23</v>
      </c>
      <c r="B32" s="2775">
        <v>31</v>
      </c>
      <c r="C32" s="855">
        <v>-31</v>
      </c>
      <c r="D32" s="856" t="s">
        <v>1584</v>
      </c>
      <c r="E32" s="864">
        <v>54260</v>
      </c>
      <c r="F32" s="865"/>
      <c r="G32" s="866"/>
      <c r="H32" s="853">
        <v>23</v>
      </c>
      <c r="I32" s="868">
        <v>23</v>
      </c>
      <c r="J32" s="850">
        <v>31</v>
      </c>
      <c r="K32" s="864">
        <v>2672</v>
      </c>
      <c r="L32" s="867">
        <v>5</v>
      </c>
      <c r="M32" s="2777">
        <f t="shared" si="0"/>
        <v>2667</v>
      </c>
      <c r="N32" s="2212">
        <f t="shared" si="1"/>
        <v>56927</v>
      </c>
      <c r="O32" s="853">
        <v>23</v>
      </c>
      <c r="P32" s="863"/>
      <c r="R32" s="841"/>
    </row>
    <row r="33" spans="1:18" ht="15" customHeight="1">
      <c r="A33" s="854">
        <v>24</v>
      </c>
      <c r="B33" s="2775">
        <v>35</v>
      </c>
      <c r="C33" s="855">
        <v>-35</v>
      </c>
      <c r="D33" s="856" t="s">
        <v>1585</v>
      </c>
      <c r="E33" s="864">
        <v>36834</v>
      </c>
      <c r="F33" s="865"/>
      <c r="G33" s="866"/>
      <c r="H33" s="853">
        <v>24</v>
      </c>
      <c r="I33" s="868">
        <v>24</v>
      </c>
      <c r="J33" s="850">
        <v>35</v>
      </c>
      <c r="K33" s="864">
        <v>640</v>
      </c>
      <c r="L33" s="867">
        <v>-2</v>
      </c>
      <c r="M33" s="2777">
        <f t="shared" si="0"/>
        <v>642</v>
      </c>
      <c r="N33" s="2212">
        <f t="shared" si="1"/>
        <v>37476</v>
      </c>
      <c r="O33" s="853">
        <v>24</v>
      </c>
      <c r="P33" s="863"/>
      <c r="R33" s="841"/>
    </row>
    <row r="34" spans="1:18" ht="15" customHeight="1">
      <c r="A34" s="854">
        <v>25</v>
      </c>
      <c r="B34" s="2775">
        <v>37</v>
      </c>
      <c r="C34" s="855">
        <v>-37</v>
      </c>
      <c r="D34" s="856" t="s">
        <v>1586</v>
      </c>
      <c r="E34" s="864">
        <v>681312</v>
      </c>
      <c r="F34" s="865"/>
      <c r="G34" s="866"/>
      <c r="H34" s="853">
        <v>25</v>
      </c>
      <c r="I34" s="868">
        <v>25</v>
      </c>
      <c r="J34" s="850">
        <v>37</v>
      </c>
      <c r="K34" s="864">
        <v>98224</v>
      </c>
      <c r="L34" s="867">
        <v>3555</v>
      </c>
      <c r="M34" s="2777">
        <f t="shared" si="0"/>
        <v>94669</v>
      </c>
      <c r="N34" s="2212">
        <f t="shared" si="1"/>
        <v>775981</v>
      </c>
      <c r="O34" s="853">
        <v>25</v>
      </c>
      <c r="P34" s="863"/>
      <c r="R34" s="841"/>
    </row>
    <row r="35" spans="1:18" ht="15" customHeight="1">
      <c r="A35" s="854">
        <v>26</v>
      </c>
      <c r="B35" s="2775">
        <v>39</v>
      </c>
      <c r="C35" s="855">
        <v>-39</v>
      </c>
      <c r="D35" s="856" t="s">
        <v>1587</v>
      </c>
      <c r="E35" s="864">
        <v>650055</v>
      </c>
      <c r="F35" s="865"/>
      <c r="G35" s="866"/>
      <c r="H35" s="853">
        <v>26</v>
      </c>
      <c r="I35" s="868">
        <v>26</v>
      </c>
      <c r="J35" s="850">
        <v>39</v>
      </c>
      <c r="K35" s="864">
        <v>49915</v>
      </c>
      <c r="L35" s="867">
        <v>9160</v>
      </c>
      <c r="M35" s="2777">
        <f t="shared" si="0"/>
        <v>40755</v>
      </c>
      <c r="N35" s="2212">
        <f t="shared" si="1"/>
        <v>690810</v>
      </c>
      <c r="O35" s="853">
        <v>26</v>
      </c>
      <c r="P35" s="863"/>
      <c r="R35" s="841"/>
    </row>
    <row r="36" spans="1:18" ht="15" customHeight="1">
      <c r="A36" s="854">
        <v>27</v>
      </c>
      <c r="B36" s="871">
        <v>44</v>
      </c>
      <c r="C36" s="855">
        <v>-44</v>
      </c>
      <c r="D36" s="856" t="s">
        <v>1588</v>
      </c>
      <c r="E36" s="864">
        <v>229877</v>
      </c>
      <c r="F36" s="865"/>
      <c r="G36" s="866"/>
      <c r="H36" s="853">
        <v>27</v>
      </c>
      <c r="I36" s="868">
        <v>27</v>
      </c>
      <c r="J36" s="850">
        <v>44</v>
      </c>
      <c r="K36" s="864">
        <v>15662</v>
      </c>
      <c r="L36" s="867">
        <v>38</v>
      </c>
      <c r="M36" s="2777">
        <f t="shared" si="0"/>
        <v>15624</v>
      </c>
      <c r="N36" s="2212">
        <f t="shared" si="1"/>
        <v>245501</v>
      </c>
      <c r="O36" s="853">
        <v>27</v>
      </c>
      <c r="P36" s="863"/>
      <c r="R36" s="841"/>
    </row>
    <row r="37" spans="1:18" ht="15" customHeight="1">
      <c r="A37" s="854">
        <v>28</v>
      </c>
      <c r="B37" s="871">
        <v>45</v>
      </c>
      <c r="C37" s="855">
        <v>-45</v>
      </c>
      <c r="D37" s="856" t="s">
        <v>1589</v>
      </c>
      <c r="E37" s="864">
        <v>871</v>
      </c>
      <c r="F37" s="865"/>
      <c r="G37" s="866"/>
      <c r="H37" s="853">
        <v>28</v>
      </c>
      <c r="I37" s="868">
        <v>28</v>
      </c>
      <c r="J37" s="850">
        <v>45</v>
      </c>
      <c r="K37" s="864">
        <v>0</v>
      </c>
      <c r="L37" s="872">
        <v>-2492</v>
      </c>
      <c r="M37" s="2777">
        <f t="shared" si="0"/>
        <v>2492</v>
      </c>
      <c r="N37" s="2212">
        <f t="shared" si="1"/>
        <v>3363</v>
      </c>
      <c r="O37" s="853">
        <v>28</v>
      </c>
      <c r="P37" s="863"/>
      <c r="R37" s="841"/>
    </row>
    <row r="38" spans="1:18" ht="15" customHeight="1" thickBot="1">
      <c r="A38" s="854">
        <v>29</v>
      </c>
      <c r="B38" s="871"/>
      <c r="C38" s="855"/>
      <c r="D38" s="856" t="s">
        <v>1590</v>
      </c>
      <c r="E38" s="864">
        <v>0</v>
      </c>
      <c r="F38" s="865"/>
      <c r="G38" s="873"/>
      <c r="H38" s="853">
        <v>29</v>
      </c>
      <c r="I38" s="868">
        <v>29</v>
      </c>
      <c r="J38" s="850">
        <v>0</v>
      </c>
      <c r="K38" s="874"/>
      <c r="L38" s="875">
        <v>0</v>
      </c>
      <c r="M38" s="2778">
        <v>0</v>
      </c>
      <c r="N38" s="2779">
        <v>0</v>
      </c>
      <c r="O38" s="853">
        <v>29</v>
      </c>
      <c r="P38" s="863"/>
      <c r="R38" s="841"/>
    </row>
    <row r="39" spans="1:18" ht="15" customHeight="1">
      <c r="A39" s="854">
        <v>30</v>
      </c>
      <c r="B39" s="871"/>
      <c r="C39" s="876"/>
      <c r="D39" s="856" t="s">
        <v>1591</v>
      </c>
      <c r="E39" s="2780">
        <f>SUM(E10:E38)</f>
        <v>46964531</v>
      </c>
      <c r="F39" s="2781">
        <v>0</v>
      </c>
      <c r="G39" s="2782">
        <f>SUM(G10:G38)</f>
        <v>0</v>
      </c>
      <c r="H39" s="853">
        <v>30</v>
      </c>
      <c r="I39" s="868">
        <v>30</v>
      </c>
      <c r="J39" s="850">
        <v>0</v>
      </c>
      <c r="K39" s="2783">
        <f>SUM(K10:K38)</f>
        <v>4143465</v>
      </c>
      <c r="L39" s="2784">
        <f>SUM(L10:L38)</f>
        <v>852733</v>
      </c>
      <c r="M39" s="2785">
        <f>-L39+K39+G39+F39</f>
        <v>3290732</v>
      </c>
      <c r="N39" s="2212">
        <f>SUM(N10:N38)</f>
        <v>50255263</v>
      </c>
      <c r="O39" s="853">
        <v>30</v>
      </c>
      <c r="P39" s="863"/>
      <c r="R39" s="841"/>
    </row>
    <row r="40" spans="1:18" ht="15" customHeight="1">
      <c r="A40" s="854">
        <v>31</v>
      </c>
      <c r="B40" s="871">
        <v>52</v>
      </c>
      <c r="C40" s="855">
        <v>-52</v>
      </c>
      <c r="D40" s="856" t="s">
        <v>1592</v>
      </c>
      <c r="E40" s="864">
        <v>7241910</v>
      </c>
      <c r="F40" s="865"/>
      <c r="G40" s="866"/>
      <c r="H40" s="853">
        <v>31</v>
      </c>
      <c r="I40" s="868">
        <v>31</v>
      </c>
      <c r="J40" s="850">
        <v>52</v>
      </c>
      <c r="K40" s="864">
        <v>1306817</v>
      </c>
      <c r="L40" s="877">
        <v>154067</v>
      </c>
      <c r="M40" s="2777">
        <f>K40-L40</f>
        <v>1152750</v>
      </c>
      <c r="N40" s="2212">
        <f t="shared" ref="N40:N47" si="2">E40+M40</f>
        <v>8394660</v>
      </c>
      <c r="O40" s="853">
        <v>31</v>
      </c>
      <c r="P40" s="863"/>
      <c r="R40" s="841"/>
    </row>
    <row r="41" spans="1:18" ht="15" customHeight="1">
      <c r="A41" s="854">
        <v>32</v>
      </c>
      <c r="B41" s="871">
        <v>53</v>
      </c>
      <c r="C41" s="855">
        <v>-53</v>
      </c>
      <c r="D41" s="856" t="s">
        <v>1593</v>
      </c>
      <c r="E41" s="864">
        <v>1861134</v>
      </c>
      <c r="F41" s="865"/>
      <c r="G41" s="866"/>
      <c r="H41" s="853">
        <v>32</v>
      </c>
      <c r="I41" s="868">
        <v>32</v>
      </c>
      <c r="J41" s="850">
        <v>53</v>
      </c>
      <c r="K41" s="864">
        <v>172081</v>
      </c>
      <c r="L41" s="877">
        <v>27743</v>
      </c>
      <c r="M41" s="2777">
        <f>K41-L41</f>
        <v>144338</v>
      </c>
      <c r="N41" s="2212">
        <f t="shared" si="2"/>
        <v>2005472</v>
      </c>
      <c r="O41" s="853">
        <v>32</v>
      </c>
      <c r="P41" s="863"/>
      <c r="R41" s="841"/>
    </row>
    <row r="42" spans="1:18" ht="15" customHeight="1">
      <c r="A42" s="854">
        <v>33</v>
      </c>
      <c r="B42" s="871">
        <v>54</v>
      </c>
      <c r="C42" s="855">
        <v>-54</v>
      </c>
      <c r="D42" s="856" t="s">
        <v>1594</v>
      </c>
      <c r="E42" s="864">
        <v>0</v>
      </c>
      <c r="F42" s="865"/>
      <c r="G42" s="866">
        <v>0</v>
      </c>
      <c r="H42" s="853">
        <v>33</v>
      </c>
      <c r="I42" s="868">
        <v>33</v>
      </c>
      <c r="J42" s="850">
        <v>54</v>
      </c>
      <c r="K42" s="864">
        <v>0</v>
      </c>
      <c r="L42" s="877">
        <v>0</v>
      </c>
      <c r="M42" s="2777">
        <f t="shared" ref="M42:M47" si="3">K42-L42</f>
        <v>0</v>
      </c>
      <c r="N42" s="2212">
        <f t="shared" si="2"/>
        <v>0</v>
      </c>
      <c r="O42" s="853">
        <v>33</v>
      </c>
      <c r="P42" s="863"/>
      <c r="R42" s="841"/>
    </row>
    <row r="43" spans="1:18" ht="15" customHeight="1">
      <c r="A43" s="854">
        <v>34</v>
      </c>
      <c r="B43" s="871">
        <v>55</v>
      </c>
      <c r="C43" s="855">
        <v>-55</v>
      </c>
      <c r="D43" s="856" t="s">
        <v>1595</v>
      </c>
      <c r="E43" s="864">
        <v>9232</v>
      </c>
      <c r="F43" s="865"/>
      <c r="G43" s="866"/>
      <c r="H43" s="853">
        <v>34</v>
      </c>
      <c r="I43" s="868">
        <v>34</v>
      </c>
      <c r="J43" s="850">
        <v>55</v>
      </c>
      <c r="K43" s="864">
        <v>-196</v>
      </c>
      <c r="L43" s="877">
        <v>1672</v>
      </c>
      <c r="M43" s="2777">
        <f t="shared" si="3"/>
        <v>-1868</v>
      </c>
      <c r="N43" s="2212">
        <f t="shared" si="2"/>
        <v>7364</v>
      </c>
      <c r="O43" s="853">
        <v>34</v>
      </c>
      <c r="P43" s="863"/>
      <c r="R43" s="841"/>
    </row>
    <row r="44" spans="1:18" ht="15" customHeight="1">
      <c r="A44" s="854">
        <v>35</v>
      </c>
      <c r="B44" s="871">
        <v>56</v>
      </c>
      <c r="C44" s="855">
        <v>-56</v>
      </c>
      <c r="D44" s="856" t="s">
        <v>174</v>
      </c>
      <c r="E44" s="864">
        <v>0</v>
      </c>
      <c r="F44" s="865"/>
      <c r="G44" s="866">
        <v>0</v>
      </c>
      <c r="H44" s="853">
        <v>35</v>
      </c>
      <c r="I44" s="868">
        <v>35</v>
      </c>
      <c r="J44" s="850">
        <v>56</v>
      </c>
      <c r="K44" s="864">
        <v>0</v>
      </c>
      <c r="L44" s="877">
        <v>0</v>
      </c>
      <c r="M44" s="2777">
        <f t="shared" si="3"/>
        <v>0</v>
      </c>
      <c r="N44" s="2212">
        <f t="shared" si="2"/>
        <v>0</v>
      </c>
      <c r="O44" s="853">
        <v>35</v>
      </c>
      <c r="P44" s="863"/>
      <c r="R44" s="841"/>
    </row>
    <row r="45" spans="1:18" ht="15" customHeight="1">
      <c r="A45" s="854">
        <v>36</v>
      </c>
      <c r="B45" s="871">
        <v>57</v>
      </c>
      <c r="C45" s="855">
        <v>-57</v>
      </c>
      <c r="D45" s="856" t="s">
        <v>1596</v>
      </c>
      <c r="E45" s="864">
        <v>399251</v>
      </c>
      <c r="F45" s="865"/>
      <c r="G45" s="866"/>
      <c r="H45" s="853">
        <v>36</v>
      </c>
      <c r="I45" s="868">
        <v>36</v>
      </c>
      <c r="J45" s="850">
        <v>57</v>
      </c>
      <c r="K45" s="864">
        <v>77235</v>
      </c>
      <c r="L45" s="877">
        <v>11927</v>
      </c>
      <c r="M45" s="2777">
        <f t="shared" si="3"/>
        <v>65308</v>
      </c>
      <c r="N45" s="2212">
        <f t="shared" si="2"/>
        <v>464559</v>
      </c>
      <c r="O45" s="853">
        <v>36</v>
      </c>
      <c r="P45" s="863"/>
      <c r="R45" s="841"/>
    </row>
    <row r="46" spans="1:18" ht="15" customHeight="1">
      <c r="A46" s="854">
        <v>37</v>
      </c>
      <c r="B46" s="871">
        <v>58</v>
      </c>
      <c r="C46" s="855">
        <v>-58</v>
      </c>
      <c r="D46" s="856" t="s">
        <v>1597</v>
      </c>
      <c r="E46" s="864">
        <v>295273</v>
      </c>
      <c r="F46" s="865"/>
      <c r="G46" s="866"/>
      <c r="H46" s="853">
        <v>37</v>
      </c>
      <c r="I46" s="868">
        <v>37</v>
      </c>
      <c r="J46" s="850">
        <v>58</v>
      </c>
      <c r="K46" s="864">
        <v>105165</v>
      </c>
      <c r="L46" s="877">
        <v>45119</v>
      </c>
      <c r="M46" s="2777">
        <f t="shared" si="3"/>
        <v>60046</v>
      </c>
      <c r="N46" s="2212">
        <f t="shared" si="2"/>
        <v>355319</v>
      </c>
      <c r="O46" s="853">
        <v>37</v>
      </c>
      <c r="P46" s="863"/>
      <c r="R46" s="841"/>
    </row>
    <row r="47" spans="1:18" ht="15" customHeight="1">
      <c r="A47" s="854">
        <v>38</v>
      </c>
      <c r="B47" s="871">
        <v>59</v>
      </c>
      <c r="C47" s="855">
        <v>-59</v>
      </c>
      <c r="D47" s="856" t="s">
        <v>1598</v>
      </c>
      <c r="E47" s="864">
        <v>1613548</v>
      </c>
      <c r="F47" s="865"/>
      <c r="G47" s="866"/>
      <c r="H47" s="853">
        <v>38</v>
      </c>
      <c r="I47" s="868">
        <v>38</v>
      </c>
      <c r="J47" s="850">
        <v>59</v>
      </c>
      <c r="K47" s="864">
        <v>120191</v>
      </c>
      <c r="L47" s="877">
        <v>872746</v>
      </c>
      <c r="M47" s="2777">
        <f t="shared" si="3"/>
        <v>-752555</v>
      </c>
      <c r="N47" s="2212">
        <f t="shared" si="2"/>
        <v>860993</v>
      </c>
      <c r="O47" s="853">
        <v>38</v>
      </c>
      <c r="P47" s="863"/>
      <c r="R47" s="841"/>
    </row>
    <row r="48" spans="1:18" ht="15" customHeight="1">
      <c r="A48" s="854">
        <v>39</v>
      </c>
      <c r="B48" s="871"/>
      <c r="C48" s="855"/>
      <c r="D48" s="856" t="s">
        <v>1599</v>
      </c>
      <c r="E48" s="2786">
        <f>SUM(E40:E47)</f>
        <v>11420348</v>
      </c>
      <c r="F48" s="878"/>
      <c r="G48" s="866">
        <f>SUM(G40:G47)</f>
        <v>0</v>
      </c>
      <c r="H48" s="853">
        <v>39</v>
      </c>
      <c r="I48" s="868">
        <v>39</v>
      </c>
      <c r="J48" s="850">
        <v>0</v>
      </c>
      <c r="K48" s="2787">
        <f>SUM(K40:K47)</f>
        <v>1781293</v>
      </c>
      <c r="L48" s="877">
        <f>SUM(L40:L47)</f>
        <v>1113274</v>
      </c>
      <c r="M48" s="2777">
        <f>-L48+K48+G48+F48</f>
        <v>668019</v>
      </c>
      <c r="N48" s="2212">
        <f>SUM(N40:N47)</f>
        <v>12088367</v>
      </c>
      <c r="O48" s="853">
        <v>39</v>
      </c>
      <c r="P48" s="863"/>
      <c r="R48" s="841"/>
    </row>
    <row r="49" spans="1:18" ht="15" customHeight="1">
      <c r="A49" s="854">
        <v>40</v>
      </c>
      <c r="B49" s="871">
        <v>76</v>
      </c>
      <c r="C49" s="855">
        <v>-76</v>
      </c>
      <c r="D49" s="856" t="s">
        <v>1600</v>
      </c>
      <c r="E49" s="864">
        <v>0</v>
      </c>
      <c r="F49" s="865"/>
      <c r="G49" s="866"/>
      <c r="H49" s="853">
        <v>40</v>
      </c>
      <c r="I49" s="868">
        <v>40</v>
      </c>
      <c r="J49" s="850">
        <v>76</v>
      </c>
      <c r="K49" s="864">
        <v>0</v>
      </c>
      <c r="L49" s="877">
        <v>0</v>
      </c>
      <c r="M49" s="2777">
        <f>K49-L49</f>
        <v>0</v>
      </c>
      <c r="N49" s="2212">
        <f>E49+M49</f>
        <v>0</v>
      </c>
      <c r="O49" s="853">
        <v>40</v>
      </c>
      <c r="P49" s="863"/>
      <c r="R49" s="841"/>
    </row>
    <row r="50" spans="1:18" ht="15" customHeight="1">
      <c r="A50" s="854">
        <v>41</v>
      </c>
      <c r="B50" s="871">
        <v>80</v>
      </c>
      <c r="C50" s="855">
        <v>-80</v>
      </c>
      <c r="D50" s="856" t="s">
        <v>1601</v>
      </c>
      <c r="E50" s="864">
        <v>0</v>
      </c>
      <c r="F50" s="865"/>
      <c r="G50" s="866">
        <v>0</v>
      </c>
      <c r="H50" s="853">
        <v>41</v>
      </c>
      <c r="I50" s="868">
        <v>41</v>
      </c>
      <c r="J50" s="850">
        <v>80</v>
      </c>
      <c r="K50" s="864">
        <v>0</v>
      </c>
      <c r="L50" s="877">
        <v>0</v>
      </c>
      <c r="M50" s="2777">
        <f>K50-L50</f>
        <v>0</v>
      </c>
      <c r="N50" s="2212">
        <f>E50+M50</f>
        <v>0</v>
      </c>
      <c r="O50" s="853">
        <v>41</v>
      </c>
      <c r="P50" s="863"/>
      <c r="R50" s="841"/>
    </row>
    <row r="51" spans="1:18" ht="15" customHeight="1">
      <c r="A51" s="854">
        <v>42</v>
      </c>
      <c r="B51" s="871">
        <v>90</v>
      </c>
      <c r="C51" s="855">
        <v>-90</v>
      </c>
      <c r="D51" s="856" t="s">
        <v>1602</v>
      </c>
      <c r="E51" s="864">
        <v>1293382</v>
      </c>
      <c r="F51" s="865"/>
      <c r="G51" s="866"/>
      <c r="H51" s="853">
        <v>42</v>
      </c>
      <c r="I51" s="868">
        <v>42</v>
      </c>
      <c r="J51" s="850">
        <v>90</v>
      </c>
      <c r="K51" s="864">
        <v>-261310</v>
      </c>
      <c r="L51" s="877">
        <v>0</v>
      </c>
      <c r="M51" s="2777">
        <f>K51-L51</f>
        <v>-261310</v>
      </c>
      <c r="N51" s="2212">
        <f>E51+M51</f>
        <v>1032072</v>
      </c>
      <c r="O51" s="853">
        <v>42</v>
      </c>
      <c r="P51" s="863"/>
      <c r="R51" s="841"/>
    </row>
    <row r="52" spans="1:18" ht="15" customHeight="1" thickBot="1">
      <c r="A52" s="868">
        <v>43</v>
      </c>
      <c r="B52" s="849"/>
      <c r="C52" s="879"/>
      <c r="D52" s="856" t="s">
        <v>1603</v>
      </c>
      <c r="E52" s="2788">
        <f>SUM(E49:E51)+E48+E39</f>
        <v>59678261</v>
      </c>
      <c r="F52" s="880"/>
      <c r="G52" s="881">
        <f>SUM(G49:G51)+G48+G39</f>
        <v>0</v>
      </c>
      <c r="H52" s="853">
        <v>43</v>
      </c>
      <c r="I52" s="868">
        <v>43</v>
      </c>
      <c r="J52" s="850">
        <v>0</v>
      </c>
      <c r="K52" s="874">
        <f>SUM(K49:K51)+K48+K39</f>
        <v>5663448</v>
      </c>
      <c r="L52" s="881">
        <f>SUM(L49:L51)+L48+L39</f>
        <v>1966007</v>
      </c>
      <c r="M52" s="2789">
        <f>SUM(M49:M51)+M48+M39</f>
        <v>3697441</v>
      </c>
      <c r="N52" s="2779">
        <f>SUM(N49:N51)+N48+N39</f>
        <v>63375702</v>
      </c>
      <c r="O52" s="853">
        <v>43</v>
      </c>
      <c r="P52" s="863"/>
      <c r="R52" s="841"/>
    </row>
    <row r="53" spans="1:18" ht="15" customHeight="1">
      <c r="A53" s="834"/>
      <c r="B53" s="882"/>
      <c r="C53" s="883"/>
      <c r="D53" s="884"/>
      <c r="E53" s="884"/>
      <c r="F53" s="884"/>
      <c r="G53" s="884"/>
      <c r="H53" s="835"/>
      <c r="I53" s="834"/>
      <c r="J53" s="882"/>
      <c r="K53" s="885">
        <v>0</v>
      </c>
      <c r="L53" s="885">
        <v>0</v>
      </c>
      <c r="M53" s="885">
        <v>0</v>
      </c>
      <c r="N53" s="884">
        <v>0</v>
      </c>
      <c r="O53" s="886"/>
      <c r="P53" s="863"/>
      <c r="R53" s="841"/>
    </row>
    <row r="54" spans="1:18" ht="15" customHeight="1">
      <c r="A54" s="843"/>
      <c r="B54" s="884"/>
      <c r="C54" s="885"/>
      <c r="D54" s="884"/>
      <c r="E54" s="884"/>
      <c r="F54" s="884"/>
      <c r="G54" s="884"/>
      <c r="H54" s="839"/>
      <c r="I54" s="843"/>
      <c r="J54" s="884"/>
      <c r="K54" s="884"/>
      <c r="L54" s="884"/>
      <c r="M54" s="884"/>
      <c r="N54" s="884"/>
      <c r="O54" s="847"/>
      <c r="P54" s="863"/>
      <c r="R54" s="841"/>
    </row>
    <row r="55" spans="1:18" ht="15" customHeight="1">
      <c r="A55" s="843"/>
      <c r="B55" s="884"/>
      <c r="C55" s="885"/>
      <c r="D55" s="884"/>
      <c r="E55" s="884"/>
      <c r="F55" s="884"/>
      <c r="G55" s="884"/>
      <c r="H55" s="839"/>
      <c r="I55" s="843"/>
      <c r="J55" s="884"/>
      <c r="K55" s="884"/>
      <c r="L55" s="884"/>
      <c r="M55" s="884"/>
      <c r="N55" s="884"/>
      <c r="O55" s="847"/>
      <c r="P55" s="863"/>
      <c r="R55" s="841"/>
    </row>
    <row r="56" spans="1:18" ht="15" customHeight="1">
      <c r="A56" s="843"/>
      <c r="B56" s="884"/>
      <c r="C56" s="885"/>
      <c r="D56" s="884"/>
      <c r="E56" s="884"/>
      <c r="F56" s="884"/>
      <c r="G56" s="884"/>
      <c r="H56" s="839"/>
      <c r="I56" s="843"/>
      <c r="J56" s="884"/>
      <c r="K56" s="884"/>
      <c r="L56" s="884"/>
      <c r="M56" s="884"/>
      <c r="N56" s="884"/>
      <c r="O56" s="847"/>
      <c r="P56" s="863"/>
      <c r="R56" s="841"/>
    </row>
    <row r="57" spans="1:18" ht="15" customHeight="1">
      <c r="A57" s="843"/>
      <c r="B57" s="884"/>
      <c r="C57" s="885"/>
      <c r="D57" s="884"/>
      <c r="E57" s="884"/>
      <c r="F57" s="884"/>
      <c r="G57" s="884"/>
      <c r="H57" s="839"/>
      <c r="I57" s="843"/>
      <c r="J57" s="884"/>
      <c r="K57" s="884"/>
      <c r="L57" s="884"/>
      <c r="M57" s="884"/>
      <c r="N57" s="884"/>
      <c r="O57" s="847"/>
      <c r="P57" s="863"/>
      <c r="R57" s="841"/>
    </row>
    <row r="58" spans="1:18" ht="15" customHeight="1">
      <c r="A58" s="2770"/>
      <c r="B58" s="832"/>
      <c r="C58" s="2790"/>
      <c r="D58" s="2791"/>
      <c r="E58" s="887"/>
      <c r="F58" s="887"/>
      <c r="G58" s="887"/>
      <c r="H58" s="2773"/>
      <c r="I58" s="2770"/>
      <c r="J58" s="832"/>
      <c r="K58" s="832"/>
      <c r="L58" s="832"/>
      <c r="M58" s="832"/>
      <c r="N58" s="832"/>
      <c r="O58" s="2773"/>
      <c r="P58" s="863"/>
    </row>
    <row r="59" spans="1:18" ht="15" customHeight="1">
      <c r="A59" s="820"/>
      <c r="B59" s="820"/>
      <c r="C59" s="2792"/>
      <c r="D59" s="820"/>
      <c r="E59" s="820"/>
      <c r="F59" s="820"/>
      <c r="G59" s="820"/>
      <c r="H59" s="822" t="s">
        <v>165</v>
      </c>
      <c r="I59" s="888" t="s">
        <v>165</v>
      </c>
      <c r="P59" s="863"/>
    </row>
    <row r="60" spans="1:18">
      <c r="A60" s="820"/>
      <c r="B60" s="820"/>
      <c r="C60" s="2792"/>
      <c r="D60" s="820"/>
      <c r="E60" s="820"/>
      <c r="F60" s="820"/>
      <c r="P60" s="863"/>
    </row>
    <row r="61" spans="1:18">
      <c r="A61" s="820"/>
      <c r="B61" s="820"/>
      <c r="C61" s="2792"/>
      <c r="D61" s="820"/>
      <c r="E61" s="820"/>
      <c r="F61" s="820"/>
      <c r="P61" s="863"/>
    </row>
    <row r="62" spans="1:18">
      <c r="P62" s="863"/>
    </row>
    <row r="63" spans="1:18">
      <c r="P63" s="863"/>
    </row>
    <row r="64" spans="1:18">
      <c r="P64" s="863"/>
    </row>
    <row r="65" spans="16:16">
      <c r="P65" s="863"/>
    </row>
    <row r="66" spans="16:16">
      <c r="P66" s="863"/>
    </row>
    <row r="67" spans="16:16">
      <c r="P67" s="863"/>
    </row>
    <row r="68" spans="16:16"/>
    <row r="69" spans="16:16"/>
    <row r="70" spans="16:16"/>
    <row r="71" spans="16:16"/>
    <row r="72" spans="16:16"/>
    <row r="73" spans="16:16"/>
    <row r="74" spans="16:16"/>
    <row r="75" spans="16:16"/>
    <row r="76" spans="16:16"/>
    <row r="77" spans="16:16"/>
    <row r="78" spans="16:16"/>
    <row r="79" spans="16:16"/>
    <row r="80" spans="16:16"/>
  </sheetData>
  <printOptions horizontalCentered="1" verticalCentered="1"/>
  <pageMargins left="1" right="1" top="0.5" bottom="0.5" header="0" footer="0"/>
  <pageSetup scale="86" fitToWidth="0" fitToHeight="0" orientation="portrait"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view="pageBreakPreview" topLeftCell="A46" zoomScaleNormal="120" zoomScaleSheetLayoutView="100" workbookViewId="0"/>
  </sheetViews>
  <sheetFormatPr defaultColWidth="0" defaultRowHeight="11.25" customHeight="1" zeroHeight="1"/>
  <cols>
    <col min="1" max="1" width="4.5" style="892" customWidth="1"/>
    <col min="2" max="2" width="4.33203125" style="892" customWidth="1"/>
    <col min="3" max="3" width="29.5" style="892" customWidth="1"/>
    <col min="4" max="5" width="12.33203125" style="892" customWidth="1"/>
    <col min="6" max="6" width="10.83203125" style="892" customWidth="1"/>
    <col min="7" max="8" width="12.33203125" style="892" customWidth="1"/>
    <col min="9" max="9" width="10.83203125" style="892" customWidth="1"/>
    <col min="10" max="10" width="4.83203125" style="892" customWidth="1"/>
    <col min="11" max="13" width="9.33203125" style="892" customWidth="1"/>
    <col min="14" max="16384" width="0" style="892" hidden="1"/>
  </cols>
  <sheetData>
    <row r="1" spans="1:10" ht="9.75" customHeight="1">
      <c r="A1" s="889">
        <v>34</v>
      </c>
      <c r="B1" s="889"/>
      <c r="C1" s="889"/>
      <c r="D1" s="890"/>
      <c r="E1" s="890"/>
      <c r="F1" s="891"/>
      <c r="G1" s="890"/>
      <c r="J1" s="893" t="s">
        <v>1604</v>
      </c>
    </row>
    <row r="2" spans="1:10" ht="10.5" customHeight="1">
      <c r="A2" s="894" t="s">
        <v>1605</v>
      </c>
      <c r="B2" s="895"/>
      <c r="C2" s="895"/>
      <c r="D2" s="895"/>
      <c r="E2" s="895"/>
      <c r="F2" s="895"/>
      <c r="G2" s="895"/>
      <c r="H2" s="895"/>
      <c r="I2" s="895"/>
      <c r="J2" s="896"/>
    </row>
    <row r="3" spans="1:10" ht="9.75" customHeight="1">
      <c r="A3" s="897" t="s">
        <v>705</v>
      </c>
      <c r="B3" s="898"/>
      <c r="C3" s="898"/>
      <c r="D3" s="898"/>
      <c r="E3" s="898"/>
      <c r="F3" s="898"/>
      <c r="G3" s="898"/>
      <c r="H3" s="898"/>
      <c r="I3" s="898"/>
      <c r="J3" s="899"/>
    </row>
    <row r="4" spans="1:10" ht="9.75" customHeight="1">
      <c r="A4" s="2793"/>
      <c r="B4" s="890"/>
      <c r="C4" s="890"/>
      <c r="D4" s="890"/>
      <c r="E4" s="890"/>
      <c r="F4" s="890"/>
      <c r="G4" s="890"/>
      <c r="H4" s="890"/>
      <c r="I4" s="890"/>
      <c r="J4" s="2794"/>
    </row>
    <row r="5" spans="1:10" ht="9.75" customHeight="1">
      <c r="A5" s="900" t="s">
        <v>384</v>
      </c>
      <c r="B5" s="901" t="s">
        <v>1606</v>
      </c>
      <c r="C5" s="902"/>
      <c r="D5" s="902"/>
      <c r="E5" s="902"/>
      <c r="F5" s="902"/>
      <c r="G5" s="902"/>
      <c r="H5" s="902"/>
      <c r="I5" s="902"/>
      <c r="J5" s="903"/>
    </row>
    <row r="6" spans="1:10" ht="9.75" customHeight="1">
      <c r="A6" s="904" t="s">
        <v>1607</v>
      </c>
      <c r="B6" s="902"/>
      <c r="C6" s="902"/>
      <c r="D6" s="902"/>
      <c r="E6" s="902"/>
      <c r="F6" s="902"/>
      <c r="G6" s="902"/>
      <c r="H6" s="902"/>
      <c r="I6" s="902"/>
      <c r="J6" s="903"/>
    </row>
    <row r="7" spans="1:10" ht="9.75" customHeight="1">
      <c r="A7" s="904" t="s">
        <v>1608</v>
      </c>
      <c r="B7" s="902"/>
      <c r="C7" s="902"/>
      <c r="D7" s="902"/>
      <c r="E7" s="902"/>
      <c r="F7" s="902"/>
      <c r="G7" s="902"/>
      <c r="H7" s="902"/>
      <c r="I7" s="902"/>
      <c r="J7" s="903"/>
    </row>
    <row r="8" spans="1:10" ht="9.75" customHeight="1">
      <c r="A8" s="904" t="s">
        <v>1609</v>
      </c>
      <c r="B8" s="902"/>
      <c r="C8" s="902"/>
      <c r="D8" s="902"/>
      <c r="E8" s="902"/>
      <c r="F8" s="902"/>
      <c r="G8" s="902"/>
      <c r="H8" s="902"/>
      <c r="I8" s="902"/>
      <c r="J8" s="903"/>
    </row>
    <row r="9" spans="1:10" ht="9.75" customHeight="1">
      <c r="A9" s="904" t="s">
        <v>1610</v>
      </c>
      <c r="B9" s="902"/>
      <c r="C9" s="902"/>
      <c r="D9" s="902"/>
      <c r="E9" s="902"/>
      <c r="F9" s="902"/>
      <c r="G9" s="902"/>
      <c r="H9" s="902"/>
      <c r="I9" s="902"/>
      <c r="J9" s="903"/>
    </row>
    <row r="10" spans="1:10" ht="9.75" customHeight="1">
      <c r="A10" s="904" t="s">
        <v>1611</v>
      </c>
      <c r="B10" s="902"/>
      <c r="C10" s="902"/>
      <c r="D10" s="902"/>
      <c r="E10" s="902"/>
      <c r="F10" s="902"/>
      <c r="G10" s="902"/>
      <c r="H10" s="902"/>
      <c r="I10" s="902"/>
      <c r="J10" s="903"/>
    </row>
    <row r="11" spans="1:10" ht="9.75" customHeight="1">
      <c r="A11" s="904" t="s">
        <v>1612</v>
      </c>
      <c r="B11" s="902"/>
      <c r="C11" s="902"/>
      <c r="D11" s="902"/>
      <c r="E11" s="902"/>
      <c r="F11" s="902"/>
      <c r="G11" s="902"/>
      <c r="H11" s="902"/>
      <c r="I11" s="902"/>
      <c r="J11" s="903"/>
    </row>
    <row r="12" spans="1:10" ht="9.75" customHeight="1">
      <c r="A12" s="904" t="s">
        <v>1613</v>
      </c>
      <c r="B12" s="902"/>
      <c r="C12" s="902"/>
      <c r="D12" s="902"/>
      <c r="E12" s="902"/>
      <c r="F12" s="902"/>
      <c r="G12" s="902"/>
      <c r="H12" s="902"/>
      <c r="I12" s="902"/>
      <c r="J12" s="903"/>
    </row>
    <row r="13" spans="1:10" ht="9.75" customHeight="1">
      <c r="A13" s="904" t="s">
        <v>1614</v>
      </c>
      <c r="B13" s="902"/>
      <c r="C13" s="902"/>
      <c r="D13" s="902"/>
      <c r="E13" s="902"/>
      <c r="F13" s="902"/>
      <c r="G13" s="902"/>
      <c r="H13" s="902"/>
      <c r="I13" s="902"/>
      <c r="J13" s="903"/>
    </row>
    <row r="14" spans="1:10" ht="9.75" customHeight="1">
      <c r="A14" s="904" t="s">
        <v>1615</v>
      </c>
      <c r="B14" s="902"/>
      <c r="C14" s="902"/>
      <c r="D14" s="902"/>
      <c r="E14" s="902"/>
      <c r="F14" s="902"/>
      <c r="G14" s="902"/>
      <c r="H14" s="902"/>
      <c r="I14" s="902"/>
      <c r="J14" s="903"/>
    </row>
    <row r="15" spans="1:10" ht="9.75" customHeight="1">
      <c r="A15" s="905" t="s">
        <v>1616</v>
      </c>
      <c r="B15" s="902"/>
      <c r="C15" s="902"/>
      <c r="D15" s="902"/>
      <c r="E15" s="902"/>
      <c r="F15" s="902"/>
      <c r="G15" s="902"/>
      <c r="H15" s="902"/>
      <c r="I15" s="902"/>
      <c r="J15" s="903"/>
    </row>
    <row r="16" spans="1:10" ht="3.95" customHeight="1">
      <c r="A16" s="905"/>
      <c r="B16" s="902"/>
      <c r="C16" s="902"/>
      <c r="D16" s="902"/>
      <c r="E16" s="902"/>
      <c r="F16" s="902"/>
      <c r="G16" s="902"/>
      <c r="H16" s="902"/>
      <c r="I16" s="902"/>
      <c r="J16" s="903"/>
    </row>
    <row r="17" spans="1:10" ht="9.75" customHeight="1">
      <c r="A17" s="900" t="s">
        <v>385</v>
      </c>
      <c r="B17" s="901" t="s">
        <v>1617</v>
      </c>
      <c r="C17" s="902"/>
      <c r="D17" s="902"/>
      <c r="E17" s="902"/>
      <c r="F17" s="902"/>
      <c r="G17" s="902"/>
      <c r="H17" s="902"/>
      <c r="I17" s="902"/>
      <c r="J17" s="903"/>
    </row>
    <row r="18" spans="1:10" ht="9.75" customHeight="1">
      <c r="A18" s="905" t="s">
        <v>1618</v>
      </c>
      <c r="B18" s="902"/>
      <c r="C18" s="902"/>
      <c r="D18" s="902"/>
      <c r="E18" s="902"/>
      <c r="F18" s="902"/>
      <c r="G18" s="902"/>
      <c r="H18" s="902"/>
      <c r="I18" s="902"/>
      <c r="J18" s="903"/>
    </row>
    <row r="19" spans="1:10" ht="3.95" customHeight="1">
      <c r="A19" s="906"/>
      <c r="B19" s="907"/>
      <c r="C19" s="907"/>
      <c r="D19" s="907"/>
      <c r="E19" s="907"/>
      <c r="F19" s="907"/>
      <c r="G19" s="907"/>
      <c r="H19" s="907"/>
      <c r="I19" s="907"/>
      <c r="J19" s="908"/>
    </row>
    <row r="20" spans="1:10" ht="9.75" customHeight="1">
      <c r="A20" s="900" t="s">
        <v>386</v>
      </c>
      <c r="B20" s="901" t="s">
        <v>1619</v>
      </c>
      <c r="C20" s="902"/>
      <c r="D20" s="902"/>
      <c r="E20" s="902"/>
      <c r="F20" s="902"/>
      <c r="G20" s="902"/>
      <c r="H20" s="902"/>
      <c r="I20" s="902"/>
      <c r="J20" s="903"/>
    </row>
    <row r="21" spans="1:10" ht="9.75" customHeight="1">
      <c r="A21" s="905" t="s">
        <v>1620</v>
      </c>
      <c r="B21" s="902"/>
      <c r="C21" s="902"/>
      <c r="D21" s="902"/>
      <c r="E21" s="902"/>
      <c r="F21" s="902"/>
      <c r="G21" s="902"/>
      <c r="H21" s="902"/>
      <c r="I21" s="902"/>
      <c r="J21" s="903"/>
    </row>
    <row r="22" spans="1:10" ht="3.95" customHeight="1">
      <c r="A22" s="905"/>
      <c r="B22" s="902"/>
      <c r="C22" s="902"/>
      <c r="D22" s="902"/>
      <c r="E22" s="902"/>
      <c r="F22" s="902"/>
      <c r="G22" s="902"/>
      <c r="H22" s="902"/>
      <c r="I22" s="902"/>
      <c r="J22" s="903"/>
    </row>
    <row r="23" spans="1:10" ht="9.75" customHeight="1">
      <c r="A23" s="900" t="s">
        <v>387</v>
      </c>
      <c r="B23" s="901" t="s">
        <v>1621</v>
      </c>
      <c r="C23" s="902"/>
      <c r="D23" s="902"/>
      <c r="E23" s="902"/>
      <c r="F23" s="902"/>
      <c r="G23" s="902"/>
      <c r="H23" s="902"/>
      <c r="I23" s="902"/>
      <c r="J23" s="903"/>
    </row>
    <row r="24" spans="1:10" ht="9.75" customHeight="1">
      <c r="A24" s="904" t="s">
        <v>1622</v>
      </c>
      <c r="B24" s="902"/>
      <c r="C24" s="902"/>
      <c r="D24" s="902"/>
      <c r="E24" s="902"/>
      <c r="F24" s="902"/>
      <c r="G24" s="902"/>
      <c r="H24" s="902"/>
      <c r="I24" s="902"/>
      <c r="J24" s="903"/>
    </row>
    <row r="25" spans="1:10" ht="3.95" customHeight="1">
      <c r="A25" s="905"/>
      <c r="B25" s="902"/>
      <c r="C25" s="902"/>
      <c r="D25" s="902"/>
      <c r="E25" s="902"/>
      <c r="F25" s="902"/>
      <c r="G25" s="902"/>
      <c r="H25" s="902"/>
      <c r="I25" s="902"/>
      <c r="J25" s="903"/>
    </row>
    <row r="26" spans="1:10" ht="9.75" customHeight="1">
      <c r="A26" s="900" t="s">
        <v>388</v>
      </c>
      <c r="B26" s="901" t="s">
        <v>1623</v>
      </c>
      <c r="C26" s="902"/>
      <c r="D26" s="902"/>
      <c r="E26" s="902"/>
      <c r="F26" s="902"/>
      <c r="G26" s="902"/>
      <c r="H26" s="902"/>
      <c r="I26" s="902"/>
      <c r="J26" s="903"/>
    </row>
    <row r="27" spans="1:10" ht="9.75" customHeight="1">
      <c r="A27" s="904" t="s">
        <v>1624</v>
      </c>
      <c r="B27" s="902"/>
      <c r="C27" s="902"/>
      <c r="D27" s="902"/>
      <c r="E27" s="902"/>
      <c r="F27" s="902"/>
      <c r="G27" s="902"/>
      <c r="H27" s="902"/>
      <c r="I27" s="902"/>
      <c r="J27" s="903"/>
    </row>
    <row r="28" spans="1:10" ht="5.0999999999999996" customHeight="1">
      <c r="A28" s="2795"/>
      <c r="B28" s="909"/>
      <c r="C28" s="909"/>
      <c r="D28" s="909"/>
      <c r="E28" s="909"/>
      <c r="F28" s="909"/>
      <c r="G28" s="909"/>
      <c r="H28" s="909"/>
      <c r="I28" s="909"/>
      <c r="J28" s="2796"/>
    </row>
    <row r="29" spans="1:10" ht="13.5" customHeight="1">
      <c r="A29" s="910"/>
      <c r="B29" s="911"/>
      <c r="C29" s="911"/>
      <c r="D29" s="912" t="s">
        <v>1625</v>
      </c>
      <c r="E29" s="913"/>
      <c r="F29" s="914"/>
      <c r="G29" s="912" t="s">
        <v>1626</v>
      </c>
      <c r="H29" s="913"/>
      <c r="I29" s="914"/>
      <c r="J29" s="915"/>
    </row>
    <row r="30" spans="1:10" ht="13.5" customHeight="1">
      <c r="A30" s="916"/>
      <c r="B30" s="917"/>
      <c r="C30" s="917"/>
      <c r="D30" s="912" t="s">
        <v>1627</v>
      </c>
      <c r="E30" s="914"/>
      <c r="F30" s="916" t="s">
        <v>1628</v>
      </c>
      <c r="G30" s="912" t="s">
        <v>1627</v>
      </c>
      <c r="H30" s="914"/>
      <c r="I30" s="916" t="s">
        <v>1628</v>
      </c>
      <c r="J30" s="916"/>
    </row>
    <row r="31" spans="1:10" ht="13.5" customHeight="1">
      <c r="A31" s="916"/>
      <c r="B31" s="917"/>
      <c r="C31" s="917"/>
      <c r="D31" s="916"/>
      <c r="E31" s="916"/>
      <c r="F31" s="916" t="s">
        <v>1629</v>
      </c>
      <c r="G31" s="916"/>
      <c r="H31" s="916"/>
      <c r="I31" s="916" t="s">
        <v>1629</v>
      </c>
      <c r="J31" s="916"/>
    </row>
    <row r="32" spans="1:10" ht="13.5" customHeight="1">
      <c r="A32" s="916" t="s">
        <v>636</v>
      </c>
      <c r="B32" s="900"/>
      <c r="C32" s="917" t="s">
        <v>779</v>
      </c>
      <c r="D32" s="916" t="s">
        <v>1630</v>
      </c>
      <c r="E32" s="916" t="s">
        <v>1631</v>
      </c>
      <c r="F32" s="916" t="s">
        <v>1632</v>
      </c>
      <c r="G32" s="916" t="s">
        <v>1630</v>
      </c>
      <c r="H32" s="916" t="s">
        <v>1631</v>
      </c>
      <c r="I32" s="916" t="s">
        <v>1632</v>
      </c>
      <c r="J32" s="916" t="s">
        <v>636</v>
      </c>
    </row>
    <row r="33" spans="1:10" ht="13.5" customHeight="1">
      <c r="A33" s="916" t="s">
        <v>639</v>
      </c>
      <c r="B33" s="900"/>
      <c r="C33" s="917"/>
      <c r="D33" s="916" t="s">
        <v>783</v>
      </c>
      <c r="E33" s="916" t="s">
        <v>783</v>
      </c>
      <c r="F33" s="916" t="s">
        <v>1633</v>
      </c>
      <c r="G33" s="916" t="s">
        <v>783</v>
      </c>
      <c r="H33" s="916" t="s">
        <v>783</v>
      </c>
      <c r="I33" s="916" t="s">
        <v>1633</v>
      </c>
      <c r="J33" s="916" t="s">
        <v>639</v>
      </c>
    </row>
    <row r="34" spans="1:10" ht="13.5" customHeight="1" thickBot="1">
      <c r="A34" s="918"/>
      <c r="B34" s="919"/>
      <c r="C34" s="920" t="s">
        <v>648</v>
      </c>
      <c r="D34" s="916" t="s">
        <v>649</v>
      </c>
      <c r="E34" s="916" t="s">
        <v>650</v>
      </c>
      <c r="F34" s="921" t="s">
        <v>651</v>
      </c>
      <c r="G34" s="921" t="s">
        <v>652</v>
      </c>
      <c r="H34" s="921" t="s">
        <v>653</v>
      </c>
      <c r="I34" s="921" t="s">
        <v>1083</v>
      </c>
      <c r="J34" s="918"/>
    </row>
    <row r="35" spans="1:10" ht="12" customHeight="1">
      <c r="A35" s="922"/>
      <c r="B35" s="902"/>
      <c r="C35" s="917" t="s">
        <v>1634</v>
      </c>
      <c r="D35" s="923"/>
      <c r="E35" s="924"/>
      <c r="F35" s="903"/>
      <c r="G35" s="925"/>
      <c r="H35" s="926"/>
      <c r="I35" s="922"/>
      <c r="J35" s="922"/>
    </row>
    <row r="36" spans="1:10" ht="13.5" customHeight="1">
      <c r="A36" s="921">
        <v>1</v>
      </c>
      <c r="B36" s="927">
        <v>-3</v>
      </c>
      <c r="C36" s="919" t="s">
        <v>1563</v>
      </c>
      <c r="D36" s="928">
        <v>8890621</v>
      </c>
      <c r="E36" s="929">
        <v>9232563</v>
      </c>
      <c r="F36" s="930">
        <v>1.0500000000000001E-2</v>
      </c>
      <c r="G36" s="931"/>
      <c r="H36" s="932"/>
      <c r="I36" s="933"/>
      <c r="J36" s="921">
        <v>1</v>
      </c>
    </row>
    <row r="37" spans="1:10" ht="13.5" customHeight="1">
      <c r="A37" s="921">
        <v>2</v>
      </c>
      <c r="B37" s="927">
        <v>-4</v>
      </c>
      <c r="C37" s="919" t="s">
        <v>1564</v>
      </c>
      <c r="D37" s="928">
        <v>46774</v>
      </c>
      <c r="E37" s="929">
        <v>50667</v>
      </c>
      <c r="F37" s="930">
        <v>2.86E-2</v>
      </c>
      <c r="G37" s="931"/>
      <c r="H37" s="932"/>
      <c r="I37" s="933"/>
      <c r="J37" s="921">
        <v>2</v>
      </c>
    </row>
    <row r="38" spans="1:10" ht="13.5" customHeight="1">
      <c r="A38" s="921">
        <v>3</v>
      </c>
      <c r="B38" s="927">
        <v>-5</v>
      </c>
      <c r="C38" s="919" t="s">
        <v>1565</v>
      </c>
      <c r="D38" s="928">
        <v>413678</v>
      </c>
      <c r="E38" s="929">
        <v>414726</v>
      </c>
      <c r="F38" s="930">
        <v>1.0500000000000001E-2</v>
      </c>
      <c r="G38" s="931"/>
      <c r="H38" s="932"/>
      <c r="I38" s="933"/>
      <c r="J38" s="921">
        <v>3</v>
      </c>
    </row>
    <row r="39" spans="1:10" ht="13.5" customHeight="1">
      <c r="A39" s="921">
        <v>4</v>
      </c>
      <c r="B39" s="927">
        <v>-6</v>
      </c>
      <c r="C39" s="919" t="s">
        <v>1566</v>
      </c>
      <c r="D39" s="928">
        <v>3689250</v>
      </c>
      <c r="E39" s="929">
        <v>3878875</v>
      </c>
      <c r="F39" s="930">
        <v>1.3899999999999999E-2</v>
      </c>
      <c r="G39" s="931"/>
      <c r="H39" s="932"/>
      <c r="I39" s="933"/>
      <c r="J39" s="921">
        <v>4</v>
      </c>
    </row>
    <row r="40" spans="1:10" ht="13.5" customHeight="1">
      <c r="A40" s="921">
        <v>5</v>
      </c>
      <c r="B40" s="927">
        <v>-7</v>
      </c>
      <c r="C40" s="919" t="s">
        <v>1567</v>
      </c>
      <c r="D40" s="934">
        <v>0</v>
      </c>
      <c r="E40" s="935">
        <v>0</v>
      </c>
      <c r="F40" s="930"/>
      <c r="G40" s="931"/>
      <c r="H40" s="932"/>
      <c r="I40" s="933"/>
      <c r="J40" s="921">
        <v>5</v>
      </c>
    </row>
    <row r="41" spans="1:10" ht="13.5" customHeight="1">
      <c r="A41" s="921">
        <v>6</v>
      </c>
      <c r="B41" s="927">
        <v>-8</v>
      </c>
      <c r="C41" s="919" t="s">
        <v>1568</v>
      </c>
      <c r="D41" s="928">
        <v>5469797</v>
      </c>
      <c r="E41" s="929">
        <v>5802577</v>
      </c>
      <c r="F41" s="930">
        <v>3.6900000000000002E-2</v>
      </c>
      <c r="G41" s="931" t="s">
        <v>1635</v>
      </c>
      <c r="H41" s="932"/>
      <c r="I41" s="933"/>
      <c r="J41" s="921">
        <v>6</v>
      </c>
    </row>
    <row r="42" spans="1:10" ht="13.5" customHeight="1">
      <c r="A42" s="921">
        <v>7</v>
      </c>
      <c r="B42" s="927">
        <v>-9</v>
      </c>
      <c r="C42" s="919" t="s">
        <v>1569</v>
      </c>
      <c r="D42" s="928">
        <v>11272610</v>
      </c>
      <c r="E42" s="929">
        <v>12131419</v>
      </c>
      <c r="F42" s="930">
        <v>3.0172349145835373E-2</v>
      </c>
      <c r="G42" s="931"/>
      <c r="H42" s="932"/>
      <c r="I42" s="933"/>
      <c r="J42" s="921">
        <v>7</v>
      </c>
    </row>
    <row r="43" spans="1:10" ht="13.5" customHeight="1">
      <c r="A43" s="921">
        <v>8</v>
      </c>
      <c r="B43" s="927">
        <v>-11</v>
      </c>
      <c r="C43" s="919" t="s">
        <v>1570</v>
      </c>
      <c r="D43" s="928">
        <v>4125925</v>
      </c>
      <c r="E43" s="929">
        <v>4522569</v>
      </c>
      <c r="F43" s="930">
        <v>3.8600000000000002E-2</v>
      </c>
      <c r="G43" s="931" t="s">
        <v>1636</v>
      </c>
      <c r="H43" s="932"/>
      <c r="I43" s="933"/>
      <c r="J43" s="921">
        <v>8</v>
      </c>
    </row>
    <row r="44" spans="1:10" ht="13.5" customHeight="1">
      <c r="A44" s="921">
        <v>9</v>
      </c>
      <c r="B44" s="927">
        <v>-13</v>
      </c>
      <c r="C44" s="919" t="s">
        <v>1571</v>
      </c>
      <c r="D44" s="928">
        <v>102406</v>
      </c>
      <c r="E44" s="929">
        <v>105636</v>
      </c>
      <c r="F44" s="930">
        <v>1.43E-2</v>
      </c>
      <c r="G44" s="931"/>
      <c r="H44" s="932"/>
      <c r="I44" s="933"/>
      <c r="J44" s="921">
        <v>9</v>
      </c>
    </row>
    <row r="45" spans="1:10" ht="13.5" customHeight="1">
      <c r="A45" s="921">
        <v>10</v>
      </c>
      <c r="B45" s="927">
        <v>-16</v>
      </c>
      <c r="C45" s="919" t="s">
        <v>1572</v>
      </c>
      <c r="D45" s="928">
        <v>504398</v>
      </c>
      <c r="E45" s="929">
        <v>591803</v>
      </c>
      <c r="F45" s="930">
        <v>2.8400000000000002E-2</v>
      </c>
      <c r="G45" s="931" t="s">
        <v>1637</v>
      </c>
      <c r="H45" s="932"/>
      <c r="I45" s="933"/>
      <c r="J45" s="921">
        <v>10</v>
      </c>
    </row>
    <row r="46" spans="1:10" ht="13.5" customHeight="1">
      <c r="A46" s="921">
        <v>11</v>
      </c>
      <c r="B46" s="927">
        <v>-17</v>
      </c>
      <c r="C46" s="919" t="s">
        <v>1573</v>
      </c>
      <c r="D46" s="928">
        <v>40478</v>
      </c>
      <c r="E46" s="929">
        <v>45524</v>
      </c>
      <c r="F46" s="930">
        <v>4.1399999999999999E-2</v>
      </c>
      <c r="G46" s="931"/>
      <c r="H46" s="932"/>
      <c r="I46" s="933"/>
      <c r="J46" s="921">
        <v>11</v>
      </c>
    </row>
    <row r="47" spans="1:10" ht="13.5" customHeight="1">
      <c r="A47" s="921">
        <v>12</v>
      </c>
      <c r="B47" s="927">
        <v>-18</v>
      </c>
      <c r="C47" s="919" t="s">
        <v>1574</v>
      </c>
      <c r="D47" s="928">
        <v>11602</v>
      </c>
      <c r="E47" s="929">
        <v>11762</v>
      </c>
      <c r="F47" s="930">
        <v>2.5600000000000001E-2</v>
      </c>
      <c r="G47" s="931" t="s">
        <v>1638</v>
      </c>
      <c r="H47" s="932"/>
      <c r="I47" s="933"/>
      <c r="J47" s="921">
        <v>12</v>
      </c>
    </row>
    <row r="48" spans="1:10" ht="13.5" customHeight="1">
      <c r="A48" s="921">
        <v>13</v>
      </c>
      <c r="B48" s="927">
        <v>-19</v>
      </c>
      <c r="C48" s="919" t="s">
        <v>1575</v>
      </c>
      <c r="D48" s="928">
        <v>395646</v>
      </c>
      <c r="E48" s="929">
        <v>420031</v>
      </c>
      <c r="F48" s="930">
        <v>3.4500000000000003E-2</v>
      </c>
      <c r="G48" s="931"/>
      <c r="H48" s="932"/>
      <c r="I48" s="933"/>
      <c r="J48" s="921">
        <v>13</v>
      </c>
    </row>
    <row r="49" spans="1:10" ht="13.5" customHeight="1">
      <c r="A49" s="921">
        <v>14</v>
      </c>
      <c r="B49" s="927">
        <v>-20</v>
      </c>
      <c r="C49" s="919" t="s">
        <v>1576</v>
      </c>
      <c r="D49" s="928">
        <v>594536</v>
      </c>
      <c r="E49" s="929">
        <v>629291</v>
      </c>
      <c r="F49" s="930">
        <v>2.1700000000000001E-2</v>
      </c>
      <c r="G49" s="931"/>
      <c r="H49" s="932"/>
      <c r="I49" s="933"/>
      <c r="J49" s="921">
        <v>14</v>
      </c>
    </row>
    <row r="50" spans="1:10" ht="13.5" customHeight="1">
      <c r="A50" s="921">
        <v>15</v>
      </c>
      <c r="B50" s="927">
        <v>-22</v>
      </c>
      <c r="C50" s="919" t="s">
        <v>1577</v>
      </c>
      <c r="D50" s="934">
        <v>0</v>
      </c>
      <c r="E50" s="935">
        <v>0</v>
      </c>
      <c r="F50" s="930"/>
      <c r="G50" s="931"/>
      <c r="H50" s="932"/>
      <c r="I50" s="933"/>
      <c r="J50" s="921">
        <v>15</v>
      </c>
    </row>
    <row r="51" spans="1:10" ht="13.5" customHeight="1">
      <c r="A51" s="921">
        <v>16</v>
      </c>
      <c r="B51" s="927">
        <v>-23</v>
      </c>
      <c r="C51" s="919" t="s">
        <v>1578</v>
      </c>
      <c r="D51" s="928">
        <v>16587</v>
      </c>
      <c r="E51" s="929">
        <v>16587</v>
      </c>
      <c r="F51" s="930">
        <v>2.5000000000000001E-2</v>
      </c>
      <c r="G51" s="931"/>
      <c r="H51" s="932"/>
      <c r="I51" s="933"/>
      <c r="J51" s="921">
        <v>16</v>
      </c>
    </row>
    <row r="52" spans="1:10" ht="13.5" customHeight="1">
      <c r="A52" s="921">
        <v>17</v>
      </c>
      <c r="B52" s="927">
        <v>-24</v>
      </c>
      <c r="C52" s="919" t="s">
        <v>1579</v>
      </c>
      <c r="D52" s="928">
        <v>51677</v>
      </c>
      <c r="E52" s="929">
        <v>56564</v>
      </c>
      <c r="F52" s="930">
        <v>0.02</v>
      </c>
      <c r="G52" s="931"/>
      <c r="H52" s="932"/>
      <c r="I52" s="933"/>
      <c r="J52" s="921">
        <v>17</v>
      </c>
    </row>
    <row r="53" spans="1:10" ht="13.5" customHeight="1">
      <c r="A53" s="921">
        <v>18</v>
      </c>
      <c r="B53" s="927">
        <v>-25</v>
      </c>
      <c r="C53" s="919" t="s">
        <v>1580</v>
      </c>
      <c r="D53" s="928">
        <v>1391333</v>
      </c>
      <c r="E53" s="929">
        <v>1530732</v>
      </c>
      <c r="F53" s="930">
        <v>3.09E-2</v>
      </c>
      <c r="G53" s="931"/>
      <c r="H53" s="932"/>
      <c r="I53" s="933"/>
      <c r="J53" s="921">
        <v>18</v>
      </c>
    </row>
    <row r="54" spans="1:10" ht="13.5" customHeight="1">
      <c r="A54" s="921">
        <v>19</v>
      </c>
      <c r="B54" s="927">
        <v>-26</v>
      </c>
      <c r="C54" s="919" t="s">
        <v>1581</v>
      </c>
      <c r="D54" s="928">
        <v>788097</v>
      </c>
      <c r="E54" s="929">
        <v>801641</v>
      </c>
      <c r="F54" s="930">
        <v>5.2299999999999999E-2</v>
      </c>
      <c r="G54" s="931"/>
      <c r="H54" s="932"/>
      <c r="I54" s="933"/>
      <c r="J54" s="921">
        <v>19</v>
      </c>
    </row>
    <row r="55" spans="1:10" ht="13.5" customHeight="1">
      <c r="A55" s="921">
        <v>20</v>
      </c>
      <c r="B55" s="927">
        <v>-27</v>
      </c>
      <c r="C55" s="919" t="s">
        <v>1582</v>
      </c>
      <c r="D55" s="928">
        <v>2524953</v>
      </c>
      <c r="E55" s="929">
        <v>3163911</v>
      </c>
      <c r="F55" s="930">
        <v>3.85E-2</v>
      </c>
      <c r="G55" s="931"/>
      <c r="H55" s="932"/>
      <c r="I55" s="933"/>
      <c r="J55" s="921">
        <v>20</v>
      </c>
    </row>
    <row r="56" spans="1:10" ht="13.5" customHeight="1">
      <c r="A56" s="921">
        <v>21</v>
      </c>
      <c r="B56" s="927">
        <v>-29</v>
      </c>
      <c r="C56" s="919" t="s">
        <v>1583</v>
      </c>
      <c r="D56" s="928">
        <v>1714</v>
      </c>
      <c r="E56" s="929">
        <v>1744</v>
      </c>
      <c r="F56" s="930">
        <v>2.9399999999999999E-2</v>
      </c>
      <c r="G56" s="931"/>
      <c r="H56" s="932"/>
      <c r="I56" s="933"/>
      <c r="J56" s="921">
        <v>21</v>
      </c>
    </row>
    <row r="57" spans="1:10" ht="13.5" customHeight="1">
      <c r="A57" s="921">
        <v>22</v>
      </c>
      <c r="B57" s="927">
        <v>-31</v>
      </c>
      <c r="C57" s="919" t="s">
        <v>1584</v>
      </c>
      <c r="D57" s="928">
        <v>54260</v>
      </c>
      <c r="E57" s="929">
        <v>56927</v>
      </c>
      <c r="F57" s="930">
        <v>2.2499999999999999E-2</v>
      </c>
      <c r="G57" s="931"/>
      <c r="H57" s="932"/>
      <c r="I57" s="933"/>
      <c r="J57" s="921">
        <v>22</v>
      </c>
    </row>
    <row r="58" spans="1:10" ht="13.5" customHeight="1">
      <c r="A58" s="921">
        <v>23</v>
      </c>
      <c r="B58" s="927">
        <v>-35</v>
      </c>
      <c r="C58" s="919" t="s">
        <v>1585</v>
      </c>
      <c r="D58" s="928">
        <v>36834</v>
      </c>
      <c r="E58" s="929">
        <v>37476</v>
      </c>
      <c r="F58" s="930">
        <v>2.5600000000000001E-2</v>
      </c>
      <c r="G58" s="931"/>
      <c r="H58" s="932"/>
      <c r="I58" s="933"/>
      <c r="J58" s="921">
        <v>23</v>
      </c>
    </row>
    <row r="59" spans="1:10" ht="13.5" customHeight="1">
      <c r="A59" s="921">
        <v>24</v>
      </c>
      <c r="B59" s="927">
        <v>-37</v>
      </c>
      <c r="C59" s="919" t="s">
        <v>1586</v>
      </c>
      <c r="D59" s="928">
        <v>681312</v>
      </c>
      <c r="E59" s="929">
        <v>775981</v>
      </c>
      <c r="F59" s="930">
        <v>5.8200000000000002E-2</v>
      </c>
      <c r="G59" s="931"/>
      <c r="H59" s="932"/>
      <c r="I59" s="933"/>
      <c r="J59" s="921">
        <v>24</v>
      </c>
    </row>
    <row r="60" spans="1:10" ht="13.5" customHeight="1">
      <c r="A60" s="921">
        <v>25</v>
      </c>
      <c r="B60" s="927">
        <v>-39</v>
      </c>
      <c r="C60" s="919" t="s">
        <v>1587</v>
      </c>
      <c r="D60" s="928">
        <v>650055</v>
      </c>
      <c r="E60" s="929">
        <v>690810</v>
      </c>
      <c r="F60" s="930">
        <v>2.2200000000000001E-2</v>
      </c>
      <c r="G60" s="931"/>
      <c r="H60" s="932"/>
      <c r="I60" s="933"/>
      <c r="J60" s="921">
        <v>25</v>
      </c>
    </row>
    <row r="61" spans="1:10" ht="13.5" customHeight="1">
      <c r="A61" s="921">
        <v>26</v>
      </c>
      <c r="B61" s="927">
        <v>-44</v>
      </c>
      <c r="C61" s="919" t="s">
        <v>1588</v>
      </c>
      <c r="D61" s="928">
        <v>229877</v>
      </c>
      <c r="E61" s="929">
        <v>245501</v>
      </c>
      <c r="F61" s="930">
        <v>3.2000000000000001E-2</v>
      </c>
      <c r="G61" s="931"/>
      <c r="H61" s="932"/>
      <c r="I61" s="933"/>
      <c r="J61" s="921">
        <v>26</v>
      </c>
    </row>
    <row r="62" spans="1:10" ht="13.5" customHeight="1">
      <c r="A62" s="921">
        <v>27</v>
      </c>
      <c r="B62" s="927">
        <v>-45</v>
      </c>
      <c r="C62" s="919" t="s">
        <v>1589</v>
      </c>
      <c r="D62" s="928">
        <v>871</v>
      </c>
      <c r="E62" s="929">
        <v>3363</v>
      </c>
      <c r="F62" s="930">
        <v>4.7600000000000003E-2</v>
      </c>
      <c r="G62" s="931"/>
      <c r="H62" s="932"/>
      <c r="I62" s="933"/>
      <c r="J62" s="921">
        <v>27</v>
      </c>
    </row>
    <row r="63" spans="1:10" ht="13.5" customHeight="1">
      <c r="A63" s="921">
        <v>28</v>
      </c>
      <c r="B63" s="927"/>
      <c r="C63" s="919" t="s">
        <v>1639</v>
      </c>
      <c r="D63" s="928"/>
      <c r="E63" s="929"/>
      <c r="F63" s="936"/>
      <c r="G63" s="931"/>
      <c r="H63" s="932"/>
      <c r="I63" s="933"/>
      <c r="J63" s="921">
        <v>28</v>
      </c>
    </row>
    <row r="64" spans="1:10" ht="13.5" customHeight="1">
      <c r="A64" s="921">
        <v>29</v>
      </c>
      <c r="B64" s="927"/>
      <c r="C64" s="919" t="s">
        <v>1640</v>
      </c>
      <c r="D64" s="928"/>
      <c r="E64" s="929"/>
      <c r="F64" s="936"/>
      <c r="G64" s="931"/>
      <c r="H64" s="932"/>
      <c r="I64" s="933"/>
      <c r="J64" s="921">
        <v>29</v>
      </c>
    </row>
    <row r="65" spans="1:10" ht="12" customHeight="1" thickBot="1">
      <c r="A65" s="937">
        <v>30</v>
      </c>
      <c r="B65" s="938"/>
      <c r="C65" s="939" t="s">
        <v>1641</v>
      </c>
      <c r="D65" s="2797">
        <f>SUM(D35:D64)</f>
        <v>41985291</v>
      </c>
      <c r="E65" s="2798">
        <f>SUM(E35:E64)</f>
        <v>45218680</v>
      </c>
      <c r="F65" s="940">
        <v>3.1699999999999999E-2</v>
      </c>
      <c r="G65" s="941"/>
      <c r="H65" s="942"/>
      <c r="I65" s="943"/>
      <c r="J65" s="937">
        <v>30</v>
      </c>
    </row>
    <row r="66" spans="1:10" ht="11.25" customHeight="1" thickTop="1">
      <c r="A66" s="922"/>
      <c r="B66" s="944"/>
      <c r="C66" s="917" t="s">
        <v>1642</v>
      </c>
      <c r="D66" s="945"/>
      <c r="E66" s="946"/>
      <c r="F66" s="947"/>
      <c r="G66" s="948"/>
      <c r="H66" s="949"/>
      <c r="I66" s="922"/>
      <c r="J66" s="922"/>
    </row>
    <row r="67" spans="1:10" ht="13.5" customHeight="1">
      <c r="A67" s="921">
        <v>31</v>
      </c>
      <c r="B67" s="950">
        <v>-52</v>
      </c>
      <c r="C67" s="919" t="s">
        <v>1592</v>
      </c>
      <c r="D67" s="928">
        <v>7241910</v>
      </c>
      <c r="E67" s="951">
        <v>8394660</v>
      </c>
      <c r="F67" s="930">
        <v>5.11E-2</v>
      </c>
      <c r="G67" s="931"/>
      <c r="H67" s="952"/>
      <c r="I67" s="918"/>
      <c r="J67" s="921">
        <v>31</v>
      </c>
    </row>
    <row r="68" spans="1:10" ht="13.5" customHeight="1">
      <c r="A68" s="921">
        <v>32</v>
      </c>
      <c r="B68" s="950">
        <v>-53</v>
      </c>
      <c r="C68" s="919" t="s">
        <v>1593</v>
      </c>
      <c r="D68" s="928">
        <v>1861134</v>
      </c>
      <c r="E68" s="951">
        <v>2005472</v>
      </c>
      <c r="F68" s="930">
        <v>3.1899999999999998E-2</v>
      </c>
      <c r="G68" s="931"/>
      <c r="H68" s="952"/>
      <c r="I68" s="918"/>
      <c r="J68" s="921">
        <v>32</v>
      </c>
    </row>
    <row r="69" spans="1:10" ht="13.5" customHeight="1">
      <c r="A69" s="921">
        <v>33</v>
      </c>
      <c r="B69" s="950">
        <v>-54</v>
      </c>
      <c r="C69" s="919" t="s">
        <v>1594</v>
      </c>
      <c r="D69" s="934">
        <v>0</v>
      </c>
      <c r="E69" s="953">
        <v>0</v>
      </c>
      <c r="F69" s="954"/>
      <c r="G69" s="931"/>
      <c r="H69" s="952"/>
      <c r="I69" s="918"/>
      <c r="J69" s="921">
        <v>33</v>
      </c>
    </row>
    <row r="70" spans="1:10" ht="13.5" customHeight="1">
      <c r="A70" s="921">
        <v>34</v>
      </c>
      <c r="B70" s="950">
        <v>-55</v>
      </c>
      <c r="C70" s="955" t="s">
        <v>1595</v>
      </c>
      <c r="D70" s="928">
        <v>9232</v>
      </c>
      <c r="E70" s="951">
        <v>7364</v>
      </c>
      <c r="F70" s="930">
        <v>0.09</v>
      </c>
      <c r="G70" s="931"/>
      <c r="H70" s="952"/>
      <c r="I70" s="918"/>
      <c r="J70" s="921">
        <v>34</v>
      </c>
    </row>
    <row r="71" spans="1:10" ht="13.5" customHeight="1">
      <c r="A71" s="921">
        <v>35</v>
      </c>
      <c r="B71" s="950">
        <v>-56</v>
      </c>
      <c r="C71" s="919" t="s">
        <v>174</v>
      </c>
      <c r="D71" s="934">
        <v>0</v>
      </c>
      <c r="E71" s="953">
        <v>0</v>
      </c>
      <c r="F71" s="954"/>
      <c r="G71" s="931"/>
      <c r="H71" s="952"/>
      <c r="I71" s="918"/>
      <c r="J71" s="921">
        <v>35</v>
      </c>
    </row>
    <row r="72" spans="1:10" ht="13.5" customHeight="1">
      <c r="A72" s="921">
        <v>36</v>
      </c>
      <c r="B72" s="950">
        <v>-57</v>
      </c>
      <c r="C72" s="919" t="s">
        <v>1596</v>
      </c>
      <c r="D72" s="928">
        <v>399251</v>
      </c>
      <c r="E72" s="951">
        <v>464559</v>
      </c>
      <c r="F72" s="930">
        <v>2.4500000000000001E-2</v>
      </c>
      <c r="G72" s="931"/>
      <c r="H72" s="952"/>
      <c r="I72" s="918"/>
      <c r="J72" s="921">
        <v>36</v>
      </c>
    </row>
    <row r="73" spans="1:10" ht="13.5" customHeight="1">
      <c r="A73" s="921">
        <v>37</v>
      </c>
      <c r="B73" s="950">
        <v>-58</v>
      </c>
      <c r="C73" s="919" t="s">
        <v>1597</v>
      </c>
      <c r="D73" s="928">
        <v>295273</v>
      </c>
      <c r="E73" s="951">
        <v>355319</v>
      </c>
      <c r="F73" s="930">
        <v>7.5700000000000003E-2</v>
      </c>
      <c r="G73" s="931"/>
      <c r="H73" s="952"/>
      <c r="I73" s="918"/>
      <c r="J73" s="921">
        <v>37</v>
      </c>
    </row>
    <row r="74" spans="1:10" ht="13.5" customHeight="1">
      <c r="A74" s="921">
        <v>38</v>
      </c>
      <c r="B74" s="950">
        <v>-59</v>
      </c>
      <c r="C74" s="919" t="s">
        <v>1643</v>
      </c>
      <c r="D74" s="928">
        <v>1613548</v>
      </c>
      <c r="E74" s="951">
        <v>860993</v>
      </c>
      <c r="F74" s="956">
        <v>0.1164</v>
      </c>
      <c r="G74" s="931"/>
      <c r="H74" s="952"/>
      <c r="I74" s="918"/>
      <c r="J74" s="921">
        <v>38</v>
      </c>
    </row>
    <row r="75" spans="1:10" ht="12" customHeight="1" thickBot="1">
      <c r="A75" s="937">
        <v>39</v>
      </c>
      <c r="B75" s="938"/>
      <c r="C75" s="939" t="s">
        <v>1644</v>
      </c>
      <c r="D75" s="2797">
        <f>SUM(D67:D74)</f>
        <v>11420348</v>
      </c>
      <c r="E75" s="2799">
        <f>SUM(E67:E74)</f>
        <v>12088367</v>
      </c>
      <c r="F75" s="957">
        <v>5.1700000000000003E-2</v>
      </c>
      <c r="G75" s="941"/>
      <c r="H75" s="958"/>
      <c r="I75" s="959"/>
      <c r="J75" s="937">
        <v>39</v>
      </c>
    </row>
    <row r="76" spans="1:10" ht="12" customHeight="1" thickTop="1" thickBot="1">
      <c r="A76" s="960">
        <v>40</v>
      </c>
      <c r="B76" s="961"/>
      <c r="C76" s="962" t="s">
        <v>1603</v>
      </c>
      <c r="D76" s="2800">
        <f>SUM(D75,D65)</f>
        <v>53405639</v>
      </c>
      <c r="E76" s="2801">
        <f>SUM(E75,E65)</f>
        <v>57307047</v>
      </c>
      <c r="F76" s="963" t="s">
        <v>1053</v>
      </c>
      <c r="G76" s="964"/>
      <c r="H76" s="965"/>
      <c r="I76" s="960" t="s">
        <v>1645</v>
      </c>
      <c r="J76" s="960">
        <v>40</v>
      </c>
    </row>
    <row r="77" spans="1:10" ht="12" customHeight="1">
      <c r="A77" s="966" t="s">
        <v>1646</v>
      </c>
      <c r="B77" s="967"/>
      <c r="C77" s="967"/>
      <c r="D77" s="968"/>
      <c r="E77" s="968"/>
      <c r="F77" s="969"/>
      <c r="G77" s="967"/>
      <c r="H77" s="967"/>
      <c r="I77" s="969"/>
      <c r="J77" s="970"/>
    </row>
    <row r="78" spans="1:10" ht="12" customHeight="1">
      <c r="A78" s="971"/>
      <c r="B78" s="972"/>
      <c r="C78" s="972"/>
      <c r="D78" s="973"/>
      <c r="E78" s="973"/>
      <c r="F78" s="974"/>
      <c r="G78" s="972"/>
      <c r="H78" s="972"/>
      <c r="I78" s="974"/>
      <c r="J78" s="975"/>
    </row>
    <row r="79" spans="1:10" ht="13.5" customHeight="1">
      <c r="A79" s="917"/>
      <c r="B79" s="944"/>
      <c r="C79" s="902"/>
      <c r="D79" s="902"/>
      <c r="E79" s="902"/>
      <c r="F79" s="902"/>
      <c r="G79" s="902"/>
      <c r="H79" s="902"/>
      <c r="I79" s="902"/>
      <c r="J79" s="893" t="s">
        <v>165</v>
      </c>
    </row>
    <row r="80" spans="1:10" ht="9.6" customHeight="1"/>
    <row r="81" spans="4:11" ht="9.6" customHeight="1">
      <c r="D81" s="976"/>
      <c r="E81" s="977"/>
      <c r="F81" s="977"/>
      <c r="G81" s="977"/>
      <c r="H81" s="977"/>
      <c r="I81" s="977"/>
      <c r="J81" s="977"/>
      <c r="K81" s="977"/>
    </row>
    <row r="82" spans="4:11" ht="9.6" customHeight="1">
      <c r="D82" s="976"/>
      <c r="E82" s="977"/>
      <c r="F82" s="977"/>
      <c r="G82" s="977"/>
      <c r="H82" s="977"/>
      <c r="I82" s="977"/>
      <c r="J82" s="977"/>
      <c r="K82" s="977"/>
    </row>
    <row r="83" spans="4:11" ht="9.6" customHeight="1">
      <c r="D83" s="978"/>
      <c r="E83" s="977"/>
      <c r="F83" s="977"/>
      <c r="G83" s="977"/>
      <c r="H83" s="977"/>
      <c r="I83" s="977"/>
      <c r="J83" s="977"/>
      <c r="K83" s="977"/>
    </row>
    <row r="84" spans="4:11" ht="9.6" customHeight="1">
      <c r="D84" s="979"/>
      <c r="E84" s="977"/>
      <c r="F84" s="977"/>
      <c r="G84" s="977"/>
      <c r="H84" s="977"/>
      <c r="I84" s="977"/>
      <c r="J84" s="977"/>
      <c r="K84" s="977"/>
    </row>
    <row r="85" spans="4:11" ht="9.6" hidden="1" customHeight="1"/>
    <row r="86" spans="4:11" ht="9.6" hidden="1" customHeight="1"/>
    <row r="87" spans="4:11" ht="9.6" hidden="1" customHeight="1"/>
    <row r="88" spans="4:11" ht="9.6" hidden="1" customHeight="1"/>
    <row r="89" spans="4:11" ht="9.6" hidden="1" customHeight="1"/>
    <row r="90" spans="4:11" ht="9.6" hidden="1" customHeight="1"/>
    <row r="91" spans="4:11" ht="9.6" hidden="1" customHeight="1"/>
    <row r="92" spans="4:11" ht="9.6" hidden="1" customHeight="1"/>
    <row r="93" spans="4:11" ht="9.6" hidden="1" customHeight="1"/>
    <row r="94" spans="4:11" ht="9.6" hidden="1" customHeight="1"/>
    <row r="95" spans="4:11" ht="9.6" hidden="1" customHeight="1"/>
    <row r="96" spans="4: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row r="196" ht="11.25" customHeight="1"/>
  </sheetData>
  <printOptions horizontalCentered="1" verticalCentered="1"/>
  <pageMargins left="1" right="1" top="0.5" bottom="0.5" header="0" footer="0"/>
  <pageSetup scale="83"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2"/>
  <sheetViews>
    <sheetView view="pageBreakPreview" topLeftCell="A43" zoomScale="130" zoomScaleNormal="100" zoomScaleSheetLayoutView="130" workbookViewId="0">
      <selection activeCell="A43" sqref="A43"/>
    </sheetView>
  </sheetViews>
  <sheetFormatPr defaultColWidth="0" defaultRowHeight="15" customHeight="1" zeroHeight="1"/>
  <cols>
    <col min="1" max="1" width="4.83203125" style="2819" customWidth="1"/>
    <col min="2" max="2" width="5.33203125" style="2819" customWidth="1"/>
    <col min="3" max="3" width="4.83203125" style="2819" customWidth="1"/>
    <col min="4" max="4" width="25.33203125" style="2819" customWidth="1"/>
    <col min="5" max="5" width="13" style="2819" bestFit="1" customWidth="1"/>
    <col min="6" max="6" width="12.1640625" style="2819" customWidth="1"/>
    <col min="7" max="7" width="10.83203125" style="2819" customWidth="1"/>
    <col min="8" max="8" width="12.83203125" style="2819" customWidth="1"/>
    <col min="9" max="9" width="10.83203125" style="2819" customWidth="1"/>
    <col min="10" max="10" width="13" style="2819" bestFit="1" customWidth="1"/>
    <col min="11" max="11" width="4.83203125" style="2819" customWidth="1"/>
    <col min="12" max="12" width="15.1640625" style="2802" bestFit="1" customWidth="1"/>
    <col min="13" max="13" width="13.6640625" style="2802" bestFit="1" customWidth="1"/>
    <col min="14" max="256" width="0" style="2802" hidden="1"/>
    <col min="257" max="257" width="4.83203125" style="2802" customWidth="1"/>
    <col min="258" max="258" width="5.33203125" style="2802" customWidth="1"/>
    <col min="259" max="259" width="4.83203125" style="2802" customWidth="1"/>
    <col min="260" max="260" width="25.33203125" style="2802" customWidth="1"/>
    <col min="261" max="261" width="13" style="2802" bestFit="1" customWidth="1"/>
    <col min="262" max="262" width="12.1640625" style="2802" customWidth="1"/>
    <col min="263" max="263" width="10.83203125" style="2802" customWidth="1"/>
    <col min="264" max="264" width="12.83203125" style="2802" customWidth="1"/>
    <col min="265" max="265" width="10.83203125" style="2802" customWidth="1"/>
    <col min="266" max="266" width="13" style="2802" bestFit="1" customWidth="1"/>
    <col min="267" max="267" width="4.83203125" style="2802" customWidth="1"/>
    <col min="268" max="268" width="15.1640625" style="2802" bestFit="1" customWidth="1"/>
    <col min="269" max="269" width="13.6640625" style="2802" bestFit="1" customWidth="1"/>
    <col min="270" max="512" width="0" style="2802" hidden="1"/>
    <col min="513" max="513" width="4.83203125" style="2802" customWidth="1"/>
    <col min="514" max="514" width="5.33203125" style="2802" customWidth="1"/>
    <col min="515" max="515" width="4.83203125" style="2802" customWidth="1"/>
    <col min="516" max="516" width="25.33203125" style="2802" customWidth="1"/>
    <col min="517" max="517" width="13" style="2802" bestFit="1" customWidth="1"/>
    <col min="518" max="518" width="12.1640625" style="2802" customWidth="1"/>
    <col min="519" max="519" width="10.83203125" style="2802" customWidth="1"/>
    <col min="520" max="520" width="12.83203125" style="2802" customWidth="1"/>
    <col min="521" max="521" width="10.83203125" style="2802" customWidth="1"/>
    <col min="522" max="522" width="13" style="2802" bestFit="1" customWidth="1"/>
    <col min="523" max="523" width="4.83203125" style="2802" customWidth="1"/>
    <col min="524" max="524" width="15.1640625" style="2802" bestFit="1" customWidth="1"/>
    <col min="525" max="525" width="13.6640625" style="2802" bestFit="1" customWidth="1"/>
    <col min="526" max="768" width="0" style="2802" hidden="1"/>
    <col min="769" max="769" width="4.83203125" style="2802" customWidth="1"/>
    <col min="770" max="770" width="5.33203125" style="2802" customWidth="1"/>
    <col min="771" max="771" width="4.83203125" style="2802" customWidth="1"/>
    <col min="772" max="772" width="25.33203125" style="2802" customWidth="1"/>
    <col min="773" max="773" width="13" style="2802" bestFit="1" customWidth="1"/>
    <col min="774" max="774" width="12.1640625" style="2802" customWidth="1"/>
    <col min="775" max="775" width="10.83203125" style="2802" customWidth="1"/>
    <col min="776" max="776" width="12.83203125" style="2802" customWidth="1"/>
    <col min="777" max="777" width="10.83203125" style="2802" customWidth="1"/>
    <col min="778" max="778" width="13" style="2802" bestFit="1" customWidth="1"/>
    <col min="779" max="779" width="4.83203125" style="2802" customWidth="1"/>
    <col min="780" max="780" width="15.1640625" style="2802" bestFit="1" customWidth="1"/>
    <col min="781" max="781" width="13.6640625" style="2802" bestFit="1" customWidth="1"/>
    <col min="782" max="1024" width="0" style="2802" hidden="1"/>
    <col min="1025" max="1025" width="4.83203125" style="2802" customWidth="1"/>
    <col min="1026" max="1026" width="5.33203125" style="2802" customWidth="1"/>
    <col min="1027" max="1027" width="4.83203125" style="2802" customWidth="1"/>
    <col min="1028" max="1028" width="25.33203125" style="2802" customWidth="1"/>
    <col min="1029" max="1029" width="13" style="2802" bestFit="1" customWidth="1"/>
    <col min="1030" max="1030" width="12.1640625" style="2802" customWidth="1"/>
    <col min="1031" max="1031" width="10.83203125" style="2802" customWidth="1"/>
    <col min="1032" max="1032" width="12.83203125" style="2802" customWidth="1"/>
    <col min="1033" max="1033" width="10.83203125" style="2802" customWidth="1"/>
    <col min="1034" max="1034" width="13" style="2802" bestFit="1" customWidth="1"/>
    <col min="1035" max="1035" width="4.83203125" style="2802" customWidth="1"/>
    <col min="1036" max="1036" width="15.1640625" style="2802" bestFit="1" customWidth="1"/>
    <col min="1037" max="1037" width="13.6640625" style="2802" bestFit="1" customWidth="1"/>
    <col min="1038" max="1280" width="0" style="2802" hidden="1"/>
    <col min="1281" max="1281" width="4.83203125" style="2802" customWidth="1"/>
    <col min="1282" max="1282" width="5.33203125" style="2802" customWidth="1"/>
    <col min="1283" max="1283" width="4.83203125" style="2802" customWidth="1"/>
    <col min="1284" max="1284" width="25.33203125" style="2802" customWidth="1"/>
    <col min="1285" max="1285" width="13" style="2802" bestFit="1" customWidth="1"/>
    <col min="1286" max="1286" width="12.1640625" style="2802" customWidth="1"/>
    <col min="1287" max="1287" width="10.83203125" style="2802" customWidth="1"/>
    <col min="1288" max="1288" width="12.83203125" style="2802" customWidth="1"/>
    <col min="1289" max="1289" width="10.83203125" style="2802" customWidth="1"/>
    <col min="1290" max="1290" width="13" style="2802" bestFit="1" customWidth="1"/>
    <col min="1291" max="1291" width="4.83203125" style="2802" customWidth="1"/>
    <col min="1292" max="1292" width="15.1640625" style="2802" bestFit="1" customWidth="1"/>
    <col min="1293" max="1293" width="13.6640625" style="2802" bestFit="1" customWidth="1"/>
    <col min="1294" max="1536" width="0" style="2802" hidden="1"/>
    <col min="1537" max="1537" width="4.83203125" style="2802" customWidth="1"/>
    <col min="1538" max="1538" width="5.33203125" style="2802" customWidth="1"/>
    <col min="1539" max="1539" width="4.83203125" style="2802" customWidth="1"/>
    <col min="1540" max="1540" width="25.33203125" style="2802" customWidth="1"/>
    <col min="1541" max="1541" width="13" style="2802" bestFit="1" customWidth="1"/>
    <col min="1542" max="1542" width="12.1640625" style="2802" customWidth="1"/>
    <col min="1543" max="1543" width="10.83203125" style="2802" customWidth="1"/>
    <col min="1544" max="1544" width="12.83203125" style="2802" customWidth="1"/>
    <col min="1545" max="1545" width="10.83203125" style="2802" customWidth="1"/>
    <col min="1546" max="1546" width="13" style="2802" bestFit="1" customWidth="1"/>
    <col min="1547" max="1547" width="4.83203125" style="2802" customWidth="1"/>
    <col min="1548" max="1548" width="15.1640625" style="2802" bestFit="1" customWidth="1"/>
    <col min="1549" max="1549" width="13.6640625" style="2802" bestFit="1" customWidth="1"/>
    <col min="1550" max="1792" width="0" style="2802" hidden="1"/>
    <col min="1793" max="1793" width="4.83203125" style="2802" customWidth="1"/>
    <col min="1794" max="1794" width="5.33203125" style="2802" customWidth="1"/>
    <col min="1795" max="1795" width="4.83203125" style="2802" customWidth="1"/>
    <col min="1796" max="1796" width="25.33203125" style="2802" customWidth="1"/>
    <col min="1797" max="1797" width="13" style="2802" bestFit="1" customWidth="1"/>
    <col min="1798" max="1798" width="12.1640625" style="2802" customWidth="1"/>
    <col min="1799" max="1799" width="10.83203125" style="2802" customWidth="1"/>
    <col min="1800" max="1800" width="12.83203125" style="2802" customWidth="1"/>
    <col min="1801" max="1801" width="10.83203125" style="2802" customWidth="1"/>
    <col min="1802" max="1802" width="13" style="2802" bestFit="1" customWidth="1"/>
    <col min="1803" max="1803" width="4.83203125" style="2802" customWidth="1"/>
    <col min="1804" max="1804" width="15.1640625" style="2802" bestFit="1" customWidth="1"/>
    <col min="1805" max="1805" width="13.6640625" style="2802" bestFit="1" customWidth="1"/>
    <col min="1806" max="2048" width="0" style="2802" hidden="1"/>
    <col min="2049" max="2049" width="4.83203125" style="2802" customWidth="1"/>
    <col min="2050" max="2050" width="5.33203125" style="2802" customWidth="1"/>
    <col min="2051" max="2051" width="4.83203125" style="2802" customWidth="1"/>
    <col min="2052" max="2052" width="25.33203125" style="2802" customWidth="1"/>
    <col min="2053" max="2053" width="13" style="2802" bestFit="1" customWidth="1"/>
    <col min="2054" max="2054" width="12.1640625" style="2802" customWidth="1"/>
    <col min="2055" max="2055" width="10.83203125" style="2802" customWidth="1"/>
    <col min="2056" max="2056" width="12.83203125" style="2802" customWidth="1"/>
    <col min="2057" max="2057" width="10.83203125" style="2802" customWidth="1"/>
    <col min="2058" max="2058" width="13" style="2802" bestFit="1" customWidth="1"/>
    <col min="2059" max="2059" width="4.83203125" style="2802" customWidth="1"/>
    <col min="2060" max="2060" width="15.1640625" style="2802" bestFit="1" customWidth="1"/>
    <col min="2061" max="2061" width="13.6640625" style="2802" bestFit="1" customWidth="1"/>
    <col min="2062" max="2304" width="0" style="2802" hidden="1"/>
    <col min="2305" max="2305" width="4.83203125" style="2802" customWidth="1"/>
    <col min="2306" max="2306" width="5.33203125" style="2802" customWidth="1"/>
    <col min="2307" max="2307" width="4.83203125" style="2802" customWidth="1"/>
    <col min="2308" max="2308" width="25.33203125" style="2802" customWidth="1"/>
    <col min="2309" max="2309" width="13" style="2802" bestFit="1" customWidth="1"/>
    <col min="2310" max="2310" width="12.1640625" style="2802" customWidth="1"/>
    <col min="2311" max="2311" width="10.83203125" style="2802" customWidth="1"/>
    <col min="2312" max="2312" width="12.83203125" style="2802" customWidth="1"/>
    <col min="2313" max="2313" width="10.83203125" style="2802" customWidth="1"/>
    <col min="2314" max="2314" width="13" style="2802" bestFit="1" customWidth="1"/>
    <col min="2315" max="2315" width="4.83203125" style="2802" customWidth="1"/>
    <col min="2316" max="2316" width="15.1640625" style="2802" bestFit="1" customWidth="1"/>
    <col min="2317" max="2317" width="13.6640625" style="2802" bestFit="1" customWidth="1"/>
    <col min="2318" max="2560" width="0" style="2802" hidden="1"/>
    <col min="2561" max="2561" width="4.83203125" style="2802" customWidth="1"/>
    <col min="2562" max="2562" width="5.33203125" style="2802" customWidth="1"/>
    <col min="2563" max="2563" width="4.83203125" style="2802" customWidth="1"/>
    <col min="2564" max="2564" width="25.33203125" style="2802" customWidth="1"/>
    <col min="2565" max="2565" width="13" style="2802" bestFit="1" customWidth="1"/>
    <col min="2566" max="2566" width="12.1640625" style="2802" customWidth="1"/>
    <col min="2567" max="2567" width="10.83203125" style="2802" customWidth="1"/>
    <col min="2568" max="2568" width="12.83203125" style="2802" customWidth="1"/>
    <col min="2569" max="2569" width="10.83203125" style="2802" customWidth="1"/>
    <col min="2570" max="2570" width="13" style="2802" bestFit="1" customWidth="1"/>
    <col min="2571" max="2571" width="4.83203125" style="2802" customWidth="1"/>
    <col min="2572" max="2572" width="15.1640625" style="2802" bestFit="1" customWidth="1"/>
    <col min="2573" max="2573" width="13.6640625" style="2802" bestFit="1" customWidth="1"/>
    <col min="2574" max="2816" width="0" style="2802" hidden="1"/>
    <col min="2817" max="2817" width="4.83203125" style="2802" customWidth="1"/>
    <col min="2818" max="2818" width="5.33203125" style="2802" customWidth="1"/>
    <col min="2819" max="2819" width="4.83203125" style="2802" customWidth="1"/>
    <col min="2820" max="2820" width="25.33203125" style="2802" customWidth="1"/>
    <col min="2821" max="2821" width="13" style="2802" bestFit="1" customWidth="1"/>
    <col min="2822" max="2822" width="12.1640625" style="2802" customWidth="1"/>
    <col min="2823" max="2823" width="10.83203125" style="2802" customWidth="1"/>
    <col min="2824" max="2824" width="12.83203125" style="2802" customWidth="1"/>
    <col min="2825" max="2825" width="10.83203125" style="2802" customWidth="1"/>
    <col min="2826" max="2826" width="13" style="2802" bestFit="1" customWidth="1"/>
    <col min="2827" max="2827" width="4.83203125" style="2802" customWidth="1"/>
    <col min="2828" max="2828" width="15.1640625" style="2802" bestFit="1" customWidth="1"/>
    <col min="2829" max="2829" width="13.6640625" style="2802" bestFit="1" customWidth="1"/>
    <col min="2830" max="3072" width="0" style="2802" hidden="1"/>
    <col min="3073" max="3073" width="4.83203125" style="2802" customWidth="1"/>
    <col min="3074" max="3074" width="5.33203125" style="2802" customWidth="1"/>
    <col min="3075" max="3075" width="4.83203125" style="2802" customWidth="1"/>
    <col min="3076" max="3076" width="25.33203125" style="2802" customWidth="1"/>
    <col min="3077" max="3077" width="13" style="2802" bestFit="1" customWidth="1"/>
    <col min="3078" max="3078" width="12.1640625" style="2802" customWidth="1"/>
    <col min="3079" max="3079" width="10.83203125" style="2802" customWidth="1"/>
    <col min="3080" max="3080" width="12.83203125" style="2802" customWidth="1"/>
    <col min="3081" max="3081" width="10.83203125" style="2802" customWidth="1"/>
    <col min="3082" max="3082" width="13" style="2802" bestFit="1" customWidth="1"/>
    <col min="3083" max="3083" width="4.83203125" style="2802" customWidth="1"/>
    <col min="3084" max="3084" width="15.1640625" style="2802" bestFit="1" customWidth="1"/>
    <col min="3085" max="3085" width="13.6640625" style="2802" bestFit="1" customWidth="1"/>
    <col min="3086" max="3328" width="0" style="2802" hidden="1"/>
    <col min="3329" max="3329" width="4.83203125" style="2802" customWidth="1"/>
    <col min="3330" max="3330" width="5.33203125" style="2802" customWidth="1"/>
    <col min="3331" max="3331" width="4.83203125" style="2802" customWidth="1"/>
    <col min="3332" max="3332" width="25.33203125" style="2802" customWidth="1"/>
    <col min="3333" max="3333" width="13" style="2802" bestFit="1" customWidth="1"/>
    <col min="3334" max="3334" width="12.1640625" style="2802" customWidth="1"/>
    <col min="3335" max="3335" width="10.83203125" style="2802" customWidth="1"/>
    <col min="3336" max="3336" width="12.83203125" style="2802" customWidth="1"/>
    <col min="3337" max="3337" width="10.83203125" style="2802" customWidth="1"/>
    <col min="3338" max="3338" width="13" style="2802" bestFit="1" customWidth="1"/>
    <col min="3339" max="3339" width="4.83203125" style="2802" customWidth="1"/>
    <col min="3340" max="3340" width="15.1640625" style="2802" bestFit="1" customWidth="1"/>
    <col min="3341" max="3341" width="13.6640625" style="2802" bestFit="1" customWidth="1"/>
    <col min="3342" max="3584" width="0" style="2802" hidden="1"/>
    <col min="3585" max="3585" width="4.83203125" style="2802" customWidth="1"/>
    <col min="3586" max="3586" width="5.33203125" style="2802" customWidth="1"/>
    <col min="3587" max="3587" width="4.83203125" style="2802" customWidth="1"/>
    <col min="3588" max="3588" width="25.33203125" style="2802" customWidth="1"/>
    <col min="3589" max="3589" width="13" style="2802" bestFit="1" customWidth="1"/>
    <col min="3590" max="3590" width="12.1640625" style="2802" customWidth="1"/>
    <col min="3591" max="3591" width="10.83203125" style="2802" customWidth="1"/>
    <col min="3592" max="3592" width="12.83203125" style="2802" customWidth="1"/>
    <col min="3593" max="3593" width="10.83203125" style="2802" customWidth="1"/>
    <col min="3594" max="3594" width="13" style="2802" bestFit="1" customWidth="1"/>
    <col min="3595" max="3595" width="4.83203125" style="2802" customWidth="1"/>
    <col min="3596" max="3596" width="15.1640625" style="2802" bestFit="1" customWidth="1"/>
    <col min="3597" max="3597" width="13.6640625" style="2802" bestFit="1" customWidth="1"/>
    <col min="3598" max="3840" width="0" style="2802" hidden="1"/>
    <col min="3841" max="3841" width="4.83203125" style="2802" customWidth="1"/>
    <col min="3842" max="3842" width="5.33203125" style="2802" customWidth="1"/>
    <col min="3843" max="3843" width="4.83203125" style="2802" customWidth="1"/>
    <col min="3844" max="3844" width="25.33203125" style="2802" customWidth="1"/>
    <col min="3845" max="3845" width="13" style="2802" bestFit="1" customWidth="1"/>
    <col min="3846" max="3846" width="12.1640625" style="2802" customWidth="1"/>
    <col min="3847" max="3847" width="10.83203125" style="2802" customWidth="1"/>
    <col min="3848" max="3848" width="12.83203125" style="2802" customWidth="1"/>
    <col min="3849" max="3849" width="10.83203125" style="2802" customWidth="1"/>
    <col min="3850" max="3850" width="13" style="2802" bestFit="1" customWidth="1"/>
    <col min="3851" max="3851" width="4.83203125" style="2802" customWidth="1"/>
    <col min="3852" max="3852" width="15.1640625" style="2802" bestFit="1" customWidth="1"/>
    <col min="3853" max="3853" width="13.6640625" style="2802" bestFit="1" customWidth="1"/>
    <col min="3854" max="4096" width="0" style="2802" hidden="1"/>
    <col min="4097" max="4097" width="4.83203125" style="2802" customWidth="1"/>
    <col min="4098" max="4098" width="5.33203125" style="2802" customWidth="1"/>
    <col min="4099" max="4099" width="4.83203125" style="2802" customWidth="1"/>
    <col min="4100" max="4100" width="25.33203125" style="2802" customWidth="1"/>
    <col min="4101" max="4101" width="13" style="2802" bestFit="1" customWidth="1"/>
    <col min="4102" max="4102" width="12.1640625" style="2802" customWidth="1"/>
    <col min="4103" max="4103" width="10.83203125" style="2802" customWidth="1"/>
    <col min="4104" max="4104" width="12.83203125" style="2802" customWidth="1"/>
    <col min="4105" max="4105" width="10.83203125" style="2802" customWidth="1"/>
    <col min="4106" max="4106" width="13" style="2802" bestFit="1" customWidth="1"/>
    <col min="4107" max="4107" width="4.83203125" style="2802" customWidth="1"/>
    <col min="4108" max="4108" width="15.1640625" style="2802" bestFit="1" customWidth="1"/>
    <col min="4109" max="4109" width="13.6640625" style="2802" bestFit="1" customWidth="1"/>
    <col min="4110" max="4352" width="0" style="2802" hidden="1"/>
    <col min="4353" max="4353" width="4.83203125" style="2802" customWidth="1"/>
    <col min="4354" max="4354" width="5.33203125" style="2802" customWidth="1"/>
    <col min="4355" max="4355" width="4.83203125" style="2802" customWidth="1"/>
    <col min="4356" max="4356" width="25.33203125" style="2802" customWidth="1"/>
    <col min="4357" max="4357" width="13" style="2802" bestFit="1" customWidth="1"/>
    <col min="4358" max="4358" width="12.1640625" style="2802" customWidth="1"/>
    <col min="4359" max="4359" width="10.83203125" style="2802" customWidth="1"/>
    <col min="4360" max="4360" width="12.83203125" style="2802" customWidth="1"/>
    <col min="4361" max="4361" width="10.83203125" style="2802" customWidth="1"/>
    <col min="4362" max="4362" width="13" style="2802" bestFit="1" customWidth="1"/>
    <col min="4363" max="4363" width="4.83203125" style="2802" customWidth="1"/>
    <col min="4364" max="4364" width="15.1640625" style="2802" bestFit="1" customWidth="1"/>
    <col min="4365" max="4365" width="13.6640625" style="2802" bestFit="1" customWidth="1"/>
    <col min="4366" max="4608" width="0" style="2802" hidden="1"/>
    <col min="4609" max="4609" width="4.83203125" style="2802" customWidth="1"/>
    <col min="4610" max="4610" width="5.33203125" style="2802" customWidth="1"/>
    <col min="4611" max="4611" width="4.83203125" style="2802" customWidth="1"/>
    <col min="4612" max="4612" width="25.33203125" style="2802" customWidth="1"/>
    <col min="4613" max="4613" width="13" style="2802" bestFit="1" customWidth="1"/>
    <col min="4614" max="4614" width="12.1640625" style="2802" customWidth="1"/>
    <col min="4615" max="4615" width="10.83203125" style="2802" customWidth="1"/>
    <col min="4616" max="4616" width="12.83203125" style="2802" customWidth="1"/>
    <col min="4617" max="4617" width="10.83203125" style="2802" customWidth="1"/>
    <col min="4618" max="4618" width="13" style="2802" bestFit="1" customWidth="1"/>
    <col min="4619" max="4619" width="4.83203125" style="2802" customWidth="1"/>
    <col min="4620" max="4620" width="15.1640625" style="2802" bestFit="1" customWidth="1"/>
    <col min="4621" max="4621" width="13.6640625" style="2802" bestFit="1" customWidth="1"/>
    <col min="4622" max="4864" width="0" style="2802" hidden="1"/>
    <col min="4865" max="4865" width="4.83203125" style="2802" customWidth="1"/>
    <col min="4866" max="4866" width="5.33203125" style="2802" customWidth="1"/>
    <col min="4867" max="4867" width="4.83203125" style="2802" customWidth="1"/>
    <col min="4868" max="4868" width="25.33203125" style="2802" customWidth="1"/>
    <col min="4869" max="4869" width="13" style="2802" bestFit="1" customWidth="1"/>
    <col min="4870" max="4870" width="12.1640625" style="2802" customWidth="1"/>
    <col min="4871" max="4871" width="10.83203125" style="2802" customWidth="1"/>
    <col min="4872" max="4872" width="12.83203125" style="2802" customWidth="1"/>
    <col min="4873" max="4873" width="10.83203125" style="2802" customWidth="1"/>
    <col min="4874" max="4874" width="13" style="2802" bestFit="1" customWidth="1"/>
    <col min="4875" max="4875" width="4.83203125" style="2802" customWidth="1"/>
    <col min="4876" max="4876" width="15.1640625" style="2802" bestFit="1" customWidth="1"/>
    <col min="4877" max="4877" width="13.6640625" style="2802" bestFit="1" customWidth="1"/>
    <col min="4878" max="5120" width="0" style="2802" hidden="1"/>
    <col min="5121" max="5121" width="4.83203125" style="2802" customWidth="1"/>
    <col min="5122" max="5122" width="5.33203125" style="2802" customWidth="1"/>
    <col min="5123" max="5123" width="4.83203125" style="2802" customWidth="1"/>
    <col min="5124" max="5124" width="25.33203125" style="2802" customWidth="1"/>
    <col min="5125" max="5125" width="13" style="2802" bestFit="1" customWidth="1"/>
    <col min="5126" max="5126" width="12.1640625" style="2802" customWidth="1"/>
    <col min="5127" max="5127" width="10.83203125" style="2802" customWidth="1"/>
    <col min="5128" max="5128" width="12.83203125" style="2802" customWidth="1"/>
    <col min="5129" max="5129" width="10.83203125" style="2802" customWidth="1"/>
    <col min="5130" max="5130" width="13" style="2802" bestFit="1" customWidth="1"/>
    <col min="5131" max="5131" width="4.83203125" style="2802" customWidth="1"/>
    <col min="5132" max="5132" width="15.1640625" style="2802" bestFit="1" customWidth="1"/>
    <col min="5133" max="5133" width="13.6640625" style="2802" bestFit="1" customWidth="1"/>
    <col min="5134" max="5376" width="0" style="2802" hidden="1"/>
    <col min="5377" max="5377" width="4.83203125" style="2802" customWidth="1"/>
    <col min="5378" max="5378" width="5.33203125" style="2802" customWidth="1"/>
    <col min="5379" max="5379" width="4.83203125" style="2802" customWidth="1"/>
    <col min="5380" max="5380" width="25.33203125" style="2802" customWidth="1"/>
    <col min="5381" max="5381" width="13" style="2802" bestFit="1" customWidth="1"/>
    <col min="5382" max="5382" width="12.1640625" style="2802" customWidth="1"/>
    <col min="5383" max="5383" width="10.83203125" style="2802" customWidth="1"/>
    <col min="5384" max="5384" width="12.83203125" style="2802" customWidth="1"/>
    <col min="5385" max="5385" width="10.83203125" style="2802" customWidth="1"/>
    <col min="5386" max="5386" width="13" style="2802" bestFit="1" customWidth="1"/>
    <col min="5387" max="5387" width="4.83203125" style="2802" customWidth="1"/>
    <col min="5388" max="5388" width="15.1640625" style="2802" bestFit="1" customWidth="1"/>
    <col min="5389" max="5389" width="13.6640625" style="2802" bestFit="1" customWidth="1"/>
    <col min="5390" max="5632" width="0" style="2802" hidden="1"/>
    <col min="5633" max="5633" width="4.83203125" style="2802" customWidth="1"/>
    <col min="5634" max="5634" width="5.33203125" style="2802" customWidth="1"/>
    <col min="5635" max="5635" width="4.83203125" style="2802" customWidth="1"/>
    <col min="5636" max="5636" width="25.33203125" style="2802" customWidth="1"/>
    <col min="5637" max="5637" width="13" style="2802" bestFit="1" customWidth="1"/>
    <col min="5638" max="5638" width="12.1640625" style="2802" customWidth="1"/>
    <col min="5639" max="5639" width="10.83203125" style="2802" customWidth="1"/>
    <col min="5640" max="5640" width="12.83203125" style="2802" customWidth="1"/>
    <col min="5641" max="5641" width="10.83203125" style="2802" customWidth="1"/>
    <col min="5642" max="5642" width="13" style="2802" bestFit="1" customWidth="1"/>
    <col min="5643" max="5643" width="4.83203125" style="2802" customWidth="1"/>
    <col min="5644" max="5644" width="15.1640625" style="2802" bestFit="1" customWidth="1"/>
    <col min="5645" max="5645" width="13.6640625" style="2802" bestFit="1" customWidth="1"/>
    <col min="5646" max="5888" width="0" style="2802" hidden="1"/>
    <col min="5889" max="5889" width="4.83203125" style="2802" customWidth="1"/>
    <col min="5890" max="5890" width="5.33203125" style="2802" customWidth="1"/>
    <col min="5891" max="5891" width="4.83203125" style="2802" customWidth="1"/>
    <col min="5892" max="5892" width="25.33203125" style="2802" customWidth="1"/>
    <col min="5893" max="5893" width="13" style="2802" bestFit="1" customWidth="1"/>
    <col min="5894" max="5894" width="12.1640625" style="2802" customWidth="1"/>
    <col min="5895" max="5895" width="10.83203125" style="2802" customWidth="1"/>
    <col min="5896" max="5896" width="12.83203125" style="2802" customWidth="1"/>
    <col min="5897" max="5897" width="10.83203125" style="2802" customWidth="1"/>
    <col min="5898" max="5898" width="13" style="2802" bestFit="1" customWidth="1"/>
    <col min="5899" max="5899" width="4.83203125" style="2802" customWidth="1"/>
    <col min="5900" max="5900" width="15.1640625" style="2802" bestFit="1" customWidth="1"/>
    <col min="5901" max="5901" width="13.6640625" style="2802" bestFit="1" customWidth="1"/>
    <col min="5902" max="6144" width="0" style="2802" hidden="1"/>
    <col min="6145" max="6145" width="4.83203125" style="2802" customWidth="1"/>
    <col min="6146" max="6146" width="5.33203125" style="2802" customWidth="1"/>
    <col min="6147" max="6147" width="4.83203125" style="2802" customWidth="1"/>
    <col min="6148" max="6148" width="25.33203125" style="2802" customWidth="1"/>
    <col min="6149" max="6149" width="13" style="2802" bestFit="1" customWidth="1"/>
    <col min="6150" max="6150" width="12.1640625" style="2802" customWidth="1"/>
    <col min="6151" max="6151" width="10.83203125" style="2802" customWidth="1"/>
    <col min="6152" max="6152" width="12.83203125" style="2802" customWidth="1"/>
    <col min="6153" max="6153" width="10.83203125" style="2802" customWidth="1"/>
    <col min="6154" max="6154" width="13" style="2802" bestFit="1" customWidth="1"/>
    <col min="6155" max="6155" width="4.83203125" style="2802" customWidth="1"/>
    <col min="6156" max="6156" width="15.1640625" style="2802" bestFit="1" customWidth="1"/>
    <col min="6157" max="6157" width="13.6640625" style="2802" bestFit="1" customWidth="1"/>
    <col min="6158" max="6400" width="0" style="2802" hidden="1"/>
    <col min="6401" max="6401" width="4.83203125" style="2802" customWidth="1"/>
    <col min="6402" max="6402" width="5.33203125" style="2802" customWidth="1"/>
    <col min="6403" max="6403" width="4.83203125" style="2802" customWidth="1"/>
    <col min="6404" max="6404" width="25.33203125" style="2802" customWidth="1"/>
    <col min="6405" max="6405" width="13" style="2802" bestFit="1" customWidth="1"/>
    <col min="6406" max="6406" width="12.1640625" style="2802" customWidth="1"/>
    <col min="6407" max="6407" width="10.83203125" style="2802" customWidth="1"/>
    <col min="6408" max="6408" width="12.83203125" style="2802" customWidth="1"/>
    <col min="6409" max="6409" width="10.83203125" style="2802" customWidth="1"/>
    <col min="6410" max="6410" width="13" style="2802" bestFit="1" customWidth="1"/>
    <col min="6411" max="6411" width="4.83203125" style="2802" customWidth="1"/>
    <col min="6412" max="6412" width="15.1640625" style="2802" bestFit="1" customWidth="1"/>
    <col min="6413" max="6413" width="13.6640625" style="2802" bestFit="1" customWidth="1"/>
    <col min="6414" max="6656" width="0" style="2802" hidden="1"/>
    <col min="6657" max="6657" width="4.83203125" style="2802" customWidth="1"/>
    <col min="6658" max="6658" width="5.33203125" style="2802" customWidth="1"/>
    <col min="6659" max="6659" width="4.83203125" style="2802" customWidth="1"/>
    <col min="6660" max="6660" width="25.33203125" style="2802" customWidth="1"/>
    <col min="6661" max="6661" width="13" style="2802" bestFit="1" customWidth="1"/>
    <col min="6662" max="6662" width="12.1640625" style="2802" customWidth="1"/>
    <col min="6663" max="6663" width="10.83203125" style="2802" customWidth="1"/>
    <col min="6664" max="6664" width="12.83203125" style="2802" customWidth="1"/>
    <col min="6665" max="6665" width="10.83203125" style="2802" customWidth="1"/>
    <col min="6666" max="6666" width="13" style="2802" bestFit="1" customWidth="1"/>
    <col min="6667" max="6667" width="4.83203125" style="2802" customWidth="1"/>
    <col min="6668" max="6668" width="15.1640625" style="2802" bestFit="1" customWidth="1"/>
    <col min="6669" max="6669" width="13.6640625" style="2802" bestFit="1" customWidth="1"/>
    <col min="6670" max="6912" width="0" style="2802" hidden="1"/>
    <col min="6913" max="6913" width="4.83203125" style="2802" customWidth="1"/>
    <col min="6914" max="6914" width="5.33203125" style="2802" customWidth="1"/>
    <col min="6915" max="6915" width="4.83203125" style="2802" customWidth="1"/>
    <col min="6916" max="6916" width="25.33203125" style="2802" customWidth="1"/>
    <col min="6917" max="6917" width="13" style="2802" bestFit="1" customWidth="1"/>
    <col min="6918" max="6918" width="12.1640625" style="2802" customWidth="1"/>
    <col min="6919" max="6919" width="10.83203125" style="2802" customWidth="1"/>
    <col min="6920" max="6920" width="12.83203125" style="2802" customWidth="1"/>
    <col min="6921" max="6921" width="10.83203125" style="2802" customWidth="1"/>
    <col min="6922" max="6922" width="13" style="2802" bestFit="1" customWidth="1"/>
    <col min="6923" max="6923" width="4.83203125" style="2802" customWidth="1"/>
    <col min="6924" max="6924" width="15.1640625" style="2802" bestFit="1" customWidth="1"/>
    <col min="6925" max="6925" width="13.6640625" style="2802" bestFit="1" customWidth="1"/>
    <col min="6926" max="7168" width="0" style="2802" hidden="1"/>
    <col min="7169" max="7169" width="4.83203125" style="2802" customWidth="1"/>
    <col min="7170" max="7170" width="5.33203125" style="2802" customWidth="1"/>
    <col min="7171" max="7171" width="4.83203125" style="2802" customWidth="1"/>
    <col min="7172" max="7172" width="25.33203125" style="2802" customWidth="1"/>
    <col min="7173" max="7173" width="13" style="2802" bestFit="1" customWidth="1"/>
    <col min="7174" max="7174" width="12.1640625" style="2802" customWidth="1"/>
    <col min="7175" max="7175" width="10.83203125" style="2802" customWidth="1"/>
    <col min="7176" max="7176" width="12.83203125" style="2802" customWidth="1"/>
    <col min="7177" max="7177" width="10.83203125" style="2802" customWidth="1"/>
    <col min="7178" max="7178" width="13" style="2802" bestFit="1" customWidth="1"/>
    <col min="7179" max="7179" width="4.83203125" style="2802" customWidth="1"/>
    <col min="7180" max="7180" width="15.1640625" style="2802" bestFit="1" customWidth="1"/>
    <col min="7181" max="7181" width="13.6640625" style="2802" bestFit="1" customWidth="1"/>
    <col min="7182" max="7424" width="0" style="2802" hidden="1"/>
    <col min="7425" max="7425" width="4.83203125" style="2802" customWidth="1"/>
    <col min="7426" max="7426" width="5.33203125" style="2802" customWidth="1"/>
    <col min="7427" max="7427" width="4.83203125" style="2802" customWidth="1"/>
    <col min="7428" max="7428" width="25.33203125" style="2802" customWidth="1"/>
    <col min="7429" max="7429" width="13" style="2802" bestFit="1" customWidth="1"/>
    <col min="7430" max="7430" width="12.1640625" style="2802" customWidth="1"/>
    <col min="7431" max="7431" width="10.83203125" style="2802" customWidth="1"/>
    <col min="7432" max="7432" width="12.83203125" style="2802" customWidth="1"/>
    <col min="7433" max="7433" width="10.83203125" style="2802" customWidth="1"/>
    <col min="7434" max="7434" width="13" style="2802" bestFit="1" customWidth="1"/>
    <col min="7435" max="7435" width="4.83203125" style="2802" customWidth="1"/>
    <col min="7436" max="7436" width="15.1640625" style="2802" bestFit="1" customWidth="1"/>
    <col min="7437" max="7437" width="13.6640625" style="2802" bestFit="1" customWidth="1"/>
    <col min="7438" max="7680" width="0" style="2802" hidden="1"/>
    <col min="7681" max="7681" width="4.83203125" style="2802" customWidth="1"/>
    <col min="7682" max="7682" width="5.33203125" style="2802" customWidth="1"/>
    <col min="7683" max="7683" width="4.83203125" style="2802" customWidth="1"/>
    <col min="7684" max="7684" width="25.33203125" style="2802" customWidth="1"/>
    <col min="7685" max="7685" width="13" style="2802" bestFit="1" customWidth="1"/>
    <col min="7686" max="7686" width="12.1640625" style="2802" customWidth="1"/>
    <col min="7687" max="7687" width="10.83203125" style="2802" customWidth="1"/>
    <col min="7688" max="7688" width="12.83203125" style="2802" customWidth="1"/>
    <col min="7689" max="7689" width="10.83203125" style="2802" customWidth="1"/>
    <col min="7690" max="7690" width="13" style="2802" bestFit="1" customWidth="1"/>
    <col min="7691" max="7691" width="4.83203125" style="2802" customWidth="1"/>
    <col min="7692" max="7692" width="15.1640625" style="2802" bestFit="1" customWidth="1"/>
    <col min="7693" max="7693" width="13.6640625" style="2802" bestFit="1" customWidth="1"/>
    <col min="7694" max="7936" width="0" style="2802" hidden="1"/>
    <col min="7937" max="7937" width="4.83203125" style="2802" customWidth="1"/>
    <col min="7938" max="7938" width="5.33203125" style="2802" customWidth="1"/>
    <col min="7939" max="7939" width="4.83203125" style="2802" customWidth="1"/>
    <col min="7940" max="7940" width="25.33203125" style="2802" customWidth="1"/>
    <col min="7941" max="7941" width="13" style="2802" bestFit="1" customWidth="1"/>
    <col min="7942" max="7942" width="12.1640625" style="2802" customWidth="1"/>
    <col min="7943" max="7943" width="10.83203125" style="2802" customWidth="1"/>
    <col min="7944" max="7944" width="12.83203125" style="2802" customWidth="1"/>
    <col min="7945" max="7945" width="10.83203125" style="2802" customWidth="1"/>
    <col min="7946" max="7946" width="13" style="2802" bestFit="1" customWidth="1"/>
    <col min="7947" max="7947" width="4.83203125" style="2802" customWidth="1"/>
    <col min="7948" max="7948" width="15.1640625" style="2802" bestFit="1" customWidth="1"/>
    <col min="7949" max="7949" width="13.6640625" style="2802" bestFit="1" customWidth="1"/>
    <col min="7950" max="8192" width="0" style="2802" hidden="1"/>
    <col min="8193" max="8193" width="4.83203125" style="2802" customWidth="1"/>
    <col min="8194" max="8194" width="5.33203125" style="2802" customWidth="1"/>
    <col min="8195" max="8195" width="4.83203125" style="2802" customWidth="1"/>
    <col min="8196" max="8196" width="25.33203125" style="2802" customWidth="1"/>
    <col min="8197" max="8197" width="13" style="2802" bestFit="1" customWidth="1"/>
    <col min="8198" max="8198" width="12.1640625" style="2802" customWidth="1"/>
    <col min="8199" max="8199" width="10.83203125" style="2802" customWidth="1"/>
    <col min="8200" max="8200" width="12.83203125" style="2802" customWidth="1"/>
    <col min="8201" max="8201" width="10.83203125" style="2802" customWidth="1"/>
    <col min="8202" max="8202" width="13" style="2802" bestFit="1" customWidth="1"/>
    <col min="8203" max="8203" width="4.83203125" style="2802" customWidth="1"/>
    <col min="8204" max="8204" width="15.1640625" style="2802" bestFit="1" customWidth="1"/>
    <col min="8205" max="8205" width="13.6640625" style="2802" bestFit="1" customWidth="1"/>
    <col min="8206" max="8448" width="0" style="2802" hidden="1"/>
    <col min="8449" max="8449" width="4.83203125" style="2802" customWidth="1"/>
    <col min="8450" max="8450" width="5.33203125" style="2802" customWidth="1"/>
    <col min="8451" max="8451" width="4.83203125" style="2802" customWidth="1"/>
    <col min="8452" max="8452" width="25.33203125" style="2802" customWidth="1"/>
    <col min="8453" max="8453" width="13" style="2802" bestFit="1" customWidth="1"/>
    <col min="8454" max="8454" width="12.1640625" style="2802" customWidth="1"/>
    <col min="8455" max="8455" width="10.83203125" style="2802" customWidth="1"/>
    <col min="8456" max="8456" width="12.83203125" style="2802" customWidth="1"/>
    <col min="8457" max="8457" width="10.83203125" style="2802" customWidth="1"/>
    <col min="8458" max="8458" width="13" style="2802" bestFit="1" customWidth="1"/>
    <col min="8459" max="8459" width="4.83203125" style="2802" customWidth="1"/>
    <col min="8460" max="8460" width="15.1640625" style="2802" bestFit="1" customWidth="1"/>
    <col min="8461" max="8461" width="13.6640625" style="2802" bestFit="1" customWidth="1"/>
    <col min="8462" max="8704" width="0" style="2802" hidden="1"/>
    <col min="8705" max="8705" width="4.83203125" style="2802" customWidth="1"/>
    <col min="8706" max="8706" width="5.33203125" style="2802" customWidth="1"/>
    <col min="8707" max="8707" width="4.83203125" style="2802" customWidth="1"/>
    <col min="8708" max="8708" width="25.33203125" style="2802" customWidth="1"/>
    <col min="8709" max="8709" width="13" style="2802" bestFit="1" customWidth="1"/>
    <col min="8710" max="8710" width="12.1640625" style="2802" customWidth="1"/>
    <col min="8711" max="8711" width="10.83203125" style="2802" customWidth="1"/>
    <col min="8712" max="8712" width="12.83203125" style="2802" customWidth="1"/>
    <col min="8713" max="8713" width="10.83203125" style="2802" customWidth="1"/>
    <col min="8714" max="8714" width="13" style="2802" bestFit="1" customWidth="1"/>
    <col min="8715" max="8715" width="4.83203125" style="2802" customWidth="1"/>
    <col min="8716" max="8716" width="15.1640625" style="2802" bestFit="1" customWidth="1"/>
    <col min="8717" max="8717" width="13.6640625" style="2802" bestFit="1" customWidth="1"/>
    <col min="8718" max="8960" width="0" style="2802" hidden="1"/>
    <col min="8961" max="8961" width="4.83203125" style="2802" customWidth="1"/>
    <col min="8962" max="8962" width="5.33203125" style="2802" customWidth="1"/>
    <col min="8963" max="8963" width="4.83203125" style="2802" customWidth="1"/>
    <col min="8964" max="8964" width="25.33203125" style="2802" customWidth="1"/>
    <col min="8965" max="8965" width="13" style="2802" bestFit="1" customWidth="1"/>
    <col min="8966" max="8966" width="12.1640625" style="2802" customWidth="1"/>
    <col min="8967" max="8967" width="10.83203125" style="2802" customWidth="1"/>
    <col min="8968" max="8968" width="12.83203125" style="2802" customWidth="1"/>
    <col min="8969" max="8969" width="10.83203125" style="2802" customWidth="1"/>
    <col min="8970" max="8970" width="13" style="2802" bestFit="1" customWidth="1"/>
    <col min="8971" max="8971" width="4.83203125" style="2802" customWidth="1"/>
    <col min="8972" max="8972" width="15.1640625" style="2802" bestFit="1" customWidth="1"/>
    <col min="8973" max="8973" width="13.6640625" style="2802" bestFit="1" customWidth="1"/>
    <col min="8974" max="9216" width="0" style="2802" hidden="1"/>
    <col min="9217" max="9217" width="4.83203125" style="2802" customWidth="1"/>
    <col min="9218" max="9218" width="5.33203125" style="2802" customWidth="1"/>
    <col min="9219" max="9219" width="4.83203125" style="2802" customWidth="1"/>
    <col min="9220" max="9220" width="25.33203125" style="2802" customWidth="1"/>
    <col min="9221" max="9221" width="13" style="2802" bestFit="1" customWidth="1"/>
    <col min="9222" max="9222" width="12.1640625" style="2802" customWidth="1"/>
    <col min="9223" max="9223" width="10.83203125" style="2802" customWidth="1"/>
    <col min="9224" max="9224" width="12.83203125" style="2802" customWidth="1"/>
    <col min="9225" max="9225" width="10.83203125" style="2802" customWidth="1"/>
    <col min="9226" max="9226" width="13" style="2802" bestFit="1" customWidth="1"/>
    <col min="9227" max="9227" width="4.83203125" style="2802" customWidth="1"/>
    <col min="9228" max="9228" width="15.1640625" style="2802" bestFit="1" customWidth="1"/>
    <col min="9229" max="9229" width="13.6640625" style="2802" bestFit="1" customWidth="1"/>
    <col min="9230" max="9472" width="0" style="2802" hidden="1"/>
    <col min="9473" max="9473" width="4.83203125" style="2802" customWidth="1"/>
    <col min="9474" max="9474" width="5.33203125" style="2802" customWidth="1"/>
    <col min="9475" max="9475" width="4.83203125" style="2802" customWidth="1"/>
    <col min="9476" max="9476" width="25.33203125" style="2802" customWidth="1"/>
    <col min="9477" max="9477" width="13" style="2802" bestFit="1" customWidth="1"/>
    <col min="9478" max="9478" width="12.1640625" style="2802" customWidth="1"/>
    <col min="9479" max="9479" width="10.83203125" style="2802" customWidth="1"/>
    <col min="9480" max="9480" width="12.83203125" style="2802" customWidth="1"/>
    <col min="9481" max="9481" width="10.83203125" style="2802" customWidth="1"/>
    <col min="9482" max="9482" width="13" style="2802" bestFit="1" customWidth="1"/>
    <col min="9483" max="9483" width="4.83203125" style="2802" customWidth="1"/>
    <col min="9484" max="9484" width="15.1640625" style="2802" bestFit="1" customWidth="1"/>
    <col min="9485" max="9485" width="13.6640625" style="2802" bestFit="1" customWidth="1"/>
    <col min="9486" max="9728" width="0" style="2802" hidden="1"/>
    <col min="9729" max="9729" width="4.83203125" style="2802" customWidth="1"/>
    <col min="9730" max="9730" width="5.33203125" style="2802" customWidth="1"/>
    <col min="9731" max="9731" width="4.83203125" style="2802" customWidth="1"/>
    <col min="9732" max="9732" width="25.33203125" style="2802" customWidth="1"/>
    <col min="9733" max="9733" width="13" style="2802" bestFit="1" customWidth="1"/>
    <col min="9734" max="9734" width="12.1640625" style="2802" customWidth="1"/>
    <col min="9735" max="9735" width="10.83203125" style="2802" customWidth="1"/>
    <col min="9736" max="9736" width="12.83203125" style="2802" customWidth="1"/>
    <col min="9737" max="9737" width="10.83203125" style="2802" customWidth="1"/>
    <col min="9738" max="9738" width="13" style="2802" bestFit="1" customWidth="1"/>
    <col min="9739" max="9739" width="4.83203125" style="2802" customWidth="1"/>
    <col min="9740" max="9740" width="15.1640625" style="2802" bestFit="1" customWidth="1"/>
    <col min="9741" max="9741" width="13.6640625" style="2802" bestFit="1" customWidth="1"/>
    <col min="9742" max="9984" width="0" style="2802" hidden="1"/>
    <col min="9985" max="9985" width="4.83203125" style="2802" customWidth="1"/>
    <col min="9986" max="9986" width="5.33203125" style="2802" customWidth="1"/>
    <col min="9987" max="9987" width="4.83203125" style="2802" customWidth="1"/>
    <col min="9988" max="9988" width="25.33203125" style="2802" customWidth="1"/>
    <col min="9989" max="9989" width="13" style="2802" bestFit="1" customWidth="1"/>
    <col min="9990" max="9990" width="12.1640625" style="2802" customWidth="1"/>
    <col min="9991" max="9991" width="10.83203125" style="2802" customWidth="1"/>
    <col min="9992" max="9992" width="12.83203125" style="2802" customWidth="1"/>
    <col min="9993" max="9993" width="10.83203125" style="2802" customWidth="1"/>
    <col min="9994" max="9994" width="13" style="2802" bestFit="1" customWidth="1"/>
    <col min="9995" max="9995" width="4.83203125" style="2802" customWidth="1"/>
    <col min="9996" max="9996" width="15.1640625" style="2802" bestFit="1" customWidth="1"/>
    <col min="9997" max="9997" width="13.6640625" style="2802" bestFit="1" customWidth="1"/>
    <col min="9998" max="10240" width="0" style="2802" hidden="1"/>
    <col min="10241" max="10241" width="4.83203125" style="2802" customWidth="1"/>
    <col min="10242" max="10242" width="5.33203125" style="2802" customWidth="1"/>
    <col min="10243" max="10243" width="4.83203125" style="2802" customWidth="1"/>
    <col min="10244" max="10244" width="25.33203125" style="2802" customWidth="1"/>
    <col min="10245" max="10245" width="13" style="2802" bestFit="1" customWidth="1"/>
    <col min="10246" max="10246" width="12.1640625" style="2802" customWidth="1"/>
    <col min="10247" max="10247" width="10.83203125" style="2802" customWidth="1"/>
    <col min="10248" max="10248" width="12.83203125" style="2802" customWidth="1"/>
    <col min="10249" max="10249" width="10.83203125" style="2802" customWidth="1"/>
    <col min="10250" max="10250" width="13" style="2802" bestFit="1" customWidth="1"/>
    <col min="10251" max="10251" width="4.83203125" style="2802" customWidth="1"/>
    <col min="10252" max="10252" width="15.1640625" style="2802" bestFit="1" customWidth="1"/>
    <col min="10253" max="10253" width="13.6640625" style="2802" bestFit="1" customWidth="1"/>
    <col min="10254" max="10496" width="0" style="2802" hidden="1"/>
    <col min="10497" max="10497" width="4.83203125" style="2802" customWidth="1"/>
    <col min="10498" max="10498" width="5.33203125" style="2802" customWidth="1"/>
    <col min="10499" max="10499" width="4.83203125" style="2802" customWidth="1"/>
    <col min="10500" max="10500" width="25.33203125" style="2802" customWidth="1"/>
    <col min="10501" max="10501" width="13" style="2802" bestFit="1" customWidth="1"/>
    <col min="10502" max="10502" width="12.1640625" style="2802" customWidth="1"/>
    <col min="10503" max="10503" width="10.83203125" style="2802" customWidth="1"/>
    <col min="10504" max="10504" width="12.83203125" style="2802" customWidth="1"/>
    <col min="10505" max="10505" width="10.83203125" style="2802" customWidth="1"/>
    <col min="10506" max="10506" width="13" style="2802" bestFit="1" customWidth="1"/>
    <col min="10507" max="10507" width="4.83203125" style="2802" customWidth="1"/>
    <col min="10508" max="10508" width="15.1640625" style="2802" bestFit="1" customWidth="1"/>
    <col min="10509" max="10509" width="13.6640625" style="2802" bestFit="1" customWidth="1"/>
    <col min="10510" max="10752" width="0" style="2802" hidden="1"/>
    <col min="10753" max="10753" width="4.83203125" style="2802" customWidth="1"/>
    <col min="10754" max="10754" width="5.33203125" style="2802" customWidth="1"/>
    <col min="10755" max="10755" width="4.83203125" style="2802" customWidth="1"/>
    <col min="10756" max="10756" width="25.33203125" style="2802" customWidth="1"/>
    <col min="10757" max="10757" width="13" style="2802" bestFit="1" customWidth="1"/>
    <col min="10758" max="10758" width="12.1640625" style="2802" customWidth="1"/>
    <col min="10759" max="10759" width="10.83203125" style="2802" customWidth="1"/>
    <col min="10760" max="10760" width="12.83203125" style="2802" customWidth="1"/>
    <col min="10761" max="10761" width="10.83203125" style="2802" customWidth="1"/>
    <col min="10762" max="10762" width="13" style="2802" bestFit="1" customWidth="1"/>
    <col min="10763" max="10763" width="4.83203125" style="2802" customWidth="1"/>
    <col min="10764" max="10764" width="15.1640625" style="2802" bestFit="1" customWidth="1"/>
    <col min="10765" max="10765" width="13.6640625" style="2802" bestFit="1" customWidth="1"/>
    <col min="10766" max="11008" width="0" style="2802" hidden="1"/>
    <col min="11009" max="11009" width="4.83203125" style="2802" customWidth="1"/>
    <col min="11010" max="11010" width="5.33203125" style="2802" customWidth="1"/>
    <col min="11011" max="11011" width="4.83203125" style="2802" customWidth="1"/>
    <col min="11012" max="11012" width="25.33203125" style="2802" customWidth="1"/>
    <col min="11013" max="11013" width="13" style="2802" bestFit="1" customWidth="1"/>
    <col min="11014" max="11014" width="12.1640625" style="2802" customWidth="1"/>
    <col min="11015" max="11015" width="10.83203125" style="2802" customWidth="1"/>
    <col min="11016" max="11016" width="12.83203125" style="2802" customWidth="1"/>
    <col min="11017" max="11017" width="10.83203125" style="2802" customWidth="1"/>
    <col min="11018" max="11018" width="13" style="2802" bestFit="1" customWidth="1"/>
    <col min="11019" max="11019" width="4.83203125" style="2802" customWidth="1"/>
    <col min="11020" max="11020" width="15.1640625" style="2802" bestFit="1" customWidth="1"/>
    <col min="11021" max="11021" width="13.6640625" style="2802" bestFit="1" customWidth="1"/>
    <col min="11022" max="11264" width="0" style="2802" hidden="1"/>
    <col min="11265" max="11265" width="4.83203125" style="2802" customWidth="1"/>
    <col min="11266" max="11266" width="5.33203125" style="2802" customWidth="1"/>
    <col min="11267" max="11267" width="4.83203125" style="2802" customWidth="1"/>
    <col min="11268" max="11268" width="25.33203125" style="2802" customWidth="1"/>
    <col min="11269" max="11269" width="13" style="2802" bestFit="1" customWidth="1"/>
    <col min="11270" max="11270" width="12.1640625" style="2802" customWidth="1"/>
    <col min="11271" max="11271" width="10.83203125" style="2802" customWidth="1"/>
    <col min="11272" max="11272" width="12.83203125" style="2802" customWidth="1"/>
    <col min="11273" max="11273" width="10.83203125" style="2802" customWidth="1"/>
    <col min="11274" max="11274" width="13" style="2802" bestFit="1" customWidth="1"/>
    <col min="11275" max="11275" width="4.83203125" style="2802" customWidth="1"/>
    <col min="11276" max="11276" width="15.1640625" style="2802" bestFit="1" customWidth="1"/>
    <col min="11277" max="11277" width="13.6640625" style="2802" bestFit="1" customWidth="1"/>
    <col min="11278" max="11520" width="0" style="2802" hidden="1"/>
    <col min="11521" max="11521" width="4.83203125" style="2802" customWidth="1"/>
    <col min="11522" max="11522" width="5.33203125" style="2802" customWidth="1"/>
    <col min="11523" max="11523" width="4.83203125" style="2802" customWidth="1"/>
    <col min="11524" max="11524" width="25.33203125" style="2802" customWidth="1"/>
    <col min="11525" max="11525" width="13" style="2802" bestFit="1" customWidth="1"/>
    <col min="11526" max="11526" width="12.1640625" style="2802" customWidth="1"/>
    <col min="11527" max="11527" width="10.83203125" style="2802" customWidth="1"/>
    <col min="11528" max="11528" width="12.83203125" style="2802" customWidth="1"/>
    <col min="11529" max="11529" width="10.83203125" style="2802" customWidth="1"/>
    <col min="11530" max="11530" width="13" style="2802" bestFit="1" customWidth="1"/>
    <col min="11531" max="11531" width="4.83203125" style="2802" customWidth="1"/>
    <col min="11532" max="11532" width="15.1640625" style="2802" bestFit="1" customWidth="1"/>
    <col min="11533" max="11533" width="13.6640625" style="2802" bestFit="1" customWidth="1"/>
    <col min="11534" max="11776" width="0" style="2802" hidden="1"/>
    <col min="11777" max="11777" width="4.83203125" style="2802" customWidth="1"/>
    <col min="11778" max="11778" width="5.33203125" style="2802" customWidth="1"/>
    <col min="11779" max="11779" width="4.83203125" style="2802" customWidth="1"/>
    <col min="11780" max="11780" width="25.33203125" style="2802" customWidth="1"/>
    <col min="11781" max="11781" width="13" style="2802" bestFit="1" customWidth="1"/>
    <col min="11782" max="11782" width="12.1640625" style="2802" customWidth="1"/>
    <col min="11783" max="11783" width="10.83203125" style="2802" customWidth="1"/>
    <col min="11784" max="11784" width="12.83203125" style="2802" customWidth="1"/>
    <col min="11785" max="11785" width="10.83203125" style="2802" customWidth="1"/>
    <col min="11786" max="11786" width="13" style="2802" bestFit="1" customWidth="1"/>
    <col min="11787" max="11787" width="4.83203125" style="2802" customWidth="1"/>
    <col min="11788" max="11788" width="15.1640625" style="2802" bestFit="1" customWidth="1"/>
    <col min="11789" max="11789" width="13.6640625" style="2802" bestFit="1" customWidth="1"/>
    <col min="11790" max="12032" width="0" style="2802" hidden="1"/>
    <col min="12033" max="12033" width="4.83203125" style="2802" customWidth="1"/>
    <col min="12034" max="12034" width="5.33203125" style="2802" customWidth="1"/>
    <col min="12035" max="12035" width="4.83203125" style="2802" customWidth="1"/>
    <col min="12036" max="12036" width="25.33203125" style="2802" customWidth="1"/>
    <col min="12037" max="12037" width="13" style="2802" bestFit="1" customWidth="1"/>
    <col min="12038" max="12038" width="12.1640625" style="2802" customWidth="1"/>
    <col min="12039" max="12039" width="10.83203125" style="2802" customWidth="1"/>
    <col min="12040" max="12040" width="12.83203125" style="2802" customWidth="1"/>
    <col min="12041" max="12041" width="10.83203125" style="2802" customWidth="1"/>
    <col min="12042" max="12042" width="13" style="2802" bestFit="1" customWidth="1"/>
    <col min="12043" max="12043" width="4.83203125" style="2802" customWidth="1"/>
    <col min="12044" max="12044" width="15.1640625" style="2802" bestFit="1" customWidth="1"/>
    <col min="12045" max="12045" width="13.6640625" style="2802" bestFit="1" customWidth="1"/>
    <col min="12046" max="12288" width="0" style="2802" hidden="1"/>
    <col min="12289" max="12289" width="4.83203125" style="2802" customWidth="1"/>
    <col min="12290" max="12290" width="5.33203125" style="2802" customWidth="1"/>
    <col min="12291" max="12291" width="4.83203125" style="2802" customWidth="1"/>
    <col min="12292" max="12292" width="25.33203125" style="2802" customWidth="1"/>
    <col min="12293" max="12293" width="13" style="2802" bestFit="1" customWidth="1"/>
    <col min="12294" max="12294" width="12.1640625" style="2802" customWidth="1"/>
    <col min="12295" max="12295" width="10.83203125" style="2802" customWidth="1"/>
    <col min="12296" max="12296" width="12.83203125" style="2802" customWidth="1"/>
    <col min="12297" max="12297" width="10.83203125" style="2802" customWidth="1"/>
    <col min="12298" max="12298" width="13" style="2802" bestFit="1" customWidth="1"/>
    <col min="12299" max="12299" width="4.83203125" style="2802" customWidth="1"/>
    <col min="12300" max="12300" width="15.1640625" style="2802" bestFit="1" customWidth="1"/>
    <col min="12301" max="12301" width="13.6640625" style="2802" bestFit="1" customWidth="1"/>
    <col min="12302" max="12544" width="0" style="2802" hidden="1"/>
    <col min="12545" max="12545" width="4.83203125" style="2802" customWidth="1"/>
    <col min="12546" max="12546" width="5.33203125" style="2802" customWidth="1"/>
    <col min="12547" max="12547" width="4.83203125" style="2802" customWidth="1"/>
    <col min="12548" max="12548" width="25.33203125" style="2802" customWidth="1"/>
    <col min="12549" max="12549" width="13" style="2802" bestFit="1" customWidth="1"/>
    <col min="12550" max="12550" width="12.1640625" style="2802" customWidth="1"/>
    <col min="12551" max="12551" width="10.83203125" style="2802" customWidth="1"/>
    <col min="12552" max="12552" width="12.83203125" style="2802" customWidth="1"/>
    <col min="12553" max="12553" width="10.83203125" style="2802" customWidth="1"/>
    <col min="12554" max="12554" width="13" style="2802" bestFit="1" customWidth="1"/>
    <col min="12555" max="12555" width="4.83203125" style="2802" customWidth="1"/>
    <col min="12556" max="12556" width="15.1640625" style="2802" bestFit="1" customWidth="1"/>
    <col min="12557" max="12557" width="13.6640625" style="2802" bestFit="1" customWidth="1"/>
    <col min="12558" max="12800" width="0" style="2802" hidden="1"/>
    <col min="12801" max="12801" width="4.83203125" style="2802" customWidth="1"/>
    <col min="12802" max="12802" width="5.33203125" style="2802" customWidth="1"/>
    <col min="12803" max="12803" width="4.83203125" style="2802" customWidth="1"/>
    <col min="12804" max="12804" width="25.33203125" style="2802" customWidth="1"/>
    <col min="12805" max="12805" width="13" style="2802" bestFit="1" customWidth="1"/>
    <col min="12806" max="12806" width="12.1640625" style="2802" customWidth="1"/>
    <col min="12807" max="12807" width="10.83203125" style="2802" customWidth="1"/>
    <col min="12808" max="12808" width="12.83203125" style="2802" customWidth="1"/>
    <col min="12809" max="12809" width="10.83203125" style="2802" customWidth="1"/>
    <col min="12810" max="12810" width="13" style="2802" bestFit="1" customWidth="1"/>
    <col min="12811" max="12811" width="4.83203125" style="2802" customWidth="1"/>
    <col min="12812" max="12812" width="15.1640625" style="2802" bestFit="1" customWidth="1"/>
    <col min="12813" max="12813" width="13.6640625" style="2802" bestFit="1" customWidth="1"/>
    <col min="12814" max="13056" width="0" style="2802" hidden="1"/>
    <col min="13057" max="13057" width="4.83203125" style="2802" customWidth="1"/>
    <col min="13058" max="13058" width="5.33203125" style="2802" customWidth="1"/>
    <col min="13059" max="13059" width="4.83203125" style="2802" customWidth="1"/>
    <col min="13060" max="13060" width="25.33203125" style="2802" customWidth="1"/>
    <col min="13061" max="13061" width="13" style="2802" bestFit="1" customWidth="1"/>
    <col min="13062" max="13062" width="12.1640625" style="2802" customWidth="1"/>
    <col min="13063" max="13063" width="10.83203125" style="2802" customWidth="1"/>
    <col min="13064" max="13064" width="12.83203125" style="2802" customWidth="1"/>
    <col min="13065" max="13065" width="10.83203125" style="2802" customWidth="1"/>
    <col min="13066" max="13066" width="13" style="2802" bestFit="1" customWidth="1"/>
    <col min="13067" max="13067" width="4.83203125" style="2802" customWidth="1"/>
    <col min="13068" max="13068" width="15.1640625" style="2802" bestFit="1" customWidth="1"/>
    <col min="13069" max="13069" width="13.6640625" style="2802" bestFit="1" customWidth="1"/>
    <col min="13070" max="13312" width="0" style="2802" hidden="1"/>
    <col min="13313" max="13313" width="4.83203125" style="2802" customWidth="1"/>
    <col min="13314" max="13314" width="5.33203125" style="2802" customWidth="1"/>
    <col min="13315" max="13315" width="4.83203125" style="2802" customWidth="1"/>
    <col min="13316" max="13316" width="25.33203125" style="2802" customWidth="1"/>
    <col min="13317" max="13317" width="13" style="2802" bestFit="1" customWidth="1"/>
    <col min="13318" max="13318" width="12.1640625" style="2802" customWidth="1"/>
    <col min="13319" max="13319" width="10.83203125" style="2802" customWidth="1"/>
    <col min="13320" max="13320" width="12.83203125" style="2802" customWidth="1"/>
    <col min="13321" max="13321" width="10.83203125" style="2802" customWidth="1"/>
    <col min="13322" max="13322" width="13" style="2802" bestFit="1" customWidth="1"/>
    <col min="13323" max="13323" width="4.83203125" style="2802" customWidth="1"/>
    <col min="13324" max="13324" width="15.1640625" style="2802" bestFit="1" customWidth="1"/>
    <col min="13325" max="13325" width="13.6640625" style="2802" bestFit="1" customWidth="1"/>
    <col min="13326" max="13568" width="0" style="2802" hidden="1"/>
    <col min="13569" max="13569" width="4.83203125" style="2802" customWidth="1"/>
    <col min="13570" max="13570" width="5.33203125" style="2802" customWidth="1"/>
    <col min="13571" max="13571" width="4.83203125" style="2802" customWidth="1"/>
    <col min="13572" max="13572" width="25.33203125" style="2802" customWidth="1"/>
    <col min="13573" max="13573" width="13" style="2802" bestFit="1" customWidth="1"/>
    <col min="13574" max="13574" width="12.1640625" style="2802" customWidth="1"/>
    <col min="13575" max="13575" width="10.83203125" style="2802" customWidth="1"/>
    <col min="13576" max="13576" width="12.83203125" style="2802" customWidth="1"/>
    <col min="13577" max="13577" width="10.83203125" style="2802" customWidth="1"/>
    <col min="13578" max="13578" width="13" style="2802" bestFit="1" customWidth="1"/>
    <col min="13579" max="13579" width="4.83203125" style="2802" customWidth="1"/>
    <col min="13580" max="13580" width="15.1640625" style="2802" bestFit="1" customWidth="1"/>
    <col min="13581" max="13581" width="13.6640625" style="2802" bestFit="1" customWidth="1"/>
    <col min="13582" max="13824" width="0" style="2802" hidden="1"/>
    <col min="13825" max="13825" width="4.83203125" style="2802" customWidth="1"/>
    <col min="13826" max="13826" width="5.33203125" style="2802" customWidth="1"/>
    <col min="13827" max="13827" width="4.83203125" style="2802" customWidth="1"/>
    <col min="13828" max="13828" width="25.33203125" style="2802" customWidth="1"/>
    <col min="13829" max="13829" width="13" style="2802" bestFit="1" customWidth="1"/>
    <col min="13830" max="13830" width="12.1640625" style="2802" customWidth="1"/>
    <col min="13831" max="13831" width="10.83203125" style="2802" customWidth="1"/>
    <col min="13832" max="13832" width="12.83203125" style="2802" customWidth="1"/>
    <col min="13833" max="13833" width="10.83203125" style="2802" customWidth="1"/>
    <col min="13834" max="13834" width="13" style="2802" bestFit="1" customWidth="1"/>
    <col min="13835" max="13835" width="4.83203125" style="2802" customWidth="1"/>
    <col min="13836" max="13836" width="15.1640625" style="2802" bestFit="1" customWidth="1"/>
    <col min="13837" max="13837" width="13.6640625" style="2802" bestFit="1" customWidth="1"/>
    <col min="13838" max="14080" width="0" style="2802" hidden="1"/>
    <col min="14081" max="14081" width="4.83203125" style="2802" customWidth="1"/>
    <col min="14082" max="14082" width="5.33203125" style="2802" customWidth="1"/>
    <col min="14083" max="14083" width="4.83203125" style="2802" customWidth="1"/>
    <col min="14084" max="14084" width="25.33203125" style="2802" customWidth="1"/>
    <col min="14085" max="14085" width="13" style="2802" bestFit="1" customWidth="1"/>
    <col min="14086" max="14086" width="12.1640625" style="2802" customWidth="1"/>
    <col min="14087" max="14087" width="10.83203125" style="2802" customWidth="1"/>
    <col min="14088" max="14088" width="12.83203125" style="2802" customWidth="1"/>
    <col min="14089" max="14089" width="10.83203125" style="2802" customWidth="1"/>
    <col min="14090" max="14090" width="13" style="2802" bestFit="1" customWidth="1"/>
    <col min="14091" max="14091" width="4.83203125" style="2802" customWidth="1"/>
    <col min="14092" max="14092" width="15.1640625" style="2802" bestFit="1" customWidth="1"/>
    <col min="14093" max="14093" width="13.6640625" style="2802" bestFit="1" customWidth="1"/>
    <col min="14094" max="14336" width="0" style="2802" hidden="1"/>
    <col min="14337" max="14337" width="4.83203125" style="2802" customWidth="1"/>
    <col min="14338" max="14338" width="5.33203125" style="2802" customWidth="1"/>
    <col min="14339" max="14339" width="4.83203125" style="2802" customWidth="1"/>
    <col min="14340" max="14340" width="25.33203125" style="2802" customWidth="1"/>
    <col min="14341" max="14341" width="13" style="2802" bestFit="1" customWidth="1"/>
    <col min="14342" max="14342" width="12.1640625" style="2802" customWidth="1"/>
    <col min="14343" max="14343" width="10.83203125" style="2802" customWidth="1"/>
    <col min="14344" max="14344" width="12.83203125" style="2802" customWidth="1"/>
    <col min="14345" max="14345" width="10.83203125" style="2802" customWidth="1"/>
    <col min="14346" max="14346" width="13" style="2802" bestFit="1" customWidth="1"/>
    <col min="14347" max="14347" width="4.83203125" style="2802" customWidth="1"/>
    <col min="14348" max="14348" width="15.1640625" style="2802" bestFit="1" customWidth="1"/>
    <col min="14349" max="14349" width="13.6640625" style="2802" bestFit="1" customWidth="1"/>
    <col min="14350" max="14592" width="0" style="2802" hidden="1"/>
    <col min="14593" max="14593" width="4.83203125" style="2802" customWidth="1"/>
    <col min="14594" max="14594" width="5.33203125" style="2802" customWidth="1"/>
    <col min="14595" max="14595" width="4.83203125" style="2802" customWidth="1"/>
    <col min="14596" max="14596" width="25.33203125" style="2802" customWidth="1"/>
    <col min="14597" max="14597" width="13" style="2802" bestFit="1" customWidth="1"/>
    <col min="14598" max="14598" width="12.1640625" style="2802" customWidth="1"/>
    <col min="14599" max="14599" width="10.83203125" style="2802" customWidth="1"/>
    <col min="14600" max="14600" width="12.83203125" style="2802" customWidth="1"/>
    <col min="14601" max="14601" width="10.83203125" style="2802" customWidth="1"/>
    <col min="14602" max="14602" width="13" style="2802" bestFit="1" customWidth="1"/>
    <col min="14603" max="14603" width="4.83203125" style="2802" customWidth="1"/>
    <col min="14604" max="14604" width="15.1640625" style="2802" bestFit="1" customWidth="1"/>
    <col min="14605" max="14605" width="13.6640625" style="2802" bestFit="1" customWidth="1"/>
    <col min="14606" max="14848" width="0" style="2802" hidden="1"/>
    <col min="14849" max="14849" width="4.83203125" style="2802" customWidth="1"/>
    <col min="14850" max="14850" width="5.33203125" style="2802" customWidth="1"/>
    <col min="14851" max="14851" width="4.83203125" style="2802" customWidth="1"/>
    <col min="14852" max="14852" width="25.33203125" style="2802" customWidth="1"/>
    <col min="14853" max="14853" width="13" style="2802" bestFit="1" customWidth="1"/>
    <col min="14854" max="14854" width="12.1640625" style="2802" customWidth="1"/>
    <col min="14855" max="14855" width="10.83203125" style="2802" customWidth="1"/>
    <col min="14856" max="14856" width="12.83203125" style="2802" customWidth="1"/>
    <col min="14857" max="14857" width="10.83203125" style="2802" customWidth="1"/>
    <col min="14858" max="14858" width="13" style="2802" bestFit="1" customWidth="1"/>
    <col min="14859" max="14859" width="4.83203125" style="2802" customWidth="1"/>
    <col min="14860" max="14860" width="15.1640625" style="2802" bestFit="1" customWidth="1"/>
    <col min="14861" max="14861" width="13.6640625" style="2802" bestFit="1" customWidth="1"/>
    <col min="14862" max="15104" width="0" style="2802" hidden="1"/>
    <col min="15105" max="15105" width="4.83203125" style="2802" customWidth="1"/>
    <col min="15106" max="15106" width="5.33203125" style="2802" customWidth="1"/>
    <col min="15107" max="15107" width="4.83203125" style="2802" customWidth="1"/>
    <col min="15108" max="15108" width="25.33203125" style="2802" customWidth="1"/>
    <col min="15109" max="15109" width="13" style="2802" bestFit="1" customWidth="1"/>
    <col min="15110" max="15110" width="12.1640625" style="2802" customWidth="1"/>
    <col min="15111" max="15111" width="10.83203125" style="2802" customWidth="1"/>
    <col min="15112" max="15112" width="12.83203125" style="2802" customWidth="1"/>
    <col min="15113" max="15113" width="10.83203125" style="2802" customWidth="1"/>
    <col min="15114" max="15114" width="13" style="2802" bestFit="1" customWidth="1"/>
    <col min="15115" max="15115" width="4.83203125" style="2802" customWidth="1"/>
    <col min="15116" max="15116" width="15.1640625" style="2802" bestFit="1" customWidth="1"/>
    <col min="15117" max="15117" width="13.6640625" style="2802" bestFit="1" customWidth="1"/>
    <col min="15118" max="15360" width="0" style="2802" hidden="1"/>
    <col min="15361" max="15361" width="4.83203125" style="2802" customWidth="1"/>
    <col min="15362" max="15362" width="5.33203125" style="2802" customWidth="1"/>
    <col min="15363" max="15363" width="4.83203125" style="2802" customWidth="1"/>
    <col min="15364" max="15364" width="25.33203125" style="2802" customWidth="1"/>
    <col min="15365" max="15365" width="13" style="2802" bestFit="1" customWidth="1"/>
    <col min="15366" max="15366" width="12.1640625" style="2802" customWidth="1"/>
    <col min="15367" max="15367" width="10.83203125" style="2802" customWidth="1"/>
    <col min="15368" max="15368" width="12.83203125" style="2802" customWidth="1"/>
    <col min="15369" max="15369" width="10.83203125" style="2802" customWidth="1"/>
    <col min="15370" max="15370" width="13" style="2802" bestFit="1" customWidth="1"/>
    <col min="15371" max="15371" width="4.83203125" style="2802" customWidth="1"/>
    <col min="15372" max="15372" width="15.1640625" style="2802" bestFit="1" customWidth="1"/>
    <col min="15373" max="15373" width="13.6640625" style="2802" bestFit="1" customWidth="1"/>
    <col min="15374" max="15616" width="0" style="2802" hidden="1"/>
    <col min="15617" max="15617" width="4.83203125" style="2802" customWidth="1"/>
    <col min="15618" max="15618" width="5.33203125" style="2802" customWidth="1"/>
    <col min="15619" max="15619" width="4.83203125" style="2802" customWidth="1"/>
    <col min="15620" max="15620" width="25.33203125" style="2802" customWidth="1"/>
    <col min="15621" max="15621" width="13" style="2802" bestFit="1" customWidth="1"/>
    <col min="15622" max="15622" width="12.1640625" style="2802" customWidth="1"/>
    <col min="15623" max="15623" width="10.83203125" style="2802" customWidth="1"/>
    <col min="15624" max="15624" width="12.83203125" style="2802" customWidth="1"/>
    <col min="15625" max="15625" width="10.83203125" style="2802" customWidth="1"/>
    <col min="15626" max="15626" width="13" style="2802" bestFit="1" customWidth="1"/>
    <col min="15627" max="15627" width="4.83203125" style="2802" customWidth="1"/>
    <col min="15628" max="15628" width="15.1640625" style="2802" bestFit="1" customWidth="1"/>
    <col min="15629" max="15629" width="13.6640625" style="2802" bestFit="1" customWidth="1"/>
    <col min="15630" max="15872" width="0" style="2802" hidden="1"/>
    <col min="15873" max="15873" width="4.83203125" style="2802" customWidth="1"/>
    <col min="15874" max="15874" width="5.33203125" style="2802" customWidth="1"/>
    <col min="15875" max="15875" width="4.83203125" style="2802" customWidth="1"/>
    <col min="15876" max="15876" width="25.33203125" style="2802" customWidth="1"/>
    <col min="15877" max="15877" width="13" style="2802" bestFit="1" customWidth="1"/>
    <col min="15878" max="15878" width="12.1640625" style="2802" customWidth="1"/>
    <col min="15879" max="15879" width="10.83203125" style="2802" customWidth="1"/>
    <col min="15880" max="15880" width="12.83203125" style="2802" customWidth="1"/>
    <col min="15881" max="15881" width="10.83203125" style="2802" customWidth="1"/>
    <col min="15882" max="15882" width="13" style="2802" bestFit="1" customWidth="1"/>
    <col min="15883" max="15883" width="4.83203125" style="2802" customWidth="1"/>
    <col min="15884" max="15884" width="15.1640625" style="2802" bestFit="1" customWidth="1"/>
    <col min="15885" max="15885" width="13.6640625" style="2802" bestFit="1" customWidth="1"/>
    <col min="15886" max="16128" width="0" style="2802" hidden="1"/>
    <col min="16129" max="16129" width="4.83203125" style="2802" customWidth="1"/>
    <col min="16130" max="16130" width="5.33203125" style="2802" customWidth="1"/>
    <col min="16131" max="16131" width="4.83203125" style="2802" customWidth="1"/>
    <col min="16132" max="16132" width="25.33203125" style="2802" customWidth="1"/>
    <col min="16133" max="16133" width="13" style="2802" bestFit="1" customWidth="1"/>
    <col min="16134" max="16134" width="12.1640625" style="2802" customWidth="1"/>
    <col min="16135" max="16135" width="10.83203125" style="2802" customWidth="1"/>
    <col min="16136" max="16136" width="12.83203125" style="2802" customWidth="1"/>
    <col min="16137" max="16137" width="10.83203125" style="2802" customWidth="1"/>
    <col min="16138" max="16138" width="13" style="2802" bestFit="1" customWidth="1"/>
    <col min="16139" max="16139" width="4.83203125" style="2802" customWidth="1"/>
    <col min="16140" max="16140" width="15.1640625" style="2802" bestFit="1" customWidth="1"/>
    <col min="16141" max="16141" width="13.6640625" style="2802" bestFit="1" customWidth="1"/>
    <col min="16142" max="16384" width="0" style="2802" hidden="1"/>
  </cols>
  <sheetData>
    <row r="1" spans="1:13" ht="12.95" customHeight="1">
      <c r="A1" s="980" t="s">
        <v>554</v>
      </c>
      <c r="B1" s="981"/>
      <c r="C1" s="981"/>
      <c r="D1" s="981"/>
      <c r="E1" s="981"/>
      <c r="F1" s="981"/>
      <c r="G1" s="981"/>
      <c r="H1" s="981"/>
      <c r="I1" s="981"/>
      <c r="J1" s="981"/>
      <c r="K1" s="982">
        <v>35</v>
      </c>
    </row>
    <row r="2" spans="1:13" ht="12.95" customHeight="1">
      <c r="A2" s="983" t="s">
        <v>1647</v>
      </c>
      <c r="B2" s="984"/>
      <c r="C2" s="984"/>
      <c r="D2" s="985"/>
      <c r="E2" s="985"/>
      <c r="F2" s="985"/>
      <c r="G2" s="985"/>
      <c r="H2" s="985"/>
      <c r="I2" s="985"/>
      <c r="J2" s="985"/>
      <c r="K2" s="986"/>
    </row>
    <row r="3" spans="1:13" ht="12.95" customHeight="1">
      <c r="A3" s="987" t="s">
        <v>705</v>
      </c>
      <c r="B3" s="988"/>
      <c r="C3" s="988"/>
      <c r="D3" s="988"/>
      <c r="E3" s="988"/>
      <c r="F3" s="988"/>
      <c r="G3" s="988"/>
      <c r="H3" s="988"/>
      <c r="I3" s="988"/>
      <c r="J3" s="988"/>
      <c r="K3" s="989"/>
    </row>
    <row r="4" spans="1:13" ht="9.9499999999999993" customHeight="1">
      <c r="A4" s="990"/>
      <c r="B4" s="991"/>
      <c r="C4" s="991"/>
      <c r="D4" s="992"/>
      <c r="E4" s="992"/>
      <c r="F4" s="992"/>
      <c r="G4" s="992"/>
      <c r="H4" s="992"/>
      <c r="I4" s="992"/>
      <c r="J4" s="992"/>
      <c r="K4" s="993"/>
    </row>
    <row r="5" spans="1:13" ht="9.9499999999999993" customHeight="1">
      <c r="A5" s="994" t="s">
        <v>384</v>
      </c>
      <c r="B5" s="995" t="s">
        <v>1648</v>
      </c>
      <c r="C5" s="996"/>
      <c r="D5" s="997"/>
      <c r="E5" s="997"/>
      <c r="F5" s="997"/>
      <c r="G5" s="997"/>
      <c r="H5" s="997"/>
      <c r="I5" s="997"/>
      <c r="J5" s="997"/>
      <c r="K5" s="998"/>
      <c r="L5" s="999"/>
      <c r="M5" s="999"/>
    </row>
    <row r="6" spans="1:13" ht="9.9499999999999993" customHeight="1">
      <c r="A6" s="1000" t="s">
        <v>1649</v>
      </c>
      <c r="B6" s="996"/>
      <c r="C6" s="996"/>
      <c r="D6" s="997"/>
      <c r="E6" s="997"/>
      <c r="F6" s="997"/>
      <c r="G6" s="997"/>
      <c r="H6" s="997"/>
      <c r="I6" s="997"/>
      <c r="J6" s="997"/>
      <c r="K6" s="998"/>
      <c r="L6" s="999"/>
      <c r="M6" s="999"/>
    </row>
    <row r="7" spans="1:13" ht="9.9499999999999993" customHeight="1">
      <c r="A7" s="1000" t="s">
        <v>1650</v>
      </c>
      <c r="B7" s="996"/>
      <c r="C7" s="996"/>
      <c r="D7" s="997"/>
      <c r="E7" s="997"/>
      <c r="F7" s="997"/>
      <c r="G7" s="997"/>
      <c r="H7" s="997"/>
      <c r="I7" s="997"/>
      <c r="J7" s="997"/>
      <c r="K7" s="998"/>
      <c r="L7" s="999"/>
      <c r="M7" s="999"/>
    </row>
    <row r="8" spans="1:13" ht="9.9499999999999993" customHeight="1">
      <c r="A8" s="1000" t="s">
        <v>1651</v>
      </c>
      <c r="B8" s="996"/>
      <c r="C8" s="996"/>
      <c r="D8" s="997"/>
      <c r="E8" s="997"/>
      <c r="F8" s="997"/>
      <c r="G8" s="997"/>
      <c r="H8" s="997"/>
      <c r="I8" s="997"/>
      <c r="J8" s="997"/>
      <c r="K8" s="998"/>
      <c r="L8" s="999"/>
      <c r="M8" s="999"/>
    </row>
    <row r="9" spans="1:13" ht="9.9499999999999993" customHeight="1">
      <c r="A9" s="1000" t="s">
        <v>1652</v>
      </c>
      <c r="B9" s="996"/>
      <c r="C9" s="996"/>
      <c r="D9" s="997"/>
      <c r="E9" s="997"/>
      <c r="F9" s="997"/>
      <c r="G9" s="997"/>
      <c r="H9" s="997"/>
      <c r="I9" s="997"/>
      <c r="J9" s="997"/>
      <c r="K9" s="998"/>
      <c r="L9" s="999"/>
      <c r="M9" s="999"/>
    </row>
    <row r="10" spans="1:13" ht="5.0999999999999996" customHeight="1">
      <c r="A10" s="994"/>
      <c r="B10" s="996"/>
      <c r="C10" s="996"/>
      <c r="D10" s="997"/>
      <c r="E10" s="997"/>
      <c r="F10" s="997"/>
      <c r="G10" s="997"/>
      <c r="H10" s="997"/>
      <c r="I10" s="997"/>
      <c r="J10" s="997"/>
      <c r="K10" s="998"/>
      <c r="L10" s="999"/>
      <c r="M10" s="999"/>
    </row>
    <row r="11" spans="1:13" ht="9.9499999999999993" customHeight="1">
      <c r="A11" s="994" t="s">
        <v>385</v>
      </c>
      <c r="B11" s="995" t="s">
        <v>1653</v>
      </c>
      <c r="C11" s="996"/>
      <c r="D11" s="997"/>
      <c r="E11" s="997"/>
      <c r="F11" s="997"/>
      <c r="G11" s="997"/>
      <c r="H11" s="997"/>
      <c r="I11" s="997"/>
      <c r="J11" s="997"/>
      <c r="K11" s="998"/>
      <c r="L11" s="999"/>
      <c r="M11" s="999"/>
    </row>
    <row r="12" spans="1:13" ht="5.0999999999999996" customHeight="1">
      <c r="A12" s="994"/>
      <c r="B12" s="996"/>
      <c r="C12" s="996"/>
      <c r="D12" s="997"/>
      <c r="E12" s="997"/>
      <c r="F12" s="997"/>
      <c r="G12" s="997"/>
      <c r="H12" s="997"/>
      <c r="I12" s="997"/>
      <c r="J12" s="997"/>
      <c r="K12" s="998"/>
      <c r="L12" s="999"/>
      <c r="M12" s="999"/>
    </row>
    <row r="13" spans="1:13" ht="9.9499999999999993" customHeight="1">
      <c r="A13" s="994" t="s">
        <v>386</v>
      </c>
      <c r="B13" s="995" t="s">
        <v>1654</v>
      </c>
      <c r="C13" s="996"/>
      <c r="D13" s="997"/>
      <c r="E13" s="997"/>
      <c r="F13" s="997"/>
      <c r="G13" s="997"/>
      <c r="H13" s="997"/>
      <c r="I13" s="997"/>
      <c r="J13" s="997"/>
      <c r="K13" s="998"/>
      <c r="L13" s="999"/>
      <c r="M13" s="999"/>
    </row>
    <row r="14" spans="1:13" ht="5.0999999999999996" customHeight="1">
      <c r="A14" s="994"/>
      <c r="B14" s="996"/>
      <c r="C14" s="996"/>
      <c r="D14" s="997"/>
      <c r="E14" s="997"/>
      <c r="F14" s="997"/>
      <c r="G14" s="997"/>
      <c r="H14" s="997"/>
      <c r="I14" s="997"/>
      <c r="J14" s="997"/>
      <c r="K14" s="998"/>
      <c r="L14" s="999"/>
      <c r="M14" s="999"/>
    </row>
    <row r="15" spans="1:13" ht="9.9499999999999993" customHeight="1">
      <c r="A15" s="994" t="s">
        <v>387</v>
      </c>
      <c r="B15" s="995" t="s">
        <v>1655</v>
      </c>
      <c r="C15" s="996"/>
      <c r="D15" s="997"/>
      <c r="E15" s="997"/>
      <c r="F15" s="997"/>
      <c r="G15" s="997"/>
      <c r="H15" s="997"/>
      <c r="I15" s="997"/>
      <c r="J15" s="997"/>
      <c r="K15" s="998"/>
      <c r="L15" s="999"/>
      <c r="M15" s="999"/>
    </row>
    <row r="16" spans="1:13" ht="5.0999999999999996" customHeight="1">
      <c r="A16" s="994"/>
      <c r="B16" s="996"/>
      <c r="C16" s="996"/>
      <c r="D16" s="997"/>
      <c r="E16" s="997"/>
      <c r="F16" s="997"/>
      <c r="G16" s="997"/>
      <c r="H16" s="997"/>
      <c r="I16" s="997"/>
      <c r="J16" s="997"/>
      <c r="K16" s="998"/>
      <c r="L16" s="999"/>
      <c r="M16" s="999"/>
    </row>
    <row r="17" spans="1:13" ht="9.9499999999999993" customHeight="1">
      <c r="A17" s="994" t="s">
        <v>388</v>
      </c>
      <c r="B17" s="995" t="s">
        <v>1656</v>
      </c>
      <c r="C17" s="996"/>
      <c r="D17" s="997"/>
      <c r="E17" s="997"/>
      <c r="F17" s="997"/>
      <c r="G17" s="997"/>
      <c r="H17" s="997"/>
      <c r="I17" s="997"/>
      <c r="J17" s="997"/>
      <c r="K17" s="998"/>
      <c r="L17" s="999"/>
      <c r="M17" s="999"/>
    </row>
    <row r="18" spans="1:13" ht="9.9499999999999993" customHeight="1">
      <c r="A18" s="994"/>
      <c r="B18" s="995"/>
      <c r="C18" s="996"/>
      <c r="D18" s="997"/>
      <c r="E18" s="997"/>
      <c r="F18" s="997"/>
      <c r="G18" s="997"/>
      <c r="H18" s="997"/>
      <c r="I18" s="997"/>
      <c r="J18" s="997"/>
      <c r="K18" s="998"/>
      <c r="L18" s="999"/>
      <c r="M18" s="999"/>
    </row>
    <row r="19" spans="1:13" ht="9.9499999999999993" customHeight="1">
      <c r="A19" s="4028" t="s">
        <v>1657</v>
      </c>
      <c r="B19" s="4029"/>
      <c r="C19" s="4029"/>
      <c r="D19" s="4029"/>
      <c r="E19" s="4029"/>
      <c r="F19" s="4029"/>
      <c r="G19" s="4029"/>
      <c r="H19" s="4029"/>
      <c r="I19" s="4029"/>
      <c r="J19" s="4029"/>
      <c r="K19" s="4030"/>
      <c r="L19" s="999"/>
      <c r="M19" s="999"/>
    </row>
    <row r="20" spans="1:13" ht="9.9499999999999993" customHeight="1">
      <c r="A20" s="1001"/>
      <c r="B20" s="1002"/>
      <c r="C20" s="1002"/>
      <c r="D20" s="1003"/>
      <c r="E20" s="1003"/>
      <c r="F20" s="1003"/>
      <c r="G20" s="1003"/>
      <c r="H20" s="1003"/>
      <c r="I20" s="1003"/>
      <c r="J20" s="1003"/>
      <c r="K20" s="1004"/>
      <c r="L20" s="999"/>
      <c r="M20" s="999"/>
    </row>
    <row r="21" spans="1:13" ht="9.75" customHeight="1">
      <c r="A21" s="1001"/>
      <c r="B21" s="1005"/>
      <c r="C21" s="1005"/>
      <c r="D21" s="1006"/>
      <c r="E21" s="1006"/>
      <c r="F21" s="1006"/>
      <c r="G21" s="1006"/>
      <c r="H21" s="1006"/>
      <c r="I21" s="1006"/>
      <c r="J21" s="1006"/>
      <c r="K21" s="1007"/>
      <c r="L21" s="999"/>
      <c r="M21" s="999"/>
    </row>
    <row r="22" spans="1:13" ht="9.9499999999999993" customHeight="1">
      <c r="A22" s="1008"/>
      <c r="B22" s="1009"/>
      <c r="C22" s="1009"/>
      <c r="D22" s="1010"/>
      <c r="E22" s="1010"/>
      <c r="F22" s="1010"/>
      <c r="G22" s="1010"/>
      <c r="H22" s="1010"/>
      <c r="I22" s="1010"/>
      <c r="J22" s="1010"/>
      <c r="K22" s="1011"/>
    </row>
    <row r="23" spans="1:13" ht="9.9499999999999993" customHeight="1">
      <c r="A23" s="1012"/>
      <c r="B23" s="1013"/>
      <c r="C23" s="991"/>
      <c r="D23" s="993"/>
      <c r="E23" s="1014"/>
      <c r="F23" s="4031" t="s">
        <v>1658</v>
      </c>
      <c r="G23" s="4032"/>
      <c r="H23" s="4031" t="s">
        <v>1659</v>
      </c>
      <c r="I23" s="4032"/>
      <c r="J23" s="1015"/>
      <c r="K23" s="1016"/>
    </row>
    <row r="24" spans="1:13" ht="9.9499999999999993" customHeight="1">
      <c r="A24" s="1017"/>
      <c r="B24" s="1018"/>
      <c r="C24" s="996"/>
      <c r="D24" s="998"/>
      <c r="E24" s="1019" t="s">
        <v>1353</v>
      </c>
      <c r="F24" s="4033" t="s">
        <v>1660</v>
      </c>
      <c r="G24" s="4034"/>
      <c r="H24" s="4033" t="s">
        <v>1660</v>
      </c>
      <c r="I24" s="4034"/>
      <c r="J24" s="1020" t="s">
        <v>1353</v>
      </c>
      <c r="K24" s="1019"/>
    </row>
    <row r="25" spans="1:13" ht="9.9499999999999993" customHeight="1">
      <c r="A25" s="1017" t="s">
        <v>636</v>
      </c>
      <c r="B25" s="1018" t="s">
        <v>778</v>
      </c>
      <c r="C25" s="996"/>
      <c r="D25" s="998"/>
      <c r="E25" s="1019" t="s">
        <v>1661</v>
      </c>
      <c r="F25" s="1019" t="s">
        <v>1662</v>
      </c>
      <c r="G25" s="1019"/>
      <c r="H25" s="1019"/>
      <c r="I25" s="1019"/>
      <c r="J25" s="1020" t="s">
        <v>1485</v>
      </c>
      <c r="K25" s="1019" t="s">
        <v>636</v>
      </c>
    </row>
    <row r="26" spans="1:13" ht="9.9499999999999993" customHeight="1">
      <c r="A26" s="1017" t="s">
        <v>639</v>
      </c>
      <c r="B26" s="1018" t="s">
        <v>782</v>
      </c>
      <c r="C26" s="996"/>
      <c r="D26" s="1021" t="s">
        <v>779</v>
      </c>
      <c r="E26" s="1019" t="s">
        <v>1480</v>
      </c>
      <c r="F26" s="1019" t="s">
        <v>1663</v>
      </c>
      <c r="G26" s="1019" t="s">
        <v>1664</v>
      </c>
      <c r="H26" s="1019" t="s">
        <v>1665</v>
      </c>
      <c r="I26" s="1019" t="s">
        <v>1664</v>
      </c>
      <c r="J26" s="1020" t="s">
        <v>1666</v>
      </c>
      <c r="K26" s="1019" t="s">
        <v>639</v>
      </c>
    </row>
    <row r="27" spans="1:13" ht="9.9499999999999993" customHeight="1">
      <c r="A27" s="1022"/>
      <c r="B27" s="1022"/>
      <c r="C27" s="997"/>
      <c r="D27" s="998"/>
      <c r="E27" s="1019" t="s">
        <v>783</v>
      </c>
      <c r="F27" s="1019" t="s">
        <v>913</v>
      </c>
      <c r="G27" s="1019" t="s">
        <v>1667</v>
      </c>
      <c r="H27" s="1019"/>
      <c r="I27" s="1019" t="s">
        <v>1668</v>
      </c>
      <c r="J27" s="1020" t="s">
        <v>1669</v>
      </c>
      <c r="K27" s="1023"/>
    </row>
    <row r="28" spans="1:13" ht="9.9499999999999993" customHeight="1" thickBot="1">
      <c r="A28" s="1024"/>
      <c r="B28" s="1025"/>
      <c r="C28" s="1010"/>
      <c r="D28" s="1026" t="s">
        <v>648</v>
      </c>
      <c r="E28" s="1019" t="s">
        <v>649</v>
      </c>
      <c r="F28" s="1019" t="s">
        <v>650</v>
      </c>
      <c r="G28" s="1019" t="s">
        <v>651</v>
      </c>
      <c r="H28" s="1019" t="s">
        <v>652</v>
      </c>
      <c r="I28" s="1019" t="s">
        <v>653</v>
      </c>
      <c r="J28" s="1019" t="s">
        <v>1083</v>
      </c>
      <c r="K28" s="1025"/>
    </row>
    <row r="29" spans="1:13" ht="9.9499999999999993" customHeight="1">
      <c r="A29" s="1023"/>
      <c r="B29" s="1027"/>
      <c r="C29" s="2803"/>
      <c r="D29" s="1028" t="s">
        <v>1634</v>
      </c>
      <c r="E29" s="1029"/>
      <c r="F29" s="1030"/>
      <c r="G29" s="1031"/>
      <c r="H29" s="1031"/>
      <c r="I29" s="1031"/>
      <c r="J29" s="1032"/>
      <c r="K29" s="998"/>
    </row>
    <row r="30" spans="1:13" ht="9.9499999999999993" customHeight="1">
      <c r="A30" s="1033">
        <v>1</v>
      </c>
      <c r="B30" s="1034">
        <v>3</v>
      </c>
      <c r="C30" s="1035">
        <v>-3</v>
      </c>
      <c r="D30" s="1036" t="s">
        <v>1563</v>
      </c>
      <c r="E30" s="1037">
        <v>493196</v>
      </c>
      <c r="F30" s="1038">
        <v>96390</v>
      </c>
      <c r="G30" s="1038">
        <v>0</v>
      </c>
      <c r="H30" s="1038">
        <v>16621</v>
      </c>
      <c r="I30" s="1038">
        <v>0</v>
      </c>
      <c r="J30" s="2804">
        <f>SUM(E30+F30+G30-H30-I30)</f>
        <v>572965</v>
      </c>
      <c r="K30" s="1039">
        <v>1</v>
      </c>
    </row>
    <row r="31" spans="1:13" ht="9.9499999999999993" customHeight="1">
      <c r="A31" s="1033">
        <v>2</v>
      </c>
      <c r="B31" s="1034">
        <v>4</v>
      </c>
      <c r="C31" s="1035">
        <f t="shared" ref="C31:C36" si="0">C30-1</f>
        <v>-4</v>
      </c>
      <c r="D31" s="1036" t="s">
        <v>1564</v>
      </c>
      <c r="E31" s="1037">
        <v>6867</v>
      </c>
      <c r="F31" s="1038">
        <v>1582</v>
      </c>
      <c r="G31" s="1038">
        <v>0</v>
      </c>
      <c r="H31" s="1038">
        <v>918</v>
      </c>
      <c r="I31" s="1038">
        <v>0</v>
      </c>
      <c r="J31" s="2804">
        <f t="shared" ref="J31:J58" si="1">SUM(E31+F31+G31-H31)</f>
        <v>7531</v>
      </c>
      <c r="K31" s="1039">
        <v>2</v>
      </c>
    </row>
    <row r="32" spans="1:13" ht="9.9499999999999993" customHeight="1">
      <c r="A32" s="1033">
        <v>3</v>
      </c>
      <c r="B32" s="1034">
        <v>5</v>
      </c>
      <c r="C32" s="1035">
        <f t="shared" si="0"/>
        <v>-5</v>
      </c>
      <c r="D32" s="1036" t="s">
        <v>1565</v>
      </c>
      <c r="E32" s="1037">
        <v>41799</v>
      </c>
      <c r="F32" s="1038">
        <v>7052</v>
      </c>
      <c r="G32" s="1038">
        <v>0</v>
      </c>
      <c r="H32" s="1038">
        <v>9</v>
      </c>
      <c r="I32" s="1038">
        <v>0</v>
      </c>
      <c r="J32" s="2804">
        <f t="shared" si="1"/>
        <v>48842</v>
      </c>
      <c r="K32" s="1039">
        <v>3</v>
      </c>
    </row>
    <row r="33" spans="1:11" ht="9.9499999999999993" customHeight="1">
      <c r="A33" s="1033">
        <v>4</v>
      </c>
      <c r="B33" s="1034">
        <v>6</v>
      </c>
      <c r="C33" s="1035">
        <f t="shared" si="0"/>
        <v>-6</v>
      </c>
      <c r="D33" s="1036" t="s">
        <v>1566</v>
      </c>
      <c r="E33" s="1037">
        <v>342312</v>
      </c>
      <c r="F33" s="1038">
        <v>65347</v>
      </c>
      <c r="G33" s="1038">
        <v>0</v>
      </c>
      <c r="H33" s="1038">
        <v>716</v>
      </c>
      <c r="I33" s="1038">
        <v>0</v>
      </c>
      <c r="J33" s="2804">
        <f t="shared" si="1"/>
        <v>406943</v>
      </c>
      <c r="K33" s="1039">
        <v>4</v>
      </c>
    </row>
    <row r="34" spans="1:11" ht="9.9499999999999993" customHeight="1">
      <c r="A34" s="1033">
        <v>5</v>
      </c>
      <c r="B34" s="1034">
        <v>7</v>
      </c>
      <c r="C34" s="1035">
        <f t="shared" si="0"/>
        <v>-7</v>
      </c>
      <c r="D34" s="1036" t="s">
        <v>1567</v>
      </c>
      <c r="E34" s="1037">
        <v>0</v>
      </c>
      <c r="F34" s="1038">
        <v>0</v>
      </c>
      <c r="G34" s="1038">
        <v>0</v>
      </c>
      <c r="H34" s="1038">
        <v>0</v>
      </c>
      <c r="I34" s="1038">
        <v>0</v>
      </c>
      <c r="J34" s="2804">
        <f t="shared" si="1"/>
        <v>0</v>
      </c>
      <c r="K34" s="1039">
        <v>5</v>
      </c>
    </row>
    <row r="35" spans="1:11" ht="9.9499999999999993" customHeight="1">
      <c r="A35" s="1033">
        <v>6</v>
      </c>
      <c r="B35" s="1034">
        <v>8</v>
      </c>
      <c r="C35" s="1035">
        <f t="shared" si="0"/>
        <v>-8</v>
      </c>
      <c r="D35" s="1036" t="s">
        <v>1568</v>
      </c>
      <c r="E35" s="1037">
        <v>441484</v>
      </c>
      <c r="F35" s="1038">
        <v>256406</v>
      </c>
      <c r="G35" s="1038">
        <v>2213</v>
      </c>
      <c r="H35" s="1038">
        <v>273309</v>
      </c>
      <c r="I35" s="1038">
        <v>0</v>
      </c>
      <c r="J35" s="2804">
        <f>SUM(E35+F35+G35-H35)</f>
        <v>426794</v>
      </c>
      <c r="K35" s="1039">
        <v>6</v>
      </c>
    </row>
    <row r="36" spans="1:11" ht="9.9499999999999993" customHeight="1">
      <c r="A36" s="1033">
        <v>7</v>
      </c>
      <c r="B36" s="1034">
        <v>9</v>
      </c>
      <c r="C36" s="1035">
        <f t="shared" si="0"/>
        <v>-9</v>
      </c>
      <c r="D36" s="1036" t="s">
        <v>1569</v>
      </c>
      <c r="E36" s="1037">
        <v>1428674</v>
      </c>
      <c r="F36" s="1038">
        <v>421796</v>
      </c>
      <c r="G36" s="1038">
        <v>4256</v>
      </c>
      <c r="H36" s="1038">
        <v>222479</v>
      </c>
      <c r="I36" s="1038">
        <v>0</v>
      </c>
      <c r="J36" s="2804">
        <f t="shared" si="1"/>
        <v>1632247</v>
      </c>
      <c r="K36" s="1039">
        <v>7</v>
      </c>
    </row>
    <row r="37" spans="1:11" ht="9.9499999999999993" customHeight="1">
      <c r="A37" s="1033">
        <v>8</v>
      </c>
      <c r="B37" s="1034">
        <v>11</v>
      </c>
      <c r="C37" s="1035">
        <v>-11</v>
      </c>
      <c r="D37" s="1036" t="s">
        <v>1570</v>
      </c>
      <c r="E37" s="1037">
        <v>90929</v>
      </c>
      <c r="F37" s="1038">
        <v>192973</v>
      </c>
      <c r="G37" s="1038">
        <v>1947</v>
      </c>
      <c r="H37" s="1038">
        <v>276555</v>
      </c>
      <c r="I37" s="1038">
        <v>0</v>
      </c>
      <c r="J37" s="2804">
        <f t="shared" si="1"/>
        <v>9294</v>
      </c>
      <c r="K37" s="1039">
        <v>8</v>
      </c>
    </row>
    <row r="38" spans="1:11" ht="9.9499999999999993" customHeight="1">
      <c r="A38" s="1033">
        <v>9</v>
      </c>
      <c r="B38" s="1034">
        <v>13</v>
      </c>
      <c r="C38" s="1035">
        <v>-13</v>
      </c>
      <c r="D38" s="1036" t="s">
        <v>1571</v>
      </c>
      <c r="E38" s="1037">
        <v>10120</v>
      </c>
      <c r="F38" s="1038">
        <v>1698</v>
      </c>
      <c r="G38" s="1038">
        <v>0</v>
      </c>
      <c r="H38" s="1038">
        <v>437</v>
      </c>
      <c r="I38" s="1038">
        <v>0</v>
      </c>
      <c r="J38" s="2804">
        <f t="shared" si="1"/>
        <v>11381</v>
      </c>
      <c r="K38" s="1039">
        <v>9</v>
      </c>
    </row>
    <row r="39" spans="1:11" ht="9.9499999999999993" customHeight="1">
      <c r="A39" s="1033">
        <v>10</v>
      </c>
      <c r="B39" s="1034">
        <v>16</v>
      </c>
      <c r="C39" s="1035">
        <v>-16</v>
      </c>
      <c r="D39" s="1036" t="s">
        <v>1572</v>
      </c>
      <c r="E39" s="1037">
        <v>142318</v>
      </c>
      <c r="F39" s="1038">
        <v>12227</v>
      </c>
      <c r="G39" s="1038">
        <v>5058</v>
      </c>
      <c r="H39" s="1038">
        <v>1128</v>
      </c>
      <c r="I39" s="1038">
        <v>0</v>
      </c>
      <c r="J39" s="2804">
        <f t="shared" si="1"/>
        <v>158475</v>
      </c>
      <c r="K39" s="1039">
        <v>10</v>
      </c>
    </row>
    <row r="40" spans="1:11" ht="9.9499999999999993" customHeight="1">
      <c r="A40" s="1033">
        <v>11</v>
      </c>
      <c r="B40" s="1034">
        <v>17</v>
      </c>
      <c r="C40" s="1035">
        <f>C39-1</f>
        <v>-17</v>
      </c>
      <c r="D40" s="1036" t="s">
        <v>1573</v>
      </c>
      <c r="E40" s="1037">
        <v>17079</v>
      </c>
      <c r="F40" s="1038">
        <v>1512</v>
      </c>
      <c r="G40" s="1038">
        <v>626</v>
      </c>
      <c r="H40" s="1038">
        <v>-8</v>
      </c>
      <c r="I40" s="1038">
        <v>0</v>
      </c>
      <c r="J40" s="2804">
        <f t="shared" si="1"/>
        <v>19225</v>
      </c>
      <c r="K40" s="1039">
        <v>11</v>
      </c>
    </row>
    <row r="41" spans="1:11" ht="9.9499999999999993" customHeight="1">
      <c r="A41" s="1033">
        <v>12</v>
      </c>
      <c r="B41" s="1034">
        <v>18</v>
      </c>
      <c r="C41" s="1035">
        <f>C40-1</f>
        <v>-18</v>
      </c>
      <c r="D41" s="1036" t="s">
        <v>1574</v>
      </c>
      <c r="E41" s="1037">
        <v>2888</v>
      </c>
      <c r="F41" s="1038">
        <v>686</v>
      </c>
      <c r="G41" s="1038">
        <v>0</v>
      </c>
      <c r="H41" s="1038">
        <v>0</v>
      </c>
      <c r="I41" s="1038">
        <v>0</v>
      </c>
      <c r="J41" s="2804">
        <f t="shared" si="1"/>
        <v>3574</v>
      </c>
      <c r="K41" s="1039">
        <v>12</v>
      </c>
    </row>
    <row r="42" spans="1:11" ht="9.9499999999999993" customHeight="1">
      <c r="A42" s="1033">
        <v>13</v>
      </c>
      <c r="B42" s="1034">
        <v>19</v>
      </c>
      <c r="C42" s="1035">
        <f>C41-1</f>
        <v>-19</v>
      </c>
      <c r="D42" s="1036" t="s">
        <v>1575</v>
      </c>
      <c r="E42" s="1037">
        <v>86360</v>
      </c>
      <c r="F42" s="1038">
        <v>15229</v>
      </c>
      <c r="G42" s="1038">
        <v>0</v>
      </c>
      <c r="H42" s="1038">
        <v>1885</v>
      </c>
      <c r="I42" s="1038">
        <v>0</v>
      </c>
      <c r="J42" s="2804">
        <f t="shared" si="1"/>
        <v>99704</v>
      </c>
      <c r="K42" s="1039">
        <v>13</v>
      </c>
    </row>
    <row r="43" spans="1:11" ht="9.9499999999999993" customHeight="1">
      <c r="A43" s="1033">
        <v>14</v>
      </c>
      <c r="B43" s="1034">
        <v>20</v>
      </c>
      <c r="C43" s="1035">
        <f>C42-1</f>
        <v>-20</v>
      </c>
      <c r="D43" s="1036" t="s">
        <v>1576</v>
      </c>
      <c r="E43" s="1037">
        <v>115299</v>
      </c>
      <c r="F43" s="1038">
        <v>14285</v>
      </c>
      <c r="G43" s="1038">
        <v>1555</v>
      </c>
      <c r="H43" s="1038">
        <v>-162</v>
      </c>
      <c r="I43" s="1038">
        <v>0</v>
      </c>
      <c r="J43" s="2804">
        <f t="shared" si="1"/>
        <v>131301</v>
      </c>
      <c r="K43" s="1039">
        <v>14</v>
      </c>
    </row>
    <row r="44" spans="1:11" ht="9.9499999999999993" customHeight="1">
      <c r="A44" s="1033">
        <v>15</v>
      </c>
      <c r="B44" s="1034">
        <v>22</v>
      </c>
      <c r="C44" s="1035">
        <v>-22</v>
      </c>
      <c r="D44" s="1036" t="s">
        <v>1577</v>
      </c>
      <c r="E44" s="1037">
        <v>0</v>
      </c>
      <c r="F44" s="1038">
        <v>0</v>
      </c>
      <c r="G44" s="1038">
        <v>0</v>
      </c>
      <c r="H44" s="1038">
        <v>0</v>
      </c>
      <c r="I44" s="1038">
        <v>0</v>
      </c>
      <c r="J44" s="2804">
        <f t="shared" si="1"/>
        <v>0</v>
      </c>
      <c r="K44" s="1039">
        <v>15</v>
      </c>
    </row>
    <row r="45" spans="1:11" ht="9.9499999999999993" customHeight="1">
      <c r="A45" s="1033">
        <v>16</v>
      </c>
      <c r="B45" s="1034">
        <v>23</v>
      </c>
      <c r="C45" s="1035">
        <f>C44-1</f>
        <v>-23</v>
      </c>
      <c r="D45" s="1036" t="s">
        <v>1578</v>
      </c>
      <c r="E45" s="1037">
        <v>2143</v>
      </c>
      <c r="F45" s="1038">
        <v>483</v>
      </c>
      <c r="G45" s="1038">
        <v>0</v>
      </c>
      <c r="H45" s="1038">
        <v>0</v>
      </c>
      <c r="I45" s="1038">
        <v>0</v>
      </c>
      <c r="J45" s="2804">
        <f t="shared" si="1"/>
        <v>2626</v>
      </c>
      <c r="K45" s="1039">
        <v>16</v>
      </c>
    </row>
    <row r="46" spans="1:11" ht="9.9499999999999993" customHeight="1">
      <c r="A46" s="1033">
        <v>17</v>
      </c>
      <c r="B46" s="1034">
        <v>24</v>
      </c>
      <c r="C46" s="1035">
        <f>C45-1</f>
        <v>-24</v>
      </c>
      <c r="D46" s="1036" t="s">
        <v>1579</v>
      </c>
      <c r="E46" s="1037">
        <v>4869</v>
      </c>
      <c r="F46" s="1038">
        <v>1315</v>
      </c>
      <c r="G46" s="1038">
        <v>0</v>
      </c>
      <c r="H46" s="1038">
        <v>0</v>
      </c>
      <c r="I46" s="1038">
        <v>0</v>
      </c>
      <c r="J46" s="2804">
        <f t="shared" si="1"/>
        <v>6184</v>
      </c>
      <c r="K46" s="1039">
        <v>17</v>
      </c>
    </row>
    <row r="47" spans="1:11" ht="9.9499999999999993" customHeight="1">
      <c r="A47" s="1033">
        <v>18</v>
      </c>
      <c r="B47" s="1034">
        <v>25</v>
      </c>
      <c r="C47" s="1035">
        <f>C46-1</f>
        <v>-25</v>
      </c>
      <c r="D47" s="1036" t="s">
        <v>1580</v>
      </c>
      <c r="E47" s="1037">
        <v>288550</v>
      </c>
      <c r="F47" s="1038">
        <v>47733</v>
      </c>
      <c r="G47" s="1038">
        <v>0</v>
      </c>
      <c r="H47" s="1038">
        <v>855</v>
      </c>
      <c r="I47" s="1038">
        <v>0</v>
      </c>
      <c r="J47" s="2804">
        <f t="shared" si="1"/>
        <v>335428</v>
      </c>
      <c r="K47" s="1039">
        <v>18</v>
      </c>
    </row>
    <row r="48" spans="1:11" ht="9.9499999999999993" customHeight="1">
      <c r="A48" s="1033">
        <v>19</v>
      </c>
      <c r="B48" s="1034">
        <v>26</v>
      </c>
      <c r="C48" s="1035">
        <f>C47-1</f>
        <v>-26</v>
      </c>
      <c r="D48" s="1036" t="s">
        <v>1581</v>
      </c>
      <c r="E48" s="1037">
        <v>298627</v>
      </c>
      <c r="F48" s="1038">
        <v>26045</v>
      </c>
      <c r="G48" s="1038">
        <v>10778</v>
      </c>
      <c r="H48" s="1038">
        <v>66989</v>
      </c>
      <c r="I48" s="1038">
        <v>0</v>
      </c>
      <c r="J48" s="2804">
        <f t="shared" si="1"/>
        <v>268461</v>
      </c>
      <c r="K48" s="1039">
        <v>19</v>
      </c>
    </row>
    <row r="49" spans="1:11" ht="9.9499999999999993" customHeight="1">
      <c r="A49" s="1033">
        <v>20</v>
      </c>
      <c r="B49" s="1034">
        <v>27</v>
      </c>
      <c r="C49" s="1035">
        <f>C48-1</f>
        <v>-27</v>
      </c>
      <c r="D49" s="1036" t="s">
        <v>1582</v>
      </c>
      <c r="E49" s="1037">
        <v>-25683</v>
      </c>
      <c r="F49" s="1038">
        <v>29774</v>
      </c>
      <c r="G49" s="1038">
        <v>0</v>
      </c>
      <c r="H49" s="1038">
        <v>-65683</v>
      </c>
      <c r="I49" s="1038">
        <v>0</v>
      </c>
      <c r="J49" s="2804">
        <f t="shared" si="1"/>
        <v>69774</v>
      </c>
      <c r="K49" s="1039">
        <v>20</v>
      </c>
    </row>
    <row r="50" spans="1:11" ht="9.9499999999999993" customHeight="1">
      <c r="A50" s="1033">
        <v>21</v>
      </c>
      <c r="B50" s="1034">
        <v>29</v>
      </c>
      <c r="C50" s="1035">
        <v>-29</v>
      </c>
      <c r="D50" s="1036" t="s">
        <v>1583</v>
      </c>
      <c r="E50" s="1037">
        <v>1250</v>
      </c>
      <c r="F50" s="1038">
        <v>99</v>
      </c>
      <c r="G50" s="1038">
        <v>0</v>
      </c>
      <c r="H50" s="1038">
        <v>0</v>
      </c>
      <c r="I50" s="1038">
        <v>0</v>
      </c>
      <c r="J50" s="2804">
        <f t="shared" si="1"/>
        <v>1349</v>
      </c>
      <c r="K50" s="1039">
        <v>21</v>
      </c>
    </row>
    <row r="51" spans="1:11" ht="9.9499999999999993" customHeight="1">
      <c r="A51" s="1033">
        <v>22</v>
      </c>
      <c r="B51" s="1034">
        <v>31</v>
      </c>
      <c r="C51" s="1035">
        <v>-31</v>
      </c>
      <c r="D51" s="1036" t="s">
        <v>1584</v>
      </c>
      <c r="E51" s="1037">
        <v>7885</v>
      </c>
      <c r="F51" s="1038">
        <v>1540</v>
      </c>
      <c r="G51" s="1038">
        <v>0</v>
      </c>
      <c r="H51" s="1038">
        <v>26</v>
      </c>
      <c r="I51" s="1038">
        <v>0</v>
      </c>
      <c r="J51" s="2804">
        <f t="shared" si="1"/>
        <v>9399</v>
      </c>
      <c r="K51" s="1039">
        <v>22</v>
      </c>
    </row>
    <row r="52" spans="1:11" ht="9.9499999999999993" customHeight="1">
      <c r="A52" s="1033">
        <v>23</v>
      </c>
      <c r="B52" s="1034">
        <v>35</v>
      </c>
      <c r="C52" s="1035">
        <v>-35</v>
      </c>
      <c r="D52" s="1036" t="s">
        <v>1585</v>
      </c>
      <c r="E52" s="1037">
        <v>16432</v>
      </c>
      <c r="F52" s="1038">
        <v>1943</v>
      </c>
      <c r="G52" s="1038">
        <v>0</v>
      </c>
      <c r="H52" s="1038">
        <v>-2</v>
      </c>
      <c r="I52" s="1038">
        <v>0</v>
      </c>
      <c r="J52" s="2804">
        <f t="shared" si="1"/>
        <v>18377</v>
      </c>
      <c r="K52" s="1039">
        <v>23</v>
      </c>
    </row>
    <row r="53" spans="1:11" ht="9.9499999999999993" customHeight="1">
      <c r="A53" s="1033">
        <v>24</v>
      </c>
      <c r="B53" s="1034">
        <v>37</v>
      </c>
      <c r="C53" s="1035">
        <v>-37</v>
      </c>
      <c r="D53" s="1036" t="s">
        <v>1586</v>
      </c>
      <c r="E53" s="1037">
        <v>175142</v>
      </c>
      <c r="F53" s="1038">
        <v>31910</v>
      </c>
      <c r="G53" s="1038">
        <v>13205</v>
      </c>
      <c r="H53" s="1038">
        <v>3711</v>
      </c>
      <c r="I53" s="1038">
        <v>0</v>
      </c>
      <c r="J53" s="2804">
        <f t="shared" si="1"/>
        <v>216546</v>
      </c>
      <c r="K53" s="1039">
        <v>24</v>
      </c>
    </row>
    <row r="54" spans="1:11" ht="9.9499999999999993" customHeight="1">
      <c r="A54" s="1033">
        <v>25</v>
      </c>
      <c r="B54" s="1034">
        <v>39</v>
      </c>
      <c r="C54" s="1035">
        <v>-39</v>
      </c>
      <c r="D54" s="1036" t="s">
        <v>1670</v>
      </c>
      <c r="E54" s="1037">
        <v>65330</v>
      </c>
      <c r="F54" s="1038">
        <v>17202</v>
      </c>
      <c r="G54" s="1038">
        <v>0</v>
      </c>
      <c r="H54" s="1038">
        <v>9149</v>
      </c>
      <c r="I54" s="1038">
        <v>0</v>
      </c>
      <c r="J54" s="2804">
        <f t="shared" si="1"/>
        <v>73383</v>
      </c>
      <c r="K54" s="1039">
        <v>25</v>
      </c>
    </row>
    <row r="55" spans="1:11" ht="9.9499999999999993" customHeight="1">
      <c r="A55" s="1033">
        <v>26</v>
      </c>
      <c r="B55" s="1034">
        <v>44</v>
      </c>
      <c r="C55" s="1035">
        <v>-44</v>
      </c>
      <c r="D55" s="1036" t="s">
        <v>1588</v>
      </c>
      <c r="E55" s="1037">
        <v>76103</v>
      </c>
      <c r="F55" s="1038">
        <v>8626</v>
      </c>
      <c r="G55" s="1038">
        <v>940</v>
      </c>
      <c r="H55" s="1038">
        <v>-26</v>
      </c>
      <c r="I55" s="1038">
        <v>0</v>
      </c>
      <c r="J55" s="2804">
        <f t="shared" si="1"/>
        <v>85695</v>
      </c>
      <c r="K55" s="1039">
        <v>26</v>
      </c>
    </row>
    <row r="56" spans="1:11" ht="9.9499999999999993" customHeight="1">
      <c r="A56" s="1033">
        <v>27</v>
      </c>
      <c r="B56" s="1034">
        <v>45</v>
      </c>
      <c r="C56" s="1035">
        <v>-45</v>
      </c>
      <c r="D56" s="1036" t="s">
        <v>1589</v>
      </c>
      <c r="E56" s="1037">
        <v>-1567</v>
      </c>
      <c r="F56" s="1038">
        <v>123</v>
      </c>
      <c r="G56" s="1038">
        <v>0</v>
      </c>
      <c r="H56" s="1038">
        <v>-2486</v>
      </c>
      <c r="I56" s="1038">
        <v>0</v>
      </c>
      <c r="J56" s="2804">
        <f t="shared" si="1"/>
        <v>1042</v>
      </c>
      <c r="K56" s="1039">
        <v>27</v>
      </c>
    </row>
    <row r="57" spans="1:11" ht="9.9499999999999993" customHeight="1">
      <c r="A57" s="1033">
        <v>28</v>
      </c>
      <c r="B57" s="1034"/>
      <c r="C57" s="1035"/>
      <c r="D57" s="1036" t="s">
        <v>1639</v>
      </c>
      <c r="E57" s="1037">
        <v>0</v>
      </c>
      <c r="F57" s="1038">
        <v>0</v>
      </c>
      <c r="G57" s="1038">
        <v>0</v>
      </c>
      <c r="H57" s="1038">
        <v>0</v>
      </c>
      <c r="I57" s="1038">
        <v>0</v>
      </c>
      <c r="J57" s="2804">
        <f t="shared" si="1"/>
        <v>0</v>
      </c>
      <c r="K57" s="1039">
        <v>28</v>
      </c>
    </row>
    <row r="58" spans="1:11" ht="9.9499999999999993" customHeight="1">
      <c r="A58" s="1033">
        <v>29</v>
      </c>
      <c r="B58" s="1034"/>
      <c r="C58" s="1035"/>
      <c r="D58" s="1036" t="s">
        <v>1671</v>
      </c>
      <c r="E58" s="1037">
        <v>0</v>
      </c>
      <c r="F58" s="1038">
        <v>0</v>
      </c>
      <c r="G58" s="1038">
        <v>0</v>
      </c>
      <c r="H58" s="1038">
        <v>0</v>
      </c>
      <c r="I58" s="1038">
        <v>0</v>
      </c>
      <c r="J58" s="2804">
        <f t="shared" si="1"/>
        <v>0</v>
      </c>
      <c r="K58" s="1039">
        <v>29</v>
      </c>
    </row>
    <row r="59" spans="1:11" ht="12.75" customHeight="1" thickBot="1">
      <c r="A59" s="1040">
        <v>30</v>
      </c>
      <c r="B59" s="1041"/>
      <c r="C59" s="1042"/>
      <c r="D59" s="1043" t="s">
        <v>1641</v>
      </c>
      <c r="E59" s="2805">
        <f t="shared" ref="E59:I59" si="2">SUM(E30:E58)</f>
        <v>4128406</v>
      </c>
      <c r="F59" s="2806">
        <f t="shared" si="2"/>
        <v>1253976</v>
      </c>
      <c r="G59" s="2806">
        <f t="shared" si="2"/>
        <v>40578</v>
      </c>
      <c r="H59" s="2806">
        <f t="shared" si="2"/>
        <v>806420</v>
      </c>
      <c r="I59" s="2806">
        <f t="shared" si="2"/>
        <v>0</v>
      </c>
      <c r="J59" s="2807">
        <f>SUM(J30:J58)</f>
        <v>4616540</v>
      </c>
      <c r="K59" s="1044">
        <v>30</v>
      </c>
    </row>
    <row r="60" spans="1:11" ht="11.25" customHeight="1" thickTop="1">
      <c r="A60" s="1023"/>
      <c r="B60" s="1045"/>
      <c r="C60" s="1046"/>
      <c r="D60" s="1028" t="s">
        <v>1642</v>
      </c>
      <c r="E60" s="1047"/>
      <c r="F60" s="1048"/>
      <c r="G60" s="1048"/>
      <c r="H60" s="1048"/>
      <c r="I60" s="1048"/>
      <c r="J60" s="2808"/>
      <c r="K60" s="1027"/>
    </row>
    <row r="61" spans="1:11" ht="9.9499999999999993" customHeight="1">
      <c r="A61" s="1033">
        <v>31</v>
      </c>
      <c r="B61" s="1034">
        <v>52</v>
      </c>
      <c r="C61" s="1035">
        <v>-52</v>
      </c>
      <c r="D61" s="1036" t="s">
        <v>1592</v>
      </c>
      <c r="E61" s="1037">
        <v>1925742</v>
      </c>
      <c r="F61" s="1038">
        <v>524188</v>
      </c>
      <c r="G61" s="1038">
        <v>2667</v>
      </c>
      <c r="H61" s="1038">
        <v>158973</v>
      </c>
      <c r="I61" s="1038">
        <v>0</v>
      </c>
      <c r="J61" s="2804">
        <f t="shared" ref="J61:J69" si="3">SUM(E61+F61+G61-H61-I61)</f>
        <v>2293624</v>
      </c>
      <c r="K61" s="1039">
        <v>31</v>
      </c>
    </row>
    <row r="62" spans="1:11" ht="9.9499999999999993" customHeight="1">
      <c r="A62" s="1033">
        <v>32</v>
      </c>
      <c r="B62" s="1034">
        <v>53</v>
      </c>
      <c r="C62" s="1035">
        <f t="shared" ref="C62:C68" si="4">C61-1</f>
        <v>-53</v>
      </c>
      <c r="D62" s="1036" t="s">
        <v>1593</v>
      </c>
      <c r="E62" s="1037">
        <v>286649</v>
      </c>
      <c r="F62" s="1038">
        <v>70561</v>
      </c>
      <c r="G62" s="1038">
        <v>0</v>
      </c>
      <c r="H62" s="1038">
        <v>27038</v>
      </c>
      <c r="I62" s="1038">
        <v>0</v>
      </c>
      <c r="J62" s="2804">
        <f t="shared" si="3"/>
        <v>330172</v>
      </c>
      <c r="K62" s="1039">
        <v>32</v>
      </c>
    </row>
    <row r="63" spans="1:11" ht="9.9499999999999993" customHeight="1">
      <c r="A63" s="1033">
        <v>33</v>
      </c>
      <c r="B63" s="1034">
        <v>54</v>
      </c>
      <c r="C63" s="1049">
        <f t="shared" si="4"/>
        <v>-54</v>
      </c>
      <c r="D63" s="1036" t="s">
        <v>1594</v>
      </c>
      <c r="E63" s="1037">
        <v>0</v>
      </c>
      <c r="F63" s="1038">
        <v>0</v>
      </c>
      <c r="G63" s="1038">
        <v>0</v>
      </c>
      <c r="H63" s="1038">
        <v>0</v>
      </c>
      <c r="I63" s="1038">
        <v>0</v>
      </c>
      <c r="J63" s="2804">
        <f t="shared" si="3"/>
        <v>0</v>
      </c>
      <c r="K63" s="1039">
        <v>33</v>
      </c>
    </row>
    <row r="64" spans="1:11" ht="9.9499999999999993" customHeight="1">
      <c r="A64" s="1033">
        <v>34</v>
      </c>
      <c r="B64" s="1034">
        <v>55</v>
      </c>
      <c r="C64" s="1035">
        <f t="shared" si="4"/>
        <v>-55</v>
      </c>
      <c r="D64" s="1036" t="s">
        <v>1595</v>
      </c>
      <c r="E64" s="1037">
        <v>-2030</v>
      </c>
      <c r="F64" s="1038">
        <v>572</v>
      </c>
      <c r="G64" s="1038">
        <v>0</v>
      </c>
      <c r="H64" s="1038">
        <v>1672</v>
      </c>
      <c r="I64" s="1038">
        <v>0</v>
      </c>
      <c r="J64" s="2804">
        <f t="shared" si="3"/>
        <v>-3130</v>
      </c>
      <c r="K64" s="1039">
        <v>34</v>
      </c>
    </row>
    <row r="65" spans="1:13" ht="9.9499999999999993" customHeight="1">
      <c r="A65" s="1033">
        <v>35</v>
      </c>
      <c r="B65" s="1034">
        <v>56</v>
      </c>
      <c r="C65" s="1035">
        <f t="shared" si="4"/>
        <v>-56</v>
      </c>
      <c r="D65" s="1036" t="s">
        <v>174</v>
      </c>
      <c r="E65" s="1037">
        <v>0</v>
      </c>
      <c r="F65" s="1038">
        <v>0</v>
      </c>
      <c r="G65" s="1038">
        <v>0</v>
      </c>
      <c r="H65" s="1038">
        <v>0</v>
      </c>
      <c r="I65" s="1038">
        <v>0</v>
      </c>
      <c r="J65" s="2804">
        <f t="shared" si="3"/>
        <v>0</v>
      </c>
      <c r="K65" s="1039">
        <v>35</v>
      </c>
    </row>
    <row r="66" spans="1:13" ht="9.9499999999999993" customHeight="1">
      <c r="A66" s="1033">
        <v>36</v>
      </c>
      <c r="B66" s="1034">
        <v>57</v>
      </c>
      <c r="C66" s="1035">
        <f t="shared" si="4"/>
        <v>-57</v>
      </c>
      <c r="D66" s="1036" t="s">
        <v>1596</v>
      </c>
      <c r="E66" s="1037">
        <v>66624</v>
      </c>
      <c r="F66" s="1038">
        <v>6366</v>
      </c>
      <c r="G66" s="1038">
        <v>5316</v>
      </c>
      <c r="H66" s="1038">
        <v>11815</v>
      </c>
      <c r="I66" s="1038">
        <v>0</v>
      </c>
      <c r="J66" s="2804">
        <f t="shared" si="3"/>
        <v>66491</v>
      </c>
      <c r="K66" s="1039">
        <v>36</v>
      </c>
    </row>
    <row r="67" spans="1:13" ht="9.9499999999999993" customHeight="1">
      <c r="A67" s="1033">
        <v>37</v>
      </c>
      <c r="B67" s="1034">
        <v>58</v>
      </c>
      <c r="C67" s="1035">
        <f t="shared" si="4"/>
        <v>-58</v>
      </c>
      <c r="D67" s="1036" t="s">
        <v>1597</v>
      </c>
      <c r="E67" s="1037">
        <v>27458</v>
      </c>
      <c r="F67" s="1038">
        <v>13679</v>
      </c>
      <c r="G67" s="1038">
        <v>11415</v>
      </c>
      <c r="H67" s="1038">
        <v>44907</v>
      </c>
      <c r="I67" s="1038">
        <v>0</v>
      </c>
      <c r="J67" s="2804">
        <f t="shared" si="3"/>
        <v>7645</v>
      </c>
      <c r="K67" s="1039">
        <v>37</v>
      </c>
    </row>
    <row r="68" spans="1:13" ht="9.9499999999999993" customHeight="1">
      <c r="A68" s="1033">
        <v>38</v>
      </c>
      <c r="B68" s="1034">
        <v>59</v>
      </c>
      <c r="C68" s="1035">
        <f t="shared" si="4"/>
        <v>-59</v>
      </c>
      <c r="D68" s="1036" t="s">
        <v>1672</v>
      </c>
      <c r="E68" s="1037">
        <v>1236054</v>
      </c>
      <c r="F68" s="1038">
        <v>60221</v>
      </c>
      <c r="G68" s="1038">
        <v>50268</v>
      </c>
      <c r="H68" s="1038">
        <v>870827</v>
      </c>
      <c r="I68" s="1038">
        <v>0</v>
      </c>
      <c r="J68" s="2804">
        <f t="shared" si="3"/>
        <v>475716</v>
      </c>
      <c r="K68" s="1039">
        <v>38</v>
      </c>
    </row>
    <row r="69" spans="1:13" ht="9.9499999999999993" customHeight="1">
      <c r="A69" s="1033">
        <v>39</v>
      </c>
      <c r="B69" s="1050"/>
      <c r="C69" s="1035"/>
      <c r="D69" s="1036" t="s">
        <v>1671</v>
      </c>
      <c r="E69" s="1037">
        <v>0</v>
      </c>
      <c r="F69" s="1038">
        <v>0</v>
      </c>
      <c r="G69" s="1038">
        <v>0</v>
      </c>
      <c r="H69" s="1038">
        <v>0</v>
      </c>
      <c r="I69" s="1038">
        <v>0</v>
      </c>
      <c r="J69" s="2804">
        <f t="shared" si="3"/>
        <v>0</v>
      </c>
      <c r="K69" s="1039">
        <v>39</v>
      </c>
      <c r="L69" s="999"/>
    </row>
    <row r="70" spans="1:13" ht="12" customHeight="1" thickBot="1">
      <c r="A70" s="1040">
        <v>40</v>
      </c>
      <c r="B70" s="1040"/>
      <c r="C70" s="1051"/>
      <c r="D70" s="1043" t="s">
        <v>1644</v>
      </c>
      <c r="E70" s="2809">
        <f t="shared" ref="E70:J70" si="5">SUM(E61:E69)</f>
        <v>3540497</v>
      </c>
      <c r="F70" s="2810">
        <f t="shared" si="5"/>
        <v>675587</v>
      </c>
      <c r="G70" s="2811">
        <f t="shared" si="5"/>
        <v>69666</v>
      </c>
      <c r="H70" s="2811">
        <f t="shared" si="5"/>
        <v>1115232</v>
      </c>
      <c r="I70" s="2811">
        <f t="shared" si="5"/>
        <v>0</v>
      </c>
      <c r="J70" s="2812">
        <f t="shared" si="5"/>
        <v>3170518</v>
      </c>
      <c r="K70" s="1052">
        <v>40</v>
      </c>
    </row>
    <row r="71" spans="1:13" ht="13.5" customHeight="1" thickTop="1" thickBot="1">
      <c r="A71" s="1053">
        <v>41</v>
      </c>
      <c r="B71" s="1050"/>
      <c r="C71" s="1035"/>
      <c r="D71" s="1054" t="s">
        <v>1603</v>
      </c>
      <c r="E71" s="2813">
        <f>E59+E70</f>
        <v>7668903</v>
      </c>
      <c r="F71" s="2814">
        <f>+F70+F59</f>
        <v>1929563</v>
      </c>
      <c r="G71" s="2814">
        <f>+G70+G59</f>
        <v>110244</v>
      </c>
      <c r="H71" s="2814">
        <f>+H70+H59</f>
        <v>1921652</v>
      </c>
      <c r="I71" s="2814">
        <f>+I70+I59</f>
        <v>0</v>
      </c>
      <c r="J71" s="2815">
        <f>+J70+J59</f>
        <v>7787058</v>
      </c>
      <c r="K71" s="1026">
        <v>41</v>
      </c>
      <c r="L71" s="999"/>
    </row>
    <row r="72" spans="1:13" ht="9.9499999999999993" customHeight="1">
      <c r="A72" s="994"/>
      <c r="B72" s="1006"/>
      <c r="C72" s="1005"/>
      <c r="D72" s="1055"/>
      <c r="E72" s="1006"/>
      <c r="F72" s="1006"/>
      <c r="G72" s="1006"/>
      <c r="H72" s="1006"/>
      <c r="I72" s="1006"/>
      <c r="J72" s="1006"/>
      <c r="K72" s="1021"/>
      <c r="L72" s="999"/>
      <c r="M72" s="999"/>
    </row>
    <row r="73" spans="1:13" ht="9.9499999999999993" customHeight="1">
      <c r="A73" s="1000" t="s">
        <v>1673</v>
      </c>
      <c r="B73" s="1056"/>
      <c r="C73" s="1005"/>
      <c r="D73" s="1055"/>
      <c r="E73" s="1006"/>
      <c r="F73" s="1006"/>
      <c r="G73" s="1006"/>
      <c r="H73" s="1006"/>
      <c r="I73" s="1006"/>
      <c r="J73" s="1006"/>
      <c r="K73" s="1021"/>
      <c r="L73" s="999"/>
      <c r="M73" s="999"/>
    </row>
    <row r="74" spans="1:13" ht="9.9499999999999993" customHeight="1">
      <c r="A74" s="994"/>
      <c r="B74" s="1006"/>
      <c r="C74" s="1005"/>
      <c r="D74" s="1055"/>
      <c r="E74" s="1006"/>
      <c r="F74" s="1006"/>
      <c r="G74" s="1006"/>
      <c r="H74" s="1006"/>
      <c r="I74" s="1006"/>
      <c r="J74" s="1006"/>
      <c r="K74" s="1021"/>
      <c r="L74" s="999"/>
      <c r="M74" s="999"/>
    </row>
    <row r="75" spans="1:13" ht="9.9499999999999993" customHeight="1">
      <c r="A75" s="994"/>
      <c r="B75" s="1006"/>
      <c r="C75" s="1005"/>
      <c r="D75" s="1055"/>
      <c r="E75" s="1006"/>
      <c r="F75" s="1006"/>
      <c r="G75" s="1006"/>
      <c r="H75" s="1006"/>
      <c r="I75" s="1006"/>
      <c r="J75" s="1006"/>
      <c r="K75" s="1021"/>
      <c r="L75" s="999"/>
      <c r="M75" s="999"/>
    </row>
    <row r="76" spans="1:13" ht="9.9499999999999993" customHeight="1">
      <c r="A76" s="994"/>
      <c r="B76" s="1006"/>
      <c r="C76" s="1005"/>
      <c r="D76" s="1055"/>
      <c r="E76" s="1006"/>
      <c r="F76" s="1006"/>
      <c r="G76" s="1006"/>
      <c r="H76" s="1006"/>
      <c r="I76" s="1006"/>
      <c r="J76" s="1006"/>
      <c r="K76" s="1021"/>
      <c r="L76" s="999"/>
      <c r="M76" s="999"/>
    </row>
    <row r="77" spans="1:13" ht="9.9499999999999993" customHeight="1">
      <c r="A77" s="994"/>
      <c r="B77" s="1006"/>
      <c r="C77" s="1005"/>
      <c r="D77" s="1055"/>
      <c r="E77" s="1006"/>
      <c r="F77" s="1006"/>
      <c r="G77" s="1006"/>
      <c r="H77" s="1006"/>
      <c r="I77" s="1006"/>
      <c r="J77" s="1006"/>
      <c r="K77" s="1021"/>
      <c r="L77" s="999"/>
      <c r="M77" s="999"/>
    </row>
    <row r="78" spans="1:13" ht="9.9499999999999993" customHeight="1">
      <c r="A78" s="2816"/>
      <c r="B78" s="2817"/>
      <c r="C78" s="2817"/>
      <c r="D78" s="2817"/>
      <c r="E78" s="2817"/>
      <c r="F78" s="2817"/>
      <c r="G78" s="2817"/>
      <c r="H78" s="2817"/>
      <c r="I78" s="2817"/>
      <c r="J78" s="2817"/>
      <c r="K78" s="2818"/>
    </row>
    <row r="79" spans="1:13">
      <c r="A79" s="1057" t="s">
        <v>165</v>
      </c>
    </row>
    <row r="80" spans="1:13" hidden="1">
      <c r="A80" s="1058">
        <v>36</v>
      </c>
      <c r="B80" s="2820"/>
      <c r="C80" s="2820"/>
      <c r="D80" s="2803"/>
      <c r="E80" s="2803"/>
      <c r="F80" s="2803"/>
      <c r="G80" s="2803"/>
      <c r="H80" s="1059" t="s">
        <v>1674</v>
      </c>
      <c r="I80" s="2803"/>
      <c r="J80" s="1060" t="s">
        <v>175</v>
      </c>
    </row>
    <row r="81" spans="1:13" ht="12" hidden="1" customHeight="1">
      <c r="A81" s="983" t="s">
        <v>1675</v>
      </c>
      <c r="B81" s="985"/>
      <c r="C81" s="985"/>
      <c r="D81" s="985"/>
      <c r="E81" s="985"/>
      <c r="F81" s="985"/>
      <c r="G81" s="985"/>
      <c r="H81" s="985"/>
      <c r="I81" s="985"/>
      <c r="J81" s="985"/>
      <c r="K81" s="986"/>
    </row>
    <row r="82" spans="1:13" hidden="1">
      <c r="A82" s="987" t="s">
        <v>705</v>
      </c>
      <c r="B82" s="988"/>
      <c r="C82" s="988"/>
      <c r="D82" s="988"/>
      <c r="E82" s="988"/>
      <c r="F82" s="988"/>
      <c r="G82" s="988"/>
      <c r="H82" s="988"/>
      <c r="I82" s="988"/>
      <c r="J82" s="988"/>
      <c r="K82" s="989"/>
    </row>
    <row r="83" spans="1:13" ht="5.0999999999999996" hidden="1" customHeight="1">
      <c r="A83" s="2821"/>
      <c r="B83" s="2822"/>
      <c r="C83" s="2822"/>
      <c r="D83" s="2822"/>
      <c r="E83" s="2822"/>
      <c r="F83" s="2822"/>
      <c r="G83" s="2822"/>
      <c r="H83" s="2822"/>
      <c r="I83" s="2822"/>
      <c r="J83" s="2822"/>
      <c r="K83" s="2823"/>
    </row>
    <row r="84" spans="1:13" hidden="1">
      <c r="A84" s="994" t="s">
        <v>384</v>
      </c>
      <c r="B84" s="997" t="s">
        <v>1676</v>
      </c>
      <c r="C84" s="997"/>
      <c r="D84" s="997"/>
      <c r="E84" s="997"/>
      <c r="F84" s="997"/>
      <c r="G84" s="997"/>
      <c r="H84" s="997"/>
      <c r="I84" s="997"/>
      <c r="J84" s="997"/>
      <c r="K84" s="998"/>
      <c r="L84" s="999"/>
      <c r="M84" s="999"/>
    </row>
    <row r="85" spans="1:13" hidden="1">
      <c r="A85" s="1061" t="s">
        <v>1677</v>
      </c>
      <c r="B85" s="997"/>
      <c r="C85" s="997"/>
      <c r="D85" s="997"/>
      <c r="E85" s="997"/>
      <c r="F85" s="997"/>
      <c r="G85" s="997"/>
      <c r="H85" s="997"/>
      <c r="I85" s="997"/>
      <c r="J85" s="997"/>
      <c r="K85" s="998"/>
      <c r="L85" s="999"/>
      <c r="M85" s="999"/>
    </row>
    <row r="86" spans="1:13" ht="5.0999999999999996" hidden="1" customHeight="1">
      <c r="A86" s="1061"/>
      <c r="B86" s="997"/>
      <c r="C86" s="997"/>
      <c r="D86" s="997"/>
      <c r="E86" s="997"/>
      <c r="F86" s="997"/>
      <c r="G86" s="997"/>
      <c r="H86" s="997"/>
      <c r="I86" s="997"/>
      <c r="J86" s="997"/>
      <c r="K86" s="998"/>
      <c r="L86" s="999"/>
      <c r="M86" s="999"/>
    </row>
    <row r="87" spans="1:13" hidden="1">
      <c r="A87" s="994" t="s">
        <v>385</v>
      </c>
      <c r="B87" s="997" t="s">
        <v>1678</v>
      </c>
      <c r="C87" s="997"/>
      <c r="D87" s="997"/>
      <c r="E87" s="997"/>
      <c r="F87" s="997"/>
      <c r="G87" s="997"/>
      <c r="H87" s="997"/>
      <c r="I87" s="997"/>
      <c r="J87" s="997"/>
      <c r="K87" s="998"/>
      <c r="L87" s="999"/>
      <c r="M87" s="999"/>
    </row>
    <row r="88" spans="1:13" hidden="1">
      <c r="A88" s="1061" t="s">
        <v>1679</v>
      </c>
      <c r="B88" s="997"/>
      <c r="C88" s="997"/>
      <c r="D88" s="997"/>
      <c r="E88" s="997"/>
      <c r="F88" s="997"/>
      <c r="G88" s="997"/>
      <c r="H88" s="997"/>
      <c r="I88" s="997"/>
      <c r="J88" s="997"/>
      <c r="K88" s="998"/>
      <c r="L88" s="999"/>
      <c r="M88" s="999"/>
    </row>
    <row r="89" spans="1:13" ht="5.0999999999999996" hidden="1" customHeight="1">
      <c r="A89" s="1061"/>
      <c r="B89" s="997"/>
      <c r="C89" s="997"/>
      <c r="D89" s="997"/>
      <c r="E89" s="997"/>
      <c r="F89" s="997"/>
      <c r="G89" s="997"/>
      <c r="H89" s="997"/>
      <c r="I89" s="997"/>
      <c r="J89" s="997"/>
      <c r="K89" s="998"/>
      <c r="L89" s="999"/>
      <c r="M89" s="999"/>
    </row>
    <row r="90" spans="1:13" hidden="1">
      <c r="A90" s="994" t="s">
        <v>386</v>
      </c>
      <c r="B90" s="997" t="s">
        <v>1680</v>
      </c>
      <c r="C90" s="997"/>
      <c r="D90" s="997"/>
      <c r="E90" s="997"/>
      <c r="F90" s="997"/>
      <c r="G90" s="997"/>
      <c r="H90" s="997"/>
      <c r="I90" s="997"/>
      <c r="J90" s="997"/>
      <c r="K90" s="998"/>
      <c r="L90" s="999"/>
      <c r="M90" s="999"/>
    </row>
    <row r="91" spans="1:13" ht="5.0999999999999996" hidden="1" customHeight="1">
      <c r="A91" s="1061"/>
      <c r="B91" s="997"/>
      <c r="C91" s="997"/>
      <c r="D91" s="997"/>
      <c r="E91" s="997"/>
      <c r="F91" s="997"/>
      <c r="G91" s="997"/>
      <c r="H91" s="997"/>
      <c r="I91" s="997"/>
      <c r="J91" s="997"/>
      <c r="K91" s="998"/>
      <c r="L91" s="999"/>
      <c r="M91" s="999"/>
    </row>
    <row r="92" spans="1:13" hidden="1">
      <c r="A92" s="994" t="s">
        <v>387</v>
      </c>
      <c r="B92" s="997" t="s">
        <v>1681</v>
      </c>
      <c r="C92" s="997"/>
      <c r="D92" s="997"/>
      <c r="E92" s="997"/>
      <c r="F92" s="997"/>
      <c r="G92" s="997"/>
      <c r="H92" s="997"/>
      <c r="I92" s="997"/>
      <c r="J92" s="997"/>
      <c r="K92" s="998"/>
      <c r="L92" s="999"/>
      <c r="M92" s="999"/>
    </row>
    <row r="93" spans="1:13" ht="5.0999999999999996" hidden="1" customHeight="1">
      <c r="A93" s="1061"/>
      <c r="B93" s="997"/>
      <c r="C93" s="997"/>
      <c r="D93" s="997"/>
      <c r="E93" s="997"/>
      <c r="F93" s="997"/>
      <c r="G93" s="997"/>
      <c r="H93" s="997"/>
      <c r="I93" s="997"/>
      <c r="J93" s="997"/>
      <c r="K93" s="998"/>
      <c r="L93" s="999"/>
      <c r="M93" s="999"/>
    </row>
    <row r="94" spans="1:13" hidden="1">
      <c r="A94" s="994" t="s">
        <v>388</v>
      </c>
      <c r="B94" s="997" t="s">
        <v>1682</v>
      </c>
      <c r="C94" s="997"/>
      <c r="D94" s="997"/>
      <c r="E94" s="997"/>
      <c r="F94" s="997"/>
      <c r="G94" s="997"/>
      <c r="H94" s="997"/>
      <c r="I94" s="997"/>
      <c r="J94" s="997"/>
      <c r="K94" s="998"/>
      <c r="L94" s="999"/>
      <c r="M94" s="999"/>
    </row>
    <row r="95" spans="1:13" hidden="1">
      <c r="A95" s="1061" t="s">
        <v>1683</v>
      </c>
      <c r="B95" s="997"/>
      <c r="C95" s="997"/>
      <c r="D95" s="997"/>
      <c r="E95" s="997"/>
      <c r="F95" s="997"/>
      <c r="G95" s="997"/>
      <c r="H95" s="997"/>
      <c r="I95" s="997"/>
      <c r="J95" s="997"/>
      <c r="K95" s="998"/>
      <c r="L95" s="999"/>
      <c r="M95" s="999"/>
    </row>
    <row r="96" spans="1:13" ht="5.0999999999999996" hidden="1" customHeight="1">
      <c r="A96" s="1062"/>
      <c r="B96" s="1010"/>
      <c r="C96" s="1010"/>
      <c r="D96" s="1010"/>
      <c r="E96" s="1010"/>
      <c r="F96" s="1010"/>
      <c r="G96" s="1010"/>
      <c r="H96" s="1010"/>
      <c r="I96" s="1010"/>
      <c r="J96" s="1010"/>
      <c r="K96" s="1011"/>
      <c r="L96" s="999"/>
      <c r="M96" s="999"/>
    </row>
    <row r="97" spans="1:13" ht="9.9499999999999993" hidden="1" customHeight="1">
      <c r="A97" s="1012"/>
      <c r="B97" s="1013"/>
      <c r="C97" s="991"/>
      <c r="D97" s="993"/>
      <c r="E97" s="1063"/>
      <c r="F97" s="1064" t="s">
        <v>1684</v>
      </c>
      <c r="G97" s="1065"/>
      <c r="H97" s="1064" t="s">
        <v>1685</v>
      </c>
      <c r="I97" s="1065"/>
      <c r="J97" s="993"/>
      <c r="K97" s="1012"/>
      <c r="L97" s="999"/>
      <c r="M97" s="999"/>
    </row>
    <row r="98" spans="1:13" ht="9.9499999999999993" hidden="1" customHeight="1">
      <c r="A98" s="1017"/>
      <c r="B98" s="1018"/>
      <c r="C98" s="996"/>
      <c r="D98" s="998"/>
      <c r="E98" s="1017" t="s">
        <v>1353</v>
      </c>
      <c r="F98" s="987" t="s">
        <v>1660</v>
      </c>
      <c r="G98" s="989"/>
      <c r="H98" s="987" t="s">
        <v>1660</v>
      </c>
      <c r="I98" s="989"/>
      <c r="J98" s="1021" t="s">
        <v>1353</v>
      </c>
      <c r="K98" s="1017"/>
      <c r="L98" s="999"/>
      <c r="M98" s="999"/>
    </row>
    <row r="99" spans="1:13" ht="9.9499999999999993" hidden="1" customHeight="1">
      <c r="A99" s="1017" t="s">
        <v>636</v>
      </c>
      <c r="B99" s="1018" t="s">
        <v>778</v>
      </c>
      <c r="C99" s="996"/>
      <c r="D99" s="998"/>
      <c r="E99" s="1017" t="s">
        <v>1661</v>
      </c>
      <c r="F99" s="1017" t="s">
        <v>1662</v>
      </c>
      <c r="G99" s="1017"/>
      <c r="H99" s="1017"/>
      <c r="I99" s="1017"/>
      <c r="J99" s="1021" t="s">
        <v>1485</v>
      </c>
      <c r="K99" s="1017" t="s">
        <v>636</v>
      </c>
      <c r="L99" s="999"/>
      <c r="M99" s="999"/>
    </row>
    <row r="100" spans="1:13" ht="9.9499999999999993" hidden="1" customHeight="1">
      <c r="A100" s="1017" t="s">
        <v>639</v>
      </c>
      <c r="B100" s="1018" t="s">
        <v>782</v>
      </c>
      <c r="C100" s="996"/>
      <c r="D100" s="1021" t="s">
        <v>779</v>
      </c>
      <c r="E100" s="1017" t="s">
        <v>1480</v>
      </c>
      <c r="F100" s="1017" t="s">
        <v>1663</v>
      </c>
      <c r="G100" s="1017" t="s">
        <v>1664</v>
      </c>
      <c r="H100" s="1017" t="s">
        <v>1665</v>
      </c>
      <c r="I100" s="1017" t="s">
        <v>1664</v>
      </c>
      <c r="J100" s="1021" t="s">
        <v>1666</v>
      </c>
      <c r="K100" s="1017" t="s">
        <v>639</v>
      </c>
      <c r="L100" s="999"/>
      <c r="M100" s="999"/>
    </row>
    <row r="101" spans="1:13" ht="9.9499999999999993" hidden="1" customHeight="1">
      <c r="A101" s="1022"/>
      <c r="B101" s="1022"/>
      <c r="C101" s="997"/>
      <c r="D101" s="998"/>
      <c r="E101" s="1017" t="s">
        <v>783</v>
      </c>
      <c r="F101" s="1017" t="s">
        <v>913</v>
      </c>
      <c r="G101" s="1017" t="s">
        <v>1667</v>
      </c>
      <c r="H101" s="1017"/>
      <c r="I101" s="1017" t="s">
        <v>1668</v>
      </c>
      <c r="J101" s="1021" t="s">
        <v>1669</v>
      </c>
      <c r="K101" s="1022"/>
      <c r="L101" s="999"/>
      <c r="M101" s="999"/>
    </row>
    <row r="102" spans="1:13" ht="9.9499999999999993" hidden="1" customHeight="1">
      <c r="A102" s="1024"/>
      <c r="B102" s="1024"/>
      <c r="C102" s="1010"/>
      <c r="D102" s="1026" t="s">
        <v>648</v>
      </c>
      <c r="E102" s="1053" t="s">
        <v>649</v>
      </c>
      <c r="F102" s="1053" t="s">
        <v>650</v>
      </c>
      <c r="G102" s="1053" t="s">
        <v>651</v>
      </c>
      <c r="H102" s="1053" t="s">
        <v>652</v>
      </c>
      <c r="I102" s="1053" t="s">
        <v>653</v>
      </c>
      <c r="J102" s="1053" t="s">
        <v>1083</v>
      </c>
      <c r="K102" s="1024"/>
      <c r="L102" s="999"/>
      <c r="M102" s="999"/>
    </row>
    <row r="103" spans="1:13" ht="10.5" hidden="1" customHeight="1">
      <c r="A103" s="1022"/>
      <c r="B103" s="998"/>
      <c r="C103" s="2803"/>
      <c r="D103" s="1021" t="s">
        <v>1634</v>
      </c>
      <c r="E103" s="1066"/>
      <c r="F103" s="1067"/>
      <c r="G103" s="1067"/>
      <c r="H103" s="1067"/>
      <c r="I103" s="1067"/>
      <c r="J103" s="1068"/>
      <c r="K103" s="1022"/>
      <c r="L103" s="999"/>
      <c r="M103" s="999"/>
    </row>
    <row r="104" spans="1:13" ht="10.5" hidden="1" customHeight="1">
      <c r="A104" s="1053">
        <v>1</v>
      </c>
      <c r="B104" s="2818"/>
      <c r="C104" s="1009">
        <v>-3</v>
      </c>
      <c r="D104" s="1011" t="s">
        <v>1563</v>
      </c>
      <c r="E104" s="1069"/>
      <c r="F104" s="1011"/>
      <c r="G104" s="1011"/>
      <c r="H104" s="1011"/>
      <c r="I104" s="1011"/>
      <c r="J104" s="1070"/>
      <c r="K104" s="1053">
        <v>1</v>
      </c>
      <c r="L104" s="999"/>
      <c r="M104" s="999"/>
    </row>
    <row r="105" spans="1:13" ht="10.5" hidden="1" customHeight="1">
      <c r="A105" s="1053">
        <v>2</v>
      </c>
      <c r="B105" s="2818"/>
      <c r="C105" s="1009">
        <f t="shared" ref="C105:C110" si="6">C104-1</f>
        <v>-4</v>
      </c>
      <c r="D105" s="1011" t="s">
        <v>1564</v>
      </c>
      <c r="E105" s="1069"/>
      <c r="F105" s="1011"/>
      <c r="G105" s="1011"/>
      <c r="H105" s="1011"/>
      <c r="I105" s="1011"/>
      <c r="J105" s="1070"/>
      <c r="K105" s="1053">
        <v>2</v>
      </c>
      <c r="L105" s="999"/>
      <c r="M105" s="999"/>
    </row>
    <row r="106" spans="1:13" ht="10.5" hidden="1" customHeight="1">
      <c r="A106" s="1053">
        <v>3</v>
      </c>
      <c r="B106" s="2818"/>
      <c r="C106" s="1009">
        <f t="shared" si="6"/>
        <v>-5</v>
      </c>
      <c r="D106" s="1011" t="s">
        <v>1565</v>
      </c>
      <c r="E106" s="1069"/>
      <c r="F106" s="1011"/>
      <c r="G106" s="1011"/>
      <c r="H106" s="1011"/>
      <c r="I106" s="1011"/>
      <c r="J106" s="1070"/>
      <c r="K106" s="1053">
        <v>3</v>
      </c>
      <c r="L106" s="999"/>
      <c r="M106" s="999"/>
    </row>
    <row r="107" spans="1:13" ht="10.5" hidden="1" customHeight="1">
      <c r="A107" s="1053">
        <v>4</v>
      </c>
      <c r="B107" s="2818"/>
      <c r="C107" s="1009">
        <f t="shared" si="6"/>
        <v>-6</v>
      </c>
      <c r="D107" s="1011" t="s">
        <v>1566</v>
      </c>
      <c r="E107" s="1069"/>
      <c r="F107" s="1011"/>
      <c r="G107" s="1011"/>
      <c r="H107" s="1011"/>
      <c r="I107" s="1011"/>
      <c r="J107" s="1070"/>
      <c r="K107" s="1053">
        <v>4</v>
      </c>
      <c r="L107" s="999"/>
      <c r="M107" s="999"/>
    </row>
    <row r="108" spans="1:13" ht="10.5" hidden="1" customHeight="1">
      <c r="A108" s="1053">
        <v>5</v>
      </c>
      <c r="B108" s="2818"/>
      <c r="C108" s="1009">
        <f t="shared" si="6"/>
        <v>-7</v>
      </c>
      <c r="D108" s="1011" t="s">
        <v>1567</v>
      </c>
      <c r="E108" s="1069"/>
      <c r="F108" s="1011"/>
      <c r="G108" s="1011"/>
      <c r="H108" s="1011"/>
      <c r="I108" s="1011"/>
      <c r="J108" s="1070"/>
      <c r="K108" s="1053">
        <v>5</v>
      </c>
      <c r="L108" s="999"/>
      <c r="M108" s="999"/>
    </row>
    <row r="109" spans="1:13" ht="10.5" hidden="1" customHeight="1">
      <c r="A109" s="1053">
        <v>6</v>
      </c>
      <c r="B109" s="2818"/>
      <c r="C109" s="1009">
        <f t="shared" si="6"/>
        <v>-8</v>
      </c>
      <c r="D109" s="1011" t="s">
        <v>1568</v>
      </c>
      <c r="E109" s="1069"/>
      <c r="F109" s="1011"/>
      <c r="G109" s="1011"/>
      <c r="H109" s="1011"/>
      <c r="I109" s="1011"/>
      <c r="J109" s="1070"/>
      <c r="K109" s="1053">
        <v>6</v>
      </c>
      <c r="L109" s="999"/>
      <c r="M109" s="999"/>
    </row>
    <row r="110" spans="1:13" ht="10.5" hidden="1" customHeight="1">
      <c r="A110" s="1053">
        <v>7</v>
      </c>
      <c r="B110" s="2818"/>
      <c r="C110" s="1009">
        <f t="shared" si="6"/>
        <v>-9</v>
      </c>
      <c r="D110" s="1011" t="s">
        <v>1569</v>
      </c>
      <c r="E110" s="1069"/>
      <c r="F110" s="1011"/>
      <c r="G110" s="1011"/>
      <c r="H110" s="1011"/>
      <c r="I110" s="1011"/>
      <c r="J110" s="1070"/>
      <c r="K110" s="1053">
        <v>7</v>
      </c>
      <c r="L110" s="999"/>
      <c r="M110" s="999"/>
    </row>
    <row r="111" spans="1:13" ht="10.5" hidden="1" customHeight="1">
      <c r="A111" s="1053">
        <v>8</v>
      </c>
      <c r="B111" s="2818"/>
      <c r="C111" s="1009">
        <v>-11</v>
      </c>
      <c r="D111" s="1011" t="s">
        <v>1570</v>
      </c>
      <c r="E111" s="1069"/>
      <c r="F111" s="1011"/>
      <c r="G111" s="1011"/>
      <c r="H111" s="1011"/>
      <c r="I111" s="1011"/>
      <c r="J111" s="1070"/>
      <c r="K111" s="1053">
        <v>8</v>
      </c>
      <c r="L111" s="999"/>
      <c r="M111" s="999"/>
    </row>
    <row r="112" spans="1:13" ht="10.5" hidden="1" customHeight="1">
      <c r="A112" s="1053">
        <v>9</v>
      </c>
      <c r="B112" s="2818"/>
      <c r="C112" s="1009">
        <v>-13</v>
      </c>
      <c r="D112" s="1011" t="s">
        <v>1571</v>
      </c>
      <c r="E112" s="1069"/>
      <c r="F112" s="1011"/>
      <c r="G112" s="1011"/>
      <c r="H112" s="1011"/>
      <c r="I112" s="1011"/>
      <c r="J112" s="1070"/>
      <c r="K112" s="1053">
        <v>9</v>
      </c>
      <c r="L112" s="999"/>
      <c r="M112" s="999"/>
    </row>
    <row r="113" spans="1:13" ht="10.5" hidden="1" customHeight="1">
      <c r="A113" s="1053">
        <v>10</v>
      </c>
      <c r="B113" s="2818"/>
      <c r="C113" s="1009">
        <v>-16</v>
      </c>
      <c r="D113" s="1011" t="s">
        <v>1572</v>
      </c>
      <c r="E113" s="1069"/>
      <c r="F113" s="1011"/>
      <c r="G113" s="1011"/>
      <c r="H113" s="1011"/>
      <c r="I113" s="1011"/>
      <c r="J113" s="1070"/>
      <c r="K113" s="1053">
        <v>10</v>
      </c>
      <c r="L113" s="999"/>
      <c r="M113" s="999"/>
    </row>
    <row r="114" spans="1:13" ht="10.5" hidden="1" customHeight="1">
      <c r="A114" s="1053">
        <v>11</v>
      </c>
      <c r="B114" s="2818"/>
      <c r="C114" s="1009">
        <f>C113-1</f>
        <v>-17</v>
      </c>
      <c r="D114" s="1011" t="s">
        <v>1573</v>
      </c>
      <c r="E114" s="1069"/>
      <c r="F114" s="1011"/>
      <c r="G114" s="1011"/>
      <c r="H114" s="1011"/>
      <c r="I114" s="1011"/>
      <c r="J114" s="1070"/>
      <c r="K114" s="1053">
        <v>11</v>
      </c>
      <c r="L114" s="999"/>
      <c r="M114" s="999"/>
    </row>
    <row r="115" spans="1:13" ht="10.5" hidden="1" customHeight="1">
      <c r="A115" s="1053">
        <v>12</v>
      </c>
      <c r="B115" s="2818"/>
      <c r="C115" s="1009">
        <f>C114-1</f>
        <v>-18</v>
      </c>
      <c r="D115" s="1011" t="s">
        <v>1574</v>
      </c>
      <c r="E115" s="1069"/>
      <c r="F115" s="1011"/>
      <c r="G115" s="1011"/>
      <c r="H115" s="1011"/>
      <c r="I115" s="1011"/>
      <c r="J115" s="1070"/>
      <c r="K115" s="1053">
        <v>12</v>
      </c>
      <c r="L115" s="999"/>
      <c r="M115" s="999"/>
    </row>
    <row r="116" spans="1:13" ht="10.5" hidden="1" customHeight="1">
      <c r="A116" s="1053">
        <v>13</v>
      </c>
      <c r="B116" s="2818"/>
      <c r="C116" s="1009">
        <f>C115-1</f>
        <v>-19</v>
      </c>
      <c r="D116" s="1011" t="s">
        <v>1575</v>
      </c>
      <c r="E116" s="1069"/>
      <c r="F116" s="1011"/>
      <c r="G116" s="1011"/>
      <c r="H116" s="1011"/>
      <c r="I116" s="1011"/>
      <c r="J116" s="1070"/>
      <c r="K116" s="1053">
        <v>13</v>
      </c>
      <c r="L116" s="999"/>
      <c r="M116" s="999"/>
    </row>
    <row r="117" spans="1:13" ht="10.5" hidden="1" customHeight="1">
      <c r="A117" s="1053">
        <v>14</v>
      </c>
      <c r="B117" s="2818"/>
      <c r="C117" s="1009">
        <f>C116-1</f>
        <v>-20</v>
      </c>
      <c r="D117" s="1011" t="s">
        <v>1576</v>
      </c>
      <c r="E117" s="1069"/>
      <c r="F117" s="1011"/>
      <c r="G117" s="1011"/>
      <c r="H117" s="1011"/>
      <c r="I117" s="1011"/>
      <c r="J117" s="1070"/>
      <c r="K117" s="1053">
        <v>14</v>
      </c>
      <c r="L117" s="999"/>
      <c r="M117" s="999"/>
    </row>
    <row r="118" spans="1:13" ht="10.5" hidden="1" customHeight="1">
      <c r="A118" s="1053">
        <v>15</v>
      </c>
      <c r="B118" s="2818"/>
      <c r="C118" s="1009">
        <v>-22</v>
      </c>
      <c r="D118" s="1011" t="s">
        <v>1577</v>
      </c>
      <c r="E118" s="1069"/>
      <c r="F118" s="1011"/>
      <c r="G118" s="1011"/>
      <c r="H118" s="1011"/>
      <c r="I118" s="1011"/>
      <c r="J118" s="1070"/>
      <c r="K118" s="1053">
        <v>15</v>
      </c>
      <c r="L118" s="999"/>
      <c r="M118" s="999"/>
    </row>
    <row r="119" spans="1:13" ht="10.5" hidden="1" customHeight="1">
      <c r="A119" s="1053">
        <v>16</v>
      </c>
      <c r="B119" s="2818"/>
      <c r="C119" s="1009">
        <f>C118-1</f>
        <v>-23</v>
      </c>
      <c r="D119" s="1011" t="s">
        <v>1578</v>
      </c>
      <c r="E119" s="1069"/>
      <c r="F119" s="1011"/>
      <c r="G119" s="1011"/>
      <c r="H119" s="1011"/>
      <c r="I119" s="1011"/>
      <c r="J119" s="1070"/>
      <c r="K119" s="1053">
        <v>16</v>
      </c>
      <c r="L119" s="999"/>
      <c r="M119" s="999"/>
    </row>
    <row r="120" spans="1:13" ht="10.5" hidden="1" customHeight="1">
      <c r="A120" s="1053">
        <v>17</v>
      </c>
      <c r="B120" s="2818"/>
      <c r="C120" s="1009">
        <f>C119-1</f>
        <v>-24</v>
      </c>
      <c r="D120" s="1011" t="s">
        <v>1579</v>
      </c>
      <c r="E120" s="1069"/>
      <c r="F120" s="1011"/>
      <c r="G120" s="1011"/>
      <c r="H120" s="1011"/>
      <c r="I120" s="1011"/>
      <c r="J120" s="1070"/>
      <c r="K120" s="1053">
        <v>17</v>
      </c>
      <c r="L120" s="999"/>
      <c r="M120" s="999"/>
    </row>
    <row r="121" spans="1:13" ht="10.5" hidden="1" customHeight="1">
      <c r="A121" s="1053">
        <v>18</v>
      </c>
      <c r="B121" s="2818"/>
      <c r="C121" s="1009">
        <f>C120-1</f>
        <v>-25</v>
      </c>
      <c r="D121" s="1011" t="s">
        <v>1580</v>
      </c>
      <c r="E121" s="1069"/>
      <c r="F121" s="1011"/>
      <c r="G121" s="1011"/>
      <c r="H121" s="1011"/>
      <c r="I121" s="1011"/>
      <c r="J121" s="1070"/>
      <c r="K121" s="1053">
        <v>18</v>
      </c>
      <c r="L121" s="999"/>
      <c r="M121" s="999"/>
    </row>
    <row r="122" spans="1:13" ht="10.5" hidden="1" customHeight="1">
      <c r="A122" s="1053">
        <v>19</v>
      </c>
      <c r="B122" s="2818"/>
      <c r="C122" s="1009">
        <f>C121-1</f>
        <v>-26</v>
      </c>
      <c r="D122" s="1011" t="s">
        <v>1581</v>
      </c>
      <c r="E122" s="1069"/>
      <c r="F122" s="1011"/>
      <c r="G122" s="1011"/>
      <c r="H122" s="1011"/>
      <c r="I122" s="1011"/>
      <c r="J122" s="1070"/>
      <c r="K122" s="1053">
        <v>19</v>
      </c>
      <c r="L122" s="999"/>
      <c r="M122" s="999"/>
    </row>
    <row r="123" spans="1:13" ht="10.5" hidden="1" customHeight="1">
      <c r="A123" s="1053">
        <v>20</v>
      </c>
      <c r="B123" s="2818"/>
      <c r="C123" s="1009">
        <f>C122-1</f>
        <v>-27</v>
      </c>
      <c r="D123" s="1011" t="s">
        <v>1582</v>
      </c>
      <c r="E123" s="1069"/>
      <c r="F123" s="1011"/>
      <c r="G123" s="1011"/>
      <c r="H123" s="1011"/>
      <c r="I123" s="1011"/>
      <c r="J123" s="1070"/>
      <c r="K123" s="1053">
        <v>20</v>
      </c>
      <c r="L123" s="999"/>
      <c r="M123" s="999"/>
    </row>
    <row r="124" spans="1:13" ht="10.5" hidden="1" customHeight="1">
      <c r="A124" s="1053">
        <v>21</v>
      </c>
      <c r="B124" s="2818"/>
      <c r="C124" s="1009">
        <v>-29</v>
      </c>
      <c r="D124" s="1011" t="s">
        <v>1583</v>
      </c>
      <c r="E124" s="1069"/>
      <c r="F124" s="1011"/>
      <c r="G124" s="1011"/>
      <c r="H124" s="1011"/>
      <c r="I124" s="1011"/>
      <c r="J124" s="1070"/>
      <c r="K124" s="1053">
        <v>21</v>
      </c>
      <c r="L124" s="999"/>
      <c r="M124" s="999"/>
    </row>
    <row r="125" spans="1:13" ht="10.5" hidden="1" customHeight="1">
      <c r="A125" s="1053">
        <v>22</v>
      </c>
      <c r="B125" s="2818"/>
      <c r="C125" s="1009">
        <v>-31</v>
      </c>
      <c r="D125" s="1011" t="s">
        <v>1584</v>
      </c>
      <c r="E125" s="1069"/>
      <c r="F125" s="1011"/>
      <c r="G125" s="1011"/>
      <c r="H125" s="1011"/>
      <c r="I125" s="1011"/>
      <c r="J125" s="1070"/>
      <c r="K125" s="1053">
        <v>22</v>
      </c>
      <c r="L125" s="999"/>
      <c r="M125" s="999"/>
    </row>
    <row r="126" spans="1:13" ht="10.5" hidden="1" customHeight="1">
      <c r="A126" s="1053">
        <v>23</v>
      </c>
      <c r="B126" s="2818"/>
      <c r="C126" s="1009">
        <v>-35</v>
      </c>
      <c r="D126" s="1011" t="s">
        <v>1585</v>
      </c>
      <c r="E126" s="1069"/>
      <c r="F126" s="1011"/>
      <c r="G126" s="1011"/>
      <c r="H126" s="1011"/>
      <c r="I126" s="1011"/>
      <c r="J126" s="1070"/>
      <c r="K126" s="1053">
        <v>23</v>
      </c>
      <c r="L126" s="999"/>
      <c r="M126" s="999"/>
    </row>
    <row r="127" spans="1:13" ht="10.5" hidden="1" customHeight="1">
      <c r="A127" s="1053">
        <v>24</v>
      </c>
      <c r="B127" s="2818"/>
      <c r="C127" s="1009">
        <v>-37</v>
      </c>
      <c r="D127" s="1011" t="s">
        <v>1586</v>
      </c>
      <c r="E127" s="1069"/>
      <c r="F127" s="1011"/>
      <c r="G127" s="1011"/>
      <c r="H127" s="1011"/>
      <c r="I127" s="1011"/>
      <c r="J127" s="1070"/>
      <c r="K127" s="1053">
        <v>24</v>
      </c>
      <c r="L127" s="999"/>
      <c r="M127" s="999"/>
    </row>
    <row r="128" spans="1:13" ht="10.5" hidden="1" customHeight="1">
      <c r="A128" s="1053">
        <v>25</v>
      </c>
      <c r="B128" s="2818"/>
      <c r="C128" s="1009">
        <v>-39</v>
      </c>
      <c r="D128" s="1011" t="s">
        <v>1670</v>
      </c>
      <c r="E128" s="1069"/>
      <c r="F128" s="1011"/>
      <c r="G128" s="1011"/>
      <c r="H128" s="1011"/>
      <c r="I128" s="1011"/>
      <c r="J128" s="1070"/>
      <c r="K128" s="1053">
        <v>25</v>
      </c>
      <c r="L128" s="999"/>
      <c r="M128" s="999"/>
    </row>
    <row r="129" spans="1:13" ht="10.5" hidden="1" customHeight="1">
      <c r="A129" s="1053">
        <v>26</v>
      </c>
      <c r="B129" s="2818"/>
      <c r="C129" s="1009">
        <v>-44</v>
      </c>
      <c r="D129" s="1011" t="s">
        <v>1686</v>
      </c>
      <c r="E129" s="1069"/>
      <c r="F129" s="1011"/>
      <c r="G129" s="1011"/>
      <c r="H129" s="1011"/>
      <c r="I129" s="1011"/>
      <c r="J129" s="1070"/>
      <c r="K129" s="1053">
        <v>26</v>
      </c>
      <c r="L129" s="999"/>
      <c r="M129" s="999"/>
    </row>
    <row r="130" spans="1:13" ht="10.5" hidden="1" customHeight="1">
      <c r="A130" s="1053">
        <v>27</v>
      </c>
      <c r="B130" s="2818"/>
      <c r="C130" s="1009">
        <v>-45</v>
      </c>
      <c r="D130" s="1011" t="s">
        <v>1589</v>
      </c>
      <c r="E130" s="1069"/>
      <c r="F130" s="1011"/>
      <c r="G130" s="1011"/>
      <c r="H130" s="1011"/>
      <c r="I130" s="1011"/>
      <c r="J130" s="1070"/>
      <c r="K130" s="1053">
        <v>27</v>
      </c>
      <c r="L130" s="999"/>
      <c r="M130" s="999"/>
    </row>
    <row r="131" spans="1:13" ht="10.5" hidden="1" customHeight="1">
      <c r="A131" s="1053">
        <v>28</v>
      </c>
      <c r="B131" s="2818"/>
      <c r="C131" s="1009"/>
      <c r="D131" s="1011" t="s">
        <v>1639</v>
      </c>
      <c r="E131" s="1069"/>
      <c r="F131" s="1011"/>
      <c r="G131" s="1011"/>
      <c r="H131" s="1011"/>
      <c r="I131" s="1011"/>
      <c r="J131" s="1070"/>
      <c r="K131" s="1053">
        <v>28</v>
      </c>
      <c r="L131" s="999"/>
      <c r="M131" s="999"/>
    </row>
    <row r="132" spans="1:13" ht="10.5" hidden="1" customHeight="1">
      <c r="A132" s="1053">
        <v>29</v>
      </c>
      <c r="B132" s="2818"/>
      <c r="C132" s="1009"/>
      <c r="D132" s="1011" t="s">
        <v>1671</v>
      </c>
      <c r="E132" s="1069"/>
      <c r="F132" s="1011"/>
      <c r="G132" s="1011"/>
      <c r="H132" s="1011"/>
      <c r="I132" s="1011"/>
      <c r="J132" s="1070"/>
      <c r="K132" s="1053">
        <v>29</v>
      </c>
      <c r="L132" s="999"/>
      <c r="M132" s="999"/>
    </row>
    <row r="133" spans="1:13" ht="10.5" hidden="1" customHeight="1">
      <c r="A133" s="1071">
        <v>30</v>
      </c>
      <c r="B133" s="1071"/>
      <c r="C133" s="1042"/>
      <c r="D133" s="1044" t="s">
        <v>1641</v>
      </c>
      <c r="E133" s="1072"/>
      <c r="F133" s="1073"/>
      <c r="G133" s="1073"/>
      <c r="H133" s="1073"/>
      <c r="I133" s="1073"/>
      <c r="J133" s="1074"/>
      <c r="K133" s="1071">
        <v>30</v>
      </c>
      <c r="L133" s="999"/>
      <c r="M133" s="999"/>
    </row>
    <row r="134" spans="1:13" ht="10.5" hidden="1" customHeight="1">
      <c r="A134" s="1022"/>
      <c r="B134" s="2824"/>
      <c r="C134" s="996"/>
      <c r="D134" s="1021" t="s">
        <v>1642</v>
      </c>
      <c r="E134" s="1075"/>
      <c r="F134" s="998"/>
      <c r="G134" s="998"/>
      <c r="H134" s="998"/>
      <c r="I134" s="998"/>
      <c r="J134" s="1076"/>
      <c r="K134" s="1022"/>
      <c r="L134" s="999"/>
      <c r="M134" s="999"/>
    </row>
    <row r="135" spans="1:13" ht="10.5" hidden="1" customHeight="1">
      <c r="A135" s="1053">
        <v>31</v>
      </c>
      <c r="B135" s="1011"/>
      <c r="C135" s="1009">
        <v>-52</v>
      </c>
      <c r="D135" s="1011" t="s">
        <v>1592</v>
      </c>
      <c r="E135" s="1069"/>
      <c r="F135" s="1011"/>
      <c r="G135" s="1011"/>
      <c r="H135" s="1011"/>
      <c r="I135" s="1011"/>
      <c r="J135" s="1070"/>
      <c r="K135" s="1053">
        <v>31</v>
      </c>
      <c r="L135" s="999"/>
      <c r="M135" s="999"/>
    </row>
    <row r="136" spans="1:13" ht="10.5" hidden="1" customHeight="1">
      <c r="A136" s="1053">
        <v>32</v>
      </c>
      <c r="B136" s="1011"/>
      <c r="C136" s="1009">
        <f t="shared" ref="C136:C142" si="7">C135-1</f>
        <v>-53</v>
      </c>
      <c r="D136" s="1011" t="s">
        <v>1593</v>
      </c>
      <c r="E136" s="1069"/>
      <c r="F136" s="1011"/>
      <c r="G136" s="1011"/>
      <c r="H136" s="1011"/>
      <c r="I136" s="1011"/>
      <c r="J136" s="1070"/>
      <c r="K136" s="1053">
        <v>32</v>
      </c>
      <c r="L136" s="999"/>
      <c r="M136" s="999"/>
    </row>
    <row r="137" spans="1:13" ht="10.5" hidden="1" customHeight="1">
      <c r="A137" s="1053">
        <v>33</v>
      </c>
      <c r="B137" s="2818"/>
      <c r="C137" s="1077">
        <f t="shared" si="7"/>
        <v>-54</v>
      </c>
      <c r="D137" s="1011" t="s">
        <v>1594</v>
      </c>
      <c r="E137" s="1069"/>
      <c r="F137" s="1011"/>
      <c r="G137" s="1011"/>
      <c r="H137" s="1011"/>
      <c r="I137" s="1011"/>
      <c r="J137" s="1070"/>
      <c r="K137" s="1053">
        <v>33</v>
      </c>
      <c r="L137" s="999"/>
      <c r="M137" s="999"/>
    </row>
    <row r="138" spans="1:13" ht="10.5" hidden="1" customHeight="1">
      <c r="A138" s="1053">
        <v>34</v>
      </c>
      <c r="B138" s="1011"/>
      <c r="C138" s="1009">
        <f t="shared" si="7"/>
        <v>-55</v>
      </c>
      <c r="D138" s="1011" t="s">
        <v>1595</v>
      </c>
      <c r="E138" s="1069"/>
      <c r="F138" s="1011"/>
      <c r="G138" s="1011"/>
      <c r="H138" s="1011"/>
      <c r="I138" s="1011"/>
      <c r="J138" s="1070"/>
      <c r="K138" s="1053">
        <v>34</v>
      </c>
      <c r="L138" s="999"/>
      <c r="M138" s="999"/>
    </row>
    <row r="139" spans="1:13" ht="10.5" hidden="1" customHeight="1">
      <c r="A139" s="1053">
        <v>35</v>
      </c>
      <c r="B139" s="1011"/>
      <c r="C139" s="1009">
        <f t="shared" si="7"/>
        <v>-56</v>
      </c>
      <c r="D139" s="1011" t="s">
        <v>174</v>
      </c>
      <c r="E139" s="1069"/>
      <c r="F139" s="1011"/>
      <c r="G139" s="1011"/>
      <c r="H139" s="1011"/>
      <c r="I139" s="1011"/>
      <c r="J139" s="1070"/>
      <c r="K139" s="1053">
        <v>35</v>
      </c>
      <c r="L139" s="999"/>
      <c r="M139" s="999"/>
    </row>
    <row r="140" spans="1:13" ht="10.5" hidden="1" customHeight="1">
      <c r="A140" s="1053">
        <v>36</v>
      </c>
      <c r="B140" s="1011"/>
      <c r="C140" s="1009">
        <f t="shared" si="7"/>
        <v>-57</v>
      </c>
      <c r="D140" s="1011" t="s">
        <v>1596</v>
      </c>
      <c r="E140" s="1069"/>
      <c r="F140" s="1011"/>
      <c r="G140" s="1011"/>
      <c r="H140" s="1011"/>
      <c r="I140" s="1011"/>
      <c r="J140" s="1070"/>
      <c r="K140" s="1053">
        <v>36</v>
      </c>
      <c r="L140" s="999"/>
      <c r="M140" s="999"/>
    </row>
    <row r="141" spans="1:13" ht="10.5" hidden="1" customHeight="1">
      <c r="A141" s="1053">
        <v>37</v>
      </c>
      <c r="B141" s="1011"/>
      <c r="C141" s="1009">
        <f t="shared" si="7"/>
        <v>-58</v>
      </c>
      <c r="D141" s="1011" t="s">
        <v>1597</v>
      </c>
      <c r="E141" s="1069"/>
      <c r="F141" s="1011"/>
      <c r="G141" s="1011"/>
      <c r="H141" s="1011"/>
      <c r="I141" s="1011"/>
      <c r="J141" s="1070"/>
      <c r="K141" s="1053">
        <v>37</v>
      </c>
      <c r="L141" s="999"/>
      <c r="M141" s="999"/>
    </row>
    <row r="142" spans="1:13" ht="10.5" hidden="1" customHeight="1">
      <c r="A142" s="1053">
        <v>38</v>
      </c>
      <c r="B142" s="1011"/>
      <c r="C142" s="1009">
        <f t="shared" si="7"/>
        <v>-59</v>
      </c>
      <c r="D142" s="1011" t="s">
        <v>1672</v>
      </c>
      <c r="E142" s="1069"/>
      <c r="F142" s="1011"/>
      <c r="G142" s="1011"/>
      <c r="H142" s="1011"/>
      <c r="I142" s="1011"/>
      <c r="J142" s="1070"/>
      <c r="K142" s="1053">
        <v>38</v>
      </c>
      <c r="L142" s="999"/>
      <c r="M142" s="999"/>
    </row>
    <row r="143" spans="1:13" ht="10.5" hidden="1" customHeight="1">
      <c r="A143" s="1053">
        <v>39</v>
      </c>
      <c r="B143" s="1011"/>
      <c r="C143" s="1009"/>
      <c r="D143" s="1011" t="s">
        <v>1671</v>
      </c>
      <c r="E143" s="1069"/>
      <c r="F143" s="1011"/>
      <c r="G143" s="1011"/>
      <c r="H143" s="1011"/>
      <c r="I143" s="1011"/>
      <c r="J143" s="1070"/>
      <c r="K143" s="1053">
        <v>39</v>
      </c>
      <c r="L143" s="999"/>
      <c r="M143" s="999"/>
    </row>
    <row r="144" spans="1:13" ht="10.5" hidden="1" customHeight="1">
      <c r="A144" s="1071">
        <v>40</v>
      </c>
      <c r="B144" s="1071"/>
      <c r="C144" s="1042"/>
      <c r="D144" s="1044" t="s">
        <v>1644</v>
      </c>
      <c r="E144" s="1072"/>
      <c r="F144" s="1073"/>
      <c r="G144" s="1073"/>
      <c r="H144" s="1073"/>
      <c r="I144" s="1073"/>
      <c r="J144" s="1074"/>
      <c r="K144" s="1071">
        <v>40</v>
      </c>
      <c r="L144" s="999"/>
      <c r="M144" s="999"/>
    </row>
    <row r="145" spans="1:13" ht="10.5" hidden="1" customHeight="1">
      <c r="A145" s="1053">
        <v>41</v>
      </c>
      <c r="B145" s="1011"/>
      <c r="C145" s="1009"/>
      <c r="D145" s="1026" t="s">
        <v>1603</v>
      </c>
      <c r="E145" s="1078"/>
      <c r="F145" s="1079"/>
      <c r="G145" s="1079"/>
      <c r="H145" s="1079"/>
      <c r="I145" s="1079"/>
      <c r="J145" s="1080"/>
      <c r="K145" s="1053">
        <v>41</v>
      </c>
      <c r="L145" s="999"/>
      <c r="M145" s="999"/>
    </row>
    <row r="146" spans="1:13" ht="12" hidden="1" customHeight="1">
      <c r="A146" s="1061"/>
      <c r="B146" s="997" t="s">
        <v>1687</v>
      </c>
      <c r="C146" s="997"/>
      <c r="D146" s="997"/>
      <c r="E146" s="997"/>
      <c r="F146" s="997"/>
      <c r="G146" s="997"/>
      <c r="H146" s="997"/>
      <c r="I146" s="997"/>
      <c r="J146" s="997"/>
      <c r="K146" s="998"/>
      <c r="L146" s="999"/>
      <c r="M146" s="999"/>
    </row>
    <row r="147" spans="1:13" hidden="1">
      <c r="A147" s="2803"/>
      <c r="B147" s="2803"/>
      <c r="C147" s="2803"/>
      <c r="D147" s="2803"/>
      <c r="E147" s="2803"/>
      <c r="F147" s="2803"/>
      <c r="G147" s="2803"/>
      <c r="H147" s="2803"/>
      <c r="I147" s="2803"/>
      <c r="J147" s="2803"/>
      <c r="K147" s="1060" t="s">
        <v>165</v>
      </c>
    </row>
    <row r="148" spans="1:13" hidden="1">
      <c r="A148" s="1058">
        <v>38</v>
      </c>
      <c r="B148" s="2820"/>
      <c r="C148" s="2820"/>
      <c r="D148" s="2803"/>
      <c r="E148" s="2803"/>
      <c r="F148" s="2803"/>
      <c r="G148" s="2803"/>
      <c r="H148" s="1059" t="s">
        <v>1674</v>
      </c>
      <c r="I148" s="2803"/>
      <c r="J148" s="1060" t="s">
        <v>175</v>
      </c>
    </row>
    <row r="149" spans="1:13" hidden="1">
      <c r="A149" s="983" t="s">
        <v>1688</v>
      </c>
      <c r="B149" s="984"/>
      <c r="C149" s="984"/>
      <c r="D149" s="985"/>
      <c r="E149" s="985"/>
      <c r="F149" s="985"/>
      <c r="G149" s="985"/>
      <c r="H149" s="985"/>
      <c r="I149" s="985"/>
      <c r="J149" s="985"/>
      <c r="K149" s="986"/>
    </row>
    <row r="150" spans="1:13" hidden="1">
      <c r="A150" s="987" t="s">
        <v>705</v>
      </c>
      <c r="B150" s="988"/>
      <c r="C150" s="988"/>
      <c r="D150" s="988"/>
      <c r="E150" s="988"/>
      <c r="F150" s="988"/>
      <c r="G150" s="988"/>
      <c r="H150" s="988"/>
      <c r="I150" s="988"/>
      <c r="J150" s="988"/>
      <c r="K150" s="989"/>
    </row>
    <row r="151" spans="1:13" ht="5.0999999999999996" hidden="1" customHeight="1">
      <c r="A151" s="1081"/>
      <c r="B151" s="992"/>
      <c r="C151" s="992"/>
      <c r="D151" s="992"/>
      <c r="E151" s="992"/>
      <c r="F151" s="992"/>
      <c r="G151" s="992"/>
      <c r="H151" s="992"/>
      <c r="I151" s="992"/>
      <c r="J151" s="992"/>
      <c r="K151" s="993"/>
      <c r="L151" s="999"/>
      <c r="M151" s="999"/>
    </row>
    <row r="152" spans="1:13" hidden="1">
      <c r="A152" s="994" t="s">
        <v>384</v>
      </c>
      <c r="B152" s="997" t="s">
        <v>1689</v>
      </c>
      <c r="C152" s="997"/>
      <c r="D152" s="997"/>
      <c r="E152" s="997"/>
      <c r="F152" s="997"/>
      <c r="G152" s="997"/>
      <c r="H152" s="997"/>
      <c r="I152" s="997"/>
      <c r="J152" s="997"/>
      <c r="K152" s="998"/>
      <c r="L152" s="999"/>
      <c r="M152" s="999"/>
    </row>
    <row r="153" spans="1:13" hidden="1">
      <c r="A153" s="1061" t="s">
        <v>1690</v>
      </c>
      <c r="B153" s="997"/>
      <c r="C153" s="997"/>
      <c r="D153" s="997"/>
      <c r="E153" s="997"/>
      <c r="F153" s="997"/>
      <c r="G153" s="997"/>
      <c r="H153" s="997"/>
      <c r="I153" s="997"/>
      <c r="J153" s="997"/>
      <c r="K153" s="998"/>
      <c r="L153" s="999"/>
      <c r="M153" s="999"/>
    </row>
    <row r="154" spans="1:13" hidden="1">
      <c r="A154" s="1061" t="s">
        <v>1691</v>
      </c>
      <c r="B154" s="997"/>
      <c r="C154" s="997"/>
      <c r="D154" s="997"/>
      <c r="E154" s="997"/>
      <c r="F154" s="997"/>
      <c r="G154" s="997"/>
      <c r="H154" s="997"/>
      <c r="I154" s="997"/>
      <c r="J154" s="997"/>
      <c r="K154" s="998"/>
      <c r="L154" s="999"/>
      <c r="M154" s="999"/>
    </row>
    <row r="155" spans="1:13" ht="5.0999999999999996" hidden="1" customHeight="1">
      <c r="A155" s="1061"/>
      <c r="B155" s="997"/>
      <c r="C155" s="997"/>
      <c r="D155" s="997"/>
      <c r="E155" s="997"/>
      <c r="F155" s="997"/>
      <c r="G155" s="997"/>
      <c r="H155" s="997"/>
      <c r="I155" s="997"/>
      <c r="J155" s="997"/>
      <c r="K155" s="998"/>
      <c r="L155" s="999"/>
      <c r="M155" s="999"/>
    </row>
    <row r="156" spans="1:13" hidden="1">
      <c r="A156" s="994" t="s">
        <v>385</v>
      </c>
      <c r="B156" s="997" t="s">
        <v>1692</v>
      </c>
      <c r="C156" s="997"/>
      <c r="D156" s="997"/>
      <c r="E156" s="997"/>
      <c r="F156" s="997"/>
      <c r="G156" s="997"/>
      <c r="H156" s="997"/>
      <c r="I156" s="997"/>
      <c r="J156" s="997"/>
      <c r="K156" s="998"/>
      <c r="L156" s="999"/>
      <c r="M156" s="999"/>
    </row>
    <row r="157" spans="1:13" hidden="1">
      <c r="A157" s="1082" t="s">
        <v>1693</v>
      </c>
      <c r="B157" s="997"/>
      <c r="C157" s="997"/>
      <c r="D157" s="997"/>
      <c r="E157" s="997"/>
      <c r="F157" s="997"/>
      <c r="G157" s="997"/>
      <c r="H157" s="997"/>
      <c r="I157" s="997"/>
      <c r="J157" s="997"/>
      <c r="K157" s="998"/>
      <c r="L157" s="999"/>
      <c r="M157" s="999"/>
    </row>
    <row r="158" spans="1:13" ht="5.0999999999999996" hidden="1" customHeight="1">
      <c r="A158" s="1061"/>
      <c r="B158" s="997"/>
      <c r="C158" s="997"/>
      <c r="D158" s="997"/>
      <c r="E158" s="997"/>
      <c r="F158" s="997"/>
      <c r="G158" s="997"/>
      <c r="H158" s="997"/>
      <c r="I158" s="997"/>
      <c r="J158" s="997"/>
      <c r="K158" s="998"/>
      <c r="L158" s="999"/>
      <c r="M158" s="999"/>
    </row>
    <row r="159" spans="1:13" hidden="1">
      <c r="A159" s="994" t="s">
        <v>386</v>
      </c>
      <c r="B159" s="997" t="s">
        <v>1694</v>
      </c>
      <c r="C159" s="997"/>
      <c r="D159" s="997"/>
      <c r="E159" s="997"/>
      <c r="F159" s="997"/>
      <c r="G159" s="997"/>
      <c r="H159" s="997"/>
      <c r="I159" s="997"/>
      <c r="J159" s="997"/>
      <c r="K159" s="998"/>
      <c r="L159" s="999"/>
      <c r="M159" s="999"/>
    </row>
    <row r="160" spans="1:13" ht="5.0999999999999996" hidden="1" customHeight="1">
      <c r="A160" s="1061"/>
      <c r="B160" s="997"/>
      <c r="C160" s="997"/>
      <c r="D160" s="997"/>
      <c r="E160" s="997"/>
      <c r="F160" s="997"/>
      <c r="G160" s="997"/>
      <c r="H160" s="997"/>
      <c r="I160" s="997"/>
      <c r="J160" s="997"/>
      <c r="K160" s="998"/>
      <c r="L160" s="999"/>
      <c r="M160" s="999"/>
    </row>
    <row r="161" spans="1:13" hidden="1">
      <c r="A161" s="994" t="s">
        <v>387</v>
      </c>
      <c r="B161" s="997" t="s">
        <v>1695</v>
      </c>
      <c r="C161" s="997"/>
      <c r="D161" s="997"/>
      <c r="E161" s="997"/>
      <c r="F161" s="997"/>
      <c r="G161" s="997"/>
      <c r="H161" s="997"/>
      <c r="I161" s="997"/>
      <c r="J161" s="997"/>
      <c r="K161" s="998"/>
      <c r="L161" s="999"/>
      <c r="M161" s="999"/>
    </row>
    <row r="162" spans="1:13" ht="5.0999999999999996" hidden="1" customHeight="1">
      <c r="A162" s="1061"/>
      <c r="B162" s="997"/>
      <c r="C162" s="997"/>
      <c r="D162" s="997"/>
      <c r="E162" s="997"/>
      <c r="F162" s="997"/>
      <c r="G162" s="997"/>
      <c r="H162" s="997"/>
      <c r="I162" s="997"/>
      <c r="J162" s="997"/>
      <c r="K162" s="998"/>
      <c r="L162" s="999"/>
      <c r="M162" s="999"/>
    </row>
    <row r="163" spans="1:13" hidden="1">
      <c r="A163" s="994" t="s">
        <v>388</v>
      </c>
      <c r="B163" s="997" t="s">
        <v>1696</v>
      </c>
      <c r="C163" s="997"/>
      <c r="D163" s="997"/>
      <c r="E163" s="997"/>
      <c r="F163" s="997"/>
      <c r="G163" s="997"/>
      <c r="H163" s="997"/>
      <c r="I163" s="997"/>
      <c r="J163" s="997"/>
      <c r="K163" s="998"/>
      <c r="L163" s="999"/>
      <c r="M163" s="999"/>
    </row>
    <row r="164" spans="1:13" hidden="1">
      <c r="A164" s="1061" t="s">
        <v>1697</v>
      </c>
      <c r="B164" s="997"/>
      <c r="C164" s="997"/>
      <c r="D164" s="997"/>
      <c r="E164" s="997"/>
      <c r="F164" s="997"/>
      <c r="G164" s="997"/>
      <c r="H164" s="997"/>
      <c r="I164" s="997"/>
      <c r="J164" s="997"/>
      <c r="K164" s="998"/>
      <c r="L164" s="999"/>
      <c r="M164" s="999"/>
    </row>
    <row r="165" spans="1:13" ht="5.0999999999999996" hidden="1" customHeight="1">
      <c r="A165" s="1062"/>
      <c r="B165" s="1010"/>
      <c r="C165" s="1010"/>
      <c r="D165" s="1010"/>
      <c r="E165" s="1010"/>
      <c r="F165" s="1010"/>
      <c r="G165" s="1010"/>
      <c r="H165" s="1010"/>
      <c r="I165" s="1010"/>
      <c r="J165" s="1010"/>
      <c r="K165" s="1011"/>
      <c r="L165" s="999"/>
      <c r="M165" s="999"/>
    </row>
    <row r="166" spans="1:13" hidden="1">
      <c r="A166" s="1012"/>
      <c r="B166" s="1013"/>
      <c r="C166" s="991"/>
      <c r="D166" s="993"/>
      <c r="E166" s="1063"/>
      <c r="F166" s="1064" t="s">
        <v>1658</v>
      </c>
      <c r="G166" s="1065"/>
      <c r="H166" s="1064" t="s">
        <v>1659</v>
      </c>
      <c r="I166" s="1065"/>
      <c r="J166" s="993"/>
      <c r="K166" s="1012"/>
      <c r="L166" s="999"/>
      <c r="M166" s="999"/>
    </row>
    <row r="167" spans="1:13" hidden="1">
      <c r="A167" s="1017"/>
      <c r="B167" s="1018"/>
      <c r="C167" s="996"/>
      <c r="D167" s="998"/>
      <c r="E167" s="1017" t="s">
        <v>1353</v>
      </c>
      <c r="F167" s="987" t="s">
        <v>1660</v>
      </c>
      <c r="G167" s="989"/>
      <c r="H167" s="987" t="s">
        <v>1660</v>
      </c>
      <c r="I167" s="989"/>
      <c r="J167" s="1021" t="s">
        <v>1353</v>
      </c>
      <c r="K167" s="1017"/>
      <c r="L167" s="999"/>
      <c r="M167" s="999"/>
    </row>
    <row r="168" spans="1:13" hidden="1">
      <c r="A168" s="1017" t="s">
        <v>636</v>
      </c>
      <c r="B168" s="1018" t="s">
        <v>778</v>
      </c>
      <c r="C168" s="996"/>
      <c r="D168" s="998"/>
      <c r="E168" s="1017" t="s">
        <v>1661</v>
      </c>
      <c r="F168" s="1017" t="s">
        <v>1662</v>
      </c>
      <c r="G168" s="1017"/>
      <c r="H168" s="1017"/>
      <c r="I168" s="1017"/>
      <c r="J168" s="1021" t="s">
        <v>1485</v>
      </c>
      <c r="K168" s="1017" t="s">
        <v>636</v>
      </c>
      <c r="L168" s="999"/>
      <c r="M168" s="999"/>
    </row>
    <row r="169" spans="1:13" hidden="1">
      <c r="A169" s="1017" t="s">
        <v>639</v>
      </c>
      <c r="B169" s="1018" t="s">
        <v>782</v>
      </c>
      <c r="C169" s="996"/>
      <c r="D169" s="1021" t="s">
        <v>779</v>
      </c>
      <c r="E169" s="1017" t="s">
        <v>1480</v>
      </c>
      <c r="F169" s="1017" t="s">
        <v>1663</v>
      </c>
      <c r="G169" s="1017" t="s">
        <v>1664</v>
      </c>
      <c r="H169" s="1017" t="s">
        <v>1665</v>
      </c>
      <c r="I169" s="1017" t="s">
        <v>1664</v>
      </c>
      <c r="J169" s="1021" t="s">
        <v>1666</v>
      </c>
      <c r="K169" s="1017" t="s">
        <v>639</v>
      </c>
      <c r="L169" s="999"/>
      <c r="M169" s="999"/>
    </row>
    <row r="170" spans="1:13" hidden="1">
      <c r="A170" s="1022"/>
      <c r="B170" s="1022"/>
      <c r="C170" s="997"/>
      <c r="D170" s="998"/>
      <c r="E170" s="1017" t="s">
        <v>783</v>
      </c>
      <c r="F170" s="1017" t="s">
        <v>913</v>
      </c>
      <c r="G170" s="1017" t="s">
        <v>1667</v>
      </c>
      <c r="H170" s="1017"/>
      <c r="I170" s="1017" t="s">
        <v>1668</v>
      </c>
      <c r="J170" s="1021" t="s">
        <v>1669</v>
      </c>
      <c r="K170" s="1022"/>
      <c r="L170" s="999"/>
      <c r="M170" s="999"/>
    </row>
    <row r="171" spans="1:13" hidden="1">
      <c r="A171" s="1024"/>
      <c r="B171" s="1024"/>
      <c r="C171" s="1010"/>
      <c r="D171" s="1026" t="s">
        <v>648</v>
      </c>
      <c r="E171" s="1053" t="s">
        <v>649</v>
      </c>
      <c r="F171" s="1053" t="s">
        <v>650</v>
      </c>
      <c r="G171" s="1053" t="s">
        <v>651</v>
      </c>
      <c r="H171" s="1053" t="s">
        <v>652</v>
      </c>
      <c r="I171" s="1053" t="s">
        <v>653</v>
      </c>
      <c r="J171" s="1053" t="s">
        <v>1083</v>
      </c>
      <c r="K171" s="1024"/>
      <c r="L171" s="999"/>
      <c r="M171" s="999"/>
    </row>
    <row r="172" spans="1:13" hidden="1">
      <c r="A172" s="1022"/>
      <c r="B172" s="998"/>
      <c r="C172" s="2803"/>
      <c r="D172" s="1021" t="s">
        <v>1634</v>
      </c>
      <c r="E172" s="1083"/>
      <c r="F172" s="1084"/>
      <c r="G172" s="1084"/>
      <c r="H172" s="1084"/>
      <c r="I172" s="1084"/>
      <c r="J172" s="1085"/>
      <c r="K172" s="1022"/>
      <c r="L172" s="999"/>
      <c r="M172" s="999"/>
    </row>
    <row r="173" spans="1:13" ht="10.5" hidden="1" customHeight="1">
      <c r="A173" s="1053">
        <v>1</v>
      </c>
      <c r="B173" s="2818"/>
      <c r="C173" s="1009">
        <v>-3</v>
      </c>
      <c r="D173" s="1011" t="s">
        <v>1563</v>
      </c>
      <c r="E173" s="1069"/>
      <c r="F173" s="1011"/>
      <c r="G173" s="1011"/>
      <c r="H173" s="1011"/>
      <c r="I173" s="1011"/>
      <c r="J173" s="1070"/>
      <c r="K173" s="1053">
        <v>1</v>
      </c>
      <c r="L173" s="999"/>
      <c r="M173" s="999"/>
    </row>
    <row r="174" spans="1:13" ht="10.5" hidden="1" customHeight="1">
      <c r="A174" s="1053">
        <v>2</v>
      </c>
      <c r="B174" s="2818"/>
      <c r="C174" s="1009">
        <f t="shared" ref="C174:C179" si="8">C173-1</f>
        <v>-4</v>
      </c>
      <c r="D174" s="1011" t="s">
        <v>1564</v>
      </c>
      <c r="E174" s="1069"/>
      <c r="F174" s="1011"/>
      <c r="G174" s="1011"/>
      <c r="H174" s="1011"/>
      <c r="I174" s="1011"/>
      <c r="J174" s="1070"/>
      <c r="K174" s="1053">
        <v>2</v>
      </c>
      <c r="L174" s="999"/>
      <c r="M174" s="999"/>
    </row>
    <row r="175" spans="1:13" ht="10.5" hidden="1" customHeight="1">
      <c r="A175" s="1053">
        <v>3</v>
      </c>
      <c r="B175" s="2818"/>
      <c r="C175" s="1009">
        <f t="shared" si="8"/>
        <v>-5</v>
      </c>
      <c r="D175" s="1011" t="s">
        <v>1565</v>
      </c>
      <c r="E175" s="1069"/>
      <c r="F175" s="1011"/>
      <c r="G175" s="1011"/>
      <c r="H175" s="1011"/>
      <c r="I175" s="1011"/>
      <c r="J175" s="1070"/>
      <c r="K175" s="1053">
        <v>3</v>
      </c>
      <c r="L175" s="999"/>
      <c r="M175" s="999"/>
    </row>
    <row r="176" spans="1:13" ht="10.5" hidden="1" customHeight="1">
      <c r="A176" s="1053">
        <v>4</v>
      </c>
      <c r="B176" s="2818"/>
      <c r="C176" s="1009">
        <f t="shared" si="8"/>
        <v>-6</v>
      </c>
      <c r="D176" s="1011" t="s">
        <v>1566</v>
      </c>
      <c r="E176" s="1069"/>
      <c r="F176" s="1011"/>
      <c r="G176" s="1011"/>
      <c r="H176" s="1011"/>
      <c r="I176" s="1011"/>
      <c r="J176" s="1070"/>
      <c r="K176" s="1053">
        <v>4</v>
      </c>
      <c r="L176" s="999"/>
      <c r="M176" s="999"/>
    </row>
    <row r="177" spans="1:13" ht="10.5" hidden="1" customHeight="1">
      <c r="A177" s="1053">
        <v>5</v>
      </c>
      <c r="B177" s="2818"/>
      <c r="C177" s="1009">
        <f t="shared" si="8"/>
        <v>-7</v>
      </c>
      <c r="D177" s="1011" t="s">
        <v>1567</v>
      </c>
      <c r="E177" s="1069"/>
      <c r="F177" s="1011"/>
      <c r="G177" s="1011"/>
      <c r="H177" s="1011"/>
      <c r="I177" s="1011"/>
      <c r="J177" s="1070"/>
      <c r="K177" s="1053">
        <v>5</v>
      </c>
      <c r="L177" s="999"/>
      <c r="M177" s="999"/>
    </row>
    <row r="178" spans="1:13" ht="10.5" hidden="1" customHeight="1">
      <c r="A178" s="1053">
        <v>6</v>
      </c>
      <c r="B178" s="2818"/>
      <c r="C178" s="1009">
        <f t="shared" si="8"/>
        <v>-8</v>
      </c>
      <c r="D178" s="1011" t="s">
        <v>1568</v>
      </c>
      <c r="E178" s="1069"/>
      <c r="F178" s="1011"/>
      <c r="G178" s="1011"/>
      <c r="H178" s="1011"/>
      <c r="I178" s="1011"/>
      <c r="J178" s="1070"/>
      <c r="K178" s="1053">
        <v>6</v>
      </c>
      <c r="L178" s="999"/>
      <c r="M178" s="999"/>
    </row>
    <row r="179" spans="1:13" ht="10.5" hidden="1" customHeight="1">
      <c r="A179" s="1053">
        <v>7</v>
      </c>
      <c r="B179" s="2818"/>
      <c r="C179" s="1009">
        <f t="shared" si="8"/>
        <v>-9</v>
      </c>
      <c r="D179" s="1011" t="s">
        <v>1569</v>
      </c>
      <c r="E179" s="1069"/>
      <c r="F179" s="1011"/>
      <c r="G179" s="1011"/>
      <c r="H179" s="1011"/>
      <c r="I179" s="1011"/>
      <c r="J179" s="1070"/>
      <c r="K179" s="1053">
        <v>7</v>
      </c>
      <c r="L179" s="999"/>
      <c r="M179" s="999"/>
    </row>
    <row r="180" spans="1:13" ht="10.5" hidden="1" customHeight="1">
      <c r="A180" s="1053">
        <v>8</v>
      </c>
      <c r="B180" s="2818"/>
      <c r="C180" s="1009">
        <v>-11</v>
      </c>
      <c r="D180" s="1011" t="s">
        <v>1570</v>
      </c>
      <c r="E180" s="1069"/>
      <c r="F180" s="1011"/>
      <c r="G180" s="1011"/>
      <c r="H180" s="1011"/>
      <c r="I180" s="1011"/>
      <c r="J180" s="1070"/>
      <c r="K180" s="1053">
        <v>8</v>
      </c>
      <c r="L180" s="999"/>
      <c r="M180" s="999"/>
    </row>
    <row r="181" spans="1:13" ht="10.5" hidden="1" customHeight="1">
      <c r="A181" s="1053">
        <v>9</v>
      </c>
      <c r="B181" s="2818"/>
      <c r="C181" s="1009">
        <v>-13</v>
      </c>
      <c r="D181" s="1011" t="s">
        <v>1571</v>
      </c>
      <c r="E181" s="1069"/>
      <c r="F181" s="1011"/>
      <c r="G181" s="1011"/>
      <c r="H181" s="1011"/>
      <c r="I181" s="1011"/>
      <c r="J181" s="1070"/>
      <c r="K181" s="1053">
        <v>9</v>
      </c>
      <c r="L181" s="999"/>
      <c r="M181" s="999"/>
    </row>
    <row r="182" spans="1:13" ht="10.5" hidden="1" customHeight="1">
      <c r="A182" s="1053">
        <v>10</v>
      </c>
      <c r="B182" s="2818"/>
      <c r="C182" s="1009">
        <v>-16</v>
      </c>
      <c r="D182" s="1011" t="s">
        <v>1572</v>
      </c>
      <c r="E182" s="1069"/>
      <c r="F182" s="1011"/>
      <c r="G182" s="1011"/>
      <c r="H182" s="1011"/>
      <c r="I182" s="1011"/>
      <c r="J182" s="1070"/>
      <c r="K182" s="1053">
        <v>10</v>
      </c>
      <c r="L182" s="999"/>
      <c r="M182" s="999"/>
    </row>
    <row r="183" spans="1:13" ht="10.5" hidden="1" customHeight="1">
      <c r="A183" s="1053">
        <v>11</v>
      </c>
      <c r="B183" s="2818"/>
      <c r="C183" s="1009">
        <f>C182-1</f>
        <v>-17</v>
      </c>
      <c r="D183" s="1011" t="s">
        <v>1573</v>
      </c>
      <c r="E183" s="1069"/>
      <c r="F183" s="1011"/>
      <c r="G183" s="1011"/>
      <c r="H183" s="1011"/>
      <c r="I183" s="1011"/>
      <c r="J183" s="1070"/>
      <c r="K183" s="1053">
        <v>11</v>
      </c>
      <c r="L183" s="999"/>
      <c r="M183" s="999"/>
    </row>
    <row r="184" spans="1:13" ht="10.5" hidden="1" customHeight="1">
      <c r="A184" s="1053">
        <v>12</v>
      </c>
      <c r="B184" s="2818"/>
      <c r="C184" s="1009">
        <f>C183-1</f>
        <v>-18</v>
      </c>
      <c r="D184" s="1011" t="s">
        <v>1574</v>
      </c>
      <c r="E184" s="1069"/>
      <c r="F184" s="1011"/>
      <c r="G184" s="1011"/>
      <c r="H184" s="1011"/>
      <c r="I184" s="1011"/>
      <c r="J184" s="1070"/>
      <c r="K184" s="1053">
        <v>12</v>
      </c>
      <c r="L184" s="999"/>
      <c r="M184" s="999"/>
    </row>
    <row r="185" spans="1:13" ht="10.5" hidden="1" customHeight="1">
      <c r="A185" s="1053">
        <v>13</v>
      </c>
      <c r="B185" s="2818"/>
      <c r="C185" s="1009">
        <f>C184-1</f>
        <v>-19</v>
      </c>
      <c r="D185" s="1011" t="s">
        <v>1575</v>
      </c>
      <c r="E185" s="1069"/>
      <c r="F185" s="1011"/>
      <c r="G185" s="1011"/>
      <c r="H185" s="1011"/>
      <c r="I185" s="1011"/>
      <c r="J185" s="1070"/>
      <c r="K185" s="1053">
        <v>13</v>
      </c>
      <c r="L185" s="999"/>
      <c r="M185" s="999"/>
    </row>
    <row r="186" spans="1:13" ht="10.5" hidden="1" customHeight="1">
      <c r="A186" s="1053">
        <v>14</v>
      </c>
      <c r="B186" s="2818"/>
      <c r="C186" s="1009">
        <f>C185-1</f>
        <v>-20</v>
      </c>
      <c r="D186" s="1011" t="s">
        <v>1576</v>
      </c>
      <c r="E186" s="1069"/>
      <c r="F186" s="1011"/>
      <c r="G186" s="1011"/>
      <c r="H186" s="1011"/>
      <c r="I186" s="1011"/>
      <c r="J186" s="1070"/>
      <c r="K186" s="1053">
        <v>14</v>
      </c>
      <c r="L186" s="999"/>
      <c r="M186" s="999"/>
    </row>
    <row r="187" spans="1:13" ht="10.5" hidden="1" customHeight="1">
      <c r="A187" s="1053">
        <v>15</v>
      </c>
      <c r="B187" s="2818"/>
      <c r="C187" s="1009">
        <v>-22</v>
      </c>
      <c r="D187" s="1011" t="s">
        <v>1577</v>
      </c>
      <c r="E187" s="1069"/>
      <c r="F187" s="1011"/>
      <c r="G187" s="1011"/>
      <c r="H187" s="1011"/>
      <c r="I187" s="1011"/>
      <c r="J187" s="1070"/>
      <c r="K187" s="1053">
        <v>15</v>
      </c>
      <c r="L187" s="999"/>
      <c r="M187" s="999"/>
    </row>
    <row r="188" spans="1:13" ht="10.5" hidden="1" customHeight="1">
      <c r="A188" s="1053">
        <v>16</v>
      </c>
      <c r="B188" s="2818"/>
      <c r="C188" s="1009">
        <f>C187-1</f>
        <v>-23</v>
      </c>
      <c r="D188" s="1011" t="s">
        <v>1578</v>
      </c>
      <c r="E188" s="1069"/>
      <c r="F188" s="1011"/>
      <c r="G188" s="1011"/>
      <c r="H188" s="1011"/>
      <c r="I188" s="1011"/>
      <c r="J188" s="1070"/>
      <c r="K188" s="1053">
        <v>16</v>
      </c>
      <c r="L188" s="999"/>
      <c r="M188" s="999"/>
    </row>
    <row r="189" spans="1:13" ht="10.5" hidden="1" customHeight="1">
      <c r="A189" s="1053">
        <v>17</v>
      </c>
      <c r="B189" s="2818"/>
      <c r="C189" s="1009">
        <f>C188-1</f>
        <v>-24</v>
      </c>
      <c r="D189" s="1011" t="s">
        <v>1579</v>
      </c>
      <c r="E189" s="1069"/>
      <c r="F189" s="1011"/>
      <c r="G189" s="1011"/>
      <c r="H189" s="1011"/>
      <c r="I189" s="1011"/>
      <c r="J189" s="1070"/>
      <c r="K189" s="1053">
        <v>17</v>
      </c>
      <c r="L189" s="999"/>
      <c r="M189" s="999"/>
    </row>
    <row r="190" spans="1:13" ht="10.5" hidden="1" customHeight="1">
      <c r="A190" s="1053">
        <v>18</v>
      </c>
      <c r="B190" s="2818"/>
      <c r="C190" s="1009">
        <f>C189-1</f>
        <v>-25</v>
      </c>
      <c r="D190" s="1011" t="s">
        <v>1580</v>
      </c>
      <c r="E190" s="1069"/>
      <c r="F190" s="1011"/>
      <c r="G190" s="1011"/>
      <c r="H190" s="1011"/>
      <c r="I190" s="1011"/>
      <c r="J190" s="1070"/>
      <c r="K190" s="1053">
        <v>18</v>
      </c>
      <c r="L190" s="999"/>
      <c r="M190" s="999"/>
    </row>
    <row r="191" spans="1:13" ht="10.5" hidden="1" customHeight="1">
      <c r="A191" s="1053">
        <v>19</v>
      </c>
      <c r="B191" s="2818"/>
      <c r="C191" s="1009">
        <f>C190-1</f>
        <v>-26</v>
      </c>
      <c r="D191" s="1011" t="s">
        <v>1581</v>
      </c>
      <c r="E191" s="1069"/>
      <c r="F191" s="1011"/>
      <c r="G191" s="1011"/>
      <c r="H191" s="1011"/>
      <c r="I191" s="1011"/>
      <c r="J191" s="1070"/>
      <c r="K191" s="1053">
        <v>19</v>
      </c>
      <c r="L191" s="999"/>
      <c r="M191" s="999"/>
    </row>
    <row r="192" spans="1:13" ht="10.5" hidden="1" customHeight="1">
      <c r="A192" s="1053">
        <v>20</v>
      </c>
      <c r="B192" s="2818"/>
      <c r="C192" s="1009">
        <f>C191-1</f>
        <v>-27</v>
      </c>
      <c r="D192" s="1011" t="s">
        <v>1582</v>
      </c>
      <c r="E192" s="1069"/>
      <c r="F192" s="1011"/>
      <c r="G192" s="1011"/>
      <c r="H192" s="1011"/>
      <c r="I192" s="1011"/>
      <c r="J192" s="1070"/>
      <c r="K192" s="1053">
        <v>20</v>
      </c>
      <c r="L192" s="999"/>
      <c r="M192" s="999"/>
    </row>
    <row r="193" spans="1:13" ht="10.5" hidden="1" customHeight="1">
      <c r="A193" s="1053">
        <v>21</v>
      </c>
      <c r="B193" s="2818"/>
      <c r="C193" s="1009">
        <v>-29</v>
      </c>
      <c r="D193" s="1011" t="s">
        <v>1583</v>
      </c>
      <c r="E193" s="1069"/>
      <c r="F193" s="1011"/>
      <c r="G193" s="1011"/>
      <c r="H193" s="1011"/>
      <c r="I193" s="1011"/>
      <c r="J193" s="1070"/>
      <c r="K193" s="1053">
        <v>21</v>
      </c>
      <c r="L193" s="999"/>
      <c r="M193" s="999"/>
    </row>
    <row r="194" spans="1:13" ht="10.5" hidden="1" customHeight="1">
      <c r="A194" s="1053">
        <v>22</v>
      </c>
      <c r="B194" s="2818"/>
      <c r="C194" s="1009">
        <v>-31</v>
      </c>
      <c r="D194" s="1011" t="s">
        <v>1584</v>
      </c>
      <c r="E194" s="1069"/>
      <c r="F194" s="1011"/>
      <c r="G194" s="1011"/>
      <c r="H194" s="1011"/>
      <c r="I194" s="1011"/>
      <c r="J194" s="1070"/>
      <c r="K194" s="1053">
        <v>22</v>
      </c>
      <c r="L194" s="999"/>
      <c r="M194" s="999"/>
    </row>
    <row r="195" spans="1:13" ht="10.5" hidden="1" customHeight="1">
      <c r="A195" s="1053">
        <v>23</v>
      </c>
      <c r="B195" s="2818"/>
      <c r="C195" s="1009">
        <v>-35</v>
      </c>
      <c r="D195" s="1011" t="s">
        <v>1585</v>
      </c>
      <c r="E195" s="1069"/>
      <c r="F195" s="1011"/>
      <c r="G195" s="1011"/>
      <c r="H195" s="1011"/>
      <c r="I195" s="1011"/>
      <c r="J195" s="1070"/>
      <c r="K195" s="1053">
        <v>23</v>
      </c>
      <c r="L195" s="999"/>
      <c r="M195" s="999"/>
    </row>
    <row r="196" spans="1:13" ht="10.5" hidden="1" customHeight="1">
      <c r="A196" s="1053">
        <v>24</v>
      </c>
      <c r="B196" s="2818"/>
      <c r="C196" s="1009">
        <v>-37</v>
      </c>
      <c r="D196" s="1011" t="s">
        <v>1586</v>
      </c>
      <c r="E196" s="1069"/>
      <c r="F196" s="1011"/>
      <c r="G196" s="1011"/>
      <c r="H196" s="1011"/>
      <c r="I196" s="1011"/>
      <c r="J196" s="1070"/>
      <c r="K196" s="1053">
        <v>24</v>
      </c>
      <c r="L196" s="999"/>
      <c r="M196" s="999"/>
    </row>
    <row r="197" spans="1:13" ht="10.5" hidden="1" customHeight="1">
      <c r="A197" s="1053">
        <v>25</v>
      </c>
      <c r="B197" s="2818"/>
      <c r="C197" s="1009">
        <v>-39</v>
      </c>
      <c r="D197" s="1011" t="s">
        <v>1670</v>
      </c>
      <c r="E197" s="1069"/>
      <c r="F197" s="1011"/>
      <c r="G197" s="1011"/>
      <c r="H197" s="1011"/>
      <c r="I197" s="1011"/>
      <c r="J197" s="1070"/>
      <c r="K197" s="1053">
        <v>25</v>
      </c>
      <c r="L197" s="999"/>
      <c r="M197" s="999"/>
    </row>
    <row r="198" spans="1:13" ht="10.5" hidden="1" customHeight="1">
      <c r="A198" s="1053">
        <v>26</v>
      </c>
      <c r="B198" s="2818"/>
      <c r="C198" s="1009">
        <v>-44</v>
      </c>
      <c r="D198" s="1011" t="s">
        <v>1686</v>
      </c>
      <c r="E198" s="1069"/>
      <c r="F198" s="1011"/>
      <c r="G198" s="1011"/>
      <c r="H198" s="1011"/>
      <c r="I198" s="1011"/>
      <c r="J198" s="1070"/>
      <c r="K198" s="1053">
        <v>26</v>
      </c>
      <c r="L198" s="999"/>
      <c r="M198" s="999"/>
    </row>
    <row r="199" spans="1:13" ht="10.5" hidden="1" customHeight="1">
      <c r="A199" s="1053">
        <v>27</v>
      </c>
      <c r="B199" s="2818"/>
      <c r="C199" s="1009">
        <v>-45</v>
      </c>
      <c r="D199" s="1011" t="s">
        <v>1589</v>
      </c>
      <c r="E199" s="1069"/>
      <c r="F199" s="1011"/>
      <c r="G199" s="1011"/>
      <c r="H199" s="1011"/>
      <c r="I199" s="1011"/>
      <c r="J199" s="1070"/>
      <c r="K199" s="1053">
        <v>27</v>
      </c>
      <c r="L199" s="999"/>
      <c r="M199" s="999"/>
    </row>
    <row r="200" spans="1:13" ht="10.5" hidden="1" customHeight="1">
      <c r="A200" s="1053">
        <v>28</v>
      </c>
      <c r="B200" s="2818"/>
      <c r="C200" s="1009"/>
      <c r="D200" s="1011" t="s">
        <v>1639</v>
      </c>
      <c r="E200" s="1069"/>
      <c r="F200" s="1011"/>
      <c r="G200" s="1011"/>
      <c r="H200" s="1011"/>
      <c r="I200" s="1011"/>
      <c r="J200" s="1070"/>
      <c r="K200" s="1053">
        <v>28</v>
      </c>
      <c r="L200" s="999"/>
      <c r="M200" s="999"/>
    </row>
    <row r="201" spans="1:13" ht="10.5" hidden="1" customHeight="1">
      <c r="A201" s="1071">
        <v>29</v>
      </c>
      <c r="B201" s="1071"/>
      <c r="C201" s="1042"/>
      <c r="D201" s="1044" t="s">
        <v>1641</v>
      </c>
      <c r="E201" s="1072"/>
      <c r="F201" s="1073"/>
      <c r="G201" s="1073"/>
      <c r="H201" s="1073"/>
      <c r="I201" s="1073"/>
      <c r="J201" s="1074"/>
      <c r="K201" s="1071">
        <v>29</v>
      </c>
      <c r="L201" s="999"/>
      <c r="M201" s="999"/>
    </row>
    <row r="202" spans="1:13" ht="10.5" hidden="1" customHeight="1">
      <c r="A202" s="1022"/>
      <c r="B202" s="2824"/>
      <c r="C202" s="996"/>
      <c r="D202" s="1021" t="s">
        <v>1642</v>
      </c>
      <c r="E202" s="1075"/>
      <c r="F202" s="998"/>
      <c r="G202" s="998"/>
      <c r="H202" s="998"/>
      <c r="I202" s="998"/>
      <c r="J202" s="1076"/>
      <c r="K202" s="1022"/>
    </row>
    <row r="203" spans="1:13" ht="10.5" hidden="1" customHeight="1">
      <c r="A203" s="1053">
        <v>30</v>
      </c>
      <c r="B203" s="1011"/>
      <c r="C203" s="1009">
        <v>-52</v>
      </c>
      <c r="D203" s="1011" t="s">
        <v>1592</v>
      </c>
      <c r="E203" s="1069"/>
      <c r="F203" s="1011"/>
      <c r="G203" s="1011"/>
      <c r="H203" s="1011"/>
      <c r="I203" s="1011"/>
      <c r="J203" s="1070"/>
      <c r="K203" s="1053">
        <v>30</v>
      </c>
    </row>
    <row r="204" spans="1:13" ht="10.5" hidden="1" customHeight="1">
      <c r="A204" s="1053">
        <v>31</v>
      </c>
      <c r="B204" s="1011"/>
      <c r="C204" s="1009">
        <f t="shared" ref="C204:C210" si="9">C203-1</f>
        <v>-53</v>
      </c>
      <c r="D204" s="1011" t="s">
        <v>1593</v>
      </c>
      <c r="E204" s="1069"/>
      <c r="F204" s="1011"/>
      <c r="G204" s="1011"/>
      <c r="H204" s="1011"/>
      <c r="I204" s="1011"/>
      <c r="J204" s="1070"/>
      <c r="K204" s="1053">
        <v>31</v>
      </c>
    </row>
    <row r="205" spans="1:13" ht="10.5" hidden="1" customHeight="1">
      <c r="A205" s="1053">
        <v>32</v>
      </c>
      <c r="B205" s="2818"/>
      <c r="C205" s="1077">
        <f t="shared" si="9"/>
        <v>-54</v>
      </c>
      <c r="D205" s="1011" t="s">
        <v>1594</v>
      </c>
      <c r="E205" s="1069"/>
      <c r="F205" s="1011"/>
      <c r="G205" s="1011"/>
      <c r="H205" s="1011"/>
      <c r="I205" s="1011"/>
      <c r="J205" s="1070"/>
      <c r="K205" s="1053">
        <v>32</v>
      </c>
    </row>
    <row r="206" spans="1:13" ht="10.5" hidden="1" customHeight="1">
      <c r="A206" s="1053">
        <v>33</v>
      </c>
      <c r="B206" s="1011"/>
      <c r="C206" s="1009">
        <f t="shared" si="9"/>
        <v>-55</v>
      </c>
      <c r="D206" s="1011" t="s">
        <v>1595</v>
      </c>
      <c r="E206" s="1069"/>
      <c r="F206" s="1011"/>
      <c r="G206" s="1011"/>
      <c r="H206" s="1011"/>
      <c r="I206" s="1011"/>
      <c r="J206" s="1070"/>
      <c r="K206" s="1053">
        <v>33</v>
      </c>
    </row>
    <row r="207" spans="1:13" ht="10.5" hidden="1" customHeight="1">
      <c r="A207" s="1053">
        <v>34</v>
      </c>
      <c r="B207" s="1011"/>
      <c r="C207" s="1009">
        <f t="shared" si="9"/>
        <v>-56</v>
      </c>
      <c r="D207" s="1011" t="s">
        <v>174</v>
      </c>
      <c r="E207" s="1069"/>
      <c r="F207" s="1011"/>
      <c r="G207" s="1011"/>
      <c r="H207" s="1011"/>
      <c r="I207" s="1011"/>
      <c r="J207" s="1070"/>
      <c r="K207" s="1053">
        <v>34</v>
      </c>
    </row>
    <row r="208" spans="1:13" ht="10.5" hidden="1" customHeight="1">
      <c r="A208" s="1053">
        <v>35</v>
      </c>
      <c r="B208" s="1011"/>
      <c r="C208" s="1009">
        <f t="shared" si="9"/>
        <v>-57</v>
      </c>
      <c r="D208" s="1011" t="s">
        <v>1596</v>
      </c>
      <c r="E208" s="1069"/>
      <c r="F208" s="1011"/>
      <c r="G208" s="1011"/>
      <c r="H208" s="1011"/>
      <c r="I208" s="1011"/>
      <c r="J208" s="1070"/>
      <c r="K208" s="1053">
        <v>35</v>
      </c>
    </row>
    <row r="209" spans="1:13" ht="10.5" hidden="1" customHeight="1">
      <c r="A209" s="1053">
        <v>36</v>
      </c>
      <c r="B209" s="1011"/>
      <c r="C209" s="1009">
        <f t="shared" si="9"/>
        <v>-58</v>
      </c>
      <c r="D209" s="1011" t="s">
        <v>1597</v>
      </c>
      <c r="E209" s="1069"/>
      <c r="F209" s="1011"/>
      <c r="G209" s="1011"/>
      <c r="H209" s="1011"/>
      <c r="I209" s="1011"/>
      <c r="J209" s="1070"/>
      <c r="K209" s="1053">
        <v>36</v>
      </c>
    </row>
    <row r="210" spans="1:13" ht="10.5" hidden="1" customHeight="1">
      <c r="A210" s="1053">
        <v>37</v>
      </c>
      <c r="B210" s="1011"/>
      <c r="C210" s="1009">
        <f t="shared" si="9"/>
        <v>-59</v>
      </c>
      <c r="D210" s="1011" t="s">
        <v>1672</v>
      </c>
      <c r="E210" s="1069"/>
      <c r="F210" s="1011"/>
      <c r="G210" s="1011"/>
      <c r="H210" s="1011"/>
      <c r="I210" s="1011"/>
      <c r="J210" s="1070"/>
      <c r="K210" s="1053">
        <v>37</v>
      </c>
    </row>
    <row r="211" spans="1:13" ht="10.5" hidden="1" customHeight="1">
      <c r="A211" s="1071">
        <v>38</v>
      </c>
      <c r="B211" s="1071"/>
      <c r="C211" s="1042"/>
      <c r="D211" s="1044" t="s">
        <v>1644</v>
      </c>
      <c r="E211" s="1072"/>
      <c r="F211" s="1073"/>
      <c r="G211" s="1073"/>
      <c r="H211" s="1073"/>
      <c r="I211" s="1073"/>
      <c r="J211" s="1074"/>
      <c r="K211" s="1071">
        <v>38</v>
      </c>
    </row>
    <row r="212" spans="1:13" ht="10.5" hidden="1" customHeight="1">
      <c r="A212" s="1053">
        <v>39</v>
      </c>
      <c r="B212" s="1011"/>
      <c r="C212" s="1009"/>
      <c r="D212" s="1026" t="s">
        <v>1603</v>
      </c>
      <c r="E212" s="1078"/>
      <c r="F212" s="1079"/>
      <c r="G212" s="1079"/>
      <c r="H212" s="1079"/>
      <c r="I212" s="1079"/>
      <c r="J212" s="1080"/>
      <c r="K212" s="1053">
        <v>39</v>
      </c>
    </row>
    <row r="213" spans="1:13" hidden="1">
      <c r="A213" s="2825"/>
      <c r="B213" s="997" t="s">
        <v>1687</v>
      </c>
      <c r="C213" s="2803"/>
      <c r="D213" s="2803"/>
      <c r="E213" s="2803"/>
      <c r="F213" s="2803"/>
      <c r="G213" s="2803"/>
      <c r="H213" s="2803"/>
      <c r="I213" s="2803"/>
      <c r="J213" s="2803"/>
      <c r="K213" s="2824"/>
    </row>
    <row r="214" spans="1:13" hidden="1">
      <c r="A214" s="2803"/>
      <c r="B214" s="2803"/>
      <c r="C214" s="2803"/>
      <c r="D214" s="2803"/>
      <c r="E214" s="2803"/>
      <c r="F214" s="2803"/>
      <c r="G214" s="2803"/>
      <c r="H214" s="2803"/>
      <c r="I214" s="2803"/>
      <c r="J214" s="2803"/>
      <c r="K214" s="1060" t="s">
        <v>165</v>
      </c>
    </row>
    <row r="215" spans="1:13" hidden="1">
      <c r="A215" s="1086" t="s">
        <v>1544</v>
      </c>
      <c r="B215" s="2803"/>
      <c r="C215" s="2803"/>
      <c r="D215" s="2803"/>
      <c r="E215" s="2803"/>
      <c r="F215" s="2803"/>
      <c r="G215" s="2803"/>
      <c r="H215" s="2803"/>
      <c r="I215" s="2803"/>
      <c r="J215" s="2803"/>
      <c r="K215" s="1087">
        <v>41</v>
      </c>
    </row>
    <row r="216" spans="1:13" hidden="1">
      <c r="A216" s="983" t="s">
        <v>1698</v>
      </c>
      <c r="B216" s="984"/>
      <c r="C216" s="984"/>
      <c r="D216" s="985"/>
      <c r="E216" s="985"/>
      <c r="F216" s="985"/>
      <c r="G216" s="985"/>
      <c r="H216" s="985"/>
      <c r="I216" s="985"/>
      <c r="J216" s="985"/>
      <c r="K216" s="986"/>
    </row>
    <row r="217" spans="1:13" hidden="1">
      <c r="A217" s="987" t="s">
        <v>705</v>
      </c>
      <c r="B217" s="988"/>
      <c r="C217" s="988"/>
      <c r="D217" s="988"/>
      <c r="E217" s="988"/>
      <c r="F217" s="988"/>
      <c r="G217" s="988"/>
      <c r="H217" s="988"/>
      <c r="I217" s="988"/>
      <c r="J217" s="988"/>
      <c r="K217" s="989"/>
    </row>
    <row r="218" spans="1:13" ht="5.0999999999999996" hidden="1" customHeight="1">
      <c r="A218" s="1081"/>
      <c r="B218" s="992"/>
      <c r="C218" s="992"/>
      <c r="D218" s="992"/>
      <c r="E218" s="992"/>
      <c r="F218" s="992"/>
      <c r="G218" s="992"/>
      <c r="H218" s="992"/>
      <c r="I218" s="992"/>
      <c r="J218" s="992"/>
      <c r="K218" s="993"/>
      <c r="L218" s="999"/>
      <c r="M218" s="999"/>
    </row>
    <row r="219" spans="1:13" hidden="1">
      <c r="A219" s="994" t="s">
        <v>384</v>
      </c>
      <c r="B219" s="997" t="s">
        <v>1699</v>
      </c>
      <c r="C219" s="997"/>
      <c r="D219" s="997"/>
      <c r="E219" s="997"/>
      <c r="F219" s="997"/>
      <c r="G219" s="997"/>
      <c r="H219" s="997"/>
      <c r="I219" s="997"/>
      <c r="J219" s="997"/>
      <c r="K219" s="998"/>
      <c r="L219" s="999"/>
      <c r="M219" s="999"/>
    </row>
    <row r="220" spans="1:13" hidden="1">
      <c r="A220" s="1061" t="s">
        <v>1700</v>
      </c>
      <c r="B220" s="997"/>
      <c r="C220" s="997"/>
      <c r="D220" s="997"/>
      <c r="E220" s="997"/>
      <c r="F220" s="997"/>
      <c r="G220" s="997"/>
      <c r="H220" s="997"/>
      <c r="I220" s="997"/>
      <c r="J220" s="997"/>
      <c r="K220" s="998"/>
      <c r="L220" s="999"/>
      <c r="M220" s="999"/>
    </row>
    <row r="221" spans="1:13" ht="5.0999999999999996" hidden="1" customHeight="1">
      <c r="A221" s="1061"/>
      <c r="B221" s="997"/>
      <c r="C221" s="997"/>
      <c r="D221" s="997"/>
      <c r="E221" s="997"/>
      <c r="F221" s="997"/>
      <c r="G221" s="997"/>
      <c r="H221" s="997"/>
      <c r="I221" s="997"/>
      <c r="J221" s="997"/>
      <c r="K221" s="998"/>
      <c r="L221" s="999"/>
      <c r="M221" s="999"/>
    </row>
    <row r="222" spans="1:13" hidden="1">
      <c r="A222" s="994" t="s">
        <v>385</v>
      </c>
      <c r="B222" s="997" t="s">
        <v>1701</v>
      </c>
      <c r="C222" s="997"/>
      <c r="D222" s="997"/>
      <c r="E222" s="997"/>
      <c r="F222" s="997"/>
      <c r="G222" s="997"/>
      <c r="H222" s="997"/>
      <c r="I222" s="997"/>
      <c r="J222" s="997"/>
      <c r="K222" s="998"/>
      <c r="L222" s="999"/>
      <c r="M222" s="999"/>
    </row>
    <row r="223" spans="1:13" hidden="1">
      <c r="A223" s="1061" t="s">
        <v>1702</v>
      </c>
      <c r="B223" s="997"/>
      <c r="C223" s="997"/>
      <c r="D223" s="997"/>
      <c r="E223" s="997"/>
      <c r="F223" s="997"/>
      <c r="G223" s="997"/>
      <c r="H223" s="997"/>
      <c r="I223" s="997"/>
      <c r="J223" s="997"/>
      <c r="K223" s="998"/>
      <c r="L223" s="999"/>
      <c r="M223" s="999"/>
    </row>
    <row r="224" spans="1:13" hidden="1">
      <c r="A224" s="1061" t="s">
        <v>1703</v>
      </c>
      <c r="B224" s="997"/>
      <c r="C224" s="997"/>
      <c r="D224" s="997"/>
      <c r="E224" s="997"/>
      <c r="F224" s="997"/>
      <c r="G224" s="997"/>
      <c r="H224" s="997"/>
      <c r="I224" s="997"/>
      <c r="J224" s="997"/>
      <c r="K224" s="998"/>
      <c r="L224" s="999"/>
      <c r="M224" s="999"/>
    </row>
    <row r="225" spans="1:13" ht="5.0999999999999996" hidden="1" customHeight="1">
      <c r="A225" s="1061"/>
      <c r="B225" s="997"/>
      <c r="C225" s="997"/>
      <c r="D225" s="997"/>
      <c r="E225" s="997"/>
      <c r="F225" s="997"/>
      <c r="G225" s="997"/>
      <c r="H225" s="997"/>
      <c r="I225" s="997"/>
      <c r="J225" s="997"/>
      <c r="K225" s="998"/>
      <c r="L225" s="999"/>
      <c r="M225" s="999"/>
    </row>
    <row r="226" spans="1:13" hidden="1">
      <c r="A226" s="994" t="s">
        <v>386</v>
      </c>
      <c r="B226" s="997" t="s">
        <v>1692</v>
      </c>
      <c r="C226" s="997"/>
      <c r="D226" s="997"/>
      <c r="E226" s="997"/>
      <c r="F226" s="997"/>
      <c r="G226" s="997"/>
      <c r="H226" s="997"/>
      <c r="I226" s="997"/>
      <c r="J226" s="997"/>
      <c r="K226" s="998"/>
      <c r="L226" s="999"/>
      <c r="M226" s="999"/>
    </row>
    <row r="227" spans="1:13" hidden="1">
      <c r="A227" s="1082" t="s">
        <v>1693</v>
      </c>
      <c r="B227" s="997"/>
      <c r="C227" s="997"/>
      <c r="D227" s="997"/>
      <c r="E227" s="997"/>
      <c r="F227" s="997"/>
      <c r="G227" s="997"/>
      <c r="H227" s="997"/>
      <c r="I227" s="997"/>
      <c r="J227" s="997"/>
      <c r="K227" s="998"/>
      <c r="L227" s="999"/>
      <c r="M227" s="999"/>
    </row>
    <row r="228" spans="1:13" ht="5.0999999999999996" hidden="1" customHeight="1">
      <c r="A228" s="1061"/>
      <c r="B228" s="997"/>
      <c r="C228" s="997"/>
      <c r="D228" s="997"/>
      <c r="E228" s="997"/>
      <c r="F228" s="997"/>
      <c r="G228" s="997"/>
      <c r="H228" s="997"/>
      <c r="I228" s="997"/>
      <c r="J228" s="997"/>
      <c r="K228" s="998"/>
      <c r="L228" s="999"/>
      <c r="M228" s="999"/>
    </row>
    <row r="229" spans="1:13" hidden="1">
      <c r="A229" s="994" t="s">
        <v>387</v>
      </c>
      <c r="B229" s="997" t="s">
        <v>1704</v>
      </c>
      <c r="C229" s="997"/>
      <c r="D229" s="997"/>
      <c r="E229" s="997"/>
      <c r="F229" s="997"/>
      <c r="G229" s="997"/>
      <c r="H229" s="997"/>
      <c r="I229" s="997"/>
      <c r="J229" s="997"/>
      <c r="K229" s="998"/>
      <c r="L229" s="999"/>
      <c r="M229" s="999"/>
    </row>
    <row r="230" spans="1:13" hidden="1">
      <c r="A230" s="1061" t="s">
        <v>1697</v>
      </c>
      <c r="B230" s="997"/>
      <c r="C230" s="997"/>
      <c r="D230" s="997"/>
      <c r="E230" s="997"/>
      <c r="F230" s="997"/>
      <c r="G230" s="997"/>
      <c r="H230" s="997"/>
      <c r="I230" s="997"/>
      <c r="J230" s="997"/>
      <c r="K230" s="998"/>
      <c r="L230" s="999"/>
      <c r="M230" s="999"/>
    </row>
    <row r="231" spans="1:13" ht="5.0999999999999996" hidden="1" customHeight="1">
      <c r="A231" s="1062"/>
      <c r="B231" s="1010"/>
      <c r="C231" s="1010"/>
      <c r="D231" s="1010"/>
      <c r="E231" s="1010"/>
      <c r="F231" s="1010"/>
      <c r="G231" s="1010"/>
      <c r="H231" s="1010"/>
      <c r="I231" s="1010"/>
      <c r="J231" s="1010"/>
      <c r="K231" s="1011"/>
      <c r="L231" s="999"/>
      <c r="M231" s="999"/>
    </row>
    <row r="232" spans="1:13" ht="10.5" hidden="1" customHeight="1">
      <c r="A232" s="1012"/>
      <c r="B232" s="1013"/>
      <c r="C232" s="991"/>
      <c r="D232" s="993"/>
      <c r="E232" s="1063"/>
      <c r="F232" s="1064" t="s">
        <v>1658</v>
      </c>
      <c r="G232" s="1065"/>
      <c r="H232" s="1064" t="s">
        <v>1659</v>
      </c>
      <c r="I232" s="1065"/>
      <c r="J232" s="993"/>
      <c r="K232" s="1012"/>
      <c r="L232" s="999"/>
      <c r="M232" s="999"/>
    </row>
    <row r="233" spans="1:13" ht="10.5" hidden="1" customHeight="1">
      <c r="A233" s="1017"/>
      <c r="B233" s="1018"/>
      <c r="C233" s="996"/>
      <c r="D233" s="998"/>
      <c r="E233" s="1017" t="s">
        <v>1353</v>
      </c>
      <c r="F233" s="987" t="s">
        <v>1660</v>
      </c>
      <c r="G233" s="989"/>
      <c r="H233" s="987" t="s">
        <v>1660</v>
      </c>
      <c r="I233" s="989"/>
      <c r="J233" s="1021" t="s">
        <v>1353</v>
      </c>
      <c r="K233" s="1017"/>
      <c r="L233" s="999"/>
      <c r="M233" s="999"/>
    </row>
    <row r="234" spans="1:13" ht="10.5" hidden="1" customHeight="1">
      <c r="A234" s="1017" t="s">
        <v>636</v>
      </c>
      <c r="B234" s="1018" t="s">
        <v>778</v>
      </c>
      <c r="C234" s="996"/>
      <c r="D234" s="998"/>
      <c r="E234" s="1017" t="s">
        <v>1661</v>
      </c>
      <c r="F234" s="1017" t="s">
        <v>1662</v>
      </c>
      <c r="G234" s="1017"/>
      <c r="H234" s="1017"/>
      <c r="I234" s="1017"/>
      <c r="J234" s="1021" t="s">
        <v>1485</v>
      </c>
      <c r="K234" s="1017" t="s">
        <v>636</v>
      </c>
      <c r="L234" s="999"/>
      <c r="M234" s="999"/>
    </row>
    <row r="235" spans="1:13" ht="10.5" hidden="1" customHeight="1">
      <c r="A235" s="1017" t="s">
        <v>639</v>
      </c>
      <c r="B235" s="1018" t="s">
        <v>782</v>
      </c>
      <c r="C235" s="996"/>
      <c r="D235" s="1021" t="s">
        <v>779</v>
      </c>
      <c r="E235" s="1017" t="s">
        <v>1480</v>
      </c>
      <c r="F235" s="1017" t="s">
        <v>1663</v>
      </c>
      <c r="G235" s="1017" t="s">
        <v>1664</v>
      </c>
      <c r="H235" s="1017" t="s">
        <v>1665</v>
      </c>
      <c r="I235" s="1017" t="s">
        <v>1664</v>
      </c>
      <c r="J235" s="1021" t="s">
        <v>1666</v>
      </c>
      <c r="K235" s="1017" t="s">
        <v>639</v>
      </c>
      <c r="L235" s="999"/>
      <c r="M235" s="999"/>
    </row>
    <row r="236" spans="1:13" ht="10.5" hidden="1" customHeight="1">
      <c r="A236" s="1022"/>
      <c r="B236" s="1022"/>
      <c r="C236" s="997"/>
      <c r="D236" s="998"/>
      <c r="E236" s="1017" t="s">
        <v>783</v>
      </c>
      <c r="F236" s="1017" t="s">
        <v>913</v>
      </c>
      <c r="G236" s="1017" t="s">
        <v>1667</v>
      </c>
      <c r="H236" s="1017"/>
      <c r="I236" s="1017" t="s">
        <v>1668</v>
      </c>
      <c r="J236" s="1021" t="s">
        <v>1669</v>
      </c>
      <c r="K236" s="1022"/>
      <c r="L236" s="999"/>
      <c r="M236" s="999"/>
    </row>
    <row r="237" spans="1:13" ht="10.5" hidden="1" customHeight="1">
      <c r="A237" s="1024"/>
      <c r="B237" s="1024"/>
      <c r="C237" s="1010"/>
      <c r="D237" s="1026" t="s">
        <v>648</v>
      </c>
      <c r="E237" s="1053" t="s">
        <v>649</v>
      </c>
      <c r="F237" s="1053" t="s">
        <v>650</v>
      </c>
      <c r="G237" s="1053" t="s">
        <v>651</v>
      </c>
      <c r="H237" s="1053" t="s">
        <v>652</v>
      </c>
      <c r="I237" s="1053" t="s">
        <v>653</v>
      </c>
      <c r="J237" s="1053" t="s">
        <v>1083</v>
      </c>
      <c r="K237" s="1024"/>
      <c r="L237" s="999"/>
      <c r="M237" s="999"/>
    </row>
    <row r="238" spans="1:13" hidden="1">
      <c r="A238" s="1022"/>
      <c r="B238" s="998"/>
      <c r="C238" s="2803"/>
      <c r="D238" s="1021" t="s">
        <v>1634</v>
      </c>
      <c r="E238" s="1083"/>
      <c r="F238" s="1084"/>
      <c r="G238" s="1084"/>
      <c r="H238" s="1084"/>
      <c r="I238" s="1084"/>
      <c r="J238" s="1085"/>
      <c r="K238" s="1022"/>
      <c r="L238" s="999"/>
      <c r="M238" s="999"/>
    </row>
    <row r="239" spans="1:13" ht="10.5" hidden="1" customHeight="1">
      <c r="A239" s="1053">
        <v>1</v>
      </c>
      <c r="B239" s="2818"/>
      <c r="C239" s="1009">
        <v>-3</v>
      </c>
      <c r="D239" s="1011" t="s">
        <v>1563</v>
      </c>
      <c r="E239" s="1069"/>
      <c r="F239" s="1011"/>
      <c r="G239" s="1011"/>
      <c r="H239" s="1011"/>
      <c r="I239" s="1011"/>
      <c r="J239" s="1070"/>
      <c r="K239" s="1053">
        <v>1</v>
      </c>
      <c r="L239" s="999"/>
      <c r="M239" s="999"/>
    </row>
    <row r="240" spans="1:13" ht="10.5" hidden="1" customHeight="1">
      <c r="A240" s="1053">
        <v>2</v>
      </c>
      <c r="B240" s="2818"/>
      <c r="C240" s="1009">
        <f t="shared" ref="C240:C245" si="10">C239-1</f>
        <v>-4</v>
      </c>
      <c r="D240" s="1011" t="s">
        <v>1564</v>
      </c>
      <c r="E240" s="1069"/>
      <c r="F240" s="1011"/>
      <c r="G240" s="1011"/>
      <c r="H240" s="1011"/>
      <c r="I240" s="1011"/>
      <c r="J240" s="1070"/>
      <c r="K240" s="1053">
        <v>2</v>
      </c>
      <c r="L240" s="999"/>
      <c r="M240" s="999"/>
    </row>
    <row r="241" spans="1:13" ht="10.5" hidden="1" customHeight="1">
      <c r="A241" s="1053">
        <v>3</v>
      </c>
      <c r="B241" s="2818"/>
      <c r="C241" s="1009">
        <f t="shared" si="10"/>
        <v>-5</v>
      </c>
      <c r="D241" s="1011" t="s">
        <v>1565</v>
      </c>
      <c r="E241" s="1069"/>
      <c r="F241" s="1011"/>
      <c r="G241" s="1011"/>
      <c r="H241" s="1011"/>
      <c r="I241" s="1011"/>
      <c r="J241" s="1070"/>
      <c r="K241" s="1053">
        <v>3</v>
      </c>
      <c r="L241" s="999"/>
      <c r="M241" s="999"/>
    </row>
    <row r="242" spans="1:13" ht="10.5" hidden="1" customHeight="1">
      <c r="A242" s="1053">
        <v>4</v>
      </c>
      <c r="B242" s="2818"/>
      <c r="C242" s="1009">
        <f t="shared" si="10"/>
        <v>-6</v>
      </c>
      <c r="D242" s="1011" t="s">
        <v>1566</v>
      </c>
      <c r="E242" s="1069"/>
      <c r="F242" s="1011"/>
      <c r="G242" s="1011"/>
      <c r="H242" s="1011"/>
      <c r="I242" s="1011"/>
      <c r="J242" s="1070"/>
      <c r="K242" s="1053">
        <v>4</v>
      </c>
      <c r="L242" s="999"/>
      <c r="M242" s="999"/>
    </row>
    <row r="243" spans="1:13" ht="10.5" hidden="1" customHeight="1">
      <c r="A243" s="1053">
        <v>5</v>
      </c>
      <c r="B243" s="2818"/>
      <c r="C243" s="1009">
        <f t="shared" si="10"/>
        <v>-7</v>
      </c>
      <c r="D243" s="1011" t="s">
        <v>1567</v>
      </c>
      <c r="E243" s="1069"/>
      <c r="F243" s="1011"/>
      <c r="G243" s="1011"/>
      <c r="H243" s="1011"/>
      <c r="I243" s="1011"/>
      <c r="J243" s="1070"/>
      <c r="K243" s="1053">
        <v>5</v>
      </c>
      <c r="L243" s="999"/>
      <c r="M243" s="999"/>
    </row>
    <row r="244" spans="1:13" ht="10.5" hidden="1" customHeight="1">
      <c r="A244" s="1053">
        <v>6</v>
      </c>
      <c r="B244" s="2818"/>
      <c r="C244" s="1009">
        <f t="shared" si="10"/>
        <v>-8</v>
      </c>
      <c r="D244" s="1011" t="s">
        <v>1568</v>
      </c>
      <c r="E244" s="1069"/>
      <c r="F244" s="1011"/>
      <c r="G244" s="1011"/>
      <c r="H244" s="1011"/>
      <c r="I244" s="1011"/>
      <c r="J244" s="1070"/>
      <c r="K244" s="1053">
        <v>6</v>
      </c>
      <c r="L244" s="999"/>
      <c r="M244" s="999"/>
    </row>
    <row r="245" spans="1:13" ht="10.5" hidden="1" customHeight="1">
      <c r="A245" s="1053">
        <v>7</v>
      </c>
      <c r="B245" s="2818"/>
      <c r="C245" s="1009">
        <f t="shared" si="10"/>
        <v>-9</v>
      </c>
      <c r="D245" s="1011" t="s">
        <v>1569</v>
      </c>
      <c r="E245" s="1069"/>
      <c r="F245" s="1011"/>
      <c r="G245" s="1011"/>
      <c r="H245" s="1011"/>
      <c r="I245" s="1011"/>
      <c r="J245" s="1070"/>
      <c r="K245" s="1053">
        <v>7</v>
      </c>
      <c r="L245" s="999"/>
      <c r="M245" s="999"/>
    </row>
    <row r="246" spans="1:13" ht="10.5" hidden="1" customHeight="1">
      <c r="A246" s="1053">
        <v>8</v>
      </c>
      <c r="B246" s="2818"/>
      <c r="C246" s="1009">
        <v>-11</v>
      </c>
      <c r="D246" s="1011" t="s">
        <v>1570</v>
      </c>
      <c r="E246" s="1069"/>
      <c r="F246" s="1011"/>
      <c r="G246" s="1011"/>
      <c r="H246" s="1011"/>
      <c r="I246" s="1011"/>
      <c r="J246" s="1070"/>
      <c r="K246" s="1053">
        <v>8</v>
      </c>
      <c r="L246" s="999"/>
      <c r="M246" s="999"/>
    </row>
    <row r="247" spans="1:13" ht="10.5" hidden="1" customHeight="1">
      <c r="A247" s="1053">
        <v>9</v>
      </c>
      <c r="B247" s="2818"/>
      <c r="C247" s="1009">
        <v>-13</v>
      </c>
      <c r="D247" s="1011" t="s">
        <v>1571</v>
      </c>
      <c r="E247" s="1069"/>
      <c r="F247" s="1011"/>
      <c r="G247" s="1011"/>
      <c r="H247" s="1011"/>
      <c r="I247" s="1011"/>
      <c r="J247" s="1070"/>
      <c r="K247" s="1053">
        <v>9</v>
      </c>
      <c r="L247" s="999"/>
      <c r="M247" s="999"/>
    </row>
    <row r="248" spans="1:13" ht="10.5" hidden="1" customHeight="1">
      <c r="A248" s="1053">
        <v>10</v>
      </c>
      <c r="B248" s="2818"/>
      <c r="C248" s="1009">
        <v>-16</v>
      </c>
      <c r="D248" s="1011" t="s">
        <v>1572</v>
      </c>
      <c r="E248" s="1069"/>
      <c r="F248" s="1011"/>
      <c r="G248" s="1011"/>
      <c r="H248" s="1011"/>
      <c r="I248" s="1011"/>
      <c r="J248" s="1070"/>
      <c r="K248" s="1053">
        <v>10</v>
      </c>
      <c r="L248" s="999"/>
      <c r="M248" s="999"/>
    </row>
    <row r="249" spans="1:13" ht="10.5" hidden="1" customHeight="1">
      <c r="A249" s="1053">
        <v>11</v>
      </c>
      <c r="B249" s="2818"/>
      <c r="C249" s="1009">
        <f>C248-1</f>
        <v>-17</v>
      </c>
      <c r="D249" s="1011" t="s">
        <v>1573</v>
      </c>
      <c r="E249" s="1069"/>
      <c r="F249" s="1011"/>
      <c r="G249" s="1011"/>
      <c r="H249" s="1011"/>
      <c r="I249" s="1011"/>
      <c r="J249" s="1070"/>
      <c r="K249" s="1053">
        <v>11</v>
      </c>
      <c r="L249" s="999"/>
      <c r="M249" s="999"/>
    </row>
    <row r="250" spans="1:13" ht="10.5" hidden="1" customHeight="1">
      <c r="A250" s="1053">
        <v>12</v>
      </c>
      <c r="B250" s="2818"/>
      <c r="C250" s="1009">
        <f>C249-1</f>
        <v>-18</v>
      </c>
      <c r="D250" s="1011" t="s">
        <v>1574</v>
      </c>
      <c r="E250" s="1069"/>
      <c r="F250" s="1011"/>
      <c r="G250" s="1011"/>
      <c r="H250" s="1011"/>
      <c r="I250" s="1011"/>
      <c r="J250" s="1070"/>
      <c r="K250" s="1053">
        <v>12</v>
      </c>
      <c r="L250" s="999"/>
      <c r="M250" s="999"/>
    </row>
    <row r="251" spans="1:13" ht="10.5" hidden="1" customHeight="1">
      <c r="A251" s="1053">
        <v>13</v>
      </c>
      <c r="B251" s="2818"/>
      <c r="C251" s="1009">
        <f>C250-1</f>
        <v>-19</v>
      </c>
      <c r="D251" s="1011" t="s">
        <v>1575</v>
      </c>
      <c r="E251" s="1069"/>
      <c r="F251" s="1011"/>
      <c r="G251" s="1011"/>
      <c r="H251" s="1011"/>
      <c r="I251" s="1011"/>
      <c r="J251" s="1070"/>
      <c r="K251" s="1053">
        <v>13</v>
      </c>
      <c r="L251" s="999"/>
      <c r="M251" s="999"/>
    </row>
    <row r="252" spans="1:13" ht="10.5" hidden="1" customHeight="1">
      <c r="A252" s="1053">
        <v>14</v>
      </c>
      <c r="B252" s="2818"/>
      <c r="C252" s="1009">
        <f>C251-1</f>
        <v>-20</v>
      </c>
      <c r="D252" s="1011" t="s">
        <v>1576</v>
      </c>
      <c r="E252" s="1069"/>
      <c r="F252" s="1011"/>
      <c r="G252" s="1011"/>
      <c r="H252" s="1011"/>
      <c r="I252" s="1011"/>
      <c r="J252" s="1070"/>
      <c r="K252" s="1053">
        <v>14</v>
      </c>
      <c r="L252" s="999"/>
      <c r="M252" s="999"/>
    </row>
    <row r="253" spans="1:13" ht="10.5" hidden="1" customHeight="1">
      <c r="A253" s="1053">
        <v>15</v>
      </c>
      <c r="B253" s="2818"/>
      <c r="C253" s="1009">
        <v>-22</v>
      </c>
      <c r="D253" s="1011" t="s">
        <v>1577</v>
      </c>
      <c r="E253" s="1069"/>
      <c r="F253" s="1011"/>
      <c r="G253" s="1011"/>
      <c r="H253" s="1011"/>
      <c r="I253" s="1011"/>
      <c r="J253" s="1070"/>
      <c r="K253" s="1053">
        <v>15</v>
      </c>
      <c r="L253" s="999"/>
      <c r="M253" s="999"/>
    </row>
    <row r="254" spans="1:13" ht="10.5" hidden="1" customHeight="1">
      <c r="A254" s="1053">
        <v>16</v>
      </c>
      <c r="B254" s="2818"/>
      <c r="C254" s="1009">
        <f>C253-1</f>
        <v>-23</v>
      </c>
      <c r="D254" s="1011" t="s">
        <v>1578</v>
      </c>
      <c r="E254" s="1069"/>
      <c r="F254" s="1011"/>
      <c r="G254" s="1011"/>
      <c r="H254" s="1011"/>
      <c r="I254" s="1011"/>
      <c r="J254" s="1070"/>
      <c r="K254" s="1053">
        <v>16</v>
      </c>
      <c r="L254" s="999"/>
      <c r="M254" s="999"/>
    </row>
    <row r="255" spans="1:13" ht="10.5" hidden="1" customHeight="1">
      <c r="A255" s="1053">
        <v>17</v>
      </c>
      <c r="B255" s="2818"/>
      <c r="C255" s="1009">
        <f>C254-1</f>
        <v>-24</v>
      </c>
      <c r="D255" s="1011" t="s">
        <v>1579</v>
      </c>
      <c r="E255" s="1069"/>
      <c r="F255" s="1011"/>
      <c r="G255" s="1011"/>
      <c r="H255" s="1011"/>
      <c r="I255" s="1011"/>
      <c r="J255" s="1070"/>
      <c r="K255" s="1053">
        <v>17</v>
      </c>
      <c r="L255" s="999"/>
      <c r="M255" s="999"/>
    </row>
    <row r="256" spans="1:13" ht="10.5" hidden="1" customHeight="1">
      <c r="A256" s="1053">
        <v>18</v>
      </c>
      <c r="B256" s="2818"/>
      <c r="C256" s="1009">
        <f>C255-1</f>
        <v>-25</v>
      </c>
      <c r="D256" s="1011" t="s">
        <v>1580</v>
      </c>
      <c r="E256" s="1069"/>
      <c r="F256" s="1011"/>
      <c r="G256" s="1011"/>
      <c r="H256" s="1011"/>
      <c r="I256" s="1011"/>
      <c r="J256" s="1070"/>
      <c r="K256" s="1053">
        <v>18</v>
      </c>
      <c r="L256" s="999"/>
      <c r="M256" s="999"/>
    </row>
    <row r="257" spans="1:13" ht="10.5" hidden="1" customHeight="1">
      <c r="A257" s="1053">
        <v>19</v>
      </c>
      <c r="B257" s="2818"/>
      <c r="C257" s="1009">
        <f>C256-1</f>
        <v>-26</v>
      </c>
      <c r="D257" s="1011" t="s">
        <v>1581</v>
      </c>
      <c r="E257" s="1069"/>
      <c r="F257" s="1011"/>
      <c r="G257" s="1011"/>
      <c r="H257" s="1011"/>
      <c r="I257" s="1011"/>
      <c r="J257" s="1070"/>
      <c r="K257" s="1053">
        <v>19</v>
      </c>
      <c r="L257" s="999"/>
      <c r="M257" s="999"/>
    </row>
    <row r="258" spans="1:13" ht="10.5" hidden="1" customHeight="1">
      <c r="A258" s="1053">
        <v>20</v>
      </c>
      <c r="B258" s="2818"/>
      <c r="C258" s="1009">
        <f>C257-1</f>
        <v>-27</v>
      </c>
      <c r="D258" s="1011" t="s">
        <v>1582</v>
      </c>
      <c r="E258" s="1069"/>
      <c r="F258" s="1011"/>
      <c r="G258" s="1011"/>
      <c r="H258" s="1011"/>
      <c r="I258" s="1011"/>
      <c r="J258" s="1070"/>
      <c r="K258" s="1053">
        <v>20</v>
      </c>
      <c r="L258" s="999"/>
      <c r="M258" s="999"/>
    </row>
    <row r="259" spans="1:13" ht="10.5" hidden="1" customHeight="1">
      <c r="A259" s="1053">
        <v>21</v>
      </c>
      <c r="B259" s="2818"/>
      <c r="C259" s="1009">
        <v>-29</v>
      </c>
      <c r="D259" s="1011" t="s">
        <v>1583</v>
      </c>
      <c r="E259" s="1069"/>
      <c r="F259" s="1011"/>
      <c r="G259" s="1011"/>
      <c r="H259" s="1011"/>
      <c r="I259" s="1011"/>
      <c r="J259" s="1070"/>
      <c r="K259" s="1053">
        <v>21</v>
      </c>
      <c r="L259" s="999"/>
      <c r="M259" s="999"/>
    </row>
    <row r="260" spans="1:13" ht="10.5" hidden="1" customHeight="1">
      <c r="A260" s="1053">
        <v>22</v>
      </c>
      <c r="B260" s="2818"/>
      <c r="C260" s="1009">
        <v>-31</v>
      </c>
      <c r="D260" s="1011" t="s">
        <v>1584</v>
      </c>
      <c r="E260" s="1069"/>
      <c r="F260" s="1011"/>
      <c r="G260" s="1011"/>
      <c r="H260" s="1011"/>
      <c r="I260" s="1011"/>
      <c r="J260" s="1070"/>
      <c r="K260" s="1053">
        <v>22</v>
      </c>
      <c r="L260" s="999"/>
      <c r="M260" s="999"/>
    </row>
    <row r="261" spans="1:13" ht="10.5" hidden="1" customHeight="1">
      <c r="A261" s="1053">
        <v>23</v>
      </c>
      <c r="B261" s="2818"/>
      <c r="C261" s="1009">
        <v>-35</v>
      </c>
      <c r="D261" s="1011" t="s">
        <v>1585</v>
      </c>
      <c r="E261" s="1069"/>
      <c r="F261" s="1011"/>
      <c r="G261" s="1011"/>
      <c r="H261" s="1011"/>
      <c r="I261" s="1011"/>
      <c r="J261" s="1070"/>
      <c r="K261" s="1053">
        <v>23</v>
      </c>
      <c r="L261" s="999"/>
      <c r="M261" s="999"/>
    </row>
    <row r="262" spans="1:13" ht="10.5" hidden="1" customHeight="1">
      <c r="A262" s="1053">
        <v>24</v>
      </c>
      <c r="B262" s="2818"/>
      <c r="C262" s="1009">
        <v>-37</v>
      </c>
      <c r="D262" s="1011" t="s">
        <v>1586</v>
      </c>
      <c r="E262" s="1069"/>
      <c r="F262" s="1011"/>
      <c r="G262" s="1011"/>
      <c r="H262" s="1011"/>
      <c r="I262" s="1011"/>
      <c r="J262" s="1070"/>
      <c r="K262" s="1053">
        <v>24</v>
      </c>
      <c r="L262" s="999"/>
      <c r="M262" s="999"/>
    </row>
    <row r="263" spans="1:13" ht="10.5" hidden="1" customHeight="1">
      <c r="A263" s="1053">
        <v>25</v>
      </c>
      <c r="B263" s="2818"/>
      <c r="C263" s="1009">
        <v>-39</v>
      </c>
      <c r="D263" s="1011" t="s">
        <v>1670</v>
      </c>
      <c r="E263" s="1069"/>
      <c r="F263" s="1011"/>
      <c r="G263" s="1011"/>
      <c r="H263" s="1011"/>
      <c r="I263" s="1011"/>
      <c r="J263" s="1070"/>
      <c r="K263" s="1053">
        <v>25</v>
      </c>
      <c r="L263" s="999"/>
      <c r="M263" s="999"/>
    </row>
    <row r="264" spans="1:13" ht="10.5" hidden="1" customHeight="1">
      <c r="A264" s="1053">
        <v>26</v>
      </c>
      <c r="B264" s="2818"/>
      <c r="C264" s="1009">
        <v>-44</v>
      </c>
      <c r="D264" s="1011" t="s">
        <v>1686</v>
      </c>
      <c r="E264" s="1069"/>
      <c r="F264" s="1011"/>
      <c r="G264" s="1011"/>
      <c r="H264" s="1011"/>
      <c r="I264" s="1011"/>
      <c r="J264" s="1070"/>
      <c r="K264" s="1053">
        <v>26</v>
      </c>
      <c r="L264" s="999"/>
      <c r="M264" s="999"/>
    </row>
    <row r="265" spans="1:13" ht="10.5" hidden="1" customHeight="1">
      <c r="A265" s="1053">
        <v>27</v>
      </c>
      <c r="B265" s="2818"/>
      <c r="C265" s="1009">
        <v>-45</v>
      </c>
      <c r="D265" s="1011" t="s">
        <v>1589</v>
      </c>
      <c r="E265" s="1069"/>
      <c r="F265" s="1011"/>
      <c r="G265" s="1011"/>
      <c r="H265" s="1011"/>
      <c r="I265" s="1011"/>
      <c r="J265" s="1070"/>
      <c r="K265" s="1053">
        <v>27</v>
      </c>
      <c r="L265" s="999"/>
      <c r="M265" s="999"/>
    </row>
    <row r="266" spans="1:13" ht="10.5" hidden="1" customHeight="1">
      <c r="A266" s="1053">
        <v>28</v>
      </c>
      <c r="B266" s="2818"/>
      <c r="C266" s="1009"/>
      <c r="D266" s="1011" t="s">
        <v>1639</v>
      </c>
      <c r="E266" s="1069"/>
      <c r="F266" s="1011"/>
      <c r="G266" s="1011"/>
      <c r="H266" s="1011"/>
      <c r="I266" s="1011"/>
      <c r="J266" s="1070"/>
      <c r="K266" s="1053">
        <v>28</v>
      </c>
      <c r="L266" s="999"/>
      <c r="M266" s="999"/>
    </row>
    <row r="267" spans="1:13" ht="10.5" hidden="1" customHeight="1">
      <c r="A267" s="1071">
        <v>29</v>
      </c>
      <c r="B267" s="1071"/>
      <c r="C267" s="1042"/>
      <c r="D267" s="1044" t="s">
        <v>1641</v>
      </c>
      <c r="E267" s="1072"/>
      <c r="F267" s="1073"/>
      <c r="G267" s="1073"/>
      <c r="H267" s="1073"/>
      <c r="I267" s="1073"/>
      <c r="J267" s="1074"/>
      <c r="K267" s="1071">
        <v>29</v>
      </c>
      <c r="L267" s="999"/>
      <c r="M267" s="999"/>
    </row>
    <row r="268" spans="1:13" ht="10.5" hidden="1" customHeight="1">
      <c r="A268" s="1022"/>
      <c r="B268" s="2824"/>
      <c r="C268" s="996"/>
      <c r="D268" s="1021" t="s">
        <v>1642</v>
      </c>
      <c r="E268" s="1075"/>
      <c r="F268" s="998"/>
      <c r="G268" s="998"/>
      <c r="H268" s="998"/>
      <c r="I268" s="998"/>
      <c r="J268" s="1076"/>
      <c r="K268" s="1022"/>
    </row>
    <row r="269" spans="1:13" ht="10.5" hidden="1" customHeight="1">
      <c r="A269" s="1053">
        <v>30</v>
      </c>
      <c r="B269" s="1011"/>
      <c r="C269" s="1009">
        <v>-52</v>
      </c>
      <c r="D269" s="1011" t="s">
        <v>1592</v>
      </c>
      <c r="E269" s="1069"/>
      <c r="F269" s="1011"/>
      <c r="G269" s="1011"/>
      <c r="H269" s="1011"/>
      <c r="I269" s="1011"/>
      <c r="J269" s="1070"/>
      <c r="K269" s="1053">
        <v>30</v>
      </c>
    </row>
    <row r="270" spans="1:13" ht="10.5" hidden="1" customHeight="1">
      <c r="A270" s="1053">
        <v>31</v>
      </c>
      <c r="B270" s="1011"/>
      <c r="C270" s="1009">
        <f t="shared" ref="C270:C276" si="11">C269-1</f>
        <v>-53</v>
      </c>
      <c r="D270" s="1011" t="s">
        <v>1593</v>
      </c>
      <c r="E270" s="1069"/>
      <c r="F270" s="1011"/>
      <c r="G270" s="1011"/>
      <c r="H270" s="1011"/>
      <c r="I270" s="1011"/>
      <c r="J270" s="1070"/>
      <c r="K270" s="1053">
        <v>31</v>
      </c>
    </row>
    <row r="271" spans="1:13" ht="10.5" hidden="1" customHeight="1">
      <c r="A271" s="1053">
        <v>32</v>
      </c>
      <c r="B271" s="2818"/>
      <c r="C271" s="1077">
        <f t="shared" si="11"/>
        <v>-54</v>
      </c>
      <c r="D271" s="1011" t="s">
        <v>1594</v>
      </c>
      <c r="E271" s="1069"/>
      <c r="F271" s="1011"/>
      <c r="G271" s="1011"/>
      <c r="H271" s="1011"/>
      <c r="I271" s="1011"/>
      <c r="J271" s="1070"/>
      <c r="K271" s="1053">
        <v>32</v>
      </c>
    </row>
    <row r="272" spans="1:13" ht="10.5" hidden="1" customHeight="1">
      <c r="A272" s="1053">
        <v>33</v>
      </c>
      <c r="B272" s="1011"/>
      <c r="C272" s="1009">
        <f t="shared" si="11"/>
        <v>-55</v>
      </c>
      <c r="D272" s="1011" t="s">
        <v>1595</v>
      </c>
      <c r="E272" s="1069"/>
      <c r="F272" s="1011"/>
      <c r="G272" s="1011"/>
      <c r="H272" s="1011"/>
      <c r="I272" s="1011"/>
      <c r="J272" s="1070"/>
      <c r="K272" s="1053">
        <v>33</v>
      </c>
    </row>
    <row r="273" spans="1:11" ht="10.5" hidden="1" customHeight="1">
      <c r="A273" s="1053">
        <v>34</v>
      </c>
      <c r="B273" s="1011"/>
      <c r="C273" s="1009">
        <f t="shared" si="11"/>
        <v>-56</v>
      </c>
      <c r="D273" s="1011" t="s">
        <v>174</v>
      </c>
      <c r="E273" s="1069"/>
      <c r="F273" s="1011"/>
      <c r="G273" s="1011"/>
      <c r="H273" s="1011"/>
      <c r="I273" s="1011"/>
      <c r="J273" s="1070"/>
      <c r="K273" s="1053">
        <v>34</v>
      </c>
    </row>
    <row r="274" spans="1:11" ht="10.5" hidden="1" customHeight="1">
      <c r="A274" s="1053">
        <v>35</v>
      </c>
      <c r="B274" s="1011"/>
      <c r="C274" s="1009">
        <f t="shared" si="11"/>
        <v>-57</v>
      </c>
      <c r="D274" s="1011" t="s">
        <v>1596</v>
      </c>
      <c r="E274" s="1069"/>
      <c r="F274" s="1011"/>
      <c r="G274" s="1011"/>
      <c r="H274" s="1011"/>
      <c r="I274" s="1011"/>
      <c r="J274" s="1070"/>
      <c r="K274" s="1053">
        <v>35</v>
      </c>
    </row>
    <row r="275" spans="1:11" ht="10.5" hidden="1" customHeight="1">
      <c r="A275" s="1053">
        <v>36</v>
      </c>
      <c r="B275" s="1011"/>
      <c r="C275" s="1009">
        <f t="shared" si="11"/>
        <v>-58</v>
      </c>
      <c r="D275" s="1011" t="s">
        <v>1597</v>
      </c>
      <c r="E275" s="1069"/>
      <c r="F275" s="1011"/>
      <c r="G275" s="1011"/>
      <c r="H275" s="1011"/>
      <c r="I275" s="1011"/>
      <c r="J275" s="1070"/>
      <c r="K275" s="1053">
        <v>36</v>
      </c>
    </row>
    <row r="276" spans="1:11" ht="10.5" hidden="1" customHeight="1">
      <c r="A276" s="1053">
        <v>37</v>
      </c>
      <c r="B276" s="1011"/>
      <c r="C276" s="1009">
        <f t="shared" si="11"/>
        <v>-59</v>
      </c>
      <c r="D276" s="1011" t="s">
        <v>1672</v>
      </c>
      <c r="E276" s="1069"/>
      <c r="F276" s="1011"/>
      <c r="G276" s="1011"/>
      <c r="H276" s="1011"/>
      <c r="I276" s="1011"/>
      <c r="J276" s="1070"/>
      <c r="K276" s="1053">
        <v>37</v>
      </c>
    </row>
    <row r="277" spans="1:11" ht="10.5" hidden="1" customHeight="1">
      <c r="A277" s="1071">
        <v>38</v>
      </c>
      <c r="B277" s="1071"/>
      <c r="C277" s="1042"/>
      <c r="D277" s="1044" t="s">
        <v>1644</v>
      </c>
      <c r="E277" s="1072"/>
      <c r="F277" s="1073"/>
      <c r="G277" s="1073"/>
      <c r="H277" s="1073"/>
      <c r="I277" s="1073"/>
      <c r="J277" s="1074"/>
      <c r="K277" s="1071">
        <v>38</v>
      </c>
    </row>
    <row r="278" spans="1:11" ht="10.5" hidden="1" customHeight="1">
      <c r="A278" s="1053">
        <v>39</v>
      </c>
      <c r="B278" s="1011"/>
      <c r="C278" s="1009"/>
      <c r="D278" s="1026" t="s">
        <v>1603</v>
      </c>
      <c r="E278" s="1078"/>
      <c r="F278" s="1079"/>
      <c r="G278" s="1079"/>
      <c r="H278" s="1079"/>
      <c r="I278" s="1079"/>
      <c r="J278" s="1080"/>
      <c r="K278" s="1053">
        <v>39</v>
      </c>
    </row>
    <row r="279" spans="1:11" ht="10.5" hidden="1" customHeight="1">
      <c r="A279" s="2821"/>
      <c r="B279" s="2822"/>
      <c r="C279" s="2822"/>
      <c r="D279" s="2822"/>
      <c r="E279" s="2822"/>
      <c r="F279" s="2822"/>
      <c r="G279" s="2822"/>
      <c r="H279" s="2822"/>
      <c r="I279" s="2822"/>
      <c r="J279" s="2822"/>
      <c r="K279" s="2823"/>
    </row>
    <row r="280" spans="1:11" ht="10.5" hidden="1" customHeight="1">
      <c r="A280" s="2825"/>
      <c r="B280" s="997" t="s">
        <v>1687</v>
      </c>
      <c r="C280" s="2803"/>
      <c r="D280" s="2803"/>
      <c r="E280" s="2803"/>
      <c r="F280" s="2803"/>
      <c r="G280" s="2803"/>
      <c r="H280" s="2803"/>
      <c r="I280" s="2803"/>
      <c r="J280" s="2803"/>
      <c r="K280" s="2824"/>
    </row>
    <row r="281" spans="1:11" ht="10.5" hidden="1" customHeight="1">
      <c r="A281" s="1086" t="s">
        <v>165</v>
      </c>
    </row>
    <row r="282" spans="1:11"/>
    <row r="283" spans="1:11"/>
    <row r="284" spans="1:11"/>
    <row r="285" spans="1:11"/>
    <row r="286" spans="1:11"/>
    <row r="287" spans="1:11"/>
    <row r="288" spans="1:11"/>
    <row r="289" s="2819" customFormat="1"/>
    <row r="290" s="2819" customFormat="1"/>
    <row r="291" s="2819" customFormat="1"/>
    <row r="292" s="2819" customFormat="1"/>
  </sheetData>
  <mergeCells count="5">
    <mergeCell ref="A19:K19"/>
    <mergeCell ref="F23:G23"/>
    <mergeCell ref="H23:I23"/>
    <mergeCell ref="F24:G24"/>
    <mergeCell ref="H24:I24"/>
  </mergeCells>
  <printOptions horizontalCentered="1" verticalCentered="1"/>
  <pageMargins left="1" right="1" top="0.5" bottom="0.5" header="0" footer="0"/>
  <pageSetup scale="86" fitToWidth="0" fitToHeight="0" orientation="portrait" r:id="rId1"/>
  <headerFooter alignWithMargins="0"/>
  <rowBreaks count="1" manualBreakCount="1">
    <brk id="28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topLeftCell="A54" zoomScale="60" zoomScaleNormal="100" workbookViewId="0">
      <selection activeCell="A54" sqref="A54"/>
    </sheetView>
  </sheetViews>
  <sheetFormatPr defaultColWidth="0" defaultRowHeight="11.25"/>
  <cols>
    <col min="1" max="1" width="4.1640625" style="108" customWidth="1"/>
    <col min="2" max="2" width="6.1640625" style="108" customWidth="1"/>
    <col min="3" max="3" width="4.83203125" style="108" customWidth="1"/>
    <col min="4" max="4" width="25.1640625" style="108" customWidth="1"/>
    <col min="5" max="5" width="15" style="108" customWidth="1"/>
    <col min="6" max="8" width="9.83203125" style="108" customWidth="1"/>
    <col min="9" max="9" width="10" style="108" customWidth="1"/>
    <col min="10" max="10" width="15" style="108" customWidth="1"/>
    <col min="11" max="11" width="4.5" style="108" customWidth="1"/>
    <col min="12" max="14" width="9.33203125" style="108" customWidth="1"/>
    <col min="15" max="16384" width="0" style="108" hidden="1"/>
  </cols>
  <sheetData>
    <row r="1" spans="1:14">
      <c r="A1" s="398">
        <v>36</v>
      </c>
      <c r="B1" s="398"/>
      <c r="C1" s="398"/>
      <c r="D1" s="455"/>
      <c r="E1" s="455"/>
      <c r="F1" s="455"/>
      <c r="G1" s="455"/>
      <c r="H1" s="395"/>
      <c r="I1" s="455"/>
      <c r="J1" s="456"/>
      <c r="K1" s="1088" t="s">
        <v>554</v>
      </c>
    </row>
    <row r="2" spans="1:14" ht="12" customHeight="1">
      <c r="A2" s="399" t="s">
        <v>1675</v>
      </c>
      <c r="B2" s="816"/>
      <c r="C2" s="816"/>
      <c r="D2" s="816"/>
      <c r="E2" s="816"/>
      <c r="F2" s="816"/>
      <c r="G2" s="816"/>
      <c r="H2" s="816"/>
      <c r="I2" s="816"/>
      <c r="J2" s="816"/>
      <c r="K2" s="1089"/>
    </row>
    <row r="3" spans="1:14">
      <c r="A3" s="1090" t="s">
        <v>705</v>
      </c>
      <c r="B3" s="1091"/>
      <c r="C3" s="1091"/>
      <c r="D3" s="1091"/>
      <c r="E3" s="1091"/>
      <c r="F3" s="1091"/>
      <c r="G3" s="1091"/>
      <c r="H3" s="1091"/>
      <c r="I3" s="1091"/>
      <c r="J3" s="1091"/>
      <c r="K3" s="1092"/>
    </row>
    <row r="4" spans="1:14" ht="5.0999999999999996" customHeight="1">
      <c r="A4" s="1093"/>
      <c r="B4" s="450"/>
      <c r="C4" s="450"/>
      <c r="D4" s="450"/>
      <c r="E4" s="450"/>
      <c r="F4" s="450"/>
      <c r="G4" s="450"/>
      <c r="H4" s="450"/>
      <c r="I4" s="450"/>
      <c r="J4" s="450"/>
      <c r="K4" s="1094"/>
    </row>
    <row r="5" spans="1:14">
      <c r="A5" s="458" t="s">
        <v>384</v>
      </c>
      <c r="B5" s="660" t="s">
        <v>1676</v>
      </c>
      <c r="C5" s="660"/>
      <c r="D5" s="660"/>
      <c r="E5" s="660"/>
      <c r="F5" s="660"/>
      <c r="G5" s="660"/>
      <c r="H5" s="660"/>
      <c r="I5" s="660"/>
      <c r="J5" s="660"/>
      <c r="K5" s="661"/>
      <c r="L5" s="660"/>
      <c r="M5" s="660"/>
      <c r="N5" s="660"/>
    </row>
    <row r="6" spans="1:14">
      <c r="A6" s="468" t="s">
        <v>1677</v>
      </c>
      <c r="B6" s="660"/>
      <c r="C6" s="660"/>
      <c r="D6" s="660"/>
      <c r="E6" s="660"/>
      <c r="F6" s="660"/>
      <c r="G6" s="660"/>
      <c r="H6" s="660"/>
      <c r="I6" s="660"/>
      <c r="J6" s="660"/>
      <c r="K6" s="661"/>
      <c r="L6" s="660"/>
      <c r="M6" s="660"/>
      <c r="N6" s="660"/>
    </row>
    <row r="7" spans="1:14" ht="5.0999999999999996" customHeight="1">
      <c r="A7" s="468"/>
      <c r="B7" s="660"/>
      <c r="C7" s="660"/>
      <c r="D7" s="660"/>
      <c r="E7" s="660"/>
      <c r="F7" s="660"/>
      <c r="G7" s="660"/>
      <c r="H7" s="660"/>
      <c r="I7" s="660"/>
      <c r="J7" s="660"/>
      <c r="K7" s="661"/>
      <c r="L7" s="660"/>
      <c r="M7" s="660"/>
      <c r="N7" s="660"/>
    </row>
    <row r="8" spans="1:14">
      <c r="A8" s="458" t="s">
        <v>385</v>
      </c>
      <c r="B8" s="660" t="s">
        <v>1678</v>
      </c>
      <c r="C8" s="660"/>
      <c r="D8" s="660"/>
      <c r="E8" s="660"/>
      <c r="F8" s="660"/>
      <c r="G8" s="660"/>
      <c r="H8" s="660"/>
      <c r="I8" s="660"/>
      <c r="J8" s="660"/>
      <c r="K8" s="661"/>
      <c r="L8" s="660"/>
      <c r="M8" s="660"/>
      <c r="N8" s="660"/>
    </row>
    <row r="9" spans="1:14">
      <c r="A9" s="468" t="s">
        <v>1679</v>
      </c>
      <c r="B9" s="660"/>
      <c r="C9" s="660"/>
      <c r="D9" s="660"/>
      <c r="E9" s="660"/>
      <c r="F9" s="660"/>
      <c r="G9" s="660"/>
      <c r="H9" s="660"/>
      <c r="I9" s="660"/>
      <c r="J9" s="660"/>
      <c r="K9" s="661"/>
      <c r="L9" s="660"/>
      <c r="M9" s="660"/>
      <c r="N9" s="660"/>
    </row>
    <row r="10" spans="1:14" ht="5.0999999999999996" customHeight="1">
      <c r="A10" s="468"/>
      <c r="B10" s="660"/>
      <c r="C10" s="660"/>
      <c r="D10" s="660"/>
      <c r="E10" s="660"/>
      <c r="F10" s="660"/>
      <c r="G10" s="660"/>
      <c r="H10" s="660"/>
      <c r="I10" s="660"/>
      <c r="J10" s="660"/>
      <c r="K10" s="661"/>
      <c r="L10" s="660"/>
      <c r="M10" s="660"/>
      <c r="N10" s="660"/>
    </row>
    <row r="11" spans="1:14">
      <c r="A11" s="458" t="s">
        <v>386</v>
      </c>
      <c r="B11" s="660" t="s">
        <v>1680</v>
      </c>
      <c r="C11" s="660"/>
      <c r="D11" s="660"/>
      <c r="E11" s="660"/>
      <c r="F11" s="660"/>
      <c r="G11" s="660"/>
      <c r="H11" s="660"/>
      <c r="I11" s="660"/>
      <c r="J11" s="660"/>
      <c r="K11" s="661"/>
      <c r="L11" s="660"/>
      <c r="M11" s="660"/>
      <c r="N11" s="660"/>
    </row>
    <row r="12" spans="1:14" ht="5.0999999999999996" customHeight="1">
      <c r="A12" s="468"/>
      <c r="B12" s="660"/>
      <c r="C12" s="660"/>
      <c r="D12" s="660"/>
      <c r="E12" s="660"/>
      <c r="F12" s="660"/>
      <c r="G12" s="660"/>
      <c r="H12" s="660"/>
      <c r="I12" s="660"/>
      <c r="J12" s="660"/>
      <c r="K12" s="661"/>
      <c r="L12" s="660"/>
      <c r="M12" s="660"/>
      <c r="N12" s="660"/>
    </row>
    <row r="13" spans="1:14">
      <c r="A13" s="458" t="s">
        <v>387</v>
      </c>
      <c r="B13" s="660" t="s">
        <v>1681</v>
      </c>
      <c r="C13" s="660"/>
      <c r="D13" s="660"/>
      <c r="E13" s="660"/>
      <c r="F13" s="660"/>
      <c r="G13" s="660"/>
      <c r="H13" s="660"/>
      <c r="I13" s="660"/>
      <c r="J13" s="660"/>
      <c r="K13" s="661"/>
      <c r="L13" s="660"/>
      <c r="M13" s="660"/>
      <c r="N13" s="660"/>
    </row>
    <row r="14" spans="1:14" ht="5.0999999999999996" customHeight="1">
      <c r="A14" s="468"/>
      <c r="B14" s="660"/>
      <c r="C14" s="660"/>
      <c r="D14" s="660"/>
      <c r="E14" s="660"/>
      <c r="F14" s="660"/>
      <c r="G14" s="660"/>
      <c r="H14" s="660"/>
      <c r="I14" s="660"/>
      <c r="J14" s="660"/>
      <c r="K14" s="661"/>
      <c r="L14" s="660"/>
      <c r="M14" s="660"/>
      <c r="N14" s="660"/>
    </row>
    <row r="15" spans="1:14">
      <c r="A15" s="458" t="s">
        <v>388</v>
      </c>
      <c r="B15" s="660" t="s">
        <v>1682</v>
      </c>
      <c r="C15" s="660"/>
      <c r="D15" s="660"/>
      <c r="E15" s="660"/>
      <c r="F15" s="660"/>
      <c r="G15" s="660"/>
      <c r="H15" s="660"/>
      <c r="I15" s="660"/>
      <c r="J15" s="660"/>
      <c r="K15" s="661"/>
      <c r="L15" s="660"/>
      <c r="M15" s="660"/>
      <c r="N15" s="660"/>
    </row>
    <row r="16" spans="1:14">
      <c r="A16" s="1095" t="s">
        <v>1705</v>
      </c>
      <c r="B16" s="660"/>
      <c r="C16" s="660"/>
      <c r="D16" s="660"/>
      <c r="E16" s="660"/>
      <c r="F16" s="660"/>
      <c r="G16" s="660"/>
      <c r="H16" s="660"/>
      <c r="I16" s="660"/>
      <c r="J16" s="660"/>
      <c r="K16" s="661"/>
      <c r="L16" s="660"/>
      <c r="M16" s="660"/>
      <c r="N16" s="660"/>
    </row>
    <row r="17" spans="1:14">
      <c r="A17" s="466" t="s">
        <v>1706</v>
      </c>
      <c r="B17" s="660"/>
      <c r="C17" s="660"/>
      <c r="D17" s="660"/>
      <c r="E17" s="660"/>
      <c r="F17" s="660"/>
      <c r="G17" s="660"/>
      <c r="H17" s="660"/>
      <c r="I17" s="660"/>
      <c r="J17" s="660"/>
      <c r="K17" s="661"/>
      <c r="L17" s="660"/>
      <c r="M17" s="660"/>
      <c r="N17" s="660"/>
    </row>
    <row r="18" spans="1:14" ht="5.0999999999999996" customHeight="1">
      <c r="A18" s="464"/>
      <c r="B18" s="428"/>
      <c r="C18" s="428"/>
      <c r="D18" s="428"/>
      <c r="E18" s="428"/>
      <c r="F18" s="428"/>
      <c r="G18" s="428"/>
      <c r="H18" s="428"/>
      <c r="I18" s="428"/>
      <c r="J18" s="428"/>
      <c r="K18" s="667"/>
      <c r="L18" s="660"/>
      <c r="M18" s="660"/>
      <c r="N18" s="660"/>
    </row>
    <row r="19" spans="1:14" ht="9.9499999999999993" customHeight="1">
      <c r="A19" s="409"/>
      <c r="B19" s="1096"/>
      <c r="C19" s="1097"/>
      <c r="D19" s="1098"/>
      <c r="E19" s="1099"/>
      <c r="F19" s="473" t="s">
        <v>1684</v>
      </c>
      <c r="G19" s="1100"/>
      <c r="H19" s="473" t="s">
        <v>1685</v>
      </c>
      <c r="I19" s="1100"/>
      <c r="J19" s="1098"/>
      <c r="K19" s="409"/>
      <c r="L19" s="660"/>
      <c r="M19" s="660"/>
      <c r="N19" s="660"/>
    </row>
    <row r="20" spans="1:14" ht="9.9499999999999993" customHeight="1">
      <c r="A20" s="413"/>
      <c r="B20" s="1101"/>
      <c r="C20" s="1102"/>
      <c r="D20" s="661"/>
      <c r="E20" s="413" t="s">
        <v>1353</v>
      </c>
      <c r="F20" s="1090" t="s">
        <v>1660</v>
      </c>
      <c r="G20" s="1092"/>
      <c r="H20" s="1090" t="s">
        <v>1660</v>
      </c>
      <c r="I20" s="1092"/>
      <c r="J20" s="414" t="s">
        <v>1353</v>
      </c>
      <c r="K20" s="413"/>
      <c r="L20" s="660"/>
      <c r="M20" s="660"/>
      <c r="N20" s="660"/>
    </row>
    <row r="21" spans="1:14" ht="9.9499999999999993" customHeight="1">
      <c r="A21" s="413" t="s">
        <v>636</v>
      </c>
      <c r="B21" s="1101" t="s">
        <v>778</v>
      </c>
      <c r="C21" s="1102"/>
      <c r="D21" s="661"/>
      <c r="E21" s="413" t="s">
        <v>1661</v>
      </c>
      <c r="F21" s="413" t="s">
        <v>1662</v>
      </c>
      <c r="G21" s="413"/>
      <c r="H21" s="413"/>
      <c r="I21" s="413"/>
      <c r="J21" s="414" t="s">
        <v>1485</v>
      </c>
      <c r="K21" s="413" t="s">
        <v>636</v>
      </c>
      <c r="L21" s="660"/>
      <c r="M21" s="660"/>
      <c r="N21" s="660"/>
    </row>
    <row r="22" spans="1:14" ht="9.9499999999999993" customHeight="1">
      <c r="A22" s="413" t="s">
        <v>639</v>
      </c>
      <c r="B22" s="1101" t="s">
        <v>782</v>
      </c>
      <c r="C22" s="1102"/>
      <c r="D22" s="414" t="s">
        <v>779</v>
      </c>
      <c r="E22" s="413" t="s">
        <v>1480</v>
      </c>
      <c r="F22" s="413" t="s">
        <v>1663</v>
      </c>
      <c r="G22" s="413" t="s">
        <v>1664</v>
      </c>
      <c r="H22" s="413" t="s">
        <v>1665</v>
      </c>
      <c r="I22" s="413" t="s">
        <v>1664</v>
      </c>
      <c r="J22" s="414" t="s">
        <v>1666</v>
      </c>
      <c r="K22" s="413" t="s">
        <v>639</v>
      </c>
      <c r="L22" s="660"/>
      <c r="M22" s="660"/>
      <c r="N22" s="660"/>
    </row>
    <row r="23" spans="1:14" ht="9.9499999999999993" customHeight="1">
      <c r="A23" s="670"/>
      <c r="B23" s="670"/>
      <c r="C23" s="660"/>
      <c r="D23" s="661"/>
      <c r="E23" s="413" t="s">
        <v>783</v>
      </c>
      <c r="F23" s="413" t="s">
        <v>913</v>
      </c>
      <c r="G23" s="413" t="s">
        <v>1667</v>
      </c>
      <c r="H23" s="413"/>
      <c r="I23" s="413" t="s">
        <v>1668</v>
      </c>
      <c r="J23" s="414" t="s">
        <v>1669</v>
      </c>
      <c r="K23" s="670"/>
      <c r="L23" s="660"/>
      <c r="M23" s="660"/>
      <c r="N23" s="660"/>
    </row>
    <row r="24" spans="1:14" ht="9.9499999999999993" customHeight="1" thickBot="1">
      <c r="A24" s="1103"/>
      <c r="B24" s="1103"/>
      <c r="C24" s="428"/>
      <c r="D24" s="419" t="s">
        <v>648</v>
      </c>
      <c r="E24" s="418" t="s">
        <v>649</v>
      </c>
      <c r="F24" s="418" t="s">
        <v>650</v>
      </c>
      <c r="G24" s="418" t="s">
        <v>651</v>
      </c>
      <c r="H24" s="418" t="s">
        <v>652</v>
      </c>
      <c r="I24" s="418" t="s">
        <v>653</v>
      </c>
      <c r="J24" s="418" t="s">
        <v>1083</v>
      </c>
      <c r="K24" s="1103"/>
      <c r="L24" s="660"/>
      <c r="M24" s="660"/>
      <c r="N24" s="660"/>
    </row>
    <row r="25" spans="1:14" ht="10.5" customHeight="1">
      <c r="A25" s="670"/>
      <c r="B25" s="661"/>
      <c r="C25" s="453"/>
      <c r="D25" s="414" t="s">
        <v>1634</v>
      </c>
      <c r="E25" s="1104"/>
      <c r="F25" s="1105"/>
      <c r="G25" s="1105"/>
      <c r="H25" s="1105"/>
      <c r="I25" s="1105"/>
      <c r="J25" s="1106"/>
      <c r="K25" s="670"/>
      <c r="L25" s="660"/>
      <c r="M25" s="660"/>
      <c r="N25" s="660"/>
    </row>
    <row r="26" spans="1:14" ht="10.5" customHeight="1">
      <c r="A26" s="418">
        <v>1</v>
      </c>
      <c r="B26" s="818"/>
      <c r="C26" s="426">
        <v>-3</v>
      </c>
      <c r="D26" s="667" t="s">
        <v>1563</v>
      </c>
      <c r="E26" s="1107"/>
      <c r="F26" s="667"/>
      <c r="G26" s="667"/>
      <c r="H26" s="667"/>
      <c r="I26" s="667"/>
      <c r="J26" s="1108"/>
      <c r="K26" s="418">
        <v>1</v>
      </c>
      <c r="L26" s="660"/>
      <c r="M26" s="660"/>
      <c r="N26" s="660"/>
    </row>
    <row r="27" spans="1:14" ht="10.5" customHeight="1">
      <c r="A27" s="418">
        <v>2</v>
      </c>
      <c r="B27" s="818"/>
      <c r="C27" s="426">
        <f t="shared" ref="C27:C32" si="0">C26-1</f>
        <v>-4</v>
      </c>
      <c r="D27" s="667" t="s">
        <v>1564</v>
      </c>
      <c r="E27" s="1107"/>
      <c r="F27" s="667"/>
      <c r="G27" s="667"/>
      <c r="H27" s="667"/>
      <c r="I27" s="667"/>
      <c r="J27" s="1108"/>
      <c r="K27" s="418">
        <v>2</v>
      </c>
      <c r="L27" s="660"/>
      <c r="M27" s="660"/>
      <c r="N27" s="660"/>
    </row>
    <row r="28" spans="1:14" ht="10.5" customHeight="1">
      <c r="A28" s="418">
        <v>3</v>
      </c>
      <c r="B28" s="818"/>
      <c r="C28" s="426">
        <f t="shared" si="0"/>
        <v>-5</v>
      </c>
      <c r="D28" s="667" t="s">
        <v>1565</v>
      </c>
      <c r="E28" s="1107"/>
      <c r="F28" s="667"/>
      <c r="G28" s="667"/>
      <c r="H28" s="667"/>
      <c r="I28" s="667"/>
      <c r="J28" s="1108"/>
      <c r="K28" s="418">
        <v>3</v>
      </c>
      <c r="L28" s="660"/>
      <c r="M28" s="660"/>
      <c r="N28" s="660"/>
    </row>
    <row r="29" spans="1:14" ht="10.5" customHeight="1">
      <c r="A29" s="418">
        <v>4</v>
      </c>
      <c r="B29" s="818"/>
      <c r="C29" s="426">
        <f t="shared" si="0"/>
        <v>-6</v>
      </c>
      <c r="D29" s="667" t="s">
        <v>1566</v>
      </c>
      <c r="E29" s="1107"/>
      <c r="F29" s="667"/>
      <c r="G29" s="667"/>
      <c r="H29" s="667"/>
      <c r="I29" s="667"/>
      <c r="J29" s="1108"/>
      <c r="K29" s="418">
        <v>4</v>
      </c>
      <c r="L29" s="660"/>
      <c r="M29" s="660"/>
      <c r="N29" s="660"/>
    </row>
    <row r="30" spans="1:14" ht="10.5" customHeight="1">
      <c r="A30" s="418">
        <v>5</v>
      </c>
      <c r="B30" s="818"/>
      <c r="C30" s="426">
        <f t="shared" si="0"/>
        <v>-7</v>
      </c>
      <c r="D30" s="667" t="s">
        <v>1567</v>
      </c>
      <c r="E30" s="1107"/>
      <c r="F30" s="667"/>
      <c r="G30" s="667"/>
      <c r="H30" s="667"/>
      <c r="I30" s="667"/>
      <c r="J30" s="1108"/>
      <c r="K30" s="418">
        <v>5</v>
      </c>
      <c r="L30" s="660"/>
      <c r="M30" s="660"/>
      <c r="N30" s="660"/>
    </row>
    <row r="31" spans="1:14" ht="10.5" customHeight="1">
      <c r="A31" s="418">
        <v>6</v>
      </c>
      <c r="B31" s="818"/>
      <c r="C31" s="426">
        <f t="shared" si="0"/>
        <v>-8</v>
      </c>
      <c r="D31" s="667" t="s">
        <v>1568</v>
      </c>
      <c r="E31" s="1107"/>
      <c r="F31" s="667"/>
      <c r="G31" s="667"/>
      <c r="H31" s="667"/>
      <c r="I31" s="667"/>
      <c r="J31" s="1108"/>
      <c r="K31" s="418">
        <v>6</v>
      </c>
      <c r="L31" s="660"/>
      <c r="M31" s="660"/>
      <c r="N31" s="660"/>
    </row>
    <row r="32" spans="1:14" ht="10.5" customHeight="1">
      <c r="A32" s="418">
        <v>7</v>
      </c>
      <c r="B32" s="818"/>
      <c r="C32" s="426">
        <f t="shared" si="0"/>
        <v>-9</v>
      </c>
      <c r="D32" s="667" t="s">
        <v>1569</v>
      </c>
      <c r="E32" s="1107"/>
      <c r="F32" s="667"/>
      <c r="G32" s="667"/>
      <c r="H32" s="667"/>
      <c r="I32" s="667"/>
      <c r="J32" s="1108"/>
      <c r="K32" s="418">
        <v>7</v>
      </c>
      <c r="L32" s="660"/>
      <c r="M32" s="660"/>
      <c r="N32" s="660"/>
    </row>
    <row r="33" spans="1:14" ht="10.5" customHeight="1">
      <c r="A33" s="418">
        <v>8</v>
      </c>
      <c r="B33" s="818"/>
      <c r="C33" s="426">
        <v>-11</v>
      </c>
      <c r="D33" s="667" t="s">
        <v>1570</v>
      </c>
      <c r="E33" s="1107"/>
      <c r="F33" s="667"/>
      <c r="G33" s="667"/>
      <c r="H33" s="667"/>
      <c r="I33" s="667"/>
      <c r="J33" s="1108"/>
      <c r="K33" s="418">
        <v>8</v>
      </c>
      <c r="L33" s="660"/>
      <c r="M33" s="660"/>
      <c r="N33" s="660"/>
    </row>
    <row r="34" spans="1:14" ht="10.5" customHeight="1">
      <c r="A34" s="418">
        <v>9</v>
      </c>
      <c r="B34" s="818"/>
      <c r="C34" s="426">
        <v>-13</v>
      </c>
      <c r="D34" s="667" t="s">
        <v>1571</v>
      </c>
      <c r="E34" s="1107"/>
      <c r="F34" s="667"/>
      <c r="G34" s="667"/>
      <c r="H34" s="667"/>
      <c r="I34" s="667"/>
      <c r="J34" s="1108"/>
      <c r="K34" s="418">
        <v>9</v>
      </c>
      <c r="L34" s="660"/>
      <c r="M34" s="660"/>
      <c r="N34" s="660"/>
    </row>
    <row r="35" spans="1:14" ht="10.5" customHeight="1">
      <c r="A35" s="418">
        <v>10</v>
      </c>
      <c r="B35" s="818"/>
      <c r="C35" s="426">
        <v>-16</v>
      </c>
      <c r="D35" s="667" t="s">
        <v>1572</v>
      </c>
      <c r="E35" s="1107"/>
      <c r="F35" s="667"/>
      <c r="G35" s="667"/>
      <c r="H35" s="667"/>
      <c r="I35" s="667"/>
      <c r="J35" s="1108"/>
      <c r="K35" s="418">
        <v>10</v>
      </c>
      <c r="L35" s="660"/>
      <c r="M35" s="660"/>
      <c r="N35" s="660"/>
    </row>
    <row r="36" spans="1:14" ht="10.5" customHeight="1">
      <c r="A36" s="418">
        <v>11</v>
      </c>
      <c r="B36" s="818"/>
      <c r="C36" s="426">
        <f>C35-1</f>
        <v>-17</v>
      </c>
      <c r="D36" s="667" t="s">
        <v>1573</v>
      </c>
      <c r="E36" s="1107"/>
      <c r="F36" s="667"/>
      <c r="G36" s="667"/>
      <c r="H36" s="667"/>
      <c r="I36" s="667"/>
      <c r="J36" s="1108"/>
      <c r="K36" s="418">
        <v>11</v>
      </c>
      <c r="L36" s="660"/>
      <c r="M36" s="660"/>
      <c r="N36" s="660"/>
    </row>
    <row r="37" spans="1:14" ht="10.5" customHeight="1">
      <c r="A37" s="418">
        <v>12</v>
      </c>
      <c r="B37" s="818"/>
      <c r="C37" s="426">
        <f>C36-1</f>
        <v>-18</v>
      </c>
      <c r="D37" s="667" t="s">
        <v>1574</v>
      </c>
      <c r="E37" s="1107"/>
      <c r="F37" s="667"/>
      <c r="G37" s="667"/>
      <c r="H37" s="667"/>
      <c r="I37" s="667"/>
      <c r="J37" s="1108"/>
      <c r="K37" s="418">
        <v>12</v>
      </c>
      <c r="L37" s="660"/>
      <c r="M37" s="660"/>
      <c r="N37" s="660"/>
    </row>
    <row r="38" spans="1:14" ht="10.5" customHeight="1">
      <c r="A38" s="418">
        <v>13</v>
      </c>
      <c r="B38" s="818"/>
      <c r="C38" s="426">
        <f>C37-1</f>
        <v>-19</v>
      </c>
      <c r="D38" s="667" t="s">
        <v>1575</v>
      </c>
      <c r="E38" s="1107"/>
      <c r="F38" s="667" t="s">
        <v>1707</v>
      </c>
      <c r="G38" s="667"/>
      <c r="H38" s="667"/>
      <c r="I38" s="667"/>
      <c r="J38" s="1108"/>
      <c r="K38" s="418">
        <v>13</v>
      </c>
      <c r="L38" s="660"/>
      <c r="M38" s="660"/>
      <c r="N38" s="660"/>
    </row>
    <row r="39" spans="1:14" ht="10.5" customHeight="1">
      <c r="A39" s="418">
        <v>14</v>
      </c>
      <c r="B39" s="818"/>
      <c r="C39" s="426">
        <f>C38-1</f>
        <v>-20</v>
      </c>
      <c r="D39" s="667" t="s">
        <v>1576</v>
      </c>
      <c r="E39" s="1107"/>
      <c r="F39" s="667"/>
      <c r="G39" s="667"/>
      <c r="H39" s="667"/>
      <c r="I39" s="667"/>
      <c r="J39" s="1108"/>
      <c r="K39" s="418">
        <v>14</v>
      </c>
      <c r="L39" s="660"/>
      <c r="M39" s="660"/>
      <c r="N39" s="660"/>
    </row>
    <row r="40" spans="1:14" ht="10.5" customHeight="1">
      <c r="A40" s="418">
        <v>15</v>
      </c>
      <c r="B40" s="818"/>
      <c r="C40" s="426">
        <v>-22</v>
      </c>
      <c r="D40" s="667" t="s">
        <v>1577</v>
      </c>
      <c r="E40" s="1107"/>
      <c r="F40" s="667"/>
      <c r="G40" s="667"/>
      <c r="H40" s="667"/>
      <c r="I40" s="667"/>
      <c r="J40" s="1108"/>
      <c r="K40" s="418">
        <v>15</v>
      </c>
      <c r="L40" s="660"/>
      <c r="M40" s="660"/>
      <c r="N40" s="660"/>
    </row>
    <row r="41" spans="1:14" ht="10.5" customHeight="1">
      <c r="A41" s="418">
        <v>16</v>
      </c>
      <c r="B41" s="818"/>
      <c r="C41" s="426">
        <f>C40-1</f>
        <v>-23</v>
      </c>
      <c r="D41" s="667" t="s">
        <v>1578</v>
      </c>
      <c r="E41" s="1107"/>
      <c r="F41" s="667"/>
      <c r="G41" s="667"/>
      <c r="H41" s="667"/>
      <c r="I41" s="667"/>
      <c r="J41" s="1108"/>
      <c r="K41" s="418">
        <v>16</v>
      </c>
      <c r="L41" s="660"/>
      <c r="M41" s="660"/>
      <c r="N41" s="660"/>
    </row>
    <row r="42" spans="1:14" ht="10.5" customHeight="1">
      <c r="A42" s="418">
        <v>17</v>
      </c>
      <c r="B42" s="818"/>
      <c r="C42" s="426">
        <f>C41-1</f>
        <v>-24</v>
      </c>
      <c r="D42" s="667" t="s">
        <v>1579</v>
      </c>
      <c r="E42" s="1107"/>
      <c r="F42" s="667"/>
      <c r="G42" s="667"/>
      <c r="H42" s="667"/>
      <c r="I42" s="667"/>
      <c r="J42" s="1108"/>
      <c r="K42" s="418">
        <v>17</v>
      </c>
      <c r="L42" s="660"/>
      <c r="M42" s="660"/>
      <c r="N42" s="660"/>
    </row>
    <row r="43" spans="1:14" ht="10.5" customHeight="1">
      <c r="A43" s="418">
        <v>18</v>
      </c>
      <c r="B43" s="818"/>
      <c r="C43" s="426">
        <f>C42-1</f>
        <v>-25</v>
      </c>
      <c r="D43" s="667" t="s">
        <v>1580</v>
      </c>
      <c r="E43" s="1107"/>
      <c r="F43" s="667"/>
      <c r="G43" s="667"/>
      <c r="H43" s="667"/>
      <c r="I43" s="667"/>
      <c r="J43" s="1108"/>
      <c r="K43" s="418">
        <v>18</v>
      </c>
      <c r="L43" s="660"/>
      <c r="M43" s="660"/>
      <c r="N43" s="660"/>
    </row>
    <row r="44" spans="1:14" ht="10.5" customHeight="1">
      <c r="A44" s="418">
        <v>19</v>
      </c>
      <c r="B44" s="818"/>
      <c r="C44" s="426">
        <f>C43-1</f>
        <v>-26</v>
      </c>
      <c r="D44" s="667" t="s">
        <v>1581</v>
      </c>
      <c r="E44" s="1107"/>
      <c r="F44" s="667"/>
      <c r="G44" s="667"/>
      <c r="H44" s="667"/>
      <c r="I44" s="667"/>
      <c r="J44" s="1108"/>
      <c r="K44" s="418">
        <v>19</v>
      </c>
      <c r="L44" s="660"/>
      <c r="M44" s="660"/>
      <c r="N44" s="660"/>
    </row>
    <row r="45" spans="1:14" ht="10.5" customHeight="1">
      <c r="A45" s="418">
        <v>20</v>
      </c>
      <c r="B45" s="818"/>
      <c r="C45" s="426">
        <f>C44-1</f>
        <v>-27</v>
      </c>
      <c r="D45" s="667" t="s">
        <v>1582</v>
      </c>
      <c r="E45" s="1107"/>
      <c r="F45" s="667"/>
      <c r="G45" s="667"/>
      <c r="H45" s="667"/>
      <c r="I45" s="667"/>
      <c r="J45" s="1108"/>
      <c r="K45" s="418">
        <v>20</v>
      </c>
      <c r="L45" s="660"/>
      <c r="M45" s="660"/>
      <c r="N45" s="660"/>
    </row>
    <row r="46" spans="1:14" ht="10.5" customHeight="1">
      <c r="A46" s="418">
        <v>21</v>
      </c>
      <c r="B46" s="818"/>
      <c r="C46" s="426">
        <v>-29</v>
      </c>
      <c r="D46" s="667" t="s">
        <v>1583</v>
      </c>
      <c r="E46" s="1107"/>
      <c r="F46" s="667"/>
      <c r="G46" s="667"/>
      <c r="H46" s="667"/>
      <c r="I46" s="667"/>
      <c r="J46" s="1108"/>
      <c r="K46" s="418">
        <v>21</v>
      </c>
      <c r="L46" s="660"/>
      <c r="M46" s="660"/>
      <c r="N46" s="660"/>
    </row>
    <row r="47" spans="1:14" ht="10.5" customHeight="1">
      <c r="A47" s="418">
        <v>22</v>
      </c>
      <c r="B47" s="818"/>
      <c r="C47" s="426">
        <v>-31</v>
      </c>
      <c r="D47" s="667" t="s">
        <v>1584</v>
      </c>
      <c r="E47" s="1107"/>
      <c r="F47" s="667"/>
      <c r="G47" s="667"/>
      <c r="H47" s="667"/>
      <c r="I47" s="667"/>
      <c r="J47" s="1108"/>
      <c r="K47" s="418">
        <v>22</v>
      </c>
      <c r="L47" s="660"/>
      <c r="M47" s="660"/>
      <c r="N47" s="660"/>
    </row>
    <row r="48" spans="1:14" ht="10.5" customHeight="1">
      <c r="A48" s="418">
        <v>23</v>
      </c>
      <c r="B48" s="818"/>
      <c r="C48" s="426">
        <v>-35</v>
      </c>
      <c r="D48" s="667" t="s">
        <v>1585</v>
      </c>
      <c r="E48" s="1107"/>
      <c r="F48" s="667"/>
      <c r="G48" s="667"/>
      <c r="H48" s="667"/>
      <c r="I48" s="667"/>
      <c r="J48" s="1108"/>
      <c r="K48" s="418">
        <v>23</v>
      </c>
      <c r="L48" s="660"/>
      <c r="M48" s="660"/>
      <c r="N48" s="660"/>
    </row>
    <row r="49" spans="1:14" ht="10.5" customHeight="1">
      <c r="A49" s="418">
        <v>24</v>
      </c>
      <c r="B49" s="818"/>
      <c r="C49" s="426">
        <v>-37</v>
      </c>
      <c r="D49" s="667" t="s">
        <v>1586</v>
      </c>
      <c r="E49" s="1107"/>
      <c r="F49" s="667"/>
      <c r="G49" s="667"/>
      <c r="H49" s="667"/>
      <c r="I49" s="667"/>
      <c r="J49" s="1108"/>
      <c r="K49" s="418">
        <v>24</v>
      </c>
      <c r="L49" s="660"/>
      <c r="M49" s="660"/>
      <c r="N49" s="660"/>
    </row>
    <row r="50" spans="1:14" ht="10.5" customHeight="1">
      <c r="A50" s="418">
        <v>25</v>
      </c>
      <c r="B50" s="818"/>
      <c r="C50" s="426">
        <v>-39</v>
      </c>
      <c r="D50" s="667" t="s">
        <v>1670</v>
      </c>
      <c r="E50" s="1107"/>
      <c r="F50" s="667"/>
      <c r="G50" s="667"/>
      <c r="H50" s="667"/>
      <c r="I50" s="667"/>
      <c r="J50" s="1108"/>
      <c r="K50" s="418">
        <v>25</v>
      </c>
      <c r="L50" s="660"/>
      <c r="M50" s="660"/>
      <c r="N50" s="660"/>
    </row>
    <row r="51" spans="1:14" ht="10.5" customHeight="1">
      <c r="A51" s="418">
        <v>26</v>
      </c>
      <c r="B51" s="818"/>
      <c r="C51" s="426">
        <v>-44</v>
      </c>
      <c r="D51" s="667" t="s">
        <v>1686</v>
      </c>
      <c r="E51" s="1107"/>
      <c r="F51" s="667"/>
      <c r="G51" s="667"/>
      <c r="H51" s="667"/>
      <c r="I51" s="667"/>
      <c r="J51" s="1108"/>
      <c r="K51" s="418">
        <v>26</v>
      </c>
      <c r="L51" s="660"/>
      <c r="M51" s="660"/>
      <c r="N51" s="660"/>
    </row>
    <row r="52" spans="1:14" ht="9.75" customHeight="1">
      <c r="A52" s="418">
        <v>27</v>
      </c>
      <c r="B52" s="818"/>
      <c r="C52" s="426">
        <v>-45</v>
      </c>
      <c r="D52" s="667" t="s">
        <v>1589</v>
      </c>
      <c r="E52" s="1107"/>
      <c r="F52" s="667"/>
      <c r="G52" s="667"/>
      <c r="H52" s="667"/>
      <c r="I52" s="667"/>
      <c r="J52" s="1108"/>
      <c r="K52" s="418">
        <v>27</v>
      </c>
      <c r="L52" s="660"/>
      <c r="M52" s="660"/>
      <c r="N52" s="660"/>
    </row>
    <row r="53" spans="1:14" ht="10.5" customHeight="1">
      <c r="A53" s="418">
        <v>28</v>
      </c>
      <c r="B53" s="818"/>
      <c r="C53" s="426"/>
      <c r="D53" s="667" t="s">
        <v>1639</v>
      </c>
      <c r="E53" s="1107"/>
      <c r="F53" s="667"/>
      <c r="G53" s="667"/>
      <c r="H53" s="667"/>
      <c r="I53" s="667"/>
      <c r="J53" s="1108"/>
      <c r="K53" s="418">
        <v>28</v>
      </c>
      <c r="L53" s="660"/>
      <c r="M53" s="660"/>
      <c r="N53" s="660"/>
    </row>
    <row r="54" spans="1:14" ht="10.5" customHeight="1">
      <c r="A54" s="418">
        <v>29</v>
      </c>
      <c r="B54" s="818"/>
      <c r="C54" s="426"/>
      <c r="D54" s="667" t="s">
        <v>1671</v>
      </c>
      <c r="E54" s="1107"/>
      <c r="F54" s="667"/>
      <c r="G54" s="667"/>
      <c r="H54" s="667"/>
      <c r="I54" s="667"/>
      <c r="J54" s="1108"/>
      <c r="K54" s="418">
        <v>29</v>
      </c>
      <c r="L54" s="660"/>
      <c r="M54" s="660"/>
      <c r="N54" s="660"/>
    </row>
    <row r="55" spans="1:14" ht="10.5" customHeight="1" thickBot="1">
      <c r="A55" s="1109">
        <v>30</v>
      </c>
      <c r="B55" s="1109"/>
      <c r="C55" s="1110"/>
      <c r="D55" s="1111" t="s">
        <v>1641</v>
      </c>
      <c r="E55" s="1112"/>
      <c r="F55" s="1113"/>
      <c r="G55" s="1113"/>
      <c r="H55" s="1113"/>
      <c r="I55" s="1113"/>
      <c r="J55" s="1114"/>
      <c r="K55" s="1109">
        <v>30</v>
      </c>
      <c r="L55" s="660"/>
      <c r="M55" s="660"/>
      <c r="N55" s="660"/>
    </row>
    <row r="56" spans="1:14" ht="10.5" customHeight="1" thickTop="1">
      <c r="A56" s="670"/>
      <c r="B56" s="813"/>
      <c r="C56" s="1102"/>
      <c r="D56" s="414" t="s">
        <v>1642</v>
      </c>
      <c r="E56" s="1115"/>
      <c r="F56" s="661"/>
      <c r="G56" s="661"/>
      <c r="H56" s="661"/>
      <c r="I56" s="661"/>
      <c r="J56" s="1116"/>
      <c r="K56" s="670"/>
      <c r="L56" s="660"/>
      <c r="M56" s="660"/>
      <c r="N56" s="660"/>
    </row>
    <row r="57" spans="1:14" ht="10.5" customHeight="1">
      <c r="A57" s="418">
        <v>31</v>
      </c>
      <c r="B57" s="667"/>
      <c r="C57" s="426">
        <v>-52</v>
      </c>
      <c r="D57" s="667" t="s">
        <v>1592</v>
      </c>
      <c r="E57" s="1107"/>
      <c r="F57" s="667"/>
      <c r="G57" s="667"/>
      <c r="H57" s="667"/>
      <c r="I57" s="667"/>
      <c r="J57" s="1108"/>
      <c r="K57" s="418">
        <v>31</v>
      </c>
      <c r="L57" s="660"/>
      <c r="M57" s="660"/>
      <c r="N57" s="660"/>
    </row>
    <row r="58" spans="1:14" ht="10.5" customHeight="1">
      <c r="A58" s="418">
        <v>32</v>
      </c>
      <c r="B58" s="667"/>
      <c r="C58" s="426">
        <f t="shared" ref="C58:C64" si="1">C57-1</f>
        <v>-53</v>
      </c>
      <c r="D58" s="667" t="s">
        <v>1593</v>
      </c>
      <c r="E58" s="1107"/>
      <c r="F58" s="667"/>
      <c r="G58" s="667"/>
      <c r="H58" s="667"/>
      <c r="I58" s="667"/>
      <c r="J58" s="1108"/>
      <c r="K58" s="418">
        <v>32</v>
      </c>
      <c r="L58" s="660"/>
      <c r="M58" s="660"/>
      <c r="N58" s="660"/>
    </row>
    <row r="59" spans="1:14" ht="10.5" customHeight="1">
      <c r="A59" s="418">
        <v>33</v>
      </c>
      <c r="B59" s="818"/>
      <c r="C59" s="426">
        <f t="shared" si="1"/>
        <v>-54</v>
      </c>
      <c r="D59" s="667" t="s">
        <v>1594</v>
      </c>
      <c r="E59" s="1107"/>
      <c r="F59" s="667"/>
      <c r="G59" s="667"/>
      <c r="H59" s="667"/>
      <c r="I59" s="667"/>
      <c r="J59" s="1108"/>
      <c r="K59" s="418">
        <v>33</v>
      </c>
      <c r="L59" s="660"/>
      <c r="M59" s="660"/>
      <c r="N59" s="660"/>
    </row>
    <row r="60" spans="1:14" ht="10.5" customHeight="1">
      <c r="A60" s="418">
        <v>34</v>
      </c>
      <c r="B60" s="667"/>
      <c r="C60" s="426">
        <f t="shared" si="1"/>
        <v>-55</v>
      </c>
      <c r="D60" s="667" t="s">
        <v>1595</v>
      </c>
      <c r="E60" s="1107"/>
      <c r="F60" s="667"/>
      <c r="G60" s="667"/>
      <c r="H60" s="667"/>
      <c r="I60" s="667"/>
      <c r="J60" s="1108"/>
      <c r="K60" s="418">
        <v>34</v>
      </c>
      <c r="L60" s="660"/>
      <c r="M60" s="660"/>
      <c r="N60" s="660"/>
    </row>
    <row r="61" spans="1:14" ht="10.5" customHeight="1">
      <c r="A61" s="418">
        <v>35</v>
      </c>
      <c r="B61" s="667"/>
      <c r="C61" s="426">
        <f t="shared" si="1"/>
        <v>-56</v>
      </c>
      <c r="D61" s="667" t="s">
        <v>174</v>
      </c>
      <c r="E61" s="1107"/>
      <c r="F61" s="667"/>
      <c r="G61" s="667"/>
      <c r="H61" s="667"/>
      <c r="I61" s="667"/>
      <c r="J61" s="1108"/>
      <c r="K61" s="418">
        <v>35</v>
      </c>
      <c r="L61" s="660"/>
      <c r="M61" s="660"/>
      <c r="N61" s="660"/>
    </row>
    <row r="62" spans="1:14" ht="10.5" customHeight="1">
      <c r="A62" s="418">
        <v>36</v>
      </c>
      <c r="B62" s="667"/>
      <c r="C62" s="426">
        <f t="shared" si="1"/>
        <v>-57</v>
      </c>
      <c r="D62" s="667" t="s">
        <v>1596</v>
      </c>
      <c r="E62" s="1107"/>
      <c r="F62" s="667"/>
      <c r="G62" s="667"/>
      <c r="H62" s="667"/>
      <c r="I62" s="667"/>
      <c r="J62" s="1108"/>
      <c r="K62" s="418">
        <v>36</v>
      </c>
      <c r="L62" s="660"/>
      <c r="M62" s="660"/>
      <c r="N62" s="660"/>
    </row>
    <row r="63" spans="1:14" ht="10.5" customHeight="1">
      <c r="A63" s="418">
        <v>37</v>
      </c>
      <c r="B63" s="667"/>
      <c r="C63" s="426">
        <f t="shared" si="1"/>
        <v>-58</v>
      </c>
      <c r="D63" s="667" t="s">
        <v>1597</v>
      </c>
      <c r="E63" s="1107"/>
      <c r="F63" s="667"/>
      <c r="G63" s="667"/>
      <c r="H63" s="667"/>
      <c r="I63" s="667"/>
      <c r="J63" s="1108"/>
      <c r="K63" s="418">
        <v>37</v>
      </c>
      <c r="L63" s="660"/>
      <c r="M63" s="660"/>
      <c r="N63" s="660"/>
    </row>
    <row r="64" spans="1:14" ht="10.5" customHeight="1">
      <c r="A64" s="418">
        <v>38</v>
      </c>
      <c r="B64" s="667"/>
      <c r="C64" s="426">
        <f t="shared" si="1"/>
        <v>-59</v>
      </c>
      <c r="D64" s="667" t="s">
        <v>1672</v>
      </c>
      <c r="E64" s="1107"/>
      <c r="F64" s="667"/>
      <c r="G64" s="667"/>
      <c r="H64" s="667"/>
      <c r="I64" s="667"/>
      <c r="J64" s="1108"/>
      <c r="K64" s="418">
        <v>38</v>
      </c>
      <c r="L64" s="660"/>
      <c r="M64" s="660"/>
      <c r="N64" s="660"/>
    </row>
    <row r="65" spans="1:14" ht="10.5" customHeight="1">
      <c r="A65" s="418">
        <v>39</v>
      </c>
      <c r="B65" s="667"/>
      <c r="C65" s="426"/>
      <c r="D65" s="667" t="s">
        <v>1671</v>
      </c>
      <c r="E65" s="1107"/>
      <c r="F65" s="667"/>
      <c r="G65" s="667"/>
      <c r="H65" s="667"/>
      <c r="I65" s="667"/>
      <c r="J65" s="1108"/>
      <c r="K65" s="418">
        <v>39</v>
      </c>
      <c r="L65" s="660"/>
      <c r="M65" s="660"/>
      <c r="N65" s="660"/>
    </row>
    <row r="66" spans="1:14" ht="10.5" customHeight="1" thickBot="1">
      <c r="A66" s="1109">
        <v>40</v>
      </c>
      <c r="B66" s="1109"/>
      <c r="C66" s="1110"/>
      <c r="D66" s="1111" t="s">
        <v>1644</v>
      </c>
      <c r="E66" s="1112"/>
      <c r="F66" s="1113"/>
      <c r="G66" s="1113"/>
      <c r="H66" s="1113"/>
      <c r="I66" s="1113"/>
      <c r="J66" s="1114"/>
      <c r="K66" s="1109">
        <v>40</v>
      </c>
      <c r="L66" s="660"/>
      <c r="M66" s="660"/>
      <c r="N66" s="660"/>
    </row>
    <row r="67" spans="1:14" ht="11.25" customHeight="1" thickTop="1" thickBot="1">
      <c r="A67" s="418">
        <v>41</v>
      </c>
      <c r="B67" s="1117"/>
      <c r="C67" s="426"/>
      <c r="D67" s="419"/>
      <c r="E67" s="1118" t="s">
        <v>1053</v>
      </c>
      <c r="F67" s="1119"/>
      <c r="G67" s="1119"/>
      <c r="H67" s="1119"/>
      <c r="I67" s="1119"/>
      <c r="J67" s="1120" t="s">
        <v>1053</v>
      </c>
      <c r="K67" s="418">
        <v>41</v>
      </c>
      <c r="L67" s="660"/>
      <c r="M67" s="660"/>
      <c r="N67" s="660"/>
    </row>
    <row r="68" spans="1:14" ht="10.5" customHeight="1">
      <c r="A68" s="458"/>
      <c r="B68" s="416" t="s">
        <v>1687</v>
      </c>
      <c r="C68" s="432"/>
      <c r="D68" s="424"/>
      <c r="E68" s="416"/>
      <c r="F68" s="416"/>
      <c r="G68" s="416"/>
      <c r="H68" s="416"/>
      <c r="I68" s="416"/>
      <c r="J68" s="416"/>
      <c r="K68" s="414"/>
      <c r="L68" s="660"/>
      <c r="M68" s="660"/>
      <c r="N68" s="660"/>
    </row>
    <row r="69" spans="1:14" ht="159" customHeight="1">
      <c r="A69" s="470"/>
      <c r="B69" s="811"/>
      <c r="C69" s="1121"/>
      <c r="D69" s="1121"/>
      <c r="E69" s="1121"/>
      <c r="F69" s="1121"/>
      <c r="G69" s="1121"/>
      <c r="H69" s="1121"/>
      <c r="I69" s="1121"/>
      <c r="J69" s="1121"/>
      <c r="K69" s="1122"/>
      <c r="L69" s="660"/>
      <c r="M69" s="660"/>
      <c r="N69" s="660"/>
    </row>
    <row r="70" spans="1:14" ht="12" customHeight="1">
      <c r="A70" s="453"/>
      <c r="B70" s="453"/>
      <c r="C70" s="453"/>
      <c r="D70" s="453"/>
      <c r="E70" s="453"/>
      <c r="F70" s="453"/>
      <c r="G70" s="453"/>
      <c r="H70" s="453"/>
      <c r="I70" s="453"/>
      <c r="J70" s="453"/>
      <c r="K70" s="456" t="s">
        <v>165</v>
      </c>
    </row>
  </sheetData>
  <printOptions horizontalCentered="1" verticalCentered="1"/>
  <pageMargins left="1" right="1" top="0.5" bottom="0.5" header="0" footer="0"/>
  <pageSetup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topLeftCell="A42" zoomScale="70" zoomScaleNormal="55" zoomScaleSheetLayoutView="70" workbookViewId="0">
      <selection activeCell="A42" sqref="A42"/>
    </sheetView>
  </sheetViews>
  <sheetFormatPr defaultColWidth="11.33203125" defaultRowHeight="18" customHeight="1"/>
  <cols>
    <col min="1" max="1" width="6.6640625" style="1126" customWidth="1"/>
    <col min="2" max="2" width="78.83203125" style="1126" customWidth="1"/>
    <col min="3" max="3" width="34.33203125" style="1126" customWidth="1"/>
    <col min="4" max="4" width="31.83203125" style="1126" customWidth="1"/>
    <col min="5" max="5" width="35.5" style="1126" customWidth="1"/>
    <col min="6" max="6" width="8.1640625" style="1126" customWidth="1"/>
    <col min="7" max="8" width="11.33203125" style="1126"/>
    <col min="9" max="9" width="7.83203125" style="1126" customWidth="1"/>
    <col min="10" max="10" width="3.1640625" style="1126" customWidth="1"/>
    <col min="11" max="12" width="23" style="1126" customWidth="1"/>
    <col min="13" max="13" width="21.83203125" style="1126" customWidth="1"/>
    <col min="14" max="14" width="16" style="1126" customWidth="1"/>
    <col min="15" max="15" width="3.1640625" style="1126" customWidth="1"/>
    <col min="16" max="16" width="7.83203125" style="1126" customWidth="1"/>
    <col min="17" max="16384" width="11.33203125" style="1126"/>
  </cols>
  <sheetData>
    <row r="1" spans="1:6" ht="18" customHeight="1">
      <c r="A1" s="3870" t="s">
        <v>554</v>
      </c>
      <c r="B1" s="1123"/>
      <c r="C1" s="1124"/>
      <c r="D1" s="1124"/>
      <c r="E1" s="1124"/>
      <c r="F1" s="1125" t="s">
        <v>67</v>
      </c>
    </row>
    <row r="2" spans="1:6" ht="18" customHeight="1">
      <c r="A2" s="1127"/>
      <c r="B2" s="1128"/>
      <c r="C2" s="1128"/>
      <c r="D2" s="1128"/>
      <c r="E2" s="1128"/>
      <c r="F2" s="1129"/>
    </row>
    <row r="3" spans="1:6" ht="18" customHeight="1">
      <c r="A3" s="1130"/>
      <c r="B3" s="4035" t="s">
        <v>1708</v>
      </c>
      <c r="C3" s="4035"/>
      <c r="D3" s="4035"/>
      <c r="E3" s="4035"/>
      <c r="F3" s="1131"/>
    </row>
    <row r="4" spans="1:6" ht="18" customHeight="1">
      <c r="A4" s="1130"/>
      <c r="B4" s="4036" t="s">
        <v>1709</v>
      </c>
      <c r="C4" s="4036"/>
      <c r="D4" s="4036"/>
      <c r="E4" s="4036"/>
      <c r="F4" s="1131"/>
    </row>
    <row r="5" spans="1:6" ht="18" customHeight="1">
      <c r="A5" s="1130"/>
      <c r="B5" s="1123"/>
      <c r="C5" s="1132"/>
      <c r="D5" s="1132"/>
      <c r="E5" s="1132"/>
      <c r="F5" s="1131"/>
    </row>
    <row r="6" spans="1:6" ht="18" customHeight="1">
      <c r="A6" s="1130"/>
      <c r="B6" s="1132"/>
      <c r="C6" s="1132"/>
      <c r="D6" s="1132"/>
      <c r="E6" s="1132"/>
      <c r="F6" s="1131"/>
    </row>
    <row r="7" spans="1:6" ht="18" customHeight="1">
      <c r="A7" s="1130" t="s">
        <v>1710</v>
      </c>
      <c r="B7" s="1132"/>
      <c r="C7" s="1132"/>
      <c r="D7" s="1132"/>
      <c r="E7" s="1132"/>
      <c r="F7" s="1131"/>
    </row>
    <row r="8" spans="1:6" ht="18" customHeight="1">
      <c r="A8" s="1130" t="s">
        <v>1711</v>
      </c>
      <c r="B8" s="1132"/>
      <c r="C8" s="1132"/>
      <c r="D8" s="1132"/>
      <c r="E8" s="1132"/>
      <c r="F8" s="1131"/>
    </row>
    <row r="9" spans="1:6" ht="18" customHeight="1">
      <c r="A9" s="1130" t="s">
        <v>1712</v>
      </c>
      <c r="B9" s="1132"/>
      <c r="C9" s="1132"/>
      <c r="D9" s="1132"/>
      <c r="E9" s="1132"/>
      <c r="F9" s="1131"/>
    </row>
    <row r="10" spans="1:6" ht="18" customHeight="1">
      <c r="A10" s="1130" t="s">
        <v>1713</v>
      </c>
      <c r="B10" s="1132"/>
      <c r="C10" s="1132"/>
      <c r="D10" s="1132"/>
      <c r="E10" s="1132"/>
      <c r="F10" s="1131"/>
    </row>
    <row r="11" spans="1:6" ht="18" customHeight="1">
      <c r="A11" s="1130" t="s">
        <v>1714</v>
      </c>
      <c r="B11" s="1132"/>
      <c r="C11" s="1132"/>
      <c r="D11" s="1132"/>
      <c r="E11" s="1132"/>
      <c r="F11" s="1131"/>
    </row>
    <row r="12" spans="1:6" ht="18" customHeight="1">
      <c r="A12" s="1130" t="s">
        <v>1715</v>
      </c>
      <c r="B12" s="1132"/>
      <c r="C12" s="1132"/>
      <c r="D12" s="1132"/>
      <c r="E12" s="1132"/>
      <c r="F12" s="1131"/>
    </row>
    <row r="13" spans="1:6" ht="18" customHeight="1">
      <c r="A13" s="1130" t="s">
        <v>1716</v>
      </c>
      <c r="B13" s="1132"/>
      <c r="C13" s="1132"/>
      <c r="D13" s="1132"/>
      <c r="E13" s="1132"/>
      <c r="F13" s="1131"/>
    </row>
    <row r="14" spans="1:6" ht="18" customHeight="1">
      <c r="A14" s="1130" t="s">
        <v>1717</v>
      </c>
      <c r="B14" s="1132"/>
      <c r="C14" s="1132"/>
      <c r="D14" s="1132"/>
      <c r="E14" s="1132"/>
      <c r="F14" s="1131"/>
    </row>
    <row r="15" spans="1:6" ht="18" customHeight="1">
      <c r="A15" s="1130"/>
      <c r="B15" s="1132"/>
      <c r="C15" s="1132"/>
      <c r="D15" s="1132"/>
      <c r="E15" s="1132"/>
      <c r="F15" s="1131"/>
    </row>
    <row r="16" spans="1:6" ht="18" customHeight="1">
      <c r="A16" s="1130" t="s">
        <v>1718</v>
      </c>
      <c r="B16" s="1132"/>
      <c r="C16" s="1132"/>
      <c r="D16" s="1132"/>
      <c r="E16" s="1132"/>
      <c r="F16" s="1131"/>
    </row>
    <row r="17" spans="1:6" ht="18" customHeight="1">
      <c r="A17" s="1130" t="s">
        <v>1719</v>
      </c>
      <c r="B17" s="1132"/>
      <c r="C17" s="1132"/>
      <c r="D17" s="1132"/>
      <c r="E17" s="1132"/>
      <c r="F17" s="1131"/>
    </row>
    <row r="18" spans="1:6" ht="18" customHeight="1">
      <c r="A18" s="1130"/>
      <c r="B18" s="1132"/>
      <c r="C18" s="1132"/>
      <c r="D18" s="1132"/>
      <c r="E18" s="1132"/>
      <c r="F18" s="1131"/>
    </row>
    <row r="19" spans="1:6" ht="18" customHeight="1">
      <c r="A19" s="1130" t="s">
        <v>1720</v>
      </c>
      <c r="B19" s="1132"/>
      <c r="C19" s="1132"/>
      <c r="D19" s="1132"/>
      <c r="E19" s="1132"/>
      <c r="F19" s="1131"/>
    </row>
    <row r="20" spans="1:6" ht="18" customHeight="1">
      <c r="A20" s="1130" t="s">
        <v>1721</v>
      </c>
      <c r="B20" s="1132"/>
      <c r="C20" s="1132"/>
      <c r="D20" s="1132"/>
      <c r="E20" s="1132"/>
      <c r="F20" s="1131"/>
    </row>
    <row r="21" spans="1:6" ht="18" customHeight="1">
      <c r="A21" s="1130"/>
      <c r="B21" s="1132"/>
      <c r="C21" s="1132"/>
      <c r="D21" s="1132"/>
      <c r="E21" s="1132"/>
      <c r="F21" s="1131"/>
    </row>
    <row r="22" spans="1:6" ht="18" customHeight="1">
      <c r="A22" s="1130" t="s">
        <v>1722</v>
      </c>
      <c r="B22" s="1132"/>
      <c r="C22" s="1132"/>
      <c r="D22" s="1132"/>
      <c r="E22" s="1132"/>
      <c r="F22" s="1131"/>
    </row>
    <row r="23" spans="1:6" ht="18" customHeight="1">
      <c r="A23" s="1130" t="s">
        <v>1723</v>
      </c>
      <c r="B23" s="1132"/>
      <c r="C23" s="1132"/>
      <c r="D23" s="1132"/>
      <c r="E23" s="1132"/>
      <c r="F23" s="1131"/>
    </row>
    <row r="24" spans="1:6" ht="18" customHeight="1">
      <c r="A24" s="1130"/>
      <c r="B24" s="1132"/>
      <c r="C24" s="1132"/>
      <c r="D24" s="1132"/>
      <c r="E24" s="1132"/>
      <c r="F24" s="1131"/>
    </row>
    <row r="25" spans="1:6" ht="18" customHeight="1" thickBot="1">
      <c r="A25" s="1133"/>
      <c r="B25" s="1134"/>
      <c r="C25" s="1134"/>
      <c r="D25" s="1134"/>
      <c r="E25" s="1134" t="s">
        <v>595</v>
      </c>
      <c r="F25" s="1131"/>
    </row>
    <row r="26" spans="1:6" ht="18" customHeight="1" thickTop="1">
      <c r="A26" s="1135"/>
      <c r="B26" s="1136"/>
      <c r="C26" s="1137" t="s">
        <v>1724</v>
      </c>
      <c r="D26" s="1138"/>
      <c r="E26" s="1139" t="s">
        <v>1725</v>
      </c>
      <c r="F26" s="1135"/>
    </row>
    <row r="27" spans="1:6" ht="18" customHeight="1">
      <c r="A27" s="1140" t="s">
        <v>636</v>
      </c>
      <c r="B27" s="1141"/>
      <c r="C27" s="1142"/>
      <c r="D27" s="1143"/>
      <c r="E27" s="1144" t="s">
        <v>1632</v>
      </c>
      <c r="F27" s="1140" t="s">
        <v>636</v>
      </c>
    </row>
    <row r="28" spans="1:6" ht="18" customHeight="1">
      <c r="A28" s="1140" t="s">
        <v>639</v>
      </c>
      <c r="B28" s="1144" t="s">
        <v>779</v>
      </c>
      <c r="C28" s="1145" t="s">
        <v>1726</v>
      </c>
      <c r="D28" s="1146" t="s">
        <v>1727</v>
      </c>
      <c r="E28" s="1144" t="s">
        <v>1728</v>
      </c>
      <c r="F28" s="1140" t="s">
        <v>639</v>
      </c>
    </row>
    <row r="29" spans="1:6" ht="18" customHeight="1">
      <c r="A29" s="1147"/>
      <c r="B29" s="1144" t="s">
        <v>648</v>
      </c>
      <c r="C29" s="1148" t="s">
        <v>649</v>
      </c>
      <c r="D29" s="1149" t="s">
        <v>650</v>
      </c>
      <c r="E29" s="1144" t="s">
        <v>651</v>
      </c>
      <c r="F29" s="1147"/>
    </row>
    <row r="30" spans="1:6" ht="18" customHeight="1">
      <c r="A30" s="1150"/>
      <c r="B30" s="1151"/>
      <c r="C30" s="1142"/>
      <c r="D30" s="1143"/>
      <c r="E30" s="1151"/>
      <c r="F30" s="1150"/>
    </row>
    <row r="31" spans="1:6" ht="18" customHeight="1">
      <c r="A31" s="1147"/>
      <c r="B31" s="1144" t="s">
        <v>1634</v>
      </c>
      <c r="C31" s="1142"/>
      <c r="D31" s="1143"/>
      <c r="E31" s="1141"/>
      <c r="F31" s="1147"/>
    </row>
    <row r="32" spans="1:6" ht="18" customHeight="1">
      <c r="A32" s="1140">
        <v>1</v>
      </c>
      <c r="B32" s="1141" t="s">
        <v>1729</v>
      </c>
      <c r="C32" s="1142"/>
      <c r="D32" s="1143"/>
      <c r="E32" s="1141"/>
      <c r="F32" s="1140">
        <v>1</v>
      </c>
    </row>
    <row r="33" spans="1:6" ht="18" customHeight="1">
      <c r="A33" s="1152">
        <v>2</v>
      </c>
      <c r="B33" s="1153" t="s">
        <v>1730</v>
      </c>
      <c r="C33" s="1154"/>
      <c r="D33" s="1155"/>
      <c r="E33" s="1156"/>
      <c r="F33" s="1152">
        <v>2</v>
      </c>
    </row>
    <row r="34" spans="1:6" ht="18" customHeight="1">
      <c r="A34" s="1152">
        <v>3</v>
      </c>
      <c r="B34" s="1157" t="s">
        <v>1731</v>
      </c>
      <c r="C34" s="1158"/>
      <c r="D34" s="1159"/>
      <c r="E34" s="1156"/>
      <c r="F34" s="1152">
        <v>3</v>
      </c>
    </row>
    <row r="35" spans="1:6" ht="18" customHeight="1">
      <c r="A35" s="1152">
        <v>4</v>
      </c>
      <c r="B35" s="1157" t="s">
        <v>1732</v>
      </c>
      <c r="C35" s="1158"/>
      <c r="D35" s="1159"/>
      <c r="E35" s="1156"/>
      <c r="F35" s="1152">
        <v>4</v>
      </c>
    </row>
    <row r="36" spans="1:6" ht="18" customHeight="1">
      <c r="A36" s="1152">
        <v>5</v>
      </c>
      <c r="B36" s="1157" t="s">
        <v>1733</v>
      </c>
      <c r="C36" s="1158"/>
      <c r="D36" s="1159"/>
      <c r="E36" s="1156"/>
      <c r="F36" s="1152">
        <v>5</v>
      </c>
    </row>
    <row r="37" spans="1:6" ht="18" customHeight="1">
      <c r="A37" s="1152">
        <v>6</v>
      </c>
      <c r="B37" s="1157" t="s">
        <v>1734</v>
      </c>
      <c r="C37" s="1158"/>
      <c r="D37" s="1159"/>
      <c r="E37" s="1156"/>
      <c r="F37" s="1152">
        <v>6</v>
      </c>
    </row>
    <row r="38" spans="1:6" ht="18" customHeight="1">
      <c r="A38" s="1152">
        <v>7</v>
      </c>
      <c r="B38" s="1157" t="s">
        <v>1735</v>
      </c>
      <c r="C38" s="1158"/>
      <c r="D38" s="1159"/>
      <c r="E38" s="1156"/>
      <c r="F38" s="1152">
        <v>7</v>
      </c>
    </row>
    <row r="39" spans="1:6" ht="18" customHeight="1">
      <c r="A39" s="1152">
        <v>8</v>
      </c>
      <c r="B39" s="1157" t="s">
        <v>1736</v>
      </c>
      <c r="C39" s="1158"/>
      <c r="D39" s="1159"/>
      <c r="E39" s="1156"/>
      <c r="F39" s="1152">
        <v>8</v>
      </c>
    </row>
    <row r="40" spans="1:6" ht="18" customHeight="1">
      <c r="A40" s="1152">
        <v>9</v>
      </c>
      <c r="B40" s="1157" t="s">
        <v>1737</v>
      </c>
      <c r="C40" s="1158"/>
      <c r="D40" s="1159"/>
      <c r="E40" s="1156"/>
      <c r="F40" s="1152">
        <v>9</v>
      </c>
    </row>
    <row r="41" spans="1:6" ht="18" customHeight="1">
      <c r="A41" s="1152">
        <v>10</v>
      </c>
      <c r="B41" s="1157" t="s">
        <v>1738</v>
      </c>
      <c r="C41" s="1158"/>
      <c r="D41" s="1159"/>
      <c r="E41" s="1156"/>
      <c r="F41" s="1152">
        <v>10</v>
      </c>
    </row>
    <row r="42" spans="1:6" ht="18" customHeight="1">
      <c r="A42" s="1152">
        <v>11</v>
      </c>
      <c r="B42" s="1157" t="s">
        <v>1739</v>
      </c>
      <c r="C42" s="1158"/>
      <c r="D42" s="1159"/>
      <c r="E42" s="1156"/>
      <c r="F42" s="1152">
        <v>11</v>
      </c>
    </row>
    <row r="43" spans="1:6" ht="18" customHeight="1">
      <c r="A43" s="1152">
        <v>12</v>
      </c>
      <c r="B43" s="1157" t="s">
        <v>1740</v>
      </c>
      <c r="C43" s="1160" t="s">
        <v>1707</v>
      </c>
      <c r="D43" s="1161"/>
      <c r="E43" s="1156"/>
      <c r="F43" s="1152">
        <v>12</v>
      </c>
    </row>
    <row r="44" spans="1:6" ht="18" customHeight="1">
      <c r="A44" s="1152">
        <v>13</v>
      </c>
      <c r="B44" s="1157" t="s">
        <v>1741</v>
      </c>
      <c r="C44" s="1158"/>
      <c r="D44" s="1159"/>
      <c r="E44" s="1156"/>
      <c r="F44" s="1152">
        <v>13</v>
      </c>
    </row>
    <row r="45" spans="1:6" ht="18" customHeight="1">
      <c r="A45" s="1152">
        <v>14</v>
      </c>
      <c r="B45" s="1157" t="s">
        <v>1742</v>
      </c>
      <c r="C45" s="1158"/>
      <c r="D45" s="1159"/>
      <c r="E45" s="1156"/>
      <c r="F45" s="1152">
        <v>14</v>
      </c>
    </row>
    <row r="46" spans="1:6" ht="18" customHeight="1">
      <c r="A46" s="1152">
        <v>15</v>
      </c>
      <c r="B46" s="1157" t="s">
        <v>1743</v>
      </c>
      <c r="C46" s="1158"/>
      <c r="D46" s="1159"/>
      <c r="E46" s="1156"/>
      <c r="F46" s="1152">
        <v>15</v>
      </c>
    </row>
    <row r="47" spans="1:6" ht="18" customHeight="1">
      <c r="A47" s="1152">
        <v>16</v>
      </c>
      <c r="B47" s="1157" t="s">
        <v>1744</v>
      </c>
      <c r="C47" s="1158"/>
      <c r="D47" s="1159"/>
      <c r="E47" s="1156"/>
      <c r="F47" s="1152">
        <v>16</v>
      </c>
    </row>
    <row r="48" spans="1:6" ht="18" customHeight="1">
      <c r="A48" s="1152">
        <v>17</v>
      </c>
      <c r="B48" s="1157" t="s">
        <v>1745</v>
      </c>
      <c r="C48" s="1158"/>
      <c r="D48" s="1159"/>
      <c r="E48" s="1156"/>
      <c r="F48" s="1152">
        <v>17</v>
      </c>
    </row>
    <row r="49" spans="1:6" ht="18" customHeight="1">
      <c r="A49" s="1152">
        <v>18</v>
      </c>
      <c r="B49" s="1157" t="s">
        <v>1746</v>
      </c>
      <c r="C49" s="1158"/>
      <c r="D49" s="1159"/>
      <c r="E49" s="1156"/>
      <c r="F49" s="1152">
        <v>18</v>
      </c>
    </row>
    <row r="50" spans="1:6" ht="18" customHeight="1">
      <c r="A50" s="1152">
        <v>19</v>
      </c>
      <c r="B50" s="1157" t="s">
        <v>1747</v>
      </c>
      <c r="C50" s="1158"/>
      <c r="D50" s="1159"/>
      <c r="E50" s="1156"/>
      <c r="F50" s="1152">
        <v>19</v>
      </c>
    </row>
    <row r="51" spans="1:6" ht="18" customHeight="1">
      <c r="A51" s="1152">
        <v>20</v>
      </c>
      <c r="B51" s="1157" t="s">
        <v>1748</v>
      </c>
      <c r="C51" s="1158"/>
      <c r="D51" s="1159"/>
      <c r="E51" s="1156"/>
      <c r="F51" s="1152">
        <v>20</v>
      </c>
    </row>
    <row r="52" spans="1:6" ht="18" customHeight="1">
      <c r="A52" s="1152">
        <v>21</v>
      </c>
      <c r="B52" s="1157" t="s">
        <v>1749</v>
      </c>
      <c r="C52" s="1158"/>
      <c r="D52" s="1159"/>
      <c r="E52" s="1156"/>
      <c r="F52" s="1152">
        <v>21</v>
      </c>
    </row>
    <row r="53" spans="1:6" ht="18" customHeight="1">
      <c r="A53" s="1152">
        <v>22</v>
      </c>
      <c r="B53" s="1157" t="s">
        <v>1750</v>
      </c>
      <c r="C53" s="1158"/>
      <c r="D53" s="1159"/>
      <c r="E53" s="1156"/>
      <c r="F53" s="1152">
        <v>22</v>
      </c>
    </row>
    <row r="54" spans="1:6" ht="18" customHeight="1">
      <c r="A54" s="1152">
        <v>23</v>
      </c>
      <c r="B54" s="1157" t="s">
        <v>1751</v>
      </c>
      <c r="C54" s="1158"/>
      <c r="D54" s="1159"/>
      <c r="E54" s="1156"/>
      <c r="F54" s="1152">
        <v>23</v>
      </c>
    </row>
    <row r="55" spans="1:6" ht="18" customHeight="1">
      <c r="A55" s="1152">
        <v>24</v>
      </c>
      <c r="B55" s="1157" t="s">
        <v>1752</v>
      </c>
      <c r="C55" s="1158"/>
      <c r="D55" s="1159"/>
      <c r="E55" s="1156"/>
      <c r="F55" s="1152">
        <v>24</v>
      </c>
    </row>
    <row r="56" spans="1:6" ht="18" customHeight="1">
      <c r="A56" s="1152">
        <v>25</v>
      </c>
      <c r="B56" s="1157" t="s">
        <v>1753</v>
      </c>
      <c r="C56" s="1158"/>
      <c r="D56" s="1159"/>
      <c r="E56" s="1156"/>
      <c r="F56" s="1152">
        <v>25</v>
      </c>
    </row>
    <row r="57" spans="1:6" ht="18" customHeight="1">
      <c r="A57" s="1152">
        <v>26</v>
      </c>
      <c r="B57" s="1157" t="s">
        <v>1754</v>
      </c>
      <c r="C57" s="1158"/>
      <c r="D57" s="1159"/>
      <c r="E57" s="1156"/>
      <c r="F57" s="1152">
        <v>26</v>
      </c>
    </row>
    <row r="58" spans="1:6" ht="18" customHeight="1">
      <c r="A58" s="1152">
        <v>27</v>
      </c>
      <c r="B58" s="1157" t="s">
        <v>1755</v>
      </c>
      <c r="C58" s="1158"/>
      <c r="D58" s="1159"/>
      <c r="E58" s="1156"/>
      <c r="F58" s="1152">
        <v>27</v>
      </c>
    </row>
    <row r="59" spans="1:6" ht="18" customHeight="1">
      <c r="A59" s="1152">
        <v>28</v>
      </c>
      <c r="B59" s="1157" t="s">
        <v>1639</v>
      </c>
      <c r="C59" s="1158"/>
      <c r="D59" s="1159"/>
      <c r="E59" s="1156"/>
      <c r="F59" s="1152">
        <v>28</v>
      </c>
    </row>
    <row r="60" spans="1:6" ht="18" customHeight="1">
      <c r="A60" s="1152">
        <v>29</v>
      </c>
      <c r="B60" s="1157" t="s">
        <v>1756</v>
      </c>
      <c r="C60" s="1158"/>
      <c r="D60" s="1159"/>
      <c r="E60" s="1156"/>
      <c r="F60" s="1152">
        <v>29</v>
      </c>
    </row>
    <row r="61" spans="1:6" ht="18" customHeight="1" thickBot="1">
      <c r="A61" s="1152">
        <v>30</v>
      </c>
      <c r="B61" s="1157" t="s">
        <v>1757</v>
      </c>
      <c r="C61" s="1158"/>
      <c r="D61" s="1159"/>
      <c r="E61" s="1156"/>
      <c r="F61" s="1152">
        <v>30</v>
      </c>
    </row>
    <row r="62" spans="1:6" ht="18" customHeight="1" thickTop="1">
      <c r="A62" s="1162"/>
      <c r="B62" s="1139" t="s">
        <v>1642</v>
      </c>
      <c r="C62" s="1163"/>
      <c r="D62" s="1164"/>
      <c r="E62" s="1136"/>
      <c r="F62" s="1162"/>
    </row>
    <row r="63" spans="1:6" ht="18" customHeight="1">
      <c r="A63" s="1140">
        <v>31</v>
      </c>
      <c r="B63" s="1157" t="s">
        <v>1758</v>
      </c>
      <c r="C63" s="1158"/>
      <c r="D63" s="1159"/>
      <c r="E63" s="1141"/>
      <c r="F63" s="1140">
        <v>31</v>
      </c>
    </row>
    <row r="64" spans="1:6" ht="18" customHeight="1">
      <c r="A64" s="1152">
        <v>32</v>
      </c>
      <c r="B64" s="1157" t="s">
        <v>1759</v>
      </c>
      <c r="C64" s="1158"/>
      <c r="D64" s="1159"/>
      <c r="E64" s="1156"/>
      <c r="F64" s="1152">
        <v>32</v>
      </c>
    </row>
    <row r="65" spans="1:6" ht="18" customHeight="1">
      <c r="A65" s="1152">
        <v>33</v>
      </c>
      <c r="B65" s="1157" t="s">
        <v>1760</v>
      </c>
      <c r="C65" s="1158"/>
      <c r="D65" s="1159"/>
      <c r="E65" s="1156"/>
      <c r="F65" s="1152">
        <v>33</v>
      </c>
    </row>
    <row r="66" spans="1:6" ht="18" customHeight="1">
      <c r="A66" s="1152">
        <v>34</v>
      </c>
      <c r="B66" s="1157" t="s">
        <v>1761</v>
      </c>
      <c r="C66" s="1158"/>
      <c r="D66" s="1159"/>
      <c r="E66" s="1156"/>
      <c r="F66" s="1152">
        <v>34</v>
      </c>
    </row>
    <row r="67" spans="1:6" ht="18" customHeight="1">
      <c r="A67" s="1152">
        <v>35</v>
      </c>
      <c r="B67" s="1157" t="s">
        <v>1762</v>
      </c>
      <c r="C67" s="1158"/>
      <c r="D67" s="1159"/>
      <c r="E67" s="1156"/>
      <c r="F67" s="1152">
        <v>35</v>
      </c>
    </row>
    <row r="68" spans="1:6" ht="18" customHeight="1">
      <c r="A68" s="1152">
        <v>36</v>
      </c>
      <c r="B68" s="1157" t="s">
        <v>1763</v>
      </c>
      <c r="C68" s="1158"/>
      <c r="D68" s="1159"/>
      <c r="E68" s="1156"/>
      <c r="F68" s="1152">
        <v>36</v>
      </c>
    </row>
    <row r="69" spans="1:6" ht="18" customHeight="1">
      <c r="A69" s="1152">
        <v>37</v>
      </c>
      <c r="B69" s="1157" t="s">
        <v>1764</v>
      </c>
      <c r="C69" s="1158"/>
      <c r="D69" s="1159"/>
      <c r="E69" s="1156"/>
      <c r="F69" s="1152">
        <v>37</v>
      </c>
    </row>
    <row r="70" spans="1:6" ht="18" customHeight="1">
      <c r="A70" s="1152">
        <v>38</v>
      </c>
      <c r="B70" s="1157" t="s">
        <v>1765</v>
      </c>
      <c r="C70" s="1158"/>
      <c r="D70" s="1159"/>
      <c r="E70" s="1156"/>
      <c r="F70" s="1152">
        <v>38</v>
      </c>
    </row>
    <row r="71" spans="1:6" ht="18" customHeight="1">
      <c r="A71" s="1152">
        <v>39</v>
      </c>
      <c r="B71" s="1157" t="s">
        <v>1766</v>
      </c>
      <c r="C71" s="1158"/>
      <c r="D71" s="1159"/>
      <c r="E71" s="1156"/>
      <c r="F71" s="1152">
        <v>39</v>
      </c>
    </row>
    <row r="72" spans="1:6" ht="18" customHeight="1" thickBot="1">
      <c r="A72" s="1152">
        <v>40</v>
      </c>
      <c r="B72" s="1157" t="s">
        <v>1767</v>
      </c>
      <c r="C72" s="1158"/>
      <c r="D72" s="1159"/>
      <c r="E72" s="1156"/>
      <c r="F72" s="1152">
        <v>40</v>
      </c>
    </row>
    <row r="73" spans="1:6" ht="18" customHeight="1" thickTop="1" thickBot="1">
      <c r="A73" s="1165">
        <v>41</v>
      </c>
      <c r="B73" s="1166" t="s">
        <v>1603</v>
      </c>
      <c r="C73" s="1167">
        <v>116273</v>
      </c>
      <c r="D73" s="1168">
        <v>112557</v>
      </c>
      <c r="E73" s="1169"/>
      <c r="F73" s="1165">
        <v>41</v>
      </c>
    </row>
    <row r="74" spans="1:6" ht="18" customHeight="1">
      <c r="A74" s="1170"/>
      <c r="B74" s="1171"/>
      <c r="C74" s="1172"/>
      <c r="D74" s="1172"/>
      <c r="E74" s="1172"/>
      <c r="F74" s="1173"/>
    </row>
    <row r="75" spans="1:6" ht="18" customHeight="1">
      <c r="A75" s="1174" t="s">
        <v>1768</v>
      </c>
      <c r="B75" s="1171"/>
      <c r="C75" s="1172"/>
      <c r="D75" s="1172"/>
      <c r="E75" s="1172"/>
      <c r="F75" s="1175"/>
    </row>
    <row r="76" spans="1:6" ht="18" customHeight="1">
      <c r="A76" s="1174"/>
      <c r="B76" s="1171"/>
      <c r="C76" s="1172"/>
      <c r="D76" s="1172"/>
      <c r="E76" s="1172"/>
      <c r="F76" s="1175"/>
    </row>
    <row r="77" spans="1:6" ht="18" customHeight="1">
      <c r="A77" s="1174"/>
      <c r="B77" s="1171"/>
      <c r="C77" s="1172"/>
      <c r="D77" s="1172"/>
      <c r="E77" s="1172"/>
      <c r="F77" s="1175"/>
    </row>
    <row r="78" spans="1:6" ht="18" customHeight="1">
      <c r="A78" s="1174"/>
      <c r="B78" s="1171"/>
      <c r="C78" s="1172"/>
      <c r="D78" s="1172"/>
      <c r="E78" s="1172"/>
      <c r="F78" s="1175"/>
    </row>
    <row r="79" spans="1:6" ht="18" customHeight="1">
      <c r="A79" s="1174"/>
      <c r="B79" s="1171"/>
      <c r="C79" s="1172"/>
      <c r="D79" s="1172"/>
      <c r="E79" s="1172"/>
      <c r="F79" s="1175"/>
    </row>
    <row r="80" spans="1:6" ht="18" customHeight="1">
      <c r="A80" s="1174"/>
      <c r="B80" s="1171"/>
      <c r="C80" s="1172"/>
      <c r="D80" s="1172"/>
      <c r="E80" s="1172"/>
      <c r="F80" s="1175"/>
    </row>
    <row r="81" spans="1:6" ht="18" customHeight="1">
      <c r="A81" s="1176"/>
      <c r="B81" s="1157"/>
      <c r="C81" s="1157"/>
      <c r="D81" s="1157"/>
      <c r="E81" s="1157"/>
      <c r="F81" s="1177"/>
    </row>
    <row r="82" spans="1:6" ht="18" customHeight="1">
      <c r="A82" s="1132" t="s">
        <v>165</v>
      </c>
      <c r="B82" s="1141"/>
      <c r="C82" s="1141"/>
      <c r="D82" s="1141"/>
      <c r="E82" s="1141"/>
      <c r="F82" s="1141"/>
    </row>
  </sheetData>
  <mergeCells count="2">
    <mergeCell ref="B3:E3"/>
    <mergeCell ref="B4:E4"/>
  </mergeCells>
  <printOptions horizontalCentered="1" verticalCentered="1"/>
  <pageMargins left="1" right="1" top="0.5" bottom="0.5" header="0" footer="0"/>
  <pageSetup scale="53"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view="pageBreakPreview" topLeftCell="A44" zoomScale="110" zoomScaleNormal="100" zoomScaleSheetLayoutView="110" workbookViewId="0">
      <selection activeCell="A44" sqref="A44"/>
    </sheetView>
  </sheetViews>
  <sheetFormatPr defaultColWidth="0" defaultRowHeight="11.25" zeroHeight="1"/>
  <cols>
    <col min="1" max="1" width="6.1640625" style="108" customWidth="1"/>
    <col min="2" max="2" width="5.6640625" style="108" customWidth="1"/>
    <col min="3" max="3" width="4.83203125" style="108" customWidth="1"/>
    <col min="4" max="4" width="24.33203125" style="108" customWidth="1"/>
    <col min="5" max="5" width="13.1640625" style="108" customWidth="1"/>
    <col min="6" max="6" width="10.5" style="108" customWidth="1"/>
    <col min="7" max="9" width="9.33203125" style="108" customWidth="1"/>
    <col min="10" max="10" width="13.1640625" style="108" customWidth="1"/>
    <col min="11" max="11" width="4.83203125" style="108" customWidth="1"/>
    <col min="12" max="14" width="9.33203125" style="108" customWidth="1"/>
    <col min="15" max="16384" width="0" style="108" hidden="1"/>
  </cols>
  <sheetData>
    <row r="1" spans="1:14">
      <c r="A1" s="398">
        <v>38</v>
      </c>
      <c r="B1" s="398"/>
      <c r="C1" s="398"/>
      <c r="D1" s="455"/>
      <c r="E1" s="455"/>
      <c r="F1" s="455"/>
      <c r="G1" s="455"/>
      <c r="H1" s="395"/>
      <c r="I1" s="455"/>
      <c r="J1" s="1088"/>
      <c r="K1" s="1088" t="s">
        <v>554</v>
      </c>
    </row>
    <row r="2" spans="1:14">
      <c r="A2" s="4037" t="s">
        <v>1769</v>
      </c>
      <c r="B2" s="4038"/>
      <c r="C2" s="4038"/>
      <c r="D2" s="4038"/>
      <c r="E2" s="4038"/>
      <c r="F2" s="4038"/>
      <c r="G2" s="4038"/>
      <c r="H2" s="4038"/>
      <c r="I2" s="4038"/>
      <c r="J2" s="4038"/>
      <c r="K2" s="4039"/>
    </row>
    <row r="3" spans="1:14">
      <c r="A3" s="1178" t="s">
        <v>705</v>
      </c>
      <c r="B3" s="1091"/>
      <c r="C3" s="1091"/>
      <c r="D3" s="1091"/>
      <c r="E3" s="1091"/>
      <c r="F3" s="1091"/>
      <c r="G3" s="1091"/>
      <c r="H3" s="1091"/>
      <c r="I3" s="1091"/>
      <c r="J3" s="1091"/>
      <c r="K3" s="1179"/>
    </row>
    <row r="4" spans="1:14" ht="5.0999999999999996" customHeight="1">
      <c r="A4" s="1180"/>
      <c r="B4" s="1181"/>
      <c r="C4" s="1181"/>
      <c r="D4" s="1181"/>
      <c r="E4" s="1181"/>
      <c r="F4" s="1181"/>
      <c r="G4" s="1181"/>
      <c r="H4" s="1181"/>
      <c r="I4" s="1181"/>
      <c r="J4" s="1181"/>
      <c r="K4" s="1182"/>
      <c r="L4" s="660"/>
      <c r="M4" s="660"/>
      <c r="N4" s="660"/>
    </row>
    <row r="5" spans="1:14">
      <c r="A5" s="485" t="s">
        <v>384</v>
      </c>
      <c r="B5" s="416" t="s">
        <v>1689</v>
      </c>
      <c r="C5" s="416"/>
      <c r="D5" s="416"/>
      <c r="E5" s="416"/>
      <c r="F5" s="416"/>
      <c r="G5" s="416"/>
      <c r="H5" s="416"/>
      <c r="I5" s="416"/>
      <c r="J5" s="416"/>
      <c r="K5" s="676"/>
      <c r="L5" s="660"/>
      <c r="M5" s="660"/>
      <c r="N5" s="660"/>
    </row>
    <row r="6" spans="1:14">
      <c r="A6" s="443" t="s">
        <v>1690</v>
      </c>
      <c r="B6" s="416"/>
      <c r="C6" s="416"/>
      <c r="D6" s="416"/>
      <c r="E6" s="416"/>
      <c r="F6" s="416"/>
      <c r="G6" s="416"/>
      <c r="H6" s="416"/>
      <c r="I6" s="416"/>
      <c r="J6" s="416"/>
      <c r="K6" s="676"/>
      <c r="L6" s="660"/>
      <c r="M6" s="660"/>
      <c r="N6" s="660"/>
    </row>
    <row r="7" spans="1:14">
      <c r="A7" s="443" t="s">
        <v>1691</v>
      </c>
      <c r="B7" s="416"/>
      <c r="C7" s="416"/>
      <c r="D7" s="416"/>
      <c r="E7" s="416"/>
      <c r="F7" s="416"/>
      <c r="G7" s="416"/>
      <c r="H7" s="416"/>
      <c r="I7" s="416"/>
      <c r="J7" s="416"/>
      <c r="K7" s="676"/>
      <c r="L7" s="660"/>
      <c r="M7" s="660"/>
      <c r="N7" s="660"/>
    </row>
    <row r="8" spans="1:14" ht="5.0999999999999996" customHeight="1">
      <c r="A8" s="443"/>
      <c r="B8" s="416"/>
      <c r="C8" s="416"/>
      <c r="D8" s="416"/>
      <c r="E8" s="416"/>
      <c r="F8" s="416"/>
      <c r="G8" s="416"/>
      <c r="H8" s="416"/>
      <c r="I8" s="416"/>
      <c r="J8" s="416"/>
      <c r="K8" s="676"/>
      <c r="L8" s="660"/>
      <c r="M8" s="660"/>
      <c r="N8" s="660"/>
    </row>
    <row r="9" spans="1:14">
      <c r="A9" s="485" t="s">
        <v>385</v>
      </c>
      <c r="B9" s="416" t="s">
        <v>1692</v>
      </c>
      <c r="C9" s="416"/>
      <c r="D9" s="416"/>
      <c r="E9" s="416"/>
      <c r="F9" s="416"/>
      <c r="G9" s="416"/>
      <c r="H9" s="416"/>
      <c r="I9" s="416"/>
      <c r="J9" s="416"/>
      <c r="K9" s="676"/>
      <c r="L9" s="660"/>
      <c r="M9" s="660"/>
      <c r="N9" s="660"/>
    </row>
    <row r="10" spans="1:14">
      <c r="A10" s="1183" t="s">
        <v>1693</v>
      </c>
      <c r="B10" s="416"/>
      <c r="C10" s="416"/>
      <c r="D10" s="416"/>
      <c r="E10" s="416"/>
      <c r="F10" s="416"/>
      <c r="G10" s="416"/>
      <c r="H10" s="416"/>
      <c r="I10" s="416"/>
      <c r="J10" s="416"/>
      <c r="K10" s="676"/>
      <c r="L10" s="660"/>
      <c r="M10" s="660"/>
      <c r="N10" s="660"/>
    </row>
    <row r="11" spans="1:14" ht="5.0999999999999996" customHeight="1">
      <c r="A11" s="443"/>
      <c r="B11" s="416"/>
      <c r="C11" s="416"/>
      <c r="D11" s="416"/>
      <c r="E11" s="416"/>
      <c r="F11" s="416"/>
      <c r="G11" s="416"/>
      <c r="H11" s="416"/>
      <c r="I11" s="416"/>
      <c r="J11" s="416"/>
      <c r="K11" s="676"/>
      <c r="L11" s="660"/>
      <c r="M11" s="660"/>
      <c r="N11" s="660"/>
    </row>
    <row r="12" spans="1:14">
      <c r="A12" s="485" t="s">
        <v>386</v>
      </c>
      <c r="B12" s="416" t="s">
        <v>1694</v>
      </c>
      <c r="C12" s="416"/>
      <c r="D12" s="416"/>
      <c r="E12" s="416"/>
      <c r="F12" s="416"/>
      <c r="G12" s="416"/>
      <c r="H12" s="416"/>
      <c r="I12" s="416"/>
      <c r="J12" s="416"/>
      <c r="K12" s="676"/>
      <c r="L12" s="660"/>
      <c r="M12" s="660"/>
      <c r="N12" s="660"/>
    </row>
    <row r="13" spans="1:14" ht="5.0999999999999996" customHeight="1">
      <c r="A13" s="443"/>
      <c r="B13" s="416"/>
      <c r="C13" s="416"/>
      <c r="D13" s="416"/>
      <c r="E13" s="416"/>
      <c r="F13" s="416"/>
      <c r="G13" s="416"/>
      <c r="H13" s="416"/>
      <c r="I13" s="416"/>
      <c r="J13" s="416"/>
      <c r="K13" s="676"/>
      <c r="L13" s="660"/>
      <c r="M13" s="660"/>
      <c r="N13" s="660"/>
    </row>
    <row r="14" spans="1:14">
      <c r="A14" s="485" t="s">
        <v>387</v>
      </c>
      <c r="B14" s="416" t="s">
        <v>1695</v>
      </c>
      <c r="C14" s="416"/>
      <c r="D14" s="416"/>
      <c r="E14" s="416"/>
      <c r="F14" s="416"/>
      <c r="G14" s="416"/>
      <c r="H14" s="416"/>
      <c r="I14" s="416"/>
      <c r="J14" s="416"/>
      <c r="K14" s="676"/>
      <c r="L14" s="660"/>
      <c r="M14" s="660"/>
      <c r="N14" s="660"/>
    </row>
    <row r="15" spans="1:14" ht="5.0999999999999996" customHeight="1">
      <c r="A15" s="443"/>
      <c r="B15" s="416"/>
      <c r="C15" s="416"/>
      <c r="D15" s="416"/>
      <c r="E15" s="416"/>
      <c r="F15" s="416"/>
      <c r="G15" s="416"/>
      <c r="H15" s="416"/>
      <c r="I15" s="416"/>
      <c r="J15" s="416"/>
      <c r="K15" s="676"/>
      <c r="L15" s="660"/>
      <c r="M15" s="660"/>
      <c r="N15" s="660"/>
    </row>
    <row r="16" spans="1:14">
      <c r="A16" s="485" t="s">
        <v>388</v>
      </c>
      <c r="B16" s="416" t="s">
        <v>1696</v>
      </c>
      <c r="C16" s="416"/>
      <c r="D16" s="416"/>
      <c r="E16" s="416"/>
      <c r="F16" s="416"/>
      <c r="G16" s="416"/>
      <c r="H16" s="416"/>
      <c r="I16" s="416"/>
      <c r="J16" s="416"/>
      <c r="K16" s="676"/>
      <c r="L16" s="660"/>
      <c r="M16" s="660"/>
      <c r="N16" s="660"/>
    </row>
    <row r="17" spans="1:14">
      <c r="A17" s="443" t="s">
        <v>1697</v>
      </c>
      <c r="B17" s="416"/>
      <c r="C17" s="416"/>
      <c r="D17" s="416"/>
      <c r="E17" s="416"/>
      <c r="F17" s="416"/>
      <c r="G17" s="416"/>
      <c r="H17" s="416"/>
      <c r="I17" s="416"/>
      <c r="J17" s="416"/>
      <c r="K17" s="676"/>
      <c r="L17" s="660"/>
      <c r="M17" s="660"/>
      <c r="N17" s="660"/>
    </row>
    <row r="18" spans="1:14" ht="5.0999999999999996" customHeight="1">
      <c r="A18" s="1184"/>
      <c r="B18" s="428"/>
      <c r="C18" s="428"/>
      <c r="D18" s="428"/>
      <c r="E18" s="428"/>
      <c r="F18" s="428"/>
      <c r="G18" s="428"/>
      <c r="H18" s="428"/>
      <c r="I18" s="428"/>
      <c r="J18" s="428"/>
      <c r="K18" s="1185"/>
      <c r="L18" s="660"/>
      <c r="M18" s="660"/>
      <c r="N18" s="660"/>
    </row>
    <row r="19" spans="1:14">
      <c r="A19" s="412"/>
      <c r="B19" s="1096"/>
      <c r="C19" s="1097"/>
      <c r="D19" s="1098"/>
      <c r="E19" s="1099"/>
      <c r="F19" s="473" t="s">
        <v>1658</v>
      </c>
      <c r="G19" s="1100"/>
      <c r="H19" s="473" t="s">
        <v>1659</v>
      </c>
      <c r="I19" s="1100"/>
      <c r="J19" s="1098"/>
      <c r="K19" s="1186"/>
      <c r="L19" s="660"/>
      <c r="M19" s="660"/>
      <c r="N19" s="660"/>
    </row>
    <row r="20" spans="1:14">
      <c r="A20" s="417"/>
      <c r="B20" s="1101"/>
      <c r="C20" s="432"/>
      <c r="D20" s="661"/>
      <c r="E20" s="413" t="s">
        <v>1353</v>
      </c>
      <c r="F20" s="1090" t="s">
        <v>1660</v>
      </c>
      <c r="G20" s="1092"/>
      <c r="H20" s="1090" t="s">
        <v>1660</v>
      </c>
      <c r="I20" s="1092"/>
      <c r="J20" s="414" t="s">
        <v>1353</v>
      </c>
      <c r="K20" s="1187"/>
      <c r="L20" s="660"/>
      <c r="M20" s="660"/>
      <c r="N20" s="660"/>
    </row>
    <row r="21" spans="1:14">
      <c r="A21" s="417" t="s">
        <v>636</v>
      </c>
      <c r="B21" s="1101" t="s">
        <v>778</v>
      </c>
      <c r="C21" s="432"/>
      <c r="D21" s="661"/>
      <c r="E21" s="413" t="s">
        <v>1661</v>
      </c>
      <c r="F21" s="413" t="s">
        <v>1662</v>
      </c>
      <c r="G21" s="413"/>
      <c r="H21" s="413"/>
      <c r="I21" s="413"/>
      <c r="J21" s="414" t="s">
        <v>1485</v>
      </c>
      <c r="K21" s="1187" t="s">
        <v>636</v>
      </c>
      <c r="L21" s="660"/>
      <c r="M21" s="660"/>
      <c r="N21" s="660"/>
    </row>
    <row r="22" spans="1:14">
      <c r="A22" s="417" t="s">
        <v>639</v>
      </c>
      <c r="B22" s="1101" t="s">
        <v>782</v>
      </c>
      <c r="C22" s="432"/>
      <c r="D22" s="414" t="s">
        <v>779</v>
      </c>
      <c r="E22" s="413" t="s">
        <v>1480</v>
      </c>
      <c r="F22" s="413" t="s">
        <v>1663</v>
      </c>
      <c r="G22" s="413" t="s">
        <v>1664</v>
      </c>
      <c r="H22" s="413" t="s">
        <v>1665</v>
      </c>
      <c r="I22" s="413" t="s">
        <v>1664</v>
      </c>
      <c r="J22" s="414" t="s">
        <v>1666</v>
      </c>
      <c r="K22" s="1187" t="s">
        <v>639</v>
      </c>
      <c r="L22" s="660"/>
      <c r="M22" s="660"/>
      <c r="N22" s="660"/>
    </row>
    <row r="23" spans="1:14">
      <c r="A23" s="1188"/>
      <c r="B23" s="670"/>
      <c r="C23" s="416"/>
      <c r="D23" s="661"/>
      <c r="E23" s="413" t="s">
        <v>783</v>
      </c>
      <c r="F23" s="413" t="s">
        <v>913</v>
      </c>
      <c r="G23" s="413" t="s">
        <v>1667</v>
      </c>
      <c r="H23" s="413"/>
      <c r="I23" s="413" t="s">
        <v>1668</v>
      </c>
      <c r="J23" s="414" t="s">
        <v>1669</v>
      </c>
      <c r="K23" s="1189"/>
      <c r="L23" s="660"/>
      <c r="M23" s="660"/>
      <c r="N23" s="660"/>
    </row>
    <row r="24" spans="1:14" ht="12" thickBot="1">
      <c r="A24" s="1190"/>
      <c r="B24" s="1103"/>
      <c r="C24" s="428"/>
      <c r="D24" s="419" t="s">
        <v>648</v>
      </c>
      <c r="E24" s="418" t="s">
        <v>649</v>
      </c>
      <c r="F24" s="418" t="s">
        <v>650</v>
      </c>
      <c r="G24" s="418" t="s">
        <v>651</v>
      </c>
      <c r="H24" s="418" t="s">
        <v>652</v>
      </c>
      <c r="I24" s="418" t="s">
        <v>653</v>
      </c>
      <c r="J24" s="418" t="s">
        <v>1083</v>
      </c>
      <c r="K24" s="1191"/>
      <c r="L24" s="660"/>
      <c r="M24" s="660"/>
      <c r="N24" s="660"/>
    </row>
    <row r="25" spans="1:14" ht="12" customHeight="1">
      <c r="A25" s="1188"/>
      <c r="B25" s="661"/>
      <c r="C25" s="423"/>
      <c r="D25" s="414" t="s">
        <v>1634</v>
      </c>
      <c r="E25" s="1192"/>
      <c r="F25" s="1193"/>
      <c r="G25" s="1193"/>
      <c r="H25" s="1193"/>
      <c r="I25" s="1193"/>
      <c r="J25" s="1194"/>
      <c r="K25" s="1189"/>
      <c r="L25" s="660"/>
      <c r="M25" s="660"/>
      <c r="N25" s="660"/>
    </row>
    <row r="26" spans="1:14" ht="12" customHeight="1">
      <c r="A26" s="422">
        <v>1</v>
      </c>
      <c r="B26" s="818"/>
      <c r="C26" s="426">
        <v>-3</v>
      </c>
      <c r="D26" s="667" t="s">
        <v>1563</v>
      </c>
      <c r="E26" s="1107"/>
      <c r="F26" s="667"/>
      <c r="G26" s="667"/>
      <c r="H26" s="667"/>
      <c r="I26" s="667"/>
      <c r="J26" s="1108"/>
      <c r="K26" s="1195">
        <v>1</v>
      </c>
      <c r="L26" s="660"/>
      <c r="M26" s="660"/>
      <c r="N26" s="660"/>
    </row>
    <row r="27" spans="1:14" ht="12" customHeight="1">
      <c r="A27" s="422">
        <v>2</v>
      </c>
      <c r="B27" s="818"/>
      <c r="C27" s="426">
        <f t="shared" ref="C27:C32" si="0">C26-1</f>
        <v>-4</v>
      </c>
      <c r="D27" s="667" t="s">
        <v>1564</v>
      </c>
      <c r="E27" s="1107"/>
      <c r="F27" s="667"/>
      <c r="G27" s="667"/>
      <c r="H27" s="667"/>
      <c r="I27" s="667"/>
      <c r="J27" s="1108"/>
      <c r="K27" s="1195">
        <v>2</v>
      </c>
      <c r="L27" s="660"/>
      <c r="M27" s="660"/>
      <c r="N27" s="660"/>
    </row>
    <row r="28" spans="1:14" ht="12" customHeight="1">
      <c r="A28" s="422">
        <v>3</v>
      </c>
      <c r="B28" s="818"/>
      <c r="C28" s="426">
        <f t="shared" si="0"/>
        <v>-5</v>
      </c>
      <c r="D28" s="667" t="s">
        <v>1565</v>
      </c>
      <c r="E28" s="1107" t="s">
        <v>1770</v>
      </c>
      <c r="F28" s="667"/>
      <c r="G28" s="667"/>
      <c r="H28" s="667"/>
      <c r="I28" s="667"/>
      <c r="J28" s="1108"/>
      <c r="K28" s="1195">
        <v>3</v>
      </c>
      <c r="L28" s="660"/>
      <c r="M28" s="660"/>
      <c r="N28" s="660"/>
    </row>
    <row r="29" spans="1:14" ht="12" customHeight="1">
      <c r="A29" s="422">
        <v>4</v>
      </c>
      <c r="B29" s="818"/>
      <c r="C29" s="426">
        <f t="shared" si="0"/>
        <v>-6</v>
      </c>
      <c r="D29" s="667" t="s">
        <v>1566</v>
      </c>
      <c r="E29" s="1196" t="s">
        <v>1771</v>
      </c>
      <c r="F29" s="667"/>
      <c r="G29" s="667"/>
      <c r="H29" s="667"/>
      <c r="I29" s="667"/>
      <c r="J29" s="1108"/>
      <c r="K29" s="1195">
        <v>4</v>
      </c>
      <c r="L29" s="660"/>
      <c r="M29" s="660"/>
      <c r="N29" s="660"/>
    </row>
    <row r="30" spans="1:14" ht="12" customHeight="1">
      <c r="A30" s="422">
        <v>5</v>
      </c>
      <c r="B30" s="818"/>
      <c r="C30" s="426">
        <f t="shared" si="0"/>
        <v>-7</v>
      </c>
      <c r="D30" s="667" t="s">
        <v>1567</v>
      </c>
      <c r="E30" s="1107"/>
      <c r="F30" s="667"/>
      <c r="G30" s="667"/>
      <c r="H30" s="667"/>
      <c r="I30" s="667"/>
      <c r="J30" s="1108"/>
      <c r="K30" s="1195">
        <v>5</v>
      </c>
      <c r="L30" s="660"/>
      <c r="M30" s="660"/>
      <c r="N30" s="660"/>
    </row>
    <row r="31" spans="1:14" ht="12" customHeight="1">
      <c r="A31" s="422">
        <v>6</v>
      </c>
      <c r="B31" s="818"/>
      <c r="C31" s="426">
        <f t="shared" si="0"/>
        <v>-8</v>
      </c>
      <c r="D31" s="667" t="s">
        <v>1568</v>
      </c>
      <c r="E31" s="1107"/>
      <c r="F31" s="667"/>
      <c r="G31" s="667"/>
      <c r="H31" s="667"/>
      <c r="I31" s="667"/>
      <c r="J31" s="1108"/>
      <c r="K31" s="1195">
        <v>6</v>
      </c>
      <c r="L31" s="660"/>
      <c r="M31" s="660"/>
      <c r="N31" s="660"/>
    </row>
    <row r="32" spans="1:14" ht="12" customHeight="1">
      <c r="A32" s="422">
        <v>7</v>
      </c>
      <c r="B32" s="818"/>
      <c r="C32" s="426">
        <f t="shared" si="0"/>
        <v>-9</v>
      </c>
      <c r="D32" s="667" t="s">
        <v>1569</v>
      </c>
      <c r="E32" s="1107"/>
      <c r="F32" s="667"/>
      <c r="G32" s="667"/>
      <c r="H32" s="667"/>
      <c r="I32" s="667"/>
      <c r="J32" s="1108"/>
      <c r="K32" s="1195">
        <v>7</v>
      </c>
      <c r="L32" s="660"/>
      <c r="M32" s="660"/>
      <c r="N32" s="660"/>
    </row>
    <row r="33" spans="1:14" ht="12" customHeight="1">
      <c r="A33" s="422">
        <v>8</v>
      </c>
      <c r="B33" s="818"/>
      <c r="C33" s="426">
        <v>-11</v>
      </c>
      <c r="D33" s="667" t="s">
        <v>1570</v>
      </c>
      <c r="E33" s="1107"/>
      <c r="F33" s="667"/>
      <c r="G33" s="667"/>
      <c r="H33" s="667"/>
      <c r="I33" s="667"/>
      <c r="J33" s="1108"/>
      <c r="K33" s="1195">
        <v>8</v>
      </c>
      <c r="L33" s="660"/>
      <c r="M33" s="660"/>
      <c r="N33" s="660"/>
    </row>
    <row r="34" spans="1:14" ht="12" customHeight="1">
      <c r="A34" s="422">
        <v>9</v>
      </c>
      <c r="B34" s="818"/>
      <c r="C34" s="426">
        <v>-13</v>
      </c>
      <c r="D34" s="667" t="s">
        <v>1571</v>
      </c>
      <c r="E34" s="1107"/>
      <c r="F34" s="667"/>
      <c r="G34" s="667"/>
      <c r="H34" s="667"/>
      <c r="I34" s="667"/>
      <c r="J34" s="1108"/>
      <c r="K34" s="1195">
        <v>9</v>
      </c>
      <c r="L34" s="660"/>
      <c r="M34" s="660"/>
      <c r="N34" s="660"/>
    </row>
    <row r="35" spans="1:14" ht="12" customHeight="1">
      <c r="A35" s="422">
        <v>10</v>
      </c>
      <c r="B35" s="818"/>
      <c r="C35" s="426">
        <v>-16</v>
      </c>
      <c r="D35" s="667" t="s">
        <v>1572</v>
      </c>
      <c r="E35" s="1107"/>
      <c r="F35" s="667"/>
      <c r="G35" s="667"/>
      <c r="H35" s="667"/>
      <c r="I35" s="667"/>
      <c r="J35" s="1108"/>
      <c r="K35" s="1195">
        <v>10</v>
      </c>
      <c r="L35" s="660"/>
      <c r="M35" s="660"/>
      <c r="N35" s="660"/>
    </row>
    <row r="36" spans="1:14" ht="12" customHeight="1">
      <c r="A36" s="422">
        <v>11</v>
      </c>
      <c r="B36" s="818"/>
      <c r="C36" s="426">
        <f>C35-1</f>
        <v>-17</v>
      </c>
      <c r="D36" s="667" t="s">
        <v>1573</v>
      </c>
      <c r="E36" s="1107"/>
      <c r="F36" s="667"/>
      <c r="G36" s="667"/>
      <c r="H36" s="667"/>
      <c r="I36" s="667"/>
      <c r="J36" s="1108"/>
      <c r="K36" s="1195">
        <v>11</v>
      </c>
      <c r="L36" s="660"/>
      <c r="M36" s="660"/>
      <c r="N36" s="660"/>
    </row>
    <row r="37" spans="1:14" ht="12" customHeight="1">
      <c r="A37" s="422">
        <v>12</v>
      </c>
      <c r="B37" s="818"/>
      <c r="C37" s="426">
        <f>C36-1</f>
        <v>-18</v>
      </c>
      <c r="D37" s="667" t="s">
        <v>1574</v>
      </c>
      <c r="E37" s="1107"/>
      <c r="F37" s="667"/>
      <c r="G37" s="667"/>
      <c r="H37" s="667"/>
      <c r="I37" s="667"/>
      <c r="J37" s="1108"/>
      <c r="K37" s="1195">
        <v>12</v>
      </c>
      <c r="L37" s="660"/>
      <c r="M37" s="660"/>
      <c r="N37" s="660"/>
    </row>
    <row r="38" spans="1:14" ht="12" customHeight="1">
      <c r="A38" s="422">
        <v>13</v>
      </c>
      <c r="B38" s="818"/>
      <c r="C38" s="426">
        <f>C37-1</f>
        <v>-19</v>
      </c>
      <c r="D38" s="667" t="s">
        <v>1575</v>
      </c>
      <c r="E38" s="1107"/>
      <c r="F38" s="667"/>
      <c r="G38" s="667"/>
      <c r="H38" s="667"/>
      <c r="I38" s="667"/>
      <c r="J38" s="1108"/>
      <c r="K38" s="1195">
        <v>13</v>
      </c>
      <c r="L38" s="660"/>
      <c r="M38" s="660"/>
      <c r="N38" s="660"/>
    </row>
    <row r="39" spans="1:14" ht="12" customHeight="1">
      <c r="A39" s="422">
        <v>14</v>
      </c>
      <c r="B39" s="818"/>
      <c r="C39" s="426">
        <f>C38-1</f>
        <v>-20</v>
      </c>
      <c r="D39" s="667" t="s">
        <v>1576</v>
      </c>
      <c r="E39" s="1107"/>
      <c r="F39" s="667"/>
      <c r="G39" s="667"/>
      <c r="H39" s="667"/>
      <c r="I39" s="667"/>
      <c r="J39" s="1108"/>
      <c r="K39" s="1195">
        <v>14</v>
      </c>
      <c r="L39" s="660"/>
      <c r="M39" s="660"/>
      <c r="N39" s="660"/>
    </row>
    <row r="40" spans="1:14" ht="12" customHeight="1">
      <c r="A40" s="422">
        <v>15</v>
      </c>
      <c r="B40" s="818"/>
      <c r="C40" s="426">
        <v>-22</v>
      </c>
      <c r="D40" s="667" t="s">
        <v>1577</v>
      </c>
      <c r="E40" s="1107"/>
      <c r="F40" s="667"/>
      <c r="G40" s="667"/>
      <c r="H40" s="667"/>
      <c r="I40" s="667"/>
      <c r="J40" s="1108"/>
      <c r="K40" s="1195">
        <v>15</v>
      </c>
      <c r="L40" s="660"/>
      <c r="M40" s="660"/>
      <c r="N40" s="660"/>
    </row>
    <row r="41" spans="1:14" ht="12" customHeight="1">
      <c r="A41" s="422">
        <v>16</v>
      </c>
      <c r="B41" s="818"/>
      <c r="C41" s="426">
        <f>C40-1</f>
        <v>-23</v>
      </c>
      <c r="D41" s="667" t="s">
        <v>1578</v>
      </c>
      <c r="E41" s="1107"/>
      <c r="F41" s="667"/>
      <c r="G41" s="667"/>
      <c r="H41" s="667"/>
      <c r="I41" s="667"/>
      <c r="J41" s="1108"/>
      <c r="K41" s="1195">
        <v>16</v>
      </c>
      <c r="L41" s="660"/>
      <c r="M41" s="660"/>
      <c r="N41" s="660"/>
    </row>
    <row r="42" spans="1:14" ht="12" customHeight="1">
      <c r="A42" s="422">
        <v>17</v>
      </c>
      <c r="B42" s="818"/>
      <c r="C42" s="426">
        <f>C41-1</f>
        <v>-24</v>
      </c>
      <c r="D42" s="667" t="s">
        <v>1579</v>
      </c>
      <c r="E42" s="1107"/>
      <c r="F42" s="667"/>
      <c r="G42" s="667"/>
      <c r="H42" s="667"/>
      <c r="I42" s="667"/>
      <c r="J42" s="1108"/>
      <c r="K42" s="1195">
        <v>17</v>
      </c>
      <c r="L42" s="660"/>
      <c r="M42" s="660"/>
      <c r="N42" s="660"/>
    </row>
    <row r="43" spans="1:14" ht="12" customHeight="1">
      <c r="A43" s="422">
        <v>18</v>
      </c>
      <c r="B43" s="818"/>
      <c r="C43" s="426">
        <f>C42-1</f>
        <v>-25</v>
      </c>
      <c r="D43" s="667" t="s">
        <v>1580</v>
      </c>
      <c r="E43" s="1107"/>
      <c r="F43" s="667"/>
      <c r="G43" s="667"/>
      <c r="H43" s="667"/>
      <c r="I43" s="667"/>
      <c r="J43" s="1108"/>
      <c r="K43" s="1195">
        <v>18</v>
      </c>
      <c r="L43" s="660"/>
      <c r="M43" s="660"/>
      <c r="N43" s="660"/>
    </row>
    <row r="44" spans="1:14" ht="12" customHeight="1">
      <c r="A44" s="422">
        <v>19</v>
      </c>
      <c r="B44" s="818"/>
      <c r="C44" s="426">
        <f>C43-1</f>
        <v>-26</v>
      </c>
      <c r="D44" s="667" t="s">
        <v>1581</v>
      </c>
      <c r="E44" s="1107"/>
      <c r="F44" s="667"/>
      <c r="G44" s="667"/>
      <c r="H44" s="667"/>
      <c r="I44" s="667"/>
      <c r="J44" s="1108"/>
      <c r="K44" s="1195">
        <v>19</v>
      </c>
      <c r="L44" s="660"/>
      <c r="M44" s="660"/>
      <c r="N44" s="660"/>
    </row>
    <row r="45" spans="1:14" ht="12" customHeight="1">
      <c r="A45" s="422">
        <v>20</v>
      </c>
      <c r="B45" s="818"/>
      <c r="C45" s="426">
        <f>C44-1</f>
        <v>-27</v>
      </c>
      <c r="D45" s="667" t="s">
        <v>1582</v>
      </c>
      <c r="E45" s="1107"/>
      <c r="F45" s="667"/>
      <c r="G45" s="667"/>
      <c r="H45" s="667"/>
      <c r="I45" s="667"/>
      <c r="J45" s="1108"/>
      <c r="K45" s="1195">
        <v>20</v>
      </c>
      <c r="L45" s="660"/>
      <c r="M45" s="660"/>
      <c r="N45" s="660"/>
    </row>
    <row r="46" spans="1:14" ht="12" customHeight="1">
      <c r="A46" s="422">
        <v>21</v>
      </c>
      <c r="B46" s="818"/>
      <c r="C46" s="426">
        <v>-29</v>
      </c>
      <c r="D46" s="667" t="s">
        <v>1583</v>
      </c>
      <c r="E46" s="1107"/>
      <c r="F46" s="667"/>
      <c r="G46" s="667"/>
      <c r="H46" s="667"/>
      <c r="I46" s="667"/>
      <c r="J46" s="1108"/>
      <c r="K46" s="1195">
        <v>21</v>
      </c>
      <c r="L46" s="660"/>
      <c r="M46" s="660"/>
      <c r="N46" s="660"/>
    </row>
    <row r="47" spans="1:14" ht="12" customHeight="1">
      <c r="A47" s="422">
        <v>22</v>
      </c>
      <c r="B47" s="818"/>
      <c r="C47" s="426">
        <v>-31</v>
      </c>
      <c r="D47" s="667" t="s">
        <v>1584</v>
      </c>
      <c r="E47" s="1107"/>
      <c r="F47" s="667"/>
      <c r="G47" s="667"/>
      <c r="H47" s="667"/>
      <c r="I47" s="667"/>
      <c r="J47" s="1108"/>
      <c r="K47" s="1195">
        <v>22</v>
      </c>
      <c r="L47" s="660"/>
      <c r="M47" s="660"/>
      <c r="N47" s="660"/>
    </row>
    <row r="48" spans="1:14" ht="12" customHeight="1">
      <c r="A48" s="422">
        <v>23</v>
      </c>
      <c r="B48" s="818"/>
      <c r="C48" s="426">
        <v>-35</v>
      </c>
      <c r="D48" s="667" t="s">
        <v>1585</v>
      </c>
      <c r="E48" s="1107"/>
      <c r="F48" s="667"/>
      <c r="G48" s="667"/>
      <c r="H48" s="667"/>
      <c r="I48" s="667"/>
      <c r="J48" s="1108"/>
      <c r="K48" s="1195">
        <v>23</v>
      </c>
      <c r="L48" s="660"/>
      <c r="M48" s="660"/>
      <c r="N48" s="660"/>
    </row>
    <row r="49" spans="1:14" ht="12" customHeight="1">
      <c r="A49" s="422">
        <v>24</v>
      </c>
      <c r="B49" s="818"/>
      <c r="C49" s="426">
        <v>-37</v>
      </c>
      <c r="D49" s="667" t="s">
        <v>1586</v>
      </c>
      <c r="E49" s="1107"/>
      <c r="F49" s="667"/>
      <c r="G49" s="667"/>
      <c r="H49" s="667"/>
      <c r="I49" s="667"/>
      <c r="J49" s="1108"/>
      <c r="K49" s="1195">
        <v>24</v>
      </c>
      <c r="L49" s="660"/>
      <c r="M49" s="660"/>
      <c r="N49" s="660"/>
    </row>
    <row r="50" spans="1:14" ht="12" customHeight="1">
      <c r="A50" s="422">
        <v>25</v>
      </c>
      <c r="B50" s="818"/>
      <c r="C50" s="426">
        <v>-39</v>
      </c>
      <c r="D50" s="667" t="s">
        <v>1670</v>
      </c>
      <c r="E50" s="1107"/>
      <c r="F50" s="667"/>
      <c r="G50" s="667"/>
      <c r="H50" s="667"/>
      <c r="I50" s="667"/>
      <c r="J50" s="1108"/>
      <c r="K50" s="1195">
        <v>25</v>
      </c>
      <c r="L50" s="660"/>
      <c r="M50" s="660"/>
      <c r="N50" s="660"/>
    </row>
    <row r="51" spans="1:14" ht="12" customHeight="1">
      <c r="A51" s="422">
        <v>26</v>
      </c>
      <c r="B51" s="818"/>
      <c r="C51" s="426">
        <v>-44</v>
      </c>
      <c r="D51" s="667" t="s">
        <v>1686</v>
      </c>
      <c r="E51" s="1107"/>
      <c r="F51" s="667"/>
      <c r="G51" s="667"/>
      <c r="H51" s="667"/>
      <c r="I51" s="667"/>
      <c r="J51" s="1108"/>
      <c r="K51" s="1195">
        <v>26</v>
      </c>
      <c r="L51" s="660"/>
      <c r="M51" s="660"/>
      <c r="N51" s="660"/>
    </row>
    <row r="52" spans="1:14" ht="12" customHeight="1">
      <c r="A52" s="422">
        <v>27</v>
      </c>
      <c r="B52" s="818"/>
      <c r="C52" s="426">
        <v>-45</v>
      </c>
      <c r="D52" s="667" t="s">
        <v>1589</v>
      </c>
      <c r="E52" s="1107"/>
      <c r="F52" s="667"/>
      <c r="G52" s="667"/>
      <c r="H52" s="667"/>
      <c r="I52" s="667"/>
      <c r="J52" s="1108"/>
      <c r="K52" s="1195">
        <v>27</v>
      </c>
      <c r="L52" s="660"/>
      <c r="M52" s="660"/>
      <c r="N52" s="660"/>
    </row>
    <row r="53" spans="1:14" ht="12" customHeight="1">
      <c r="A53" s="422">
        <v>28</v>
      </c>
      <c r="B53" s="818"/>
      <c r="C53" s="426"/>
      <c r="D53" s="667" t="s">
        <v>1639</v>
      </c>
      <c r="E53" s="1107"/>
      <c r="F53" s="667"/>
      <c r="G53" s="667"/>
      <c r="H53" s="667"/>
      <c r="I53" s="667"/>
      <c r="J53" s="1108"/>
      <c r="K53" s="1195">
        <v>28</v>
      </c>
      <c r="L53" s="660"/>
      <c r="M53" s="660"/>
      <c r="N53" s="660"/>
    </row>
    <row r="54" spans="1:14" ht="12" customHeight="1" thickBot="1">
      <c r="A54" s="1197">
        <v>29</v>
      </c>
      <c r="B54" s="1109"/>
      <c r="C54" s="1110"/>
      <c r="D54" s="1111" t="s">
        <v>1641</v>
      </c>
      <c r="E54" s="1112"/>
      <c r="F54" s="1113"/>
      <c r="G54" s="1113"/>
      <c r="H54" s="1113"/>
      <c r="I54" s="1113"/>
      <c r="J54" s="1114"/>
      <c r="K54" s="1198">
        <v>29</v>
      </c>
      <c r="L54" s="660"/>
      <c r="M54" s="660"/>
      <c r="N54" s="660"/>
    </row>
    <row r="55" spans="1:14" ht="12" customHeight="1" thickTop="1">
      <c r="A55" s="1188"/>
      <c r="B55" s="813"/>
      <c r="C55" s="432"/>
      <c r="D55" s="414" t="s">
        <v>1642</v>
      </c>
      <c r="E55" s="1115"/>
      <c r="F55" s="661"/>
      <c r="G55" s="661"/>
      <c r="H55" s="661"/>
      <c r="I55" s="661"/>
      <c r="J55" s="1116"/>
      <c r="K55" s="1189"/>
    </row>
    <row r="56" spans="1:14" ht="12" customHeight="1">
      <c r="A56" s="422">
        <v>30</v>
      </c>
      <c r="B56" s="667"/>
      <c r="C56" s="426">
        <v>-52</v>
      </c>
      <c r="D56" s="667" t="s">
        <v>1592</v>
      </c>
      <c r="E56" s="1107"/>
      <c r="F56" s="667"/>
      <c r="G56" s="667"/>
      <c r="H56" s="667"/>
      <c r="I56" s="667"/>
      <c r="J56" s="1108"/>
      <c r="K56" s="1195">
        <v>30</v>
      </c>
    </row>
    <row r="57" spans="1:14" ht="12" customHeight="1">
      <c r="A57" s="422">
        <v>31</v>
      </c>
      <c r="B57" s="667"/>
      <c r="C57" s="426">
        <f t="shared" ref="C57:C63" si="1">C56-1</f>
        <v>-53</v>
      </c>
      <c r="D57" s="667" t="s">
        <v>1593</v>
      </c>
      <c r="E57" s="1107" t="s">
        <v>1772</v>
      </c>
      <c r="F57" s="667"/>
      <c r="G57" s="667"/>
      <c r="H57" s="667"/>
      <c r="I57" s="667"/>
      <c r="J57" s="1108"/>
      <c r="K57" s="1195">
        <v>31</v>
      </c>
    </row>
    <row r="58" spans="1:14" ht="12" customHeight="1">
      <c r="A58" s="422">
        <v>32</v>
      </c>
      <c r="B58" s="818"/>
      <c r="C58" s="426">
        <f t="shared" si="1"/>
        <v>-54</v>
      </c>
      <c r="D58" s="667" t="s">
        <v>1594</v>
      </c>
      <c r="E58" s="1107" t="s">
        <v>1773</v>
      </c>
      <c r="F58" s="667"/>
      <c r="G58" s="667"/>
      <c r="H58" s="667"/>
      <c r="I58" s="667"/>
      <c r="J58" s="1108"/>
      <c r="K58" s="1195">
        <v>32</v>
      </c>
    </row>
    <row r="59" spans="1:14" ht="12" customHeight="1">
      <c r="A59" s="422">
        <v>33</v>
      </c>
      <c r="B59" s="667"/>
      <c r="C59" s="426">
        <f t="shared" si="1"/>
        <v>-55</v>
      </c>
      <c r="D59" s="667" t="s">
        <v>1595</v>
      </c>
      <c r="E59" s="1107"/>
      <c r="F59" s="667"/>
      <c r="G59" s="667"/>
      <c r="H59" s="667"/>
      <c r="I59" s="667"/>
      <c r="J59" s="1108"/>
      <c r="K59" s="1195">
        <v>33</v>
      </c>
    </row>
    <row r="60" spans="1:14" ht="12" customHeight="1">
      <c r="A60" s="422">
        <v>34</v>
      </c>
      <c r="B60" s="667"/>
      <c r="C60" s="426">
        <f t="shared" si="1"/>
        <v>-56</v>
      </c>
      <c r="D60" s="667" t="s">
        <v>174</v>
      </c>
      <c r="E60" s="1107"/>
      <c r="F60" s="667"/>
      <c r="G60" s="667"/>
      <c r="H60" s="667"/>
      <c r="I60" s="667"/>
      <c r="J60" s="1108"/>
      <c r="K60" s="1195">
        <v>34</v>
      </c>
    </row>
    <row r="61" spans="1:14" ht="12" customHeight="1">
      <c r="A61" s="422">
        <v>35</v>
      </c>
      <c r="B61" s="667"/>
      <c r="C61" s="426">
        <f t="shared" si="1"/>
        <v>-57</v>
      </c>
      <c r="D61" s="667" t="s">
        <v>1596</v>
      </c>
      <c r="E61" s="1107"/>
      <c r="F61" s="667"/>
      <c r="G61" s="667"/>
      <c r="H61" s="667"/>
      <c r="I61" s="667"/>
      <c r="J61" s="1108"/>
      <c r="K61" s="1195">
        <v>35</v>
      </c>
    </row>
    <row r="62" spans="1:14" ht="12" customHeight="1">
      <c r="A62" s="422">
        <v>36</v>
      </c>
      <c r="B62" s="667"/>
      <c r="C62" s="426">
        <f t="shared" si="1"/>
        <v>-58</v>
      </c>
      <c r="D62" s="667" t="s">
        <v>1597</v>
      </c>
      <c r="E62" s="1107"/>
      <c r="F62" s="667"/>
      <c r="G62" s="667"/>
      <c r="H62" s="667"/>
      <c r="I62" s="667"/>
      <c r="J62" s="1108"/>
      <c r="K62" s="1195">
        <v>36</v>
      </c>
    </row>
    <row r="63" spans="1:14" ht="12" customHeight="1">
      <c r="A63" s="422">
        <v>37</v>
      </c>
      <c r="B63" s="667"/>
      <c r="C63" s="426">
        <f t="shared" si="1"/>
        <v>-59</v>
      </c>
      <c r="D63" s="667" t="s">
        <v>1672</v>
      </c>
      <c r="E63" s="1107"/>
      <c r="F63" s="667"/>
      <c r="G63" s="667"/>
      <c r="H63" s="667"/>
      <c r="I63" s="667"/>
      <c r="J63" s="1108"/>
      <c r="K63" s="1195">
        <v>37</v>
      </c>
    </row>
    <row r="64" spans="1:14" ht="12" customHeight="1" thickBot="1">
      <c r="A64" s="1197">
        <v>38</v>
      </c>
      <c r="B64" s="1109"/>
      <c r="C64" s="1110"/>
      <c r="D64" s="1111" t="s">
        <v>1644</v>
      </c>
      <c r="E64" s="1112"/>
      <c r="F64" s="1113"/>
      <c r="G64" s="1113"/>
      <c r="H64" s="1113"/>
      <c r="I64" s="1113"/>
      <c r="J64" s="1114"/>
      <c r="K64" s="1198">
        <v>38</v>
      </c>
    </row>
    <row r="65" spans="1:11" ht="12" customHeight="1" thickTop="1" thickBot="1">
      <c r="A65" s="422">
        <v>39</v>
      </c>
      <c r="B65" s="667"/>
      <c r="C65" s="426"/>
      <c r="D65" s="421" t="s">
        <v>1603</v>
      </c>
      <c r="E65" s="1199">
        <v>35131</v>
      </c>
      <c r="F65" s="1200">
        <v>7748</v>
      </c>
      <c r="G65" s="1201">
        <v>0</v>
      </c>
      <c r="H65" s="1202">
        <v>10072</v>
      </c>
      <c r="I65" s="1203"/>
      <c r="J65" s="1204">
        <f>E65+SUM(F65:G65)-SUM(H65:I65)</f>
        <v>32807</v>
      </c>
      <c r="K65" s="1195">
        <v>39</v>
      </c>
    </row>
    <row r="66" spans="1:11" ht="28.5" customHeight="1">
      <c r="A66" s="485"/>
      <c r="B66" s="416" t="s">
        <v>1687</v>
      </c>
      <c r="C66" s="423"/>
      <c r="D66" s="423"/>
      <c r="E66" s="423"/>
      <c r="F66" s="423"/>
      <c r="G66" s="416"/>
      <c r="H66" s="416"/>
      <c r="I66" s="416"/>
      <c r="J66" s="416"/>
      <c r="K66" s="486"/>
    </row>
    <row r="67" spans="1:11" ht="78" customHeight="1">
      <c r="A67" s="1205"/>
      <c r="B67" s="811"/>
      <c r="C67" s="811"/>
      <c r="D67" s="811"/>
      <c r="E67" s="811"/>
      <c r="F67" s="811"/>
      <c r="G67" s="490"/>
      <c r="H67" s="490"/>
      <c r="I67" s="490"/>
      <c r="J67" s="490"/>
      <c r="K67" s="1206"/>
    </row>
    <row r="68" spans="1:11">
      <c r="A68" s="453"/>
      <c r="B68" s="453"/>
      <c r="C68" s="453"/>
      <c r="D68" s="453"/>
      <c r="E68" s="453"/>
      <c r="F68" s="453"/>
      <c r="G68" s="453"/>
      <c r="H68" s="453"/>
      <c r="I68" s="453"/>
      <c r="J68" s="453"/>
      <c r="K68" s="456" t="s">
        <v>165</v>
      </c>
    </row>
    <row r="69" spans="1:11"/>
    <row r="70" spans="1:11"/>
    <row r="71" spans="1:11" hidden="1"/>
    <row r="72" spans="1:11" hidden="1"/>
    <row r="73" spans="1:11" hidden="1"/>
    <row r="74" spans="1:11" hidden="1"/>
    <row r="75" spans="1:11" hidden="1"/>
    <row r="76" spans="1:11" hidden="1"/>
    <row r="77" spans="1:11" hidden="1"/>
    <row r="78" spans="1:11" hidden="1"/>
    <row r="79" spans="1:11" hidden="1"/>
    <row r="80" spans="1: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sheetData>
  <mergeCells count="1">
    <mergeCell ref="A2:K2"/>
  </mergeCells>
  <printOptions horizontalCentered="1" verticalCentered="1"/>
  <pageMargins left="1" right="1" top="0.5" bottom="0.5" header="0" footer="0"/>
  <pageSetup scale="86"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view="pageBreakPreview" topLeftCell="A62" zoomScale="60" zoomScaleNormal="100" workbookViewId="0">
      <selection activeCell="B73" sqref="B73"/>
    </sheetView>
  </sheetViews>
  <sheetFormatPr defaultColWidth="0" defaultRowHeight="11.25" zeroHeight="1"/>
  <cols>
    <col min="1" max="1" width="3.33203125" style="108" customWidth="1"/>
    <col min="2" max="2" width="96.83203125" style="108" customWidth="1"/>
    <col min="3" max="3" width="4.83203125" style="108" customWidth="1"/>
    <col min="4" max="6" width="9.33203125" style="108" customWidth="1"/>
    <col min="7" max="16384" width="0" style="108" hidden="1"/>
  </cols>
  <sheetData>
    <row r="1" spans="1:8" hidden="1">
      <c r="A1" s="812" t="s">
        <v>1544</v>
      </c>
      <c r="B1" s="453"/>
      <c r="C1" s="815">
        <v>31</v>
      </c>
      <c r="D1" s="396"/>
      <c r="E1" s="812"/>
    </row>
    <row r="2" spans="1:8" hidden="1">
      <c r="A2" s="657"/>
      <c r="B2" s="657"/>
      <c r="C2" s="657"/>
    </row>
    <row r="3" spans="1:8" hidden="1">
      <c r="A3" s="399" t="s">
        <v>1774</v>
      </c>
      <c r="B3" s="400"/>
      <c r="C3" s="402"/>
    </row>
    <row r="4" spans="1:8" hidden="1">
      <c r="A4" s="457"/>
      <c r="B4" s="453"/>
      <c r="C4" s="813"/>
    </row>
    <row r="5" spans="1:8" hidden="1">
      <c r="A5" s="458" t="s">
        <v>384</v>
      </c>
      <c r="B5" s="452" t="s">
        <v>1514</v>
      </c>
      <c r="C5" s="661"/>
      <c r="D5" s="660"/>
      <c r="E5" s="660"/>
      <c r="F5" s="660"/>
      <c r="G5" s="660"/>
      <c r="H5" s="660"/>
    </row>
    <row r="6" spans="1:8" hidden="1">
      <c r="A6" s="468"/>
      <c r="B6" s="452" t="s">
        <v>1515</v>
      </c>
      <c r="C6" s="661"/>
      <c r="D6" s="660"/>
      <c r="E6" s="660"/>
      <c r="F6" s="660"/>
      <c r="G6" s="660"/>
      <c r="H6" s="660"/>
    </row>
    <row r="7" spans="1:8" hidden="1">
      <c r="A7" s="468"/>
      <c r="B7" s="452" t="s">
        <v>1516</v>
      </c>
      <c r="C7" s="661"/>
      <c r="D7" s="660"/>
      <c r="E7" s="660"/>
      <c r="F7" s="660"/>
      <c r="G7" s="660"/>
      <c r="H7" s="660"/>
    </row>
    <row r="8" spans="1:8" hidden="1">
      <c r="A8" s="468"/>
      <c r="B8" s="452" t="s">
        <v>1517</v>
      </c>
      <c r="C8" s="661"/>
      <c r="D8" s="660"/>
      <c r="E8" s="660"/>
      <c r="F8" s="660"/>
      <c r="G8" s="660"/>
      <c r="H8" s="660"/>
    </row>
    <row r="9" spans="1:8" hidden="1">
      <c r="A9" s="468"/>
      <c r="B9" s="452" t="s">
        <v>1518</v>
      </c>
      <c r="C9" s="661"/>
      <c r="D9" s="660"/>
      <c r="E9" s="660"/>
      <c r="F9" s="660"/>
      <c r="G9" s="660"/>
      <c r="H9" s="660"/>
    </row>
    <row r="10" spans="1:8" hidden="1">
      <c r="A10" s="468"/>
      <c r="B10" s="452" t="s">
        <v>1519</v>
      </c>
      <c r="C10" s="661"/>
      <c r="D10" s="660"/>
      <c r="E10" s="660"/>
      <c r="F10" s="660"/>
      <c r="G10" s="660"/>
      <c r="H10" s="660"/>
    </row>
    <row r="11" spans="1:8" hidden="1">
      <c r="A11" s="468"/>
      <c r="B11" s="452"/>
      <c r="C11" s="661"/>
      <c r="D11" s="660"/>
      <c r="E11" s="660"/>
      <c r="F11" s="660"/>
      <c r="G11" s="660"/>
      <c r="H11" s="660"/>
    </row>
    <row r="12" spans="1:8" hidden="1">
      <c r="A12" s="458" t="s">
        <v>385</v>
      </c>
      <c r="B12" s="452" t="s">
        <v>1520</v>
      </c>
      <c r="C12" s="661"/>
      <c r="D12" s="660"/>
      <c r="E12" s="660"/>
      <c r="F12" s="660"/>
      <c r="G12" s="660"/>
      <c r="H12" s="660"/>
    </row>
    <row r="13" spans="1:8" hidden="1">
      <c r="A13" s="468"/>
      <c r="B13" s="452" t="s">
        <v>1521</v>
      </c>
      <c r="C13" s="661"/>
      <c r="D13" s="660"/>
      <c r="E13" s="660"/>
      <c r="F13" s="660"/>
      <c r="G13" s="660"/>
      <c r="H13" s="660"/>
    </row>
    <row r="14" spans="1:8" hidden="1">
      <c r="A14" s="468"/>
      <c r="B14" s="452" t="s">
        <v>1522</v>
      </c>
      <c r="C14" s="661"/>
      <c r="D14" s="660"/>
      <c r="E14" s="660"/>
      <c r="F14" s="660"/>
      <c r="G14" s="660"/>
      <c r="H14" s="660"/>
    </row>
    <row r="15" spans="1:8" hidden="1">
      <c r="A15" s="468"/>
      <c r="B15" s="452"/>
      <c r="C15" s="661"/>
      <c r="D15" s="660"/>
      <c r="E15" s="660"/>
      <c r="F15" s="660"/>
      <c r="G15" s="660"/>
      <c r="H15" s="660"/>
    </row>
    <row r="16" spans="1:8" hidden="1">
      <c r="A16" s="458" t="s">
        <v>386</v>
      </c>
      <c r="B16" s="452" t="s">
        <v>1523</v>
      </c>
      <c r="C16" s="661"/>
      <c r="D16" s="660"/>
      <c r="E16" s="660"/>
      <c r="F16" s="660"/>
      <c r="G16" s="660"/>
      <c r="H16" s="660"/>
    </row>
    <row r="17" spans="1:8" hidden="1">
      <c r="A17" s="468"/>
      <c r="B17" s="452" t="s">
        <v>1524</v>
      </c>
      <c r="C17" s="661"/>
      <c r="D17" s="660"/>
      <c r="E17" s="660"/>
      <c r="F17" s="660"/>
      <c r="G17" s="660"/>
      <c r="H17" s="660"/>
    </row>
    <row r="18" spans="1:8" hidden="1">
      <c r="A18" s="468"/>
      <c r="B18" s="452"/>
      <c r="C18" s="661"/>
      <c r="D18" s="660"/>
      <c r="E18" s="660"/>
      <c r="F18" s="660"/>
      <c r="G18" s="660"/>
      <c r="H18" s="660"/>
    </row>
    <row r="19" spans="1:8" hidden="1">
      <c r="A19" s="458" t="s">
        <v>387</v>
      </c>
      <c r="B19" s="452" t="s">
        <v>1525</v>
      </c>
      <c r="C19" s="661"/>
      <c r="D19" s="660"/>
      <c r="E19" s="660"/>
      <c r="F19" s="660"/>
      <c r="G19" s="660"/>
      <c r="H19" s="660"/>
    </row>
    <row r="20" spans="1:8" hidden="1">
      <c r="A20" s="468"/>
      <c r="B20" s="452" t="s">
        <v>1526</v>
      </c>
      <c r="C20" s="661"/>
      <c r="D20" s="660"/>
      <c r="E20" s="660"/>
      <c r="F20" s="660"/>
      <c r="G20" s="660"/>
      <c r="H20" s="660"/>
    </row>
    <row r="21" spans="1:8" hidden="1">
      <c r="A21" s="468"/>
      <c r="B21" s="452"/>
      <c r="C21" s="661"/>
      <c r="D21" s="660"/>
      <c r="E21" s="660"/>
      <c r="F21" s="660"/>
      <c r="G21" s="660"/>
      <c r="H21" s="660"/>
    </row>
    <row r="22" spans="1:8" hidden="1">
      <c r="A22" s="458" t="s">
        <v>388</v>
      </c>
      <c r="B22" s="452" t="s">
        <v>1527</v>
      </c>
      <c r="C22" s="661"/>
      <c r="D22" s="660"/>
      <c r="E22" s="660"/>
      <c r="F22" s="660"/>
      <c r="G22" s="660"/>
      <c r="H22" s="660"/>
    </row>
    <row r="23" spans="1:8" hidden="1">
      <c r="A23" s="468"/>
      <c r="B23" s="452"/>
      <c r="C23" s="661"/>
      <c r="D23" s="660"/>
      <c r="E23" s="660"/>
      <c r="F23" s="660"/>
      <c r="G23" s="660"/>
      <c r="H23" s="660"/>
    </row>
    <row r="24" spans="1:8" hidden="1">
      <c r="A24" s="458" t="s">
        <v>389</v>
      </c>
      <c r="B24" s="452" t="s">
        <v>1528</v>
      </c>
      <c r="C24" s="661"/>
      <c r="D24" s="660"/>
      <c r="E24" s="660"/>
      <c r="F24" s="660"/>
      <c r="G24" s="660"/>
      <c r="H24" s="660"/>
    </row>
    <row r="25" spans="1:8" hidden="1">
      <c r="A25" s="468"/>
      <c r="B25" s="452" t="s">
        <v>1529</v>
      </c>
      <c r="C25" s="661"/>
      <c r="D25" s="660"/>
      <c r="E25" s="660"/>
      <c r="F25" s="660"/>
      <c r="G25" s="660"/>
      <c r="H25" s="660"/>
    </row>
    <row r="26" spans="1:8" hidden="1">
      <c r="A26" s="468"/>
      <c r="B26" s="452" t="s">
        <v>1530</v>
      </c>
      <c r="C26" s="661"/>
      <c r="D26" s="660"/>
      <c r="E26" s="660"/>
      <c r="F26" s="660"/>
      <c r="G26" s="660"/>
      <c r="H26" s="660"/>
    </row>
    <row r="27" spans="1:8" hidden="1">
      <c r="A27" s="468"/>
      <c r="B27" s="452" t="s">
        <v>1531</v>
      </c>
      <c r="C27" s="661"/>
      <c r="D27" s="660"/>
      <c r="E27" s="660"/>
      <c r="F27" s="660"/>
      <c r="G27" s="660"/>
      <c r="H27" s="660"/>
    </row>
    <row r="28" spans="1:8" hidden="1">
      <c r="A28" s="468"/>
      <c r="B28" s="452"/>
      <c r="C28" s="661"/>
      <c r="D28" s="660"/>
      <c r="E28" s="660"/>
      <c r="F28" s="660"/>
      <c r="G28" s="660"/>
      <c r="H28" s="660"/>
    </row>
    <row r="29" spans="1:8" hidden="1">
      <c r="A29" s="458" t="s">
        <v>390</v>
      </c>
      <c r="B29" s="452" t="s">
        <v>1532</v>
      </c>
      <c r="C29" s="661"/>
      <c r="D29" s="660"/>
      <c r="E29" s="660"/>
      <c r="F29" s="660"/>
      <c r="G29" s="660"/>
      <c r="H29" s="660"/>
    </row>
    <row r="30" spans="1:8" hidden="1">
      <c r="A30" s="468"/>
      <c r="B30" s="452" t="s">
        <v>1533</v>
      </c>
      <c r="C30" s="661"/>
      <c r="D30" s="660"/>
      <c r="E30" s="660"/>
      <c r="F30" s="660"/>
      <c r="G30" s="660"/>
      <c r="H30" s="660"/>
    </row>
    <row r="31" spans="1:8" hidden="1">
      <c r="A31" s="468"/>
      <c r="B31" s="452"/>
      <c r="C31" s="661"/>
      <c r="D31" s="660"/>
      <c r="E31" s="660"/>
      <c r="F31" s="660"/>
      <c r="G31" s="660"/>
      <c r="H31" s="660"/>
    </row>
    <row r="32" spans="1:8" hidden="1">
      <c r="A32" s="458" t="s">
        <v>391</v>
      </c>
      <c r="B32" s="452" t="s">
        <v>1534</v>
      </c>
      <c r="C32" s="661"/>
      <c r="D32" s="660"/>
      <c r="E32" s="660"/>
      <c r="F32" s="660"/>
      <c r="G32" s="660"/>
      <c r="H32" s="660"/>
    </row>
    <row r="33" spans="1:8" hidden="1">
      <c r="A33" s="468"/>
      <c r="B33" s="452" t="s">
        <v>1535</v>
      </c>
      <c r="C33" s="661"/>
      <c r="D33" s="660"/>
      <c r="E33" s="660"/>
      <c r="F33" s="660"/>
      <c r="G33" s="660"/>
      <c r="H33" s="660"/>
    </row>
    <row r="34" spans="1:8" hidden="1">
      <c r="A34" s="468"/>
      <c r="B34" s="452" t="s">
        <v>1536</v>
      </c>
      <c r="C34" s="661"/>
      <c r="D34" s="660"/>
      <c r="E34" s="660"/>
      <c r="F34" s="660"/>
      <c r="G34" s="660"/>
      <c r="H34" s="660"/>
    </row>
    <row r="35" spans="1:8" hidden="1">
      <c r="A35" s="468"/>
      <c r="B35" s="452" t="s">
        <v>1537</v>
      </c>
      <c r="C35" s="661"/>
      <c r="D35" s="660"/>
      <c r="E35" s="660"/>
      <c r="F35" s="660"/>
      <c r="G35" s="660"/>
      <c r="H35" s="660"/>
    </row>
    <row r="36" spans="1:8" hidden="1">
      <c r="A36" s="468"/>
      <c r="B36" s="452"/>
      <c r="C36" s="661"/>
      <c r="D36" s="660"/>
      <c r="E36" s="660"/>
      <c r="F36" s="660"/>
      <c r="G36" s="660"/>
      <c r="H36" s="660"/>
    </row>
    <row r="37" spans="1:8" hidden="1">
      <c r="A37" s="458" t="s">
        <v>392</v>
      </c>
      <c r="B37" s="452" t="s">
        <v>1538</v>
      </c>
      <c r="C37" s="661"/>
      <c r="D37" s="660"/>
      <c r="E37" s="660"/>
      <c r="F37" s="660"/>
      <c r="G37" s="660"/>
      <c r="H37" s="660"/>
    </row>
    <row r="38" spans="1:8" hidden="1">
      <c r="A38" s="468"/>
      <c r="B38" s="452" t="s">
        <v>1539</v>
      </c>
      <c r="C38" s="661"/>
      <c r="D38" s="660"/>
      <c r="E38" s="660"/>
      <c r="F38" s="660"/>
      <c r="G38" s="660"/>
      <c r="H38" s="660"/>
    </row>
    <row r="39" spans="1:8" hidden="1">
      <c r="A39" s="468"/>
      <c r="B39" s="452" t="s">
        <v>1540</v>
      </c>
      <c r="C39" s="661"/>
      <c r="D39" s="660"/>
      <c r="E39" s="660"/>
      <c r="F39" s="660"/>
      <c r="G39" s="660"/>
      <c r="H39" s="660"/>
    </row>
    <row r="40" spans="1:8" hidden="1">
      <c r="A40" s="468"/>
      <c r="B40" s="452"/>
      <c r="C40" s="661"/>
      <c r="D40" s="660"/>
      <c r="E40" s="660"/>
      <c r="F40" s="660"/>
      <c r="G40" s="660"/>
      <c r="H40" s="660"/>
    </row>
    <row r="41" spans="1:8" hidden="1">
      <c r="A41" s="458" t="s">
        <v>1328</v>
      </c>
      <c r="B41" s="452" t="s">
        <v>1541</v>
      </c>
      <c r="C41" s="661"/>
      <c r="D41" s="660"/>
      <c r="E41" s="660"/>
      <c r="F41" s="660"/>
      <c r="G41" s="660"/>
      <c r="H41" s="660"/>
    </row>
    <row r="42" spans="1:8" hidden="1">
      <c r="A42" s="468"/>
      <c r="B42" s="452" t="s">
        <v>1542</v>
      </c>
      <c r="C42" s="661"/>
      <c r="D42" s="660"/>
      <c r="E42" s="660"/>
      <c r="F42" s="660"/>
      <c r="G42" s="660"/>
      <c r="H42" s="660"/>
    </row>
    <row r="43" spans="1:8" hidden="1">
      <c r="A43" s="464"/>
      <c r="B43" s="407"/>
      <c r="C43" s="667"/>
      <c r="D43" s="660"/>
      <c r="E43" s="660"/>
      <c r="F43" s="660"/>
      <c r="G43" s="660"/>
      <c r="H43" s="660"/>
    </row>
    <row r="44" spans="1:8" hidden="1">
      <c r="A44" s="403" t="s">
        <v>677</v>
      </c>
      <c r="B44" s="404"/>
      <c r="C44" s="814"/>
      <c r="D44" s="660"/>
      <c r="E44" s="660"/>
      <c r="F44" s="660"/>
      <c r="G44" s="660"/>
      <c r="H44" s="660"/>
    </row>
    <row r="45" spans="1:8" hidden="1">
      <c r="A45" s="468"/>
      <c r="B45" s="660"/>
      <c r="C45" s="661"/>
      <c r="D45" s="660"/>
      <c r="E45" s="660"/>
      <c r="F45" s="660"/>
      <c r="G45" s="660"/>
      <c r="H45" s="660"/>
    </row>
    <row r="46" spans="1:8" hidden="1">
      <c r="A46" s="468"/>
      <c r="B46" s="660"/>
      <c r="C46" s="661"/>
      <c r="D46" s="660"/>
      <c r="E46" s="660"/>
      <c r="F46" s="660"/>
      <c r="G46" s="660"/>
      <c r="H46" s="660"/>
    </row>
    <row r="47" spans="1:8" hidden="1">
      <c r="A47" s="468"/>
      <c r="B47" s="660"/>
      <c r="C47" s="661"/>
      <c r="D47" s="660"/>
      <c r="E47" s="660"/>
      <c r="F47" s="660"/>
      <c r="G47" s="660"/>
      <c r="H47" s="660"/>
    </row>
    <row r="48" spans="1:8" hidden="1">
      <c r="A48" s="468"/>
      <c r="B48" s="660"/>
      <c r="C48" s="661"/>
      <c r="D48" s="660"/>
      <c r="E48" s="660"/>
      <c r="F48" s="660"/>
      <c r="G48" s="660"/>
      <c r="H48" s="660"/>
    </row>
    <row r="49" spans="1:8" hidden="1">
      <c r="A49" s="468"/>
      <c r="B49" s="660"/>
      <c r="C49" s="661"/>
      <c r="D49" s="660"/>
      <c r="E49" s="660"/>
      <c r="F49" s="660"/>
      <c r="G49" s="660"/>
      <c r="H49" s="660"/>
    </row>
    <row r="50" spans="1:8" hidden="1">
      <c r="A50" s="468"/>
      <c r="B50" s="660"/>
      <c r="C50" s="661"/>
      <c r="D50" s="660"/>
      <c r="E50" s="660"/>
      <c r="F50" s="660"/>
      <c r="G50" s="660"/>
      <c r="H50" s="660"/>
    </row>
    <row r="51" spans="1:8" hidden="1">
      <c r="A51" s="468"/>
      <c r="B51" s="660"/>
      <c r="C51" s="661"/>
      <c r="D51" s="660"/>
      <c r="E51" s="660"/>
      <c r="F51" s="660"/>
      <c r="G51" s="660"/>
      <c r="H51" s="660"/>
    </row>
    <row r="52" spans="1:8" hidden="1">
      <c r="A52" s="468"/>
      <c r="B52" s="660"/>
      <c r="C52" s="661"/>
      <c r="D52" s="660"/>
      <c r="E52" s="660"/>
      <c r="F52" s="660"/>
      <c r="G52" s="660"/>
      <c r="H52" s="660"/>
    </row>
    <row r="53" spans="1:8" hidden="1">
      <c r="A53" s="468"/>
      <c r="B53" s="660"/>
      <c r="C53" s="661"/>
      <c r="D53" s="660"/>
      <c r="E53" s="660"/>
      <c r="F53" s="660"/>
      <c r="G53" s="660"/>
      <c r="H53" s="660"/>
    </row>
    <row r="54" spans="1:8" hidden="1">
      <c r="A54" s="468"/>
      <c r="B54" s="660"/>
      <c r="C54" s="661"/>
      <c r="D54" s="660"/>
      <c r="E54" s="660"/>
      <c r="F54" s="660"/>
      <c r="G54" s="660"/>
      <c r="H54" s="660"/>
    </row>
    <row r="55" spans="1:8" hidden="1">
      <c r="A55" s="468"/>
      <c r="B55" s="660"/>
      <c r="C55" s="661"/>
      <c r="D55" s="660"/>
      <c r="E55" s="660"/>
      <c r="F55" s="660"/>
      <c r="G55" s="660"/>
      <c r="H55" s="660"/>
    </row>
    <row r="56" spans="1:8" hidden="1">
      <c r="A56" s="468"/>
      <c r="B56" s="660"/>
      <c r="C56" s="661"/>
      <c r="D56" s="660"/>
      <c r="E56" s="660"/>
      <c r="F56" s="660"/>
      <c r="G56" s="660"/>
      <c r="H56" s="660"/>
    </row>
    <row r="57" spans="1:8" hidden="1">
      <c r="A57" s="468"/>
      <c r="B57" s="660"/>
      <c r="C57" s="661"/>
      <c r="D57" s="660"/>
      <c r="E57" s="660"/>
      <c r="F57" s="660"/>
      <c r="G57" s="660"/>
      <c r="H57" s="660"/>
    </row>
    <row r="58" spans="1:8" hidden="1">
      <c r="A58" s="464"/>
      <c r="B58" s="428"/>
      <c r="C58" s="667"/>
      <c r="D58" s="660"/>
      <c r="E58" s="660"/>
      <c r="F58" s="660"/>
      <c r="G58" s="660"/>
      <c r="H58" s="660"/>
    </row>
    <row r="59" spans="1:8" hidden="1">
      <c r="A59" s="812" t="s">
        <v>165</v>
      </c>
      <c r="B59" s="660"/>
      <c r="C59" s="660"/>
      <c r="D59" s="660"/>
      <c r="E59" s="660"/>
      <c r="F59" s="660"/>
      <c r="G59" s="660"/>
      <c r="H59" s="660"/>
    </row>
    <row r="60" spans="1:8" hidden="1"/>
    <row r="61" spans="1:8" hidden="1"/>
    <row r="62" spans="1:8">
      <c r="A62" s="395" t="s">
        <v>554</v>
      </c>
      <c r="B62" s="455"/>
      <c r="C62" s="608">
        <v>39</v>
      </c>
      <c r="D62" s="660"/>
    </row>
    <row r="63" spans="1:8">
      <c r="A63" s="399" t="s">
        <v>1775</v>
      </c>
      <c r="B63" s="816"/>
      <c r="C63" s="654"/>
      <c r="D63" s="660"/>
    </row>
    <row r="64" spans="1:8">
      <c r="A64" s="468"/>
      <c r="B64" s="660"/>
      <c r="C64" s="661"/>
      <c r="D64" s="660"/>
    </row>
    <row r="65" spans="1:4">
      <c r="A65" s="468"/>
      <c r="B65" s="660"/>
      <c r="C65" s="661"/>
      <c r="D65" s="660"/>
    </row>
    <row r="66" spans="1:4">
      <c r="A66" s="468"/>
      <c r="B66" s="660"/>
      <c r="C66" s="661"/>
      <c r="D66" s="660"/>
    </row>
    <row r="67" spans="1:4">
      <c r="A67" s="468"/>
      <c r="B67" s="660"/>
      <c r="C67" s="661"/>
      <c r="D67" s="660"/>
    </row>
    <row r="68" spans="1:4">
      <c r="A68" s="468"/>
      <c r="B68" s="660"/>
      <c r="C68" s="661"/>
      <c r="D68" s="660"/>
    </row>
    <row r="69" spans="1:4">
      <c r="A69" s="468"/>
      <c r="B69" s="660"/>
      <c r="C69" s="661"/>
      <c r="D69" s="660"/>
    </row>
    <row r="70" spans="1:4">
      <c r="A70" s="468"/>
      <c r="B70" s="660"/>
      <c r="C70" s="661"/>
      <c r="D70" s="660"/>
    </row>
    <row r="71" spans="1:4">
      <c r="A71" s="468"/>
      <c r="B71" s="660"/>
      <c r="C71" s="661"/>
      <c r="D71" s="660"/>
    </row>
    <row r="72" spans="1:4">
      <c r="A72" s="4040" t="s">
        <v>1008</v>
      </c>
      <c r="B72" s="4041"/>
      <c r="C72" s="4042"/>
      <c r="D72" s="660"/>
    </row>
    <row r="73" spans="1:4">
      <c r="A73" s="468"/>
      <c r="B73" s="660"/>
      <c r="C73" s="661"/>
      <c r="D73" s="660"/>
    </row>
    <row r="74" spans="1:4">
      <c r="A74" s="468"/>
      <c r="B74" s="660"/>
      <c r="C74" s="661"/>
      <c r="D74" s="660"/>
    </row>
    <row r="75" spans="1:4">
      <c r="A75" s="468"/>
      <c r="B75" s="660"/>
      <c r="C75" s="661"/>
      <c r="D75" s="660"/>
    </row>
    <row r="76" spans="1:4">
      <c r="A76" s="468"/>
      <c r="B76" s="660"/>
      <c r="C76" s="661"/>
      <c r="D76" s="660"/>
    </row>
    <row r="77" spans="1:4">
      <c r="A77" s="468"/>
      <c r="B77" s="660"/>
      <c r="C77" s="661"/>
      <c r="D77" s="660"/>
    </row>
    <row r="78" spans="1:4">
      <c r="A78" s="468"/>
      <c r="B78" s="660"/>
      <c r="C78" s="661"/>
      <c r="D78" s="660"/>
    </row>
    <row r="79" spans="1:4">
      <c r="A79" s="468"/>
      <c r="B79" s="660"/>
      <c r="C79" s="661"/>
      <c r="D79" s="660"/>
    </row>
    <row r="80" spans="1:4">
      <c r="A80" s="468"/>
      <c r="B80" s="660"/>
      <c r="C80" s="661"/>
      <c r="D80" s="660"/>
    </row>
    <row r="81" spans="1:4">
      <c r="A81" s="468"/>
      <c r="B81" s="660"/>
      <c r="C81" s="661"/>
      <c r="D81" s="660"/>
    </row>
    <row r="82" spans="1:4" ht="11.25" customHeight="1">
      <c r="A82" s="468"/>
      <c r="B82" s="660"/>
      <c r="C82" s="661"/>
      <c r="D82" s="660"/>
    </row>
    <row r="83" spans="1:4" ht="11.25" customHeight="1">
      <c r="A83" s="468"/>
      <c r="B83" s="660"/>
      <c r="C83" s="661"/>
      <c r="D83" s="660"/>
    </row>
    <row r="84" spans="1:4" ht="11.25" customHeight="1">
      <c r="A84" s="468"/>
      <c r="B84" s="660"/>
      <c r="C84" s="661"/>
      <c r="D84" s="660"/>
    </row>
    <row r="85" spans="1:4" ht="11.25" customHeight="1">
      <c r="A85" s="468"/>
      <c r="B85" s="660"/>
      <c r="C85" s="661"/>
      <c r="D85" s="660"/>
    </row>
    <row r="86" spans="1:4" ht="10.5" customHeight="1">
      <c r="A86" s="468"/>
      <c r="B86" s="660"/>
      <c r="C86" s="661"/>
      <c r="D86" s="660"/>
    </row>
    <row r="87" spans="1:4" ht="11.25" customHeight="1">
      <c r="A87" s="468"/>
      <c r="B87" s="660"/>
      <c r="C87" s="661"/>
      <c r="D87" s="660"/>
    </row>
    <row r="88" spans="1:4" ht="11.25" customHeight="1">
      <c r="A88" s="468"/>
      <c r="B88" s="660"/>
      <c r="C88" s="661"/>
      <c r="D88" s="660"/>
    </row>
    <row r="89" spans="1:4" ht="11.25" customHeight="1">
      <c r="A89" s="468"/>
      <c r="B89" s="660"/>
      <c r="C89" s="661"/>
      <c r="D89" s="660"/>
    </row>
    <row r="90" spans="1:4" ht="11.25" customHeight="1">
      <c r="A90" s="468"/>
      <c r="B90" s="660"/>
      <c r="C90" s="661"/>
      <c r="D90" s="660"/>
    </row>
    <row r="91" spans="1:4">
      <c r="A91" s="468"/>
      <c r="B91" s="660"/>
      <c r="C91" s="661"/>
      <c r="D91" s="660"/>
    </row>
    <row r="92" spans="1:4">
      <c r="A92" s="468"/>
      <c r="B92" s="660"/>
      <c r="C92" s="661"/>
      <c r="D92" s="660"/>
    </row>
    <row r="93" spans="1:4">
      <c r="A93" s="468"/>
      <c r="B93" s="660"/>
      <c r="C93" s="661"/>
      <c r="D93" s="660"/>
    </row>
    <row r="94" spans="1:4">
      <c r="A94" s="468"/>
      <c r="B94" s="660"/>
      <c r="C94" s="661"/>
      <c r="D94" s="660"/>
    </row>
    <row r="95" spans="1:4">
      <c r="A95" s="468"/>
      <c r="B95" s="660"/>
      <c r="C95" s="661"/>
      <c r="D95" s="660"/>
    </row>
    <row r="96" spans="1:4">
      <c r="A96" s="468"/>
      <c r="B96" s="660"/>
      <c r="C96" s="661"/>
      <c r="D96" s="660"/>
    </row>
    <row r="97" spans="1:4">
      <c r="A97" s="468"/>
      <c r="B97" s="660"/>
      <c r="C97" s="661"/>
      <c r="D97" s="660"/>
    </row>
    <row r="98" spans="1:4">
      <c r="A98" s="468"/>
      <c r="B98" s="660"/>
      <c r="C98" s="661"/>
      <c r="D98" s="660"/>
    </row>
    <row r="99" spans="1:4">
      <c r="A99" s="468"/>
      <c r="B99" s="660"/>
      <c r="C99" s="661"/>
      <c r="D99" s="660"/>
    </row>
    <row r="100" spans="1:4">
      <c r="A100" s="468"/>
      <c r="B100" s="660"/>
      <c r="C100" s="661"/>
      <c r="D100" s="660"/>
    </row>
    <row r="101" spans="1:4">
      <c r="A101" s="468"/>
      <c r="B101" s="660"/>
      <c r="C101" s="661"/>
      <c r="D101" s="660"/>
    </row>
    <row r="102" spans="1:4">
      <c r="A102" s="468"/>
      <c r="B102" s="660"/>
      <c r="C102" s="661"/>
      <c r="D102" s="660"/>
    </row>
    <row r="103" spans="1:4">
      <c r="A103" s="468"/>
      <c r="B103" s="660"/>
      <c r="C103" s="661"/>
      <c r="D103" s="660"/>
    </row>
    <row r="104" spans="1:4">
      <c r="A104" s="468"/>
      <c r="B104" s="660"/>
      <c r="C104" s="661"/>
      <c r="D104" s="660"/>
    </row>
    <row r="105" spans="1:4">
      <c r="A105" s="468"/>
      <c r="B105" s="660"/>
      <c r="C105" s="661"/>
      <c r="D105" s="660"/>
    </row>
    <row r="106" spans="1:4">
      <c r="A106" s="468"/>
      <c r="B106" s="660"/>
      <c r="C106" s="661"/>
      <c r="D106" s="660"/>
    </row>
    <row r="107" spans="1:4">
      <c r="A107" s="468"/>
      <c r="B107" s="660"/>
      <c r="C107" s="661"/>
      <c r="D107" s="660"/>
    </row>
    <row r="108" spans="1:4">
      <c r="A108" s="468"/>
      <c r="B108" s="660"/>
      <c r="C108" s="661"/>
      <c r="D108" s="660"/>
    </row>
    <row r="109" spans="1:4">
      <c r="A109" s="468"/>
      <c r="B109" s="660"/>
      <c r="C109" s="661"/>
      <c r="D109" s="660"/>
    </row>
    <row r="110" spans="1:4">
      <c r="A110" s="468"/>
      <c r="B110" s="660"/>
      <c r="C110" s="661"/>
      <c r="D110" s="660"/>
    </row>
    <row r="111" spans="1:4">
      <c r="A111" s="468"/>
      <c r="B111" s="660"/>
      <c r="C111" s="661"/>
      <c r="D111" s="660"/>
    </row>
    <row r="112" spans="1:4">
      <c r="A112" s="468"/>
      <c r="B112" s="660"/>
      <c r="C112" s="661"/>
      <c r="D112" s="660"/>
    </row>
    <row r="113" spans="1:4">
      <c r="A113" s="468"/>
      <c r="B113" s="660"/>
      <c r="C113" s="661"/>
      <c r="D113" s="660"/>
    </row>
    <row r="114" spans="1:4">
      <c r="A114" s="468"/>
      <c r="B114" s="660"/>
      <c r="C114" s="661"/>
      <c r="D114" s="660"/>
    </row>
    <row r="115" spans="1:4">
      <c r="A115" s="468"/>
      <c r="B115" s="660"/>
      <c r="C115" s="661"/>
      <c r="D115" s="660"/>
    </row>
    <row r="116" spans="1:4">
      <c r="A116" s="468"/>
      <c r="B116" s="660"/>
      <c r="C116" s="661"/>
      <c r="D116" s="660"/>
    </row>
    <row r="117" spans="1:4">
      <c r="A117" s="468"/>
      <c r="B117" s="660"/>
      <c r="C117" s="661"/>
      <c r="D117" s="660"/>
    </row>
    <row r="118" spans="1:4">
      <c r="A118" s="468"/>
      <c r="B118" s="660"/>
      <c r="C118" s="661"/>
      <c r="D118" s="660"/>
    </row>
    <row r="119" spans="1:4">
      <c r="A119" s="468"/>
      <c r="B119" s="660"/>
      <c r="C119" s="661"/>
      <c r="D119" s="660"/>
    </row>
    <row r="120" spans="1:4">
      <c r="A120" s="468"/>
      <c r="B120" s="660"/>
      <c r="C120" s="661"/>
      <c r="D120" s="660"/>
    </row>
    <row r="121" spans="1:4">
      <c r="A121" s="468"/>
      <c r="B121" s="660"/>
      <c r="C121" s="661"/>
      <c r="D121" s="660"/>
    </row>
    <row r="122" spans="1:4">
      <c r="A122" s="468"/>
      <c r="B122" s="660"/>
      <c r="C122" s="661"/>
      <c r="D122" s="660"/>
    </row>
    <row r="123" spans="1:4">
      <c r="A123" s="468"/>
      <c r="B123" s="660"/>
      <c r="C123" s="661"/>
      <c r="D123" s="660"/>
    </row>
    <row r="124" spans="1:4">
      <c r="A124" s="468"/>
      <c r="B124" s="660"/>
      <c r="C124" s="661"/>
      <c r="D124" s="660"/>
    </row>
    <row r="125" spans="1:4">
      <c r="A125" s="468"/>
      <c r="B125" s="660"/>
      <c r="C125" s="661"/>
      <c r="D125" s="660"/>
    </row>
    <row r="126" spans="1:4">
      <c r="A126" s="468"/>
      <c r="B126" s="660"/>
      <c r="C126" s="661"/>
      <c r="D126" s="660"/>
    </row>
    <row r="127" spans="1:4">
      <c r="A127" s="468"/>
      <c r="B127" s="660"/>
      <c r="C127" s="661"/>
      <c r="D127" s="660"/>
    </row>
    <row r="128" spans="1:4">
      <c r="A128" s="457"/>
      <c r="B128" s="453"/>
      <c r="C128" s="813"/>
    </row>
    <row r="129" spans="1:3">
      <c r="A129" s="457"/>
      <c r="B129" s="453"/>
      <c r="C129" s="813"/>
    </row>
    <row r="130" spans="1:3">
      <c r="A130" s="817"/>
      <c r="B130" s="408"/>
      <c r="C130" s="818"/>
    </row>
    <row r="131" spans="1:3" s="114" customFormat="1" ht="9">
      <c r="A131" s="452" t="s">
        <v>165</v>
      </c>
    </row>
    <row r="132" spans="1:3"/>
    <row r="133" spans="1:3"/>
    <row r="134" spans="1:3"/>
    <row r="135" spans="1:3"/>
    <row r="136" spans="1:3"/>
    <row r="137" spans="1:3"/>
    <row r="138" spans="1:3"/>
  </sheetData>
  <mergeCells count="1">
    <mergeCell ref="A72:C72"/>
  </mergeCells>
  <printOptions horizontalCentered="1" verticalCentered="1"/>
  <pageMargins left="1" right="1" top="0.5" bottom="0.5" header="0" footer="0"/>
  <pageSetup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view="pageBreakPreview" topLeftCell="A34" zoomScaleNormal="100" zoomScaleSheetLayoutView="100" workbookViewId="0"/>
  </sheetViews>
  <sheetFormatPr defaultColWidth="0" defaultRowHeight="11.25" customHeight="1" zeroHeight="1"/>
  <cols>
    <col min="1" max="1" width="4.6640625" style="108" customWidth="1"/>
    <col min="2" max="2" width="3.6640625" style="108" customWidth="1"/>
    <col min="3" max="3" width="30" style="108" customWidth="1"/>
    <col min="4" max="4" width="22.33203125" style="108" customWidth="1"/>
    <col min="5" max="5" width="26.5" style="108" customWidth="1"/>
    <col min="6" max="6" width="12.6640625" style="108" customWidth="1"/>
    <col min="7" max="7" width="4.83203125" style="108" customWidth="1"/>
    <col min="8" max="10" width="9.33203125" style="108" customWidth="1"/>
    <col min="11" max="16384" width="0" style="108" hidden="1"/>
  </cols>
  <sheetData>
    <row r="1" spans="1:10">
      <c r="A1" s="398">
        <v>40</v>
      </c>
      <c r="B1" s="398"/>
      <c r="C1" s="398"/>
      <c r="E1" s="395"/>
      <c r="F1" s="1088"/>
      <c r="G1" s="1088" t="s">
        <v>554</v>
      </c>
    </row>
    <row r="2" spans="1:10" ht="10.35" customHeight="1">
      <c r="A2" s="399" t="s">
        <v>1776</v>
      </c>
      <c r="B2" s="400"/>
      <c r="C2" s="400"/>
      <c r="D2" s="400"/>
      <c r="E2" s="400"/>
      <c r="F2" s="400"/>
      <c r="G2" s="402"/>
    </row>
    <row r="3" spans="1:10" ht="10.35" customHeight="1">
      <c r="A3" s="1090" t="s">
        <v>705</v>
      </c>
      <c r="B3" s="1207"/>
      <c r="C3" s="1207"/>
      <c r="D3" s="1207"/>
      <c r="E3" s="1207"/>
      <c r="F3" s="1207"/>
      <c r="G3" s="1208"/>
    </row>
    <row r="4" spans="1:10" ht="10.35" customHeight="1">
      <c r="A4" s="458" t="s">
        <v>384</v>
      </c>
      <c r="B4" s="660" t="s">
        <v>1699</v>
      </c>
      <c r="C4" s="660"/>
      <c r="D4" s="660"/>
      <c r="E4" s="660"/>
      <c r="F4" s="660"/>
      <c r="G4" s="661"/>
      <c r="H4" s="660"/>
      <c r="I4" s="660"/>
      <c r="J4" s="660"/>
    </row>
    <row r="5" spans="1:10" ht="10.35" customHeight="1">
      <c r="A5" s="468" t="s">
        <v>1700</v>
      </c>
      <c r="B5" s="660"/>
      <c r="C5" s="660"/>
      <c r="D5" s="660"/>
      <c r="E5" s="660"/>
      <c r="F5" s="660"/>
      <c r="G5" s="661"/>
      <c r="H5" s="660"/>
      <c r="I5" s="660"/>
      <c r="J5" s="660"/>
    </row>
    <row r="6" spans="1:10" ht="5.0999999999999996" customHeight="1">
      <c r="A6" s="468"/>
      <c r="B6" s="660"/>
      <c r="C6" s="660"/>
      <c r="D6" s="660"/>
      <c r="E6" s="660"/>
      <c r="F6" s="660"/>
      <c r="G6" s="661"/>
      <c r="H6" s="660"/>
      <c r="I6" s="660"/>
      <c r="J6" s="660"/>
    </row>
    <row r="7" spans="1:10" ht="10.35" customHeight="1">
      <c r="A7" s="458" t="s">
        <v>385</v>
      </c>
      <c r="B7" s="660" t="s">
        <v>1777</v>
      </c>
      <c r="C7" s="660"/>
      <c r="D7" s="660"/>
      <c r="E7" s="660"/>
      <c r="F7" s="660"/>
      <c r="G7" s="661"/>
      <c r="H7" s="660"/>
      <c r="I7" s="660"/>
      <c r="J7" s="660"/>
    </row>
    <row r="8" spans="1:10" ht="10.35" customHeight="1">
      <c r="A8" s="468" t="s">
        <v>1778</v>
      </c>
      <c r="B8" s="660"/>
      <c r="C8" s="660"/>
      <c r="D8" s="660"/>
      <c r="E8" s="660"/>
      <c r="F8" s="660"/>
      <c r="G8" s="661"/>
      <c r="H8" s="660"/>
      <c r="I8" s="660"/>
      <c r="J8" s="660"/>
    </row>
    <row r="9" spans="1:10" ht="10.35" customHeight="1">
      <c r="A9" s="468" t="s">
        <v>1779</v>
      </c>
      <c r="B9" s="660"/>
      <c r="C9" s="660"/>
      <c r="D9" s="660"/>
      <c r="E9" s="660"/>
      <c r="F9" s="660"/>
      <c r="G9" s="661"/>
      <c r="H9" s="660"/>
      <c r="I9" s="660"/>
      <c r="J9" s="660"/>
    </row>
    <row r="10" spans="1:10" ht="10.35" customHeight="1">
      <c r="A10" s="468" t="s">
        <v>1780</v>
      </c>
      <c r="B10" s="660"/>
      <c r="C10" s="660"/>
      <c r="D10" s="660"/>
      <c r="E10" s="660"/>
      <c r="F10" s="660"/>
      <c r="G10" s="661"/>
      <c r="H10" s="660"/>
      <c r="I10" s="660"/>
      <c r="J10" s="660"/>
    </row>
    <row r="11" spans="1:10" ht="10.35" customHeight="1">
      <c r="A11" s="468" t="s">
        <v>1781</v>
      </c>
      <c r="B11" s="660"/>
      <c r="C11" s="660"/>
      <c r="D11" s="660"/>
      <c r="E11" s="660"/>
      <c r="F11" s="660"/>
      <c r="G11" s="661"/>
      <c r="H11" s="660"/>
      <c r="I11" s="660"/>
      <c r="J11" s="660"/>
    </row>
    <row r="12" spans="1:10" ht="10.35" customHeight="1">
      <c r="A12" s="468" t="s">
        <v>1782</v>
      </c>
      <c r="B12" s="660"/>
      <c r="C12" s="660"/>
      <c r="D12" s="660"/>
      <c r="E12" s="660"/>
      <c r="F12" s="660"/>
      <c r="G12" s="661"/>
      <c r="H12" s="660"/>
      <c r="I12" s="660"/>
      <c r="J12" s="660"/>
    </row>
    <row r="13" spans="1:10" ht="5.0999999999999996" customHeight="1">
      <c r="A13" s="468"/>
      <c r="B13" s="660"/>
      <c r="C13" s="660"/>
      <c r="D13" s="660"/>
      <c r="E13" s="660"/>
      <c r="F13" s="660"/>
      <c r="G13" s="661"/>
      <c r="H13" s="660"/>
      <c r="I13" s="660"/>
      <c r="J13" s="660"/>
    </row>
    <row r="14" spans="1:10" ht="10.35" customHeight="1">
      <c r="A14" s="458" t="s">
        <v>386</v>
      </c>
      <c r="B14" s="660" t="s">
        <v>1783</v>
      </c>
      <c r="C14" s="660"/>
      <c r="D14" s="660"/>
      <c r="E14" s="660"/>
      <c r="F14" s="660"/>
      <c r="G14" s="661"/>
      <c r="H14" s="660"/>
      <c r="I14" s="660"/>
      <c r="J14" s="660"/>
    </row>
    <row r="15" spans="1:10" ht="10.35" customHeight="1">
      <c r="A15" s="468" t="s">
        <v>1784</v>
      </c>
      <c r="B15" s="660"/>
      <c r="C15" s="660"/>
      <c r="D15" s="660"/>
      <c r="E15" s="660"/>
      <c r="F15" s="660"/>
      <c r="G15" s="661"/>
      <c r="H15" s="660"/>
      <c r="I15" s="660"/>
      <c r="J15" s="660"/>
    </row>
    <row r="16" spans="1:10" ht="10.35" customHeight="1">
      <c r="A16" s="468" t="s">
        <v>1785</v>
      </c>
      <c r="B16" s="660"/>
      <c r="C16" s="660"/>
      <c r="D16" s="660"/>
      <c r="E16" s="660"/>
      <c r="F16" s="660"/>
      <c r="G16" s="661"/>
      <c r="H16" s="660"/>
      <c r="I16" s="660"/>
      <c r="J16" s="660"/>
    </row>
    <row r="17" spans="1:10" ht="5.0999999999999996" customHeight="1">
      <c r="A17" s="468"/>
      <c r="B17" s="660"/>
      <c r="C17" s="660"/>
      <c r="D17" s="660"/>
      <c r="E17" s="660"/>
      <c r="F17" s="660"/>
      <c r="G17" s="661"/>
      <c r="H17" s="660"/>
      <c r="I17" s="660"/>
      <c r="J17" s="660"/>
    </row>
    <row r="18" spans="1:10" ht="10.35" customHeight="1">
      <c r="A18" s="458" t="s">
        <v>387</v>
      </c>
      <c r="B18" s="660" t="s">
        <v>1786</v>
      </c>
      <c r="C18" s="660"/>
      <c r="D18" s="660"/>
      <c r="E18" s="660"/>
      <c r="F18" s="660"/>
      <c r="G18" s="661"/>
      <c r="H18" s="660"/>
      <c r="I18" s="660"/>
      <c r="J18" s="660"/>
    </row>
    <row r="19" spans="1:10" ht="10.35" customHeight="1">
      <c r="A19" s="468" t="s">
        <v>1787</v>
      </c>
      <c r="B19" s="660"/>
      <c r="C19" s="660"/>
      <c r="D19" s="660"/>
      <c r="E19" s="660"/>
      <c r="F19" s="660"/>
      <c r="G19" s="661"/>
      <c r="H19" s="660"/>
      <c r="I19" s="660"/>
      <c r="J19" s="660"/>
    </row>
    <row r="20" spans="1:10" ht="5.0999999999999996" customHeight="1">
      <c r="A20" s="468"/>
      <c r="B20" s="660"/>
      <c r="C20" s="660"/>
      <c r="D20" s="660"/>
      <c r="E20" s="660"/>
      <c r="F20" s="660"/>
      <c r="G20" s="661"/>
      <c r="H20" s="660"/>
      <c r="I20" s="660"/>
      <c r="J20" s="660"/>
    </row>
    <row r="21" spans="1:10" ht="10.35" customHeight="1">
      <c r="A21" s="458" t="s">
        <v>388</v>
      </c>
      <c r="B21" s="660" t="s">
        <v>1704</v>
      </c>
      <c r="C21" s="660"/>
      <c r="D21" s="660"/>
      <c r="E21" s="660"/>
      <c r="F21" s="660"/>
      <c r="G21" s="661"/>
      <c r="H21" s="660"/>
      <c r="I21" s="660"/>
      <c r="J21" s="660"/>
    </row>
    <row r="22" spans="1:10" ht="10.35" customHeight="1">
      <c r="A22" s="468" t="s">
        <v>1697</v>
      </c>
      <c r="B22" s="660"/>
      <c r="C22" s="660"/>
      <c r="D22" s="660"/>
      <c r="E22" s="660"/>
      <c r="F22" s="660"/>
      <c r="G22" s="661"/>
      <c r="H22" s="660"/>
      <c r="I22" s="660"/>
      <c r="J22" s="660"/>
    </row>
    <row r="23" spans="1:10" ht="10.35" customHeight="1">
      <c r="A23" s="468"/>
      <c r="B23" s="660"/>
      <c r="C23" s="660"/>
      <c r="D23" s="660"/>
      <c r="E23" s="660"/>
      <c r="F23" s="660"/>
      <c r="G23" s="661"/>
      <c r="H23" s="660"/>
      <c r="I23" s="660"/>
      <c r="J23" s="660"/>
    </row>
    <row r="24" spans="1:10" ht="10.35" customHeight="1">
      <c r="A24" s="468"/>
      <c r="B24" s="660"/>
      <c r="C24" s="660"/>
      <c r="D24" s="660"/>
      <c r="E24" s="660"/>
      <c r="F24" s="660"/>
      <c r="G24" s="661"/>
      <c r="H24" s="660"/>
      <c r="I24" s="660"/>
      <c r="J24" s="660"/>
    </row>
    <row r="25" spans="1:10" ht="10.35" customHeight="1">
      <c r="A25" s="468"/>
      <c r="B25" s="660"/>
      <c r="C25" s="660"/>
      <c r="D25" s="660"/>
      <c r="E25" s="660"/>
      <c r="F25" s="660"/>
      <c r="G25" s="661"/>
      <c r="H25" s="660"/>
      <c r="I25" s="660"/>
      <c r="J25" s="660"/>
    </row>
    <row r="26" spans="1:10" ht="10.35" customHeight="1">
      <c r="A26" s="468"/>
      <c r="B26" s="660"/>
      <c r="C26" s="660"/>
      <c r="D26" s="660"/>
      <c r="E26" s="660"/>
      <c r="F26" s="660"/>
      <c r="G26" s="661"/>
      <c r="H26" s="660"/>
      <c r="I26" s="660"/>
      <c r="J26" s="660"/>
    </row>
    <row r="27" spans="1:10" ht="5.0999999999999996" customHeight="1">
      <c r="A27" s="464"/>
      <c r="B27" s="428"/>
      <c r="C27" s="428"/>
      <c r="D27" s="428"/>
      <c r="E27" s="428"/>
      <c r="F27" s="428"/>
      <c r="G27" s="667"/>
      <c r="H27" s="660"/>
      <c r="I27" s="660"/>
      <c r="J27" s="660"/>
    </row>
    <row r="28" spans="1:10" ht="11.1" customHeight="1">
      <c r="A28" s="1099"/>
      <c r="B28" s="1181"/>
      <c r="C28" s="1098"/>
      <c r="D28" s="1209" t="s">
        <v>1627</v>
      </c>
      <c r="E28" s="1210"/>
      <c r="F28" s="410" t="s">
        <v>1628</v>
      </c>
      <c r="G28" s="1098"/>
      <c r="H28" s="660"/>
      <c r="I28" s="660"/>
      <c r="J28" s="660"/>
    </row>
    <row r="29" spans="1:10" ht="11.1" customHeight="1">
      <c r="A29" s="413" t="s">
        <v>636</v>
      </c>
      <c r="B29" s="660"/>
      <c r="C29" s="661"/>
      <c r="D29" s="414" t="s">
        <v>1551</v>
      </c>
      <c r="E29" s="414" t="s">
        <v>1788</v>
      </c>
      <c r="F29" s="414" t="s">
        <v>1789</v>
      </c>
      <c r="G29" s="414" t="s">
        <v>636</v>
      </c>
      <c r="H29" s="660"/>
      <c r="I29" s="660"/>
      <c r="J29" s="660"/>
    </row>
    <row r="30" spans="1:10" ht="11.1" customHeight="1">
      <c r="A30" s="413" t="s">
        <v>639</v>
      </c>
      <c r="B30" s="660"/>
      <c r="C30" s="414" t="s">
        <v>779</v>
      </c>
      <c r="D30" s="414" t="s">
        <v>783</v>
      </c>
      <c r="E30" s="414" t="s">
        <v>783</v>
      </c>
      <c r="F30" s="414" t="s">
        <v>1728</v>
      </c>
      <c r="G30" s="414" t="s">
        <v>639</v>
      </c>
      <c r="H30" s="660"/>
      <c r="I30" s="660"/>
      <c r="J30" s="660"/>
    </row>
    <row r="31" spans="1:10" ht="11.1" customHeight="1" thickBot="1">
      <c r="A31" s="1103"/>
      <c r="B31" s="428"/>
      <c r="C31" s="419" t="s">
        <v>648</v>
      </c>
      <c r="D31" s="414" t="s">
        <v>649</v>
      </c>
      <c r="E31" s="414" t="s">
        <v>650</v>
      </c>
      <c r="F31" s="419" t="s">
        <v>651</v>
      </c>
      <c r="G31" s="667"/>
      <c r="H31" s="660"/>
      <c r="I31" s="660"/>
      <c r="J31" s="660"/>
    </row>
    <row r="32" spans="1:10" ht="11.1" customHeight="1">
      <c r="A32" s="670"/>
      <c r="B32" s="451"/>
      <c r="C32" s="424" t="s">
        <v>1634</v>
      </c>
      <c r="D32" s="1211"/>
      <c r="E32" s="1212"/>
      <c r="F32" s="661"/>
      <c r="G32" s="661"/>
      <c r="H32" s="660"/>
      <c r="I32" s="660"/>
      <c r="J32" s="660"/>
    </row>
    <row r="33" spans="1:10" ht="11.1" customHeight="1">
      <c r="A33" s="418">
        <v>1</v>
      </c>
      <c r="B33" s="1213">
        <v>-3</v>
      </c>
      <c r="C33" s="428" t="s">
        <v>1563</v>
      </c>
      <c r="D33" s="1214" t="s">
        <v>1790</v>
      </c>
      <c r="E33" s="1215"/>
      <c r="F33" s="667"/>
      <c r="G33" s="418">
        <v>1</v>
      </c>
      <c r="H33" s="660"/>
      <c r="I33" s="660"/>
      <c r="J33" s="660"/>
    </row>
    <row r="34" spans="1:10" ht="11.1" customHeight="1">
      <c r="A34" s="418">
        <v>2</v>
      </c>
      <c r="B34" s="1213">
        <f t="shared" ref="B34:B39" si="0">B33-1</f>
        <v>-4</v>
      </c>
      <c r="C34" s="428" t="s">
        <v>1564</v>
      </c>
      <c r="D34" s="1214" t="s">
        <v>1791</v>
      </c>
      <c r="E34" s="1215"/>
      <c r="F34" s="667"/>
      <c r="G34" s="418">
        <v>2</v>
      </c>
      <c r="H34" s="660"/>
      <c r="I34" s="660"/>
      <c r="J34" s="660"/>
    </row>
    <row r="35" spans="1:10" ht="11.1" customHeight="1">
      <c r="A35" s="418">
        <v>3</v>
      </c>
      <c r="B35" s="1213">
        <f t="shared" si="0"/>
        <v>-5</v>
      </c>
      <c r="C35" s="428" t="s">
        <v>1565</v>
      </c>
      <c r="D35" s="1214" t="s">
        <v>1792</v>
      </c>
      <c r="E35" s="1215"/>
      <c r="F35" s="667"/>
      <c r="G35" s="418">
        <v>3</v>
      </c>
      <c r="H35" s="660"/>
      <c r="I35" s="660"/>
      <c r="J35" s="660"/>
    </row>
    <row r="36" spans="1:10" ht="11.1" customHeight="1">
      <c r="A36" s="418">
        <v>4</v>
      </c>
      <c r="B36" s="1213">
        <f t="shared" si="0"/>
        <v>-6</v>
      </c>
      <c r="C36" s="428" t="s">
        <v>1566</v>
      </c>
      <c r="D36" s="1216" t="s">
        <v>1793</v>
      </c>
      <c r="E36" s="1215"/>
      <c r="F36" s="667"/>
      <c r="G36" s="418">
        <v>4</v>
      </c>
      <c r="H36" s="660"/>
      <c r="I36" s="660"/>
      <c r="J36" s="660"/>
    </row>
    <row r="37" spans="1:10" ht="11.1" customHeight="1">
      <c r="A37" s="418">
        <v>5</v>
      </c>
      <c r="B37" s="1213">
        <f t="shared" si="0"/>
        <v>-7</v>
      </c>
      <c r="C37" s="428" t="s">
        <v>1567</v>
      </c>
      <c r="D37" s="1214" t="s">
        <v>1794</v>
      </c>
      <c r="E37" s="1215"/>
      <c r="F37" s="667"/>
      <c r="G37" s="418">
        <v>5</v>
      </c>
      <c r="H37" s="660"/>
      <c r="I37" s="660"/>
      <c r="J37" s="660"/>
    </row>
    <row r="38" spans="1:10" ht="11.1" customHeight="1">
      <c r="A38" s="418">
        <v>6</v>
      </c>
      <c r="B38" s="1213">
        <f t="shared" si="0"/>
        <v>-8</v>
      </c>
      <c r="C38" s="428" t="s">
        <v>1568</v>
      </c>
      <c r="D38" s="1214"/>
      <c r="E38" s="1215"/>
      <c r="F38" s="667"/>
      <c r="G38" s="418">
        <v>6</v>
      </c>
      <c r="H38" s="660"/>
      <c r="I38" s="660"/>
      <c r="J38" s="660"/>
    </row>
    <row r="39" spans="1:10" ht="11.1" customHeight="1">
      <c r="A39" s="418">
        <v>7</v>
      </c>
      <c r="B39" s="1213">
        <f t="shared" si="0"/>
        <v>-9</v>
      </c>
      <c r="C39" s="428" t="s">
        <v>1569</v>
      </c>
      <c r="D39" s="1217"/>
      <c r="E39" s="1215"/>
      <c r="F39" s="667"/>
      <c r="G39" s="418">
        <v>7</v>
      </c>
      <c r="H39" s="660"/>
      <c r="I39" s="660"/>
      <c r="J39" s="660"/>
    </row>
    <row r="40" spans="1:10" ht="11.1" customHeight="1">
      <c r="A40" s="418">
        <v>8</v>
      </c>
      <c r="B40" s="1213">
        <v>-11</v>
      </c>
      <c r="C40" s="428" t="s">
        <v>1570</v>
      </c>
      <c r="D40" s="1217"/>
      <c r="E40" s="1215"/>
      <c r="F40" s="667"/>
      <c r="G40" s="418">
        <v>8</v>
      </c>
      <c r="H40" s="660"/>
      <c r="I40" s="660"/>
      <c r="J40" s="660"/>
    </row>
    <row r="41" spans="1:10" ht="11.1" customHeight="1">
      <c r="A41" s="418">
        <v>9</v>
      </c>
      <c r="B41" s="1213">
        <v>-13</v>
      </c>
      <c r="C41" s="428" t="s">
        <v>1571</v>
      </c>
      <c r="D41" s="1217"/>
      <c r="E41" s="1215"/>
      <c r="F41" s="667"/>
      <c r="G41" s="418">
        <v>9</v>
      </c>
      <c r="H41" s="660"/>
      <c r="I41" s="660"/>
      <c r="J41" s="660"/>
    </row>
    <row r="42" spans="1:10" ht="11.1" customHeight="1">
      <c r="A42" s="418">
        <v>10</v>
      </c>
      <c r="B42" s="1213">
        <v>-16</v>
      </c>
      <c r="C42" s="428" t="s">
        <v>1572</v>
      </c>
      <c r="D42" s="1217"/>
      <c r="E42" s="1215"/>
      <c r="F42" s="667"/>
      <c r="G42" s="418">
        <v>10</v>
      </c>
      <c r="H42" s="660"/>
      <c r="I42" s="660"/>
      <c r="J42" s="660"/>
    </row>
    <row r="43" spans="1:10" ht="11.1" customHeight="1">
      <c r="A43" s="418">
        <v>11</v>
      </c>
      <c r="B43" s="1213">
        <f>B42-1</f>
        <v>-17</v>
      </c>
      <c r="C43" s="428" t="s">
        <v>1573</v>
      </c>
      <c r="D43" s="1217"/>
      <c r="E43" s="1215"/>
      <c r="F43" s="667"/>
      <c r="G43" s="418">
        <v>11</v>
      </c>
      <c r="H43" s="660"/>
      <c r="I43" s="660"/>
      <c r="J43" s="660"/>
    </row>
    <row r="44" spans="1:10" ht="11.1" customHeight="1">
      <c r="A44" s="418">
        <v>12</v>
      </c>
      <c r="B44" s="1213">
        <f>B43-1</f>
        <v>-18</v>
      </c>
      <c r="C44" s="428" t="s">
        <v>1574</v>
      </c>
      <c r="D44" s="1217"/>
      <c r="E44" s="1215"/>
      <c r="F44" s="667"/>
      <c r="G44" s="418">
        <v>12</v>
      </c>
      <c r="H44" s="660"/>
      <c r="I44" s="660"/>
      <c r="J44" s="660"/>
    </row>
    <row r="45" spans="1:10" ht="11.1" customHeight="1">
      <c r="A45" s="418">
        <v>13</v>
      </c>
      <c r="B45" s="1213">
        <f>B44-1</f>
        <v>-19</v>
      </c>
      <c r="C45" s="428" t="s">
        <v>1575</v>
      </c>
      <c r="D45" s="1217"/>
      <c r="E45" s="1215"/>
      <c r="F45" s="667"/>
      <c r="G45" s="418">
        <v>13</v>
      </c>
      <c r="H45" s="660"/>
      <c r="I45" s="660"/>
      <c r="J45" s="660"/>
    </row>
    <row r="46" spans="1:10" ht="11.1" customHeight="1">
      <c r="A46" s="418">
        <v>14</v>
      </c>
      <c r="B46" s="1213">
        <f>B45-1</f>
        <v>-20</v>
      </c>
      <c r="C46" s="428" t="s">
        <v>1576</v>
      </c>
      <c r="D46" s="1217"/>
      <c r="E46" s="1215"/>
      <c r="F46" s="667"/>
      <c r="G46" s="418">
        <v>14</v>
      </c>
      <c r="H46" s="660"/>
      <c r="I46" s="660"/>
      <c r="J46" s="660"/>
    </row>
    <row r="47" spans="1:10" ht="11.1" customHeight="1">
      <c r="A47" s="418">
        <v>15</v>
      </c>
      <c r="B47" s="1213">
        <v>-22</v>
      </c>
      <c r="C47" s="428" t="s">
        <v>1577</v>
      </c>
      <c r="D47" s="1217"/>
      <c r="E47" s="1215"/>
      <c r="F47" s="667"/>
      <c r="G47" s="418">
        <v>15</v>
      </c>
      <c r="H47" s="660"/>
      <c r="I47" s="660"/>
      <c r="J47" s="660"/>
    </row>
    <row r="48" spans="1:10" ht="11.1" customHeight="1">
      <c r="A48" s="418">
        <v>16</v>
      </c>
      <c r="B48" s="1213">
        <f>B47-1</f>
        <v>-23</v>
      </c>
      <c r="C48" s="428" t="s">
        <v>1578</v>
      </c>
      <c r="D48" s="1217"/>
      <c r="E48" s="1215"/>
      <c r="F48" s="667"/>
      <c r="G48" s="418">
        <v>16</v>
      </c>
      <c r="H48" s="660"/>
      <c r="I48" s="660"/>
      <c r="J48" s="660"/>
    </row>
    <row r="49" spans="1:10" ht="11.1" customHeight="1">
      <c r="A49" s="418">
        <v>17</v>
      </c>
      <c r="B49" s="1213">
        <f>B48-1</f>
        <v>-24</v>
      </c>
      <c r="C49" s="428" t="s">
        <v>1579</v>
      </c>
      <c r="D49" s="1217"/>
      <c r="E49" s="1215"/>
      <c r="F49" s="667"/>
      <c r="G49" s="418">
        <v>17</v>
      </c>
      <c r="H49" s="660"/>
      <c r="I49" s="660"/>
      <c r="J49" s="660"/>
    </row>
    <row r="50" spans="1:10" ht="11.1" customHeight="1">
      <c r="A50" s="418">
        <v>18</v>
      </c>
      <c r="B50" s="1213">
        <f>B49-1</f>
        <v>-25</v>
      </c>
      <c r="C50" s="428" t="s">
        <v>1580</v>
      </c>
      <c r="D50" s="1217"/>
      <c r="E50" s="1215"/>
      <c r="F50" s="667"/>
      <c r="G50" s="418">
        <v>18</v>
      </c>
      <c r="H50" s="660"/>
      <c r="I50" s="660"/>
      <c r="J50" s="660"/>
    </row>
    <row r="51" spans="1:10" ht="11.1" customHeight="1">
      <c r="A51" s="418">
        <v>19</v>
      </c>
      <c r="B51" s="1213">
        <f>B50-1</f>
        <v>-26</v>
      </c>
      <c r="C51" s="428" t="s">
        <v>1581</v>
      </c>
      <c r="D51" s="1217"/>
      <c r="E51" s="1218"/>
      <c r="F51" s="818"/>
      <c r="G51" s="418">
        <v>19</v>
      </c>
      <c r="H51" s="660"/>
      <c r="I51" s="660"/>
      <c r="J51" s="660"/>
    </row>
    <row r="52" spans="1:10" ht="11.1" customHeight="1">
      <c r="A52" s="418">
        <v>20</v>
      </c>
      <c r="B52" s="1213">
        <f>B51-1</f>
        <v>-27</v>
      </c>
      <c r="C52" s="428" t="s">
        <v>1582</v>
      </c>
      <c r="D52" s="1217"/>
      <c r="E52" s="1218"/>
      <c r="F52" s="818"/>
      <c r="G52" s="418">
        <v>20</v>
      </c>
      <c r="H52" s="660"/>
      <c r="I52" s="660"/>
      <c r="J52" s="660"/>
    </row>
    <row r="53" spans="1:10" ht="11.1" customHeight="1">
      <c r="A53" s="418">
        <v>21</v>
      </c>
      <c r="B53" s="1213">
        <v>-29</v>
      </c>
      <c r="C53" s="428" t="s">
        <v>1583</v>
      </c>
      <c r="D53" s="1217"/>
      <c r="E53" s="1218"/>
      <c r="F53" s="818"/>
      <c r="G53" s="418">
        <v>21</v>
      </c>
      <c r="H53" s="660"/>
      <c r="I53" s="660"/>
      <c r="J53" s="660"/>
    </row>
    <row r="54" spans="1:10" ht="11.1" customHeight="1">
      <c r="A54" s="418">
        <v>22</v>
      </c>
      <c r="B54" s="1213">
        <v>-31</v>
      </c>
      <c r="C54" s="428" t="s">
        <v>1584</v>
      </c>
      <c r="D54" s="1217"/>
      <c r="E54" s="1218"/>
      <c r="F54" s="818"/>
      <c r="G54" s="418">
        <v>22</v>
      </c>
      <c r="H54" s="660"/>
      <c r="I54" s="660"/>
      <c r="J54" s="660"/>
    </row>
    <row r="55" spans="1:10" ht="11.1" customHeight="1">
      <c r="A55" s="418">
        <v>23</v>
      </c>
      <c r="B55" s="1213">
        <v>-35</v>
      </c>
      <c r="C55" s="428" t="s">
        <v>1585</v>
      </c>
      <c r="D55" s="1217"/>
      <c r="E55" s="1218"/>
      <c r="F55" s="818"/>
      <c r="G55" s="418">
        <v>23</v>
      </c>
      <c r="H55" s="660"/>
      <c r="I55" s="660"/>
      <c r="J55" s="660"/>
    </row>
    <row r="56" spans="1:10" ht="11.1" customHeight="1">
      <c r="A56" s="418">
        <v>24</v>
      </c>
      <c r="B56" s="1213">
        <v>-37</v>
      </c>
      <c r="C56" s="428" t="s">
        <v>1586</v>
      </c>
      <c r="D56" s="1217"/>
      <c r="E56" s="1218"/>
      <c r="F56" s="818"/>
      <c r="G56" s="418">
        <v>24</v>
      </c>
      <c r="H56" s="660"/>
      <c r="I56" s="660"/>
      <c r="J56" s="660"/>
    </row>
    <row r="57" spans="1:10" ht="11.1" customHeight="1">
      <c r="A57" s="418">
        <v>25</v>
      </c>
      <c r="B57" s="1213">
        <v>-39</v>
      </c>
      <c r="C57" s="428" t="s">
        <v>1670</v>
      </c>
      <c r="D57" s="1217"/>
      <c r="E57" s="1218"/>
      <c r="F57" s="818"/>
      <c r="G57" s="418">
        <v>25</v>
      </c>
      <c r="H57" s="660"/>
      <c r="I57" s="660"/>
      <c r="J57" s="660"/>
    </row>
    <row r="58" spans="1:10" ht="11.1" customHeight="1">
      <c r="A58" s="418">
        <v>26</v>
      </c>
      <c r="B58" s="1213">
        <v>-44</v>
      </c>
      <c r="C58" s="428" t="s">
        <v>1686</v>
      </c>
      <c r="D58" s="1217"/>
      <c r="E58" s="1218"/>
      <c r="F58" s="818"/>
      <c r="G58" s="418">
        <v>26</v>
      </c>
      <c r="H58" s="660"/>
      <c r="I58" s="660"/>
      <c r="J58" s="660"/>
    </row>
    <row r="59" spans="1:10" ht="11.1" customHeight="1">
      <c r="A59" s="418">
        <v>27</v>
      </c>
      <c r="B59" s="1213">
        <v>-45</v>
      </c>
      <c r="C59" s="428" t="s">
        <v>1589</v>
      </c>
      <c r="D59" s="1217"/>
      <c r="E59" s="1218"/>
      <c r="F59" s="818"/>
      <c r="G59" s="418">
        <v>27</v>
      </c>
    </row>
    <row r="60" spans="1:10" ht="11.1" customHeight="1">
      <c r="A60" s="418">
        <v>28</v>
      </c>
      <c r="B60" s="1213"/>
      <c r="C60" s="428" t="s">
        <v>1639</v>
      </c>
      <c r="D60" s="1217"/>
      <c r="E60" s="1218"/>
      <c r="F60" s="818"/>
      <c r="G60" s="418">
        <v>28</v>
      </c>
    </row>
    <row r="61" spans="1:10" ht="11.1" customHeight="1" thickBot="1">
      <c r="A61" s="1109">
        <v>29</v>
      </c>
      <c r="B61" s="1219"/>
      <c r="C61" s="1220" t="s">
        <v>1641</v>
      </c>
      <c r="D61" s="1221"/>
      <c r="E61" s="1222"/>
      <c r="F61" s="1113"/>
      <c r="G61" s="1109">
        <v>29</v>
      </c>
    </row>
    <row r="62" spans="1:10" ht="11.1" customHeight="1" thickTop="1">
      <c r="A62" s="670"/>
      <c r="B62" s="1223"/>
      <c r="C62" s="424" t="s">
        <v>1642</v>
      </c>
      <c r="D62" s="1224"/>
      <c r="E62" s="1225"/>
      <c r="F62" s="813"/>
      <c r="G62" s="813"/>
    </row>
    <row r="63" spans="1:10" ht="11.1" customHeight="1">
      <c r="A63" s="418">
        <v>30</v>
      </c>
      <c r="B63" s="1213">
        <v>-52</v>
      </c>
      <c r="C63" s="428" t="s">
        <v>1592</v>
      </c>
      <c r="D63" s="1214"/>
      <c r="E63" s="1215"/>
      <c r="F63" s="667"/>
      <c r="G63" s="418">
        <v>30</v>
      </c>
    </row>
    <row r="64" spans="1:10" ht="11.1" customHeight="1">
      <c r="A64" s="418">
        <f>A63+1</f>
        <v>31</v>
      </c>
      <c r="B64" s="1213">
        <f t="shared" ref="B64:B70" si="1">B63-1</f>
        <v>-53</v>
      </c>
      <c r="C64" s="428" t="s">
        <v>1593</v>
      </c>
      <c r="D64" s="1214"/>
      <c r="E64" s="1215"/>
      <c r="F64" s="667"/>
      <c r="G64" s="418">
        <f>G63+1</f>
        <v>31</v>
      </c>
    </row>
    <row r="65" spans="1:7" ht="11.1" customHeight="1">
      <c r="A65" s="418">
        <f>A64+1</f>
        <v>32</v>
      </c>
      <c r="B65" s="459">
        <f t="shared" si="1"/>
        <v>-54</v>
      </c>
      <c r="C65" s="428" t="s">
        <v>1594</v>
      </c>
      <c r="D65" s="1214"/>
      <c r="E65" s="1215"/>
      <c r="F65" s="667"/>
      <c r="G65" s="418">
        <f>G64+1</f>
        <v>32</v>
      </c>
    </row>
    <row r="66" spans="1:7" ht="11.1" customHeight="1">
      <c r="A66" s="418">
        <f>A65+1</f>
        <v>33</v>
      </c>
      <c r="B66" s="1213">
        <f t="shared" si="1"/>
        <v>-55</v>
      </c>
      <c r="C66" s="428" t="s">
        <v>1595</v>
      </c>
      <c r="D66" s="1214"/>
      <c r="E66" s="1215"/>
      <c r="F66" s="667"/>
      <c r="G66" s="418">
        <f>G65+1</f>
        <v>33</v>
      </c>
    </row>
    <row r="67" spans="1:7" ht="11.1" customHeight="1">
      <c r="A67" s="418">
        <f>A66+1</f>
        <v>34</v>
      </c>
      <c r="B67" s="1213">
        <f t="shared" si="1"/>
        <v>-56</v>
      </c>
      <c r="C67" s="428" t="s">
        <v>174</v>
      </c>
      <c r="D67" s="1214"/>
      <c r="E67" s="1215"/>
      <c r="F67" s="667"/>
      <c r="G67" s="418">
        <f>G66+1</f>
        <v>34</v>
      </c>
    </row>
    <row r="68" spans="1:7" ht="11.1" customHeight="1">
      <c r="A68" s="418">
        <f>A67+1</f>
        <v>35</v>
      </c>
      <c r="B68" s="1213">
        <f t="shared" si="1"/>
        <v>-57</v>
      </c>
      <c r="C68" s="428" t="s">
        <v>1596</v>
      </c>
      <c r="D68" s="1214"/>
      <c r="E68" s="1215"/>
      <c r="F68" s="667"/>
      <c r="G68" s="418">
        <f>G67+1</f>
        <v>35</v>
      </c>
    </row>
    <row r="69" spans="1:7" ht="11.1" customHeight="1">
      <c r="A69" s="418">
        <v>36</v>
      </c>
      <c r="B69" s="1213">
        <f t="shared" si="1"/>
        <v>-58</v>
      </c>
      <c r="C69" s="428" t="s">
        <v>1597</v>
      </c>
      <c r="D69" s="1214"/>
      <c r="E69" s="1215"/>
      <c r="F69" s="667"/>
      <c r="G69" s="418">
        <v>36</v>
      </c>
    </row>
    <row r="70" spans="1:7" ht="11.1" customHeight="1">
      <c r="A70" s="418">
        <v>37</v>
      </c>
      <c r="B70" s="1213">
        <f t="shared" si="1"/>
        <v>-59</v>
      </c>
      <c r="C70" s="428" t="s">
        <v>1672</v>
      </c>
      <c r="D70" s="1214"/>
      <c r="E70" s="1215"/>
      <c r="F70" s="667"/>
      <c r="G70" s="418">
        <v>37</v>
      </c>
    </row>
    <row r="71" spans="1:7" ht="11.1" customHeight="1" thickBot="1">
      <c r="A71" s="1109">
        <v>38</v>
      </c>
      <c r="B71" s="1110"/>
      <c r="C71" s="1220" t="s">
        <v>1644</v>
      </c>
      <c r="D71" s="1221"/>
      <c r="E71" s="1222"/>
      <c r="F71" s="1113"/>
      <c r="G71" s="1109">
        <v>38</v>
      </c>
    </row>
    <row r="72" spans="1:7" ht="12.75" customHeight="1" thickTop="1" thickBot="1">
      <c r="A72" s="418">
        <v>39</v>
      </c>
      <c r="B72" s="426"/>
      <c r="C72" s="421" t="s">
        <v>1603</v>
      </c>
      <c r="D72" s="1226">
        <v>283518</v>
      </c>
      <c r="E72" s="1227">
        <v>234940</v>
      </c>
      <c r="F72" s="667"/>
      <c r="G72" s="418">
        <v>39</v>
      </c>
    </row>
    <row r="73" spans="1:7" ht="12.75" customHeight="1">
      <c r="A73" s="458"/>
      <c r="B73" s="1228" t="s">
        <v>1687</v>
      </c>
      <c r="C73" s="1229"/>
      <c r="D73" s="416"/>
      <c r="E73" s="416"/>
      <c r="F73" s="416"/>
      <c r="G73" s="414"/>
    </row>
    <row r="74" spans="1:7" ht="12.75" customHeight="1">
      <c r="A74" s="458"/>
      <c r="B74" s="1228"/>
      <c r="C74" s="1229"/>
      <c r="D74" s="416"/>
      <c r="E74" s="416"/>
      <c r="F74" s="416"/>
      <c r="G74" s="414"/>
    </row>
    <row r="75" spans="1:7" ht="10.35" customHeight="1">
      <c r="A75" s="817"/>
      <c r="B75" s="408"/>
      <c r="C75" s="408"/>
      <c r="D75" s="408"/>
      <c r="E75" s="408"/>
      <c r="F75" s="408"/>
      <c r="G75" s="818"/>
    </row>
    <row r="76" spans="1:7">
      <c r="A76" s="453"/>
      <c r="B76" s="453"/>
      <c r="C76" s="453"/>
      <c r="D76" s="1230"/>
      <c r="E76" s="453"/>
      <c r="F76" s="453"/>
      <c r="G76" s="456" t="s">
        <v>165</v>
      </c>
    </row>
    <row r="77" spans="1:7"/>
    <row r="78" spans="1:7"/>
    <row r="79" spans="1:7" hidden="1"/>
    <row r="80" spans="1: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sheetData>
  <printOptions horizontalCentered="1" verticalCentered="1"/>
  <pageMargins left="1" right="1" top="0.5" bottom="0.5" header="0" footer="0"/>
  <pageSetup scale="8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view="pageBreakPreview" topLeftCell="A22" zoomScaleNormal="100" workbookViewId="0"/>
  </sheetViews>
  <sheetFormatPr defaultRowHeight="11.25"/>
  <cols>
    <col min="1" max="1" width="4.1640625" style="110" customWidth="1"/>
    <col min="2" max="2" width="6.6640625" style="110" customWidth="1"/>
    <col min="3" max="3" width="4.83203125" style="110" customWidth="1"/>
    <col min="4" max="4" width="22.83203125" style="110" customWidth="1"/>
    <col min="5" max="5" width="9.5" style="110" customWidth="1"/>
    <col min="6" max="6" width="10.33203125" style="110" customWidth="1"/>
    <col min="7" max="7" width="10.83203125" style="110" customWidth="1"/>
    <col min="8" max="8" width="10.1640625" style="110" customWidth="1"/>
    <col min="9" max="9" width="10.83203125" style="110" customWidth="1"/>
    <col min="10" max="10" width="9.6640625" style="110" customWidth="1"/>
    <col min="11" max="11" width="4.6640625" style="110" customWidth="1"/>
    <col min="12" max="16384" width="9.33203125" style="110"/>
  </cols>
  <sheetData>
    <row r="1" spans="1:14">
      <c r="A1" s="1231" t="s">
        <v>554</v>
      </c>
      <c r="B1" s="703"/>
      <c r="C1" s="703"/>
      <c r="D1" s="703"/>
      <c r="E1" s="703"/>
      <c r="F1" s="703"/>
      <c r="G1" s="703"/>
      <c r="H1" s="703"/>
      <c r="I1" s="703"/>
      <c r="J1" s="703"/>
      <c r="K1" s="1232">
        <v>41</v>
      </c>
    </row>
    <row r="2" spans="1:14">
      <c r="A2" s="1233" t="s">
        <v>1795</v>
      </c>
      <c r="B2" s="1234"/>
      <c r="C2" s="1234"/>
      <c r="D2" s="1235"/>
      <c r="E2" s="1235"/>
      <c r="F2" s="1235"/>
      <c r="G2" s="1235"/>
      <c r="H2" s="1235"/>
      <c r="I2" s="1235"/>
      <c r="J2" s="1235"/>
      <c r="K2" s="1236"/>
    </row>
    <row r="3" spans="1:14">
      <c r="A3" s="1237" t="s">
        <v>705</v>
      </c>
      <c r="B3" s="1238"/>
      <c r="C3" s="1238"/>
      <c r="D3" s="1238"/>
      <c r="E3" s="1238"/>
      <c r="F3" s="1238"/>
      <c r="G3" s="1238"/>
      <c r="H3" s="1238"/>
      <c r="I3" s="1238"/>
      <c r="J3" s="1238"/>
      <c r="K3" s="1239"/>
    </row>
    <row r="4" spans="1:14" ht="5.0999999999999996" customHeight="1">
      <c r="A4" s="1240"/>
      <c r="B4" s="1241"/>
      <c r="C4" s="1241"/>
      <c r="D4" s="1241"/>
      <c r="E4" s="1241"/>
      <c r="F4" s="1241"/>
      <c r="G4" s="1241"/>
      <c r="H4" s="1241"/>
      <c r="I4" s="1241"/>
      <c r="J4" s="1241"/>
      <c r="K4" s="1242"/>
      <c r="L4" s="704"/>
      <c r="M4" s="704"/>
      <c r="N4" s="704"/>
    </row>
    <row r="5" spans="1:14">
      <c r="A5" s="1243" t="s">
        <v>384</v>
      </c>
      <c r="B5" s="704" t="s">
        <v>1699</v>
      </c>
      <c r="C5" s="704"/>
      <c r="D5" s="704"/>
      <c r="E5" s="704"/>
      <c r="F5" s="704"/>
      <c r="G5" s="704"/>
      <c r="H5" s="704"/>
      <c r="I5" s="704"/>
      <c r="J5" s="704"/>
      <c r="K5" s="1244"/>
      <c r="L5" s="704"/>
      <c r="M5" s="704"/>
      <c r="N5" s="704"/>
    </row>
    <row r="6" spans="1:14">
      <c r="A6" s="1245" t="s">
        <v>1700</v>
      </c>
      <c r="B6" s="704"/>
      <c r="C6" s="704"/>
      <c r="D6" s="704"/>
      <c r="E6" s="704"/>
      <c r="F6" s="704"/>
      <c r="G6" s="704"/>
      <c r="H6" s="704"/>
      <c r="I6" s="704"/>
      <c r="J6" s="704"/>
      <c r="K6" s="1244"/>
      <c r="L6" s="704"/>
      <c r="M6" s="704"/>
      <c r="N6" s="704"/>
    </row>
    <row r="7" spans="1:14" ht="5.0999999999999996" customHeight="1">
      <c r="A7" s="1245"/>
      <c r="B7" s="704"/>
      <c r="C7" s="704"/>
      <c r="D7" s="704"/>
      <c r="E7" s="704"/>
      <c r="F7" s="704"/>
      <c r="G7" s="704"/>
      <c r="H7" s="704"/>
      <c r="I7" s="704"/>
      <c r="J7" s="704"/>
      <c r="K7" s="1244"/>
      <c r="L7" s="704"/>
      <c r="M7" s="704"/>
      <c r="N7" s="704"/>
    </row>
    <row r="8" spans="1:14">
      <c r="A8" s="1243" t="s">
        <v>385</v>
      </c>
      <c r="B8" s="704" t="s">
        <v>1701</v>
      </c>
      <c r="C8" s="704"/>
      <c r="D8" s="704"/>
      <c r="E8" s="704"/>
      <c r="F8" s="704"/>
      <c r="G8" s="704"/>
      <c r="H8" s="704"/>
      <c r="I8" s="704"/>
      <c r="J8" s="704"/>
      <c r="K8" s="1244"/>
      <c r="L8" s="704"/>
      <c r="M8" s="704"/>
      <c r="N8" s="704"/>
    </row>
    <row r="9" spans="1:14">
      <c r="A9" s="1245" t="s">
        <v>1702</v>
      </c>
      <c r="B9" s="704"/>
      <c r="C9" s="704"/>
      <c r="D9" s="704"/>
      <c r="E9" s="704"/>
      <c r="F9" s="704"/>
      <c r="G9" s="704"/>
      <c r="H9" s="704"/>
      <c r="I9" s="704"/>
      <c r="J9" s="704"/>
      <c r="K9" s="1244"/>
      <c r="L9" s="704"/>
      <c r="M9" s="704"/>
      <c r="N9" s="704"/>
    </row>
    <row r="10" spans="1:14">
      <c r="A10" s="1245" t="s">
        <v>1703</v>
      </c>
      <c r="B10" s="704"/>
      <c r="C10" s="704"/>
      <c r="D10" s="704"/>
      <c r="E10" s="704"/>
      <c r="F10" s="704"/>
      <c r="G10" s="704"/>
      <c r="H10" s="704"/>
      <c r="I10" s="704"/>
      <c r="J10" s="704"/>
      <c r="K10" s="1244"/>
      <c r="L10" s="704"/>
      <c r="M10" s="704"/>
      <c r="N10" s="704"/>
    </row>
    <row r="11" spans="1:14" ht="5.0999999999999996" customHeight="1">
      <c r="A11" s="1245"/>
      <c r="B11" s="704"/>
      <c r="C11" s="704"/>
      <c r="D11" s="704"/>
      <c r="E11" s="704"/>
      <c r="F11" s="704"/>
      <c r="G11" s="704"/>
      <c r="H11" s="704"/>
      <c r="I11" s="704"/>
      <c r="J11" s="704"/>
      <c r="K11" s="1244"/>
      <c r="L11" s="704"/>
      <c r="M11" s="704"/>
      <c r="N11" s="704"/>
    </row>
    <row r="12" spans="1:14">
      <c r="A12" s="1243" t="s">
        <v>386</v>
      </c>
      <c r="B12" s="704" t="s">
        <v>1692</v>
      </c>
      <c r="C12" s="704"/>
      <c r="D12" s="704"/>
      <c r="E12" s="704"/>
      <c r="F12" s="704"/>
      <c r="G12" s="704"/>
      <c r="H12" s="704"/>
      <c r="I12" s="704"/>
      <c r="J12" s="704"/>
      <c r="K12" s="1244"/>
      <c r="L12" s="704"/>
      <c r="M12" s="704"/>
      <c r="N12" s="704"/>
    </row>
    <row r="13" spans="1:14">
      <c r="A13" s="1246" t="s">
        <v>1693</v>
      </c>
      <c r="B13" s="704"/>
      <c r="C13" s="704"/>
      <c r="D13" s="704"/>
      <c r="E13" s="704"/>
      <c r="F13" s="704"/>
      <c r="G13" s="704"/>
      <c r="H13" s="704"/>
      <c r="I13" s="704"/>
      <c r="J13" s="704"/>
      <c r="K13" s="1244"/>
      <c r="L13" s="704"/>
      <c r="M13" s="704"/>
      <c r="N13" s="704"/>
    </row>
    <row r="14" spans="1:14" ht="5.0999999999999996" customHeight="1">
      <c r="A14" s="1245"/>
      <c r="B14" s="704"/>
      <c r="C14" s="704"/>
      <c r="D14" s="704"/>
      <c r="E14" s="704"/>
      <c r="F14" s="704"/>
      <c r="G14" s="704"/>
      <c r="H14" s="704"/>
      <c r="I14" s="704"/>
      <c r="J14" s="704"/>
      <c r="K14" s="1244"/>
      <c r="L14" s="704"/>
      <c r="M14" s="704"/>
      <c r="N14" s="704"/>
    </row>
    <row r="15" spans="1:14">
      <c r="A15" s="1243" t="s">
        <v>387</v>
      </c>
      <c r="B15" s="704" t="s">
        <v>1704</v>
      </c>
      <c r="C15" s="704"/>
      <c r="D15" s="704"/>
      <c r="E15" s="704"/>
      <c r="F15" s="704"/>
      <c r="G15" s="704"/>
      <c r="H15" s="704"/>
      <c r="I15" s="704"/>
      <c r="J15" s="704"/>
      <c r="K15" s="1244"/>
      <c r="L15" s="704"/>
      <c r="M15" s="704"/>
      <c r="N15" s="704"/>
    </row>
    <row r="16" spans="1:14">
      <c r="A16" s="1245" t="s">
        <v>1697</v>
      </c>
      <c r="B16" s="704"/>
      <c r="C16" s="704"/>
      <c r="D16" s="704"/>
      <c r="E16" s="704"/>
      <c r="F16" s="704"/>
      <c r="G16" s="704"/>
      <c r="H16" s="704"/>
      <c r="I16" s="704"/>
      <c r="J16" s="704"/>
      <c r="K16" s="1244"/>
      <c r="L16" s="704"/>
      <c r="M16" s="704"/>
      <c r="N16" s="704"/>
    </row>
    <row r="17" spans="1:14" ht="5.0999999999999996" customHeight="1">
      <c r="A17" s="1247"/>
      <c r="B17" s="1248"/>
      <c r="C17" s="1248"/>
      <c r="D17" s="1248"/>
      <c r="E17" s="1248"/>
      <c r="F17" s="1248"/>
      <c r="G17" s="1248"/>
      <c r="H17" s="1248"/>
      <c r="I17" s="1248"/>
      <c r="J17" s="1248"/>
      <c r="K17" s="1249"/>
      <c r="L17" s="704"/>
      <c r="M17" s="704"/>
      <c r="N17" s="704"/>
    </row>
    <row r="18" spans="1:14" ht="10.5" customHeight="1">
      <c r="A18" s="1250"/>
      <c r="B18" s="1251"/>
      <c r="C18" s="1252"/>
      <c r="D18" s="1242"/>
      <c r="E18" s="1253"/>
      <c r="F18" s="1254" t="s">
        <v>1658</v>
      </c>
      <c r="G18" s="1255"/>
      <c r="H18" s="1254" t="s">
        <v>1659</v>
      </c>
      <c r="I18" s="1255"/>
      <c r="J18" s="1242"/>
      <c r="K18" s="1250"/>
      <c r="L18" s="704"/>
      <c r="M18" s="704"/>
      <c r="N18" s="704"/>
    </row>
    <row r="19" spans="1:14" ht="10.5" customHeight="1">
      <c r="A19" s="1256"/>
      <c r="B19" s="1257"/>
      <c r="C19" s="1258"/>
      <c r="D19" s="1244"/>
      <c r="E19" s="1256" t="s">
        <v>1353</v>
      </c>
      <c r="F19" s="1237" t="s">
        <v>1660</v>
      </c>
      <c r="G19" s="1239"/>
      <c r="H19" s="1237" t="s">
        <v>1660</v>
      </c>
      <c r="I19" s="1239"/>
      <c r="J19" s="1259" t="s">
        <v>1353</v>
      </c>
      <c r="K19" s="1256"/>
      <c r="L19" s="704"/>
      <c r="M19" s="704"/>
      <c r="N19" s="704"/>
    </row>
    <row r="20" spans="1:14" ht="10.5" customHeight="1">
      <c r="A20" s="1256" t="s">
        <v>636</v>
      </c>
      <c r="B20" s="1257" t="s">
        <v>778</v>
      </c>
      <c r="C20" s="1258"/>
      <c r="D20" s="1244"/>
      <c r="E20" s="1256" t="s">
        <v>1661</v>
      </c>
      <c r="F20" s="1256" t="s">
        <v>1662</v>
      </c>
      <c r="G20" s="1256"/>
      <c r="H20" s="1256"/>
      <c r="I20" s="1256"/>
      <c r="J20" s="1259" t="s">
        <v>1485</v>
      </c>
      <c r="K20" s="1256" t="s">
        <v>636</v>
      </c>
      <c r="L20" s="704"/>
      <c r="M20" s="704"/>
      <c r="N20" s="704"/>
    </row>
    <row r="21" spans="1:14" ht="10.5" customHeight="1">
      <c r="A21" s="1256" t="s">
        <v>639</v>
      </c>
      <c r="B21" s="1257" t="s">
        <v>782</v>
      </c>
      <c r="C21" s="1258"/>
      <c r="D21" s="1259" t="s">
        <v>779</v>
      </c>
      <c r="E21" s="1256" t="s">
        <v>1480</v>
      </c>
      <c r="F21" s="1256" t="s">
        <v>1663</v>
      </c>
      <c r="G21" s="1256" t="s">
        <v>1664</v>
      </c>
      <c r="H21" s="1256" t="s">
        <v>1665</v>
      </c>
      <c r="I21" s="1256" t="s">
        <v>1664</v>
      </c>
      <c r="J21" s="1259" t="s">
        <v>1666</v>
      </c>
      <c r="K21" s="1256" t="s">
        <v>639</v>
      </c>
      <c r="L21" s="704"/>
      <c r="M21" s="704"/>
      <c r="N21" s="704"/>
    </row>
    <row r="22" spans="1:14" ht="10.5" customHeight="1">
      <c r="A22" s="1260"/>
      <c r="B22" s="1260"/>
      <c r="C22" s="704"/>
      <c r="D22" s="1244"/>
      <c r="E22" s="1256" t="s">
        <v>783</v>
      </c>
      <c r="F22" s="1256" t="s">
        <v>913</v>
      </c>
      <c r="G22" s="1256" t="s">
        <v>1667</v>
      </c>
      <c r="H22" s="1256"/>
      <c r="I22" s="1256" t="s">
        <v>1668</v>
      </c>
      <c r="J22" s="1259" t="s">
        <v>1669</v>
      </c>
      <c r="K22" s="1260"/>
      <c r="L22" s="704"/>
      <c r="M22" s="704"/>
      <c r="N22" s="704"/>
    </row>
    <row r="23" spans="1:14" ht="10.5" customHeight="1" thickBot="1">
      <c r="A23" s="1261"/>
      <c r="B23" s="1261"/>
      <c r="C23" s="1248"/>
      <c r="D23" s="1262" t="s">
        <v>648</v>
      </c>
      <c r="E23" s="1256" t="s">
        <v>649</v>
      </c>
      <c r="F23" s="1256" t="s">
        <v>650</v>
      </c>
      <c r="G23" s="1256" t="s">
        <v>651</v>
      </c>
      <c r="H23" s="1256" t="s">
        <v>652</v>
      </c>
      <c r="I23" s="1256" t="s">
        <v>653</v>
      </c>
      <c r="J23" s="1256" t="s">
        <v>1083</v>
      </c>
      <c r="K23" s="1261"/>
      <c r="L23" s="704"/>
      <c r="M23" s="704"/>
      <c r="N23" s="704"/>
    </row>
    <row r="24" spans="1:14">
      <c r="A24" s="1260"/>
      <c r="B24" s="1244"/>
      <c r="C24" s="772"/>
      <c r="D24" s="1263" t="s">
        <v>1634</v>
      </c>
      <c r="E24" s="1264"/>
      <c r="F24" s="1265"/>
      <c r="G24" s="1265"/>
      <c r="H24" s="1265"/>
      <c r="I24" s="1265"/>
      <c r="J24" s="1266"/>
      <c r="K24" s="1244"/>
      <c r="L24" s="704"/>
      <c r="M24" s="704"/>
      <c r="N24" s="704"/>
    </row>
    <row r="25" spans="1:14" ht="10.5" customHeight="1">
      <c r="A25" s="1267">
        <v>1</v>
      </c>
      <c r="B25" s="1268"/>
      <c r="C25" s="1269">
        <v>-3</v>
      </c>
      <c r="D25" s="1248" t="s">
        <v>1563</v>
      </c>
      <c r="E25" s="1270"/>
      <c r="F25" s="1249"/>
      <c r="G25" s="1249"/>
      <c r="H25" s="1249"/>
      <c r="I25" s="1249"/>
      <c r="J25" s="1271"/>
      <c r="K25" s="1262">
        <v>1</v>
      </c>
      <c r="L25" s="704"/>
      <c r="M25" s="704"/>
      <c r="N25" s="704"/>
    </row>
    <row r="26" spans="1:14" ht="10.5" customHeight="1">
      <c r="A26" s="1267">
        <v>2</v>
      </c>
      <c r="B26" s="1268"/>
      <c r="C26" s="1269">
        <f t="shared" ref="C26:C31" si="0">C25-1</f>
        <v>-4</v>
      </c>
      <c r="D26" s="1248" t="s">
        <v>1564</v>
      </c>
      <c r="E26" s="1270"/>
      <c r="F26" s="1272" t="s">
        <v>1796</v>
      </c>
      <c r="G26" s="1249"/>
      <c r="H26" s="1249"/>
      <c r="I26" s="1249"/>
      <c r="J26" s="1271"/>
      <c r="K26" s="1262">
        <v>2</v>
      </c>
      <c r="L26" s="704"/>
      <c r="M26" s="704"/>
      <c r="N26" s="704"/>
    </row>
    <row r="27" spans="1:14" ht="10.5" customHeight="1">
      <c r="A27" s="1267">
        <v>3</v>
      </c>
      <c r="B27" s="1268"/>
      <c r="C27" s="1269">
        <f t="shared" si="0"/>
        <v>-5</v>
      </c>
      <c r="D27" s="1248" t="s">
        <v>1565</v>
      </c>
      <c r="E27" s="1270"/>
      <c r="F27" s="1272" t="s">
        <v>1797</v>
      </c>
      <c r="G27" s="1249"/>
      <c r="H27" s="1249"/>
      <c r="I27" s="1249"/>
      <c r="J27" s="1271"/>
      <c r="K27" s="1262">
        <v>3</v>
      </c>
      <c r="L27" s="704"/>
      <c r="M27" s="704"/>
      <c r="N27" s="704"/>
    </row>
    <row r="28" spans="1:14" ht="10.5" customHeight="1">
      <c r="A28" s="1267">
        <v>4</v>
      </c>
      <c r="B28" s="1268"/>
      <c r="C28" s="1269">
        <f t="shared" si="0"/>
        <v>-6</v>
      </c>
      <c r="D28" s="1248" t="s">
        <v>1566</v>
      </c>
      <c r="E28" s="1270"/>
      <c r="F28" s="1249"/>
      <c r="G28" s="1249"/>
      <c r="H28" s="1249"/>
      <c r="I28" s="1249"/>
      <c r="J28" s="1271"/>
      <c r="K28" s="1262">
        <v>4</v>
      </c>
      <c r="L28" s="704"/>
      <c r="M28" s="704"/>
      <c r="N28" s="704"/>
    </row>
    <row r="29" spans="1:14" ht="10.5" customHeight="1">
      <c r="A29" s="1267">
        <v>5</v>
      </c>
      <c r="B29" s="1268"/>
      <c r="C29" s="1269">
        <f t="shared" si="0"/>
        <v>-7</v>
      </c>
      <c r="D29" s="1248" t="s">
        <v>1567</v>
      </c>
      <c r="E29" s="1270"/>
      <c r="F29" s="1249"/>
      <c r="G29" s="1249"/>
      <c r="H29" s="1249"/>
      <c r="I29" s="1249"/>
      <c r="J29" s="1271"/>
      <c r="K29" s="1262">
        <v>5</v>
      </c>
      <c r="L29" s="704"/>
      <c r="M29" s="704"/>
      <c r="N29" s="704"/>
    </row>
    <row r="30" spans="1:14" ht="10.5" customHeight="1">
      <c r="A30" s="1267">
        <v>6</v>
      </c>
      <c r="B30" s="1268"/>
      <c r="C30" s="1269">
        <f t="shared" si="0"/>
        <v>-8</v>
      </c>
      <c r="D30" s="1248" t="s">
        <v>1568</v>
      </c>
      <c r="E30" s="1270"/>
      <c r="F30" s="1249"/>
      <c r="G30" s="1249"/>
      <c r="H30" s="1249"/>
      <c r="I30" s="1249"/>
      <c r="J30" s="1271"/>
      <c r="K30" s="1262">
        <v>6</v>
      </c>
      <c r="L30" s="704"/>
      <c r="M30" s="704"/>
      <c r="N30" s="704"/>
    </row>
    <row r="31" spans="1:14" ht="10.5" customHeight="1">
      <c r="A31" s="1267">
        <v>7</v>
      </c>
      <c r="B31" s="1268"/>
      <c r="C31" s="1269">
        <f t="shared" si="0"/>
        <v>-9</v>
      </c>
      <c r="D31" s="1248" t="s">
        <v>1569</v>
      </c>
      <c r="E31" s="1270"/>
      <c r="F31" s="1249"/>
      <c r="G31" s="1249"/>
      <c r="H31" s="1249"/>
      <c r="I31" s="1249"/>
      <c r="J31" s="1271"/>
      <c r="K31" s="1262">
        <v>7</v>
      </c>
      <c r="L31" s="704"/>
      <c r="M31" s="704"/>
      <c r="N31" s="704"/>
    </row>
    <row r="32" spans="1:14" ht="10.5" customHeight="1">
      <c r="A32" s="1267">
        <v>8</v>
      </c>
      <c r="B32" s="1268"/>
      <c r="C32" s="1269">
        <v>-11</v>
      </c>
      <c r="D32" s="1248" t="s">
        <v>1570</v>
      </c>
      <c r="E32" s="1270"/>
      <c r="F32" s="1249"/>
      <c r="G32" s="1249"/>
      <c r="H32" s="1249"/>
      <c r="I32" s="1249"/>
      <c r="J32" s="1271"/>
      <c r="K32" s="1262">
        <v>8</v>
      </c>
      <c r="L32" s="704"/>
      <c r="M32" s="704"/>
      <c r="N32" s="704"/>
    </row>
    <row r="33" spans="1:14" ht="10.5" customHeight="1">
      <c r="A33" s="1267">
        <v>9</v>
      </c>
      <c r="B33" s="1268"/>
      <c r="C33" s="1269">
        <v>-13</v>
      </c>
      <c r="D33" s="1248" t="s">
        <v>1571</v>
      </c>
      <c r="E33" s="1270"/>
      <c r="F33" s="1249"/>
      <c r="G33" s="1249"/>
      <c r="H33" s="1249"/>
      <c r="I33" s="1249"/>
      <c r="J33" s="1271"/>
      <c r="K33" s="1262">
        <v>9</v>
      </c>
      <c r="L33" s="704"/>
      <c r="M33" s="704"/>
      <c r="N33" s="704"/>
    </row>
    <row r="34" spans="1:14" ht="10.5" customHeight="1">
      <c r="A34" s="1267">
        <v>10</v>
      </c>
      <c r="B34" s="1268"/>
      <c r="C34" s="1269">
        <v>-16</v>
      </c>
      <c r="D34" s="1248" t="s">
        <v>1572</v>
      </c>
      <c r="E34" s="1270"/>
      <c r="F34" s="1249"/>
      <c r="G34" s="1249"/>
      <c r="H34" s="1249"/>
      <c r="I34" s="1249"/>
      <c r="J34" s="1271"/>
      <c r="K34" s="1262">
        <v>10</v>
      </c>
      <c r="L34" s="704"/>
      <c r="M34" s="704"/>
      <c r="N34" s="704"/>
    </row>
    <row r="35" spans="1:14" ht="10.5" customHeight="1">
      <c r="A35" s="1267">
        <v>11</v>
      </c>
      <c r="B35" s="1268"/>
      <c r="C35" s="1269">
        <f>C34-1</f>
        <v>-17</v>
      </c>
      <c r="D35" s="1248" t="s">
        <v>1573</v>
      </c>
      <c r="E35" s="1270"/>
      <c r="F35" s="1249"/>
      <c r="G35" s="1249"/>
      <c r="H35" s="1249"/>
      <c r="I35" s="1249"/>
      <c r="J35" s="1271"/>
      <c r="K35" s="1262">
        <v>11</v>
      </c>
      <c r="L35" s="704"/>
      <c r="M35" s="704"/>
      <c r="N35" s="704"/>
    </row>
    <row r="36" spans="1:14" ht="10.5" customHeight="1">
      <c r="A36" s="1267">
        <v>12</v>
      </c>
      <c r="B36" s="1268"/>
      <c r="C36" s="1269">
        <f>C35-1</f>
        <v>-18</v>
      </c>
      <c r="D36" s="1248" t="s">
        <v>1574</v>
      </c>
      <c r="E36" s="1270"/>
      <c r="F36" s="1249"/>
      <c r="G36" s="1249"/>
      <c r="H36" s="1249"/>
      <c r="I36" s="1249"/>
      <c r="J36" s="1271"/>
      <c r="K36" s="1262">
        <v>12</v>
      </c>
      <c r="L36" s="704"/>
      <c r="M36" s="704"/>
      <c r="N36" s="704"/>
    </row>
    <row r="37" spans="1:14" ht="10.5" customHeight="1">
      <c r="A37" s="1267">
        <v>13</v>
      </c>
      <c r="B37" s="1268"/>
      <c r="C37" s="1269">
        <f>C36-1</f>
        <v>-19</v>
      </c>
      <c r="D37" s="1248" t="s">
        <v>1575</v>
      </c>
      <c r="E37" s="1270"/>
      <c r="F37" s="1249"/>
      <c r="G37" s="1249"/>
      <c r="H37" s="1249"/>
      <c r="I37" s="1249"/>
      <c r="J37" s="1271"/>
      <c r="K37" s="1262">
        <v>13</v>
      </c>
      <c r="L37" s="704"/>
      <c r="M37" s="704"/>
      <c r="N37" s="704"/>
    </row>
    <row r="38" spans="1:14" ht="10.5" customHeight="1">
      <c r="A38" s="1267">
        <v>14</v>
      </c>
      <c r="B38" s="1268"/>
      <c r="C38" s="1269">
        <f>C37-1</f>
        <v>-20</v>
      </c>
      <c r="D38" s="1248" t="s">
        <v>1576</v>
      </c>
      <c r="E38" s="1270"/>
      <c r="F38" s="1249"/>
      <c r="G38" s="1249"/>
      <c r="H38" s="1249"/>
      <c r="I38" s="1249"/>
      <c r="J38" s="1271"/>
      <c r="K38" s="1262">
        <v>14</v>
      </c>
      <c r="L38" s="704"/>
      <c r="M38" s="704"/>
      <c r="N38" s="704"/>
    </row>
    <row r="39" spans="1:14" ht="10.5" customHeight="1">
      <c r="A39" s="1267">
        <v>15</v>
      </c>
      <c r="B39" s="1268"/>
      <c r="C39" s="1269">
        <v>-22</v>
      </c>
      <c r="D39" s="1248" t="s">
        <v>1577</v>
      </c>
      <c r="E39" s="1270"/>
      <c r="F39" s="1249"/>
      <c r="G39" s="1249"/>
      <c r="H39" s="1249"/>
      <c r="I39" s="1249"/>
      <c r="J39" s="1271"/>
      <c r="K39" s="1262">
        <v>15</v>
      </c>
      <c r="L39" s="704"/>
      <c r="M39" s="704"/>
      <c r="N39" s="704"/>
    </row>
    <row r="40" spans="1:14" ht="10.5" customHeight="1">
      <c r="A40" s="1267">
        <v>16</v>
      </c>
      <c r="B40" s="1268"/>
      <c r="C40" s="1269">
        <f>C39-1</f>
        <v>-23</v>
      </c>
      <c r="D40" s="1248" t="s">
        <v>1578</v>
      </c>
      <c r="E40" s="1270"/>
      <c r="F40" s="1249"/>
      <c r="G40" s="1249"/>
      <c r="H40" s="1249"/>
      <c r="I40" s="1249"/>
      <c r="J40" s="1271"/>
      <c r="K40" s="1262">
        <v>16</v>
      </c>
      <c r="L40" s="704"/>
      <c r="M40" s="704"/>
      <c r="N40" s="704"/>
    </row>
    <row r="41" spans="1:14" ht="10.5" customHeight="1">
      <c r="A41" s="1267">
        <v>17</v>
      </c>
      <c r="B41" s="1268"/>
      <c r="C41" s="1269">
        <f>C40-1</f>
        <v>-24</v>
      </c>
      <c r="D41" s="1248" t="s">
        <v>1579</v>
      </c>
      <c r="E41" s="1270"/>
      <c r="F41" s="1249"/>
      <c r="G41" s="1249"/>
      <c r="H41" s="1249"/>
      <c r="I41" s="1249"/>
      <c r="J41" s="1271"/>
      <c r="K41" s="1262">
        <v>17</v>
      </c>
      <c r="L41" s="704"/>
      <c r="M41" s="704"/>
      <c r="N41" s="704"/>
    </row>
    <row r="42" spans="1:14" ht="10.5" customHeight="1">
      <c r="A42" s="1267">
        <v>18</v>
      </c>
      <c r="B42" s="1268"/>
      <c r="C42" s="1269">
        <f>C41-1</f>
        <v>-25</v>
      </c>
      <c r="D42" s="1248" t="s">
        <v>1580</v>
      </c>
      <c r="E42" s="1270"/>
      <c r="F42" s="1249"/>
      <c r="G42" s="1249"/>
      <c r="H42" s="1249"/>
      <c r="I42" s="1249"/>
      <c r="J42" s="1271"/>
      <c r="K42" s="1262">
        <v>18</v>
      </c>
      <c r="L42" s="704"/>
      <c r="M42" s="704"/>
      <c r="N42" s="704"/>
    </row>
    <row r="43" spans="1:14" ht="10.5" customHeight="1">
      <c r="A43" s="1267">
        <v>19</v>
      </c>
      <c r="B43" s="1268"/>
      <c r="C43" s="1269">
        <f>C42-1</f>
        <v>-26</v>
      </c>
      <c r="D43" s="1248" t="s">
        <v>1581</v>
      </c>
      <c r="E43" s="1270"/>
      <c r="F43" s="1249"/>
      <c r="G43" s="1249"/>
      <c r="H43" s="1249"/>
      <c r="I43" s="1249"/>
      <c r="J43" s="1271"/>
      <c r="K43" s="1262">
        <v>19</v>
      </c>
      <c r="L43" s="704"/>
      <c r="M43" s="704"/>
      <c r="N43" s="704"/>
    </row>
    <row r="44" spans="1:14" ht="10.5" customHeight="1">
      <c r="A44" s="1267">
        <v>20</v>
      </c>
      <c r="B44" s="1268"/>
      <c r="C44" s="1269">
        <f>C43-1</f>
        <v>-27</v>
      </c>
      <c r="D44" s="1248" t="s">
        <v>1582</v>
      </c>
      <c r="E44" s="1270"/>
      <c r="F44" s="1249"/>
      <c r="G44" s="1249"/>
      <c r="H44" s="1249"/>
      <c r="I44" s="1249"/>
      <c r="J44" s="1271"/>
      <c r="K44" s="1262">
        <v>20</v>
      </c>
      <c r="L44" s="704"/>
      <c r="M44" s="704"/>
      <c r="N44" s="704"/>
    </row>
    <row r="45" spans="1:14" ht="10.5" customHeight="1">
      <c r="A45" s="1267">
        <v>21</v>
      </c>
      <c r="B45" s="1268"/>
      <c r="C45" s="1269">
        <v>-29</v>
      </c>
      <c r="D45" s="1248" t="s">
        <v>1583</v>
      </c>
      <c r="E45" s="1270"/>
      <c r="F45" s="1249"/>
      <c r="G45" s="1249"/>
      <c r="H45" s="1249"/>
      <c r="I45" s="1249"/>
      <c r="J45" s="1271"/>
      <c r="K45" s="1262">
        <v>21</v>
      </c>
      <c r="L45" s="704"/>
      <c r="M45" s="704"/>
      <c r="N45" s="704"/>
    </row>
    <row r="46" spans="1:14" ht="10.5" customHeight="1">
      <c r="A46" s="1267">
        <v>22</v>
      </c>
      <c r="B46" s="1268"/>
      <c r="C46" s="1269">
        <v>-31</v>
      </c>
      <c r="D46" s="1248" t="s">
        <v>1584</v>
      </c>
      <c r="E46" s="1270"/>
      <c r="F46" s="1249"/>
      <c r="G46" s="1249"/>
      <c r="H46" s="1249"/>
      <c r="I46" s="1249"/>
      <c r="J46" s="1271"/>
      <c r="K46" s="1262">
        <v>22</v>
      </c>
      <c r="L46" s="704"/>
      <c r="M46" s="704"/>
      <c r="N46" s="704"/>
    </row>
    <row r="47" spans="1:14" ht="10.5" customHeight="1">
      <c r="A47" s="1267">
        <v>23</v>
      </c>
      <c r="B47" s="1268"/>
      <c r="C47" s="1269">
        <v>-35</v>
      </c>
      <c r="D47" s="1248" t="s">
        <v>1585</v>
      </c>
      <c r="E47" s="1270"/>
      <c r="F47" s="1249"/>
      <c r="G47" s="1249"/>
      <c r="H47" s="1249"/>
      <c r="I47" s="1249"/>
      <c r="J47" s="1271"/>
      <c r="K47" s="1262">
        <v>23</v>
      </c>
      <c r="L47" s="704"/>
      <c r="M47" s="704"/>
      <c r="N47" s="704"/>
    </row>
    <row r="48" spans="1:14" ht="10.5" customHeight="1">
      <c r="A48" s="1267">
        <v>24</v>
      </c>
      <c r="B48" s="1268"/>
      <c r="C48" s="1269">
        <v>-37</v>
      </c>
      <c r="D48" s="1248" t="s">
        <v>1586</v>
      </c>
      <c r="E48" s="1270"/>
      <c r="F48" s="1249"/>
      <c r="G48" s="1249"/>
      <c r="H48" s="1249"/>
      <c r="I48" s="1249"/>
      <c r="J48" s="1271"/>
      <c r="K48" s="1262">
        <v>24</v>
      </c>
      <c r="L48" s="704"/>
      <c r="M48" s="704"/>
      <c r="N48" s="704"/>
    </row>
    <row r="49" spans="1:14" ht="10.5" customHeight="1">
      <c r="A49" s="1267">
        <v>25</v>
      </c>
      <c r="B49" s="1268"/>
      <c r="C49" s="1269">
        <v>-39</v>
      </c>
      <c r="D49" s="1248" t="s">
        <v>1670</v>
      </c>
      <c r="E49" s="1270"/>
      <c r="F49" s="1249"/>
      <c r="G49" s="1249"/>
      <c r="H49" s="1249"/>
      <c r="I49" s="1249"/>
      <c r="J49" s="1271"/>
      <c r="K49" s="1262">
        <v>25</v>
      </c>
      <c r="L49" s="704"/>
      <c r="M49" s="704"/>
      <c r="N49" s="704"/>
    </row>
    <row r="50" spans="1:14" ht="10.5" customHeight="1">
      <c r="A50" s="1267">
        <v>26</v>
      </c>
      <c r="B50" s="1268"/>
      <c r="C50" s="1269">
        <v>-44</v>
      </c>
      <c r="D50" s="1248" t="s">
        <v>1686</v>
      </c>
      <c r="E50" s="1270"/>
      <c r="F50" s="1249"/>
      <c r="G50" s="1249"/>
      <c r="H50" s="1249"/>
      <c r="I50" s="1249"/>
      <c r="J50" s="1271"/>
      <c r="K50" s="1262">
        <v>26</v>
      </c>
      <c r="L50" s="704"/>
      <c r="M50" s="704"/>
      <c r="N50" s="704"/>
    </row>
    <row r="51" spans="1:14" ht="10.5" customHeight="1">
      <c r="A51" s="1267">
        <v>27</v>
      </c>
      <c r="B51" s="1268"/>
      <c r="C51" s="1269">
        <v>-45</v>
      </c>
      <c r="D51" s="1248" t="s">
        <v>1589</v>
      </c>
      <c r="E51" s="1270"/>
      <c r="F51" s="1249"/>
      <c r="G51" s="1249"/>
      <c r="H51" s="1249"/>
      <c r="I51" s="1249"/>
      <c r="J51" s="1271"/>
      <c r="K51" s="1262">
        <v>27</v>
      </c>
      <c r="L51" s="704"/>
      <c r="M51" s="704"/>
      <c r="N51" s="704"/>
    </row>
    <row r="52" spans="1:14" ht="10.5" customHeight="1">
      <c r="A52" s="1267">
        <v>28</v>
      </c>
      <c r="B52" s="1268"/>
      <c r="C52" s="1269"/>
      <c r="D52" s="1248" t="s">
        <v>1639</v>
      </c>
      <c r="E52" s="1270"/>
      <c r="F52" s="1249"/>
      <c r="G52" s="1249"/>
      <c r="H52" s="1249"/>
      <c r="I52" s="1249"/>
      <c r="J52" s="1271"/>
      <c r="K52" s="1262">
        <v>28</v>
      </c>
      <c r="L52" s="704"/>
      <c r="M52" s="704"/>
      <c r="N52" s="704"/>
    </row>
    <row r="53" spans="1:14" ht="11.25" customHeight="1" thickBot="1">
      <c r="A53" s="1273">
        <v>29</v>
      </c>
      <c r="B53" s="1273"/>
      <c r="C53" s="1274"/>
      <c r="D53" s="1275" t="s">
        <v>1641</v>
      </c>
      <c r="E53" s="1276"/>
      <c r="F53" s="1277"/>
      <c r="G53" s="1277"/>
      <c r="H53" s="1277"/>
      <c r="I53" s="1277"/>
      <c r="J53" s="1278"/>
      <c r="K53" s="1279">
        <v>29</v>
      </c>
      <c r="L53" s="704"/>
      <c r="M53" s="704"/>
      <c r="N53" s="704"/>
    </row>
    <row r="54" spans="1:14" ht="11.25" customHeight="1" thickTop="1">
      <c r="A54" s="1260"/>
      <c r="B54" s="1280"/>
      <c r="C54" s="1258"/>
      <c r="D54" s="1263" t="s">
        <v>1642</v>
      </c>
      <c r="E54" s="1281"/>
      <c r="F54" s="1244"/>
      <c r="G54" s="1244"/>
      <c r="H54" s="1244"/>
      <c r="I54" s="1244"/>
      <c r="J54" s="1282"/>
      <c r="K54" s="1244"/>
    </row>
    <row r="55" spans="1:14" ht="10.5" customHeight="1">
      <c r="A55" s="1267">
        <v>30</v>
      </c>
      <c r="B55" s="1249"/>
      <c r="C55" s="1269">
        <v>-52</v>
      </c>
      <c r="D55" s="1248" t="s">
        <v>1592</v>
      </c>
      <c r="E55" s="1270"/>
      <c r="F55" s="1249"/>
      <c r="G55" s="1249"/>
      <c r="H55" s="1249"/>
      <c r="I55" s="1249"/>
      <c r="J55" s="1271"/>
      <c r="K55" s="1262">
        <v>30</v>
      </c>
    </row>
    <row r="56" spans="1:14" ht="10.5" customHeight="1">
      <c r="A56" s="1267">
        <v>31</v>
      </c>
      <c r="B56" s="1249"/>
      <c r="C56" s="1269">
        <f t="shared" ref="C56:C62" si="1">C55-1</f>
        <v>-53</v>
      </c>
      <c r="D56" s="1248" t="s">
        <v>1593</v>
      </c>
      <c r="E56" s="1270"/>
      <c r="F56" s="1272" t="s">
        <v>1798</v>
      </c>
      <c r="G56" s="1249"/>
      <c r="H56" s="1249"/>
      <c r="I56" s="1249"/>
      <c r="J56" s="1271"/>
      <c r="K56" s="1262">
        <v>31</v>
      </c>
    </row>
    <row r="57" spans="1:14" ht="10.5" customHeight="1">
      <c r="A57" s="1267">
        <v>32</v>
      </c>
      <c r="B57" s="1268"/>
      <c r="C57" s="1269">
        <f t="shared" si="1"/>
        <v>-54</v>
      </c>
      <c r="D57" s="1248" t="s">
        <v>1594</v>
      </c>
      <c r="E57" s="1270"/>
      <c r="F57" s="1272" t="s">
        <v>1799</v>
      </c>
      <c r="G57" s="1249"/>
      <c r="H57" s="1249"/>
      <c r="I57" s="1249"/>
      <c r="J57" s="1271"/>
      <c r="K57" s="1262">
        <v>32</v>
      </c>
    </row>
    <row r="58" spans="1:14" ht="10.5" customHeight="1">
      <c r="A58" s="1267">
        <v>33</v>
      </c>
      <c r="B58" s="1249"/>
      <c r="C58" s="1269">
        <f t="shared" si="1"/>
        <v>-55</v>
      </c>
      <c r="D58" s="1248" t="s">
        <v>1595</v>
      </c>
      <c r="E58" s="1270"/>
      <c r="F58" s="1249"/>
      <c r="G58" s="1249"/>
      <c r="H58" s="1249"/>
      <c r="I58" s="1249"/>
      <c r="J58" s="1271"/>
      <c r="K58" s="1262">
        <v>33</v>
      </c>
    </row>
    <row r="59" spans="1:14" ht="10.5" customHeight="1">
      <c r="A59" s="1267">
        <v>34</v>
      </c>
      <c r="B59" s="1249"/>
      <c r="C59" s="1269">
        <f t="shared" si="1"/>
        <v>-56</v>
      </c>
      <c r="D59" s="1248" t="s">
        <v>174</v>
      </c>
      <c r="E59" s="1270"/>
      <c r="F59" s="1249"/>
      <c r="G59" s="1249"/>
      <c r="H59" s="1249"/>
      <c r="I59" s="1249"/>
      <c r="J59" s="1271"/>
      <c r="K59" s="1262">
        <v>34</v>
      </c>
    </row>
    <row r="60" spans="1:14" ht="10.5" customHeight="1">
      <c r="A60" s="1267">
        <v>35</v>
      </c>
      <c r="B60" s="1249"/>
      <c r="C60" s="1269">
        <f t="shared" si="1"/>
        <v>-57</v>
      </c>
      <c r="D60" s="1248" t="s">
        <v>1596</v>
      </c>
      <c r="E60" s="1270"/>
      <c r="F60" s="1249"/>
      <c r="G60" s="1249"/>
      <c r="H60" s="1249"/>
      <c r="I60" s="1249"/>
      <c r="J60" s="1271"/>
      <c r="K60" s="1262">
        <v>35</v>
      </c>
    </row>
    <row r="61" spans="1:14" ht="10.5" customHeight="1">
      <c r="A61" s="1267">
        <v>36</v>
      </c>
      <c r="B61" s="1249"/>
      <c r="C61" s="1269">
        <f t="shared" si="1"/>
        <v>-58</v>
      </c>
      <c r="D61" s="1248" t="s">
        <v>1597</v>
      </c>
      <c r="E61" s="1270"/>
      <c r="F61" s="1249"/>
      <c r="G61" s="1249"/>
      <c r="H61" s="1249"/>
      <c r="I61" s="1249"/>
      <c r="J61" s="1271"/>
      <c r="K61" s="1262">
        <v>36</v>
      </c>
    </row>
    <row r="62" spans="1:14" ht="10.5" customHeight="1">
      <c r="A62" s="1267">
        <v>37</v>
      </c>
      <c r="B62" s="1249"/>
      <c r="C62" s="1269">
        <f t="shared" si="1"/>
        <v>-59</v>
      </c>
      <c r="D62" s="1248" t="s">
        <v>1672</v>
      </c>
      <c r="E62" s="1270"/>
      <c r="F62" s="1249"/>
      <c r="G62" s="1249"/>
      <c r="H62" s="1249"/>
      <c r="I62" s="1249"/>
      <c r="J62" s="1271"/>
      <c r="K62" s="1262">
        <v>37</v>
      </c>
    </row>
    <row r="63" spans="1:14" ht="10.5" customHeight="1" thickBot="1">
      <c r="A63" s="1273">
        <v>38</v>
      </c>
      <c r="B63" s="1273"/>
      <c r="C63" s="1274"/>
      <c r="D63" s="1275" t="s">
        <v>1644</v>
      </c>
      <c r="E63" s="1276"/>
      <c r="F63" s="1277"/>
      <c r="G63" s="1277"/>
      <c r="H63" s="1277"/>
      <c r="I63" s="1277"/>
      <c r="J63" s="1278"/>
      <c r="K63" s="1279">
        <v>38</v>
      </c>
    </row>
    <row r="64" spans="1:14" ht="12.75" customHeight="1" thickTop="1" thickBot="1">
      <c r="A64" s="1267">
        <v>39</v>
      </c>
      <c r="B64" s="1249"/>
      <c r="C64" s="1269"/>
      <c r="D64" s="1283" t="s">
        <v>1603</v>
      </c>
      <c r="E64" s="1284">
        <v>72899</v>
      </c>
      <c r="F64" s="1285"/>
      <c r="G64" s="1286"/>
      <c r="H64" s="1286"/>
      <c r="I64" s="1287"/>
      <c r="J64" s="1288">
        <v>68171</v>
      </c>
      <c r="K64" s="1262">
        <v>39</v>
      </c>
    </row>
    <row r="65" spans="1:11" ht="10.5" customHeight="1">
      <c r="A65" s="1289"/>
      <c r="B65" s="1290"/>
      <c r="C65" s="1290"/>
      <c r="D65" s="1290"/>
      <c r="E65" s="1291"/>
      <c r="F65" s="1291"/>
      <c r="G65" s="1291"/>
      <c r="H65" s="1291"/>
      <c r="I65" s="1291"/>
      <c r="J65" s="1291"/>
      <c r="K65" s="1292"/>
    </row>
    <row r="66" spans="1:11" ht="10.5" customHeight="1">
      <c r="A66" s="1293"/>
      <c r="B66" s="1228" t="s">
        <v>1687</v>
      </c>
      <c r="C66" s="1291"/>
      <c r="D66" s="1291"/>
      <c r="E66" s="1291"/>
      <c r="F66" s="1291"/>
      <c r="G66" s="1291"/>
      <c r="H66" s="1291"/>
      <c r="I66" s="1291"/>
      <c r="J66" s="1291"/>
      <c r="K66" s="1280"/>
    </row>
    <row r="67" spans="1:11" ht="10.5" customHeight="1">
      <c r="A67" s="1293"/>
      <c r="B67" s="1228"/>
      <c r="C67" s="1291"/>
      <c r="D67" s="1291"/>
      <c r="E67" s="1291"/>
      <c r="F67" s="1291"/>
      <c r="G67" s="1291"/>
      <c r="H67" s="1291"/>
      <c r="I67" s="1291"/>
      <c r="J67" s="1291"/>
      <c r="K67" s="1280"/>
    </row>
    <row r="68" spans="1:11" ht="10.5" customHeight="1">
      <c r="A68" s="1293"/>
      <c r="B68" s="1228"/>
      <c r="C68" s="1291"/>
      <c r="D68" s="1291"/>
      <c r="E68" s="1291"/>
      <c r="F68" s="1291"/>
      <c r="G68" s="1291"/>
      <c r="H68" s="1291"/>
      <c r="I68" s="1291"/>
      <c r="J68" s="1291"/>
      <c r="K68" s="1280"/>
    </row>
    <row r="69" spans="1:11" ht="10.5" customHeight="1">
      <c r="A69" s="1293"/>
      <c r="B69" s="1228"/>
      <c r="C69" s="1291"/>
      <c r="D69" s="1291"/>
      <c r="E69" s="1291"/>
      <c r="F69" s="1291"/>
      <c r="G69" s="1291"/>
      <c r="H69" s="1291"/>
      <c r="I69" s="1291"/>
      <c r="J69" s="1291"/>
      <c r="K69" s="1280"/>
    </row>
    <row r="70" spans="1:11" ht="10.5" customHeight="1">
      <c r="A70" s="1293"/>
      <c r="B70" s="1228"/>
      <c r="C70" s="1291"/>
      <c r="D70" s="1291"/>
      <c r="E70" s="1294"/>
      <c r="F70" s="1291"/>
      <c r="G70" s="1291"/>
      <c r="H70" s="1291"/>
      <c r="I70" s="1291"/>
      <c r="J70" s="1291"/>
      <c r="K70" s="1280"/>
    </row>
    <row r="71" spans="1:11" ht="10.5" customHeight="1">
      <c r="A71" s="1293"/>
      <c r="B71" s="1228"/>
      <c r="C71" s="1291"/>
      <c r="D71" s="1291"/>
      <c r="E71" s="1291"/>
      <c r="F71" s="1291"/>
      <c r="G71" s="1291"/>
      <c r="H71" s="1291"/>
      <c r="I71" s="1291"/>
      <c r="J71" s="1291"/>
      <c r="K71" s="1280"/>
    </row>
    <row r="72" spans="1:11" ht="10.5" customHeight="1">
      <c r="A72" s="1293"/>
      <c r="B72" s="1228"/>
      <c r="C72" s="1291"/>
      <c r="D72" s="1291"/>
      <c r="E72" s="1291"/>
      <c r="F72" s="1291"/>
      <c r="G72" s="1291"/>
      <c r="H72" s="1291"/>
      <c r="I72" s="1291"/>
      <c r="J72" s="1291"/>
      <c r="K72" s="1280"/>
    </row>
    <row r="73" spans="1:11" ht="10.5" customHeight="1">
      <c r="A73" s="1293"/>
      <c r="B73" s="1228"/>
      <c r="C73" s="1291"/>
      <c r="D73" s="1291"/>
      <c r="E73" s="1291"/>
      <c r="F73" s="1291"/>
      <c r="G73" s="1291"/>
      <c r="H73" s="1291"/>
      <c r="I73" s="1291"/>
      <c r="J73" s="1291"/>
      <c r="K73" s="1280"/>
    </row>
    <row r="74" spans="1:11" ht="10.5" customHeight="1">
      <c r="A74" s="1293"/>
      <c r="B74" s="1228"/>
      <c r="C74" s="1291"/>
      <c r="D74" s="1291"/>
      <c r="E74" s="1291"/>
      <c r="F74" s="1291"/>
      <c r="G74" s="1291"/>
      <c r="H74" s="1291"/>
      <c r="I74" s="1291"/>
      <c r="J74" s="1291"/>
      <c r="K74" s="1280"/>
    </row>
    <row r="75" spans="1:11" ht="10.5" customHeight="1">
      <c r="A75" s="1293"/>
      <c r="B75" s="1228"/>
      <c r="C75" s="1291"/>
      <c r="D75" s="1291"/>
      <c r="E75" s="1291"/>
      <c r="F75" s="1291"/>
      <c r="G75" s="1291"/>
      <c r="H75" s="1291"/>
      <c r="I75" s="1291"/>
      <c r="J75" s="1291"/>
      <c r="K75" s="1280"/>
    </row>
    <row r="76" spans="1:11" ht="10.5" customHeight="1">
      <c r="A76" s="1295"/>
      <c r="B76" s="1296"/>
      <c r="C76" s="1297"/>
      <c r="D76" s="1297"/>
      <c r="E76" s="1297"/>
      <c r="F76" s="1297"/>
      <c r="G76" s="1297"/>
      <c r="H76" s="1297"/>
      <c r="I76" s="1297"/>
      <c r="J76" s="1297"/>
      <c r="K76" s="1298"/>
    </row>
    <row r="77" spans="1:11" ht="10.5" customHeight="1">
      <c r="A77" s="1299" t="s">
        <v>165</v>
      </c>
    </row>
  </sheetData>
  <printOptions horizontalCentered="1" verticalCentered="1"/>
  <pageMargins left="1" right="1" top="0.5" bottom="0.5" header="0" footer="0"/>
  <pageSetup scale="8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view="pageBreakPreview" topLeftCell="A75" zoomScale="120" zoomScaleNormal="100" zoomScaleSheetLayoutView="120" workbookViewId="0">
      <selection activeCell="A75" sqref="A75"/>
    </sheetView>
  </sheetViews>
  <sheetFormatPr defaultColWidth="9.5" defaultRowHeight="11.25" zeroHeight="1"/>
  <cols>
    <col min="1" max="1" width="4.6640625" style="1321" customWidth="1"/>
    <col min="2" max="2" width="9.83203125" style="1321" customWidth="1"/>
    <col min="3" max="3" width="60.6640625" style="1321" customWidth="1"/>
    <col min="4" max="6" width="13.6640625" style="2829" customWidth="1"/>
    <col min="7" max="7" width="4.6640625" style="2829" customWidth="1"/>
    <col min="8" max="8" width="4.33203125" style="1321" customWidth="1"/>
    <col min="9" max="16384" width="9.5" style="1321"/>
  </cols>
  <sheetData>
    <row r="1" spans="1:7" ht="10.5" customHeight="1">
      <c r="A1" s="1300">
        <v>42</v>
      </c>
      <c r="B1" s="1300"/>
      <c r="C1" s="1300"/>
      <c r="D1" s="1301"/>
      <c r="E1" s="1302"/>
      <c r="F1" s="1301"/>
      <c r="G1" s="1303" t="s">
        <v>554</v>
      </c>
    </row>
    <row r="2" spans="1:7" ht="10.5" customHeight="1">
      <c r="A2" s="1304" t="s">
        <v>1800</v>
      </c>
      <c r="B2" s="1305"/>
      <c r="C2" s="1305"/>
      <c r="D2" s="1306"/>
      <c r="E2" s="1306"/>
      <c r="F2" s="1306"/>
      <c r="G2" s="1307"/>
    </row>
    <row r="3" spans="1:7" ht="10.5" customHeight="1">
      <c r="A3" s="1308" t="s">
        <v>705</v>
      </c>
      <c r="B3" s="1309"/>
      <c r="C3" s="1309"/>
      <c r="D3" s="1310"/>
      <c r="E3" s="1310"/>
      <c r="F3" s="1310"/>
      <c r="G3" s="1311"/>
    </row>
    <row r="4" spans="1:7" ht="10.5" customHeight="1">
      <c r="A4" s="1312"/>
      <c r="B4" s="1313"/>
      <c r="C4" s="1313"/>
      <c r="D4" s="1314"/>
      <c r="E4" s="1314"/>
      <c r="F4" s="1314"/>
      <c r="G4" s="1315"/>
    </row>
    <row r="5" spans="1:7" ht="10.5" customHeight="1">
      <c r="A5" s="1316" t="s">
        <v>384</v>
      </c>
      <c r="B5" s="1317" t="s">
        <v>1801</v>
      </c>
      <c r="C5" s="1318"/>
      <c r="D5" s="1319"/>
      <c r="E5" s="1319"/>
      <c r="F5" s="1319"/>
      <c r="G5" s="1320"/>
    </row>
    <row r="6" spans="1:7" ht="10.5" customHeight="1">
      <c r="A6" s="1322" t="s">
        <v>1802</v>
      </c>
      <c r="B6" s="1313"/>
      <c r="C6" s="1313"/>
      <c r="D6" s="1314"/>
      <c r="E6" s="1314"/>
      <c r="F6" s="1314"/>
      <c r="G6" s="1315"/>
    </row>
    <row r="7" spans="1:7" ht="10.5" customHeight="1">
      <c r="A7" s="1322" t="s">
        <v>1803</v>
      </c>
      <c r="B7" s="1313"/>
      <c r="C7" s="1313"/>
      <c r="D7" s="1314"/>
      <c r="E7" s="1314"/>
      <c r="F7" s="1314"/>
      <c r="G7" s="1315"/>
    </row>
    <row r="8" spans="1:7" ht="10.5" customHeight="1">
      <c r="A8" s="1323" t="s">
        <v>1804</v>
      </c>
      <c r="B8" s="1313"/>
      <c r="C8" s="1313"/>
      <c r="D8" s="1314"/>
      <c r="E8" s="1314"/>
      <c r="F8" s="1314"/>
      <c r="G8" s="1315"/>
    </row>
    <row r="9" spans="1:7" ht="10.5" customHeight="1">
      <c r="A9" s="1322" t="s">
        <v>1805</v>
      </c>
      <c r="B9" s="1313"/>
      <c r="C9" s="1313"/>
      <c r="D9" s="1314"/>
      <c r="E9" s="1314"/>
      <c r="F9" s="1314"/>
      <c r="G9" s="1315"/>
    </row>
    <row r="10" spans="1:7" ht="10.5" customHeight="1">
      <c r="A10" s="1322" t="s">
        <v>1806</v>
      </c>
      <c r="B10" s="1313"/>
      <c r="C10" s="1313"/>
      <c r="D10" s="1314"/>
      <c r="E10" s="1314"/>
      <c r="F10" s="1314"/>
      <c r="G10" s="1315"/>
    </row>
    <row r="11" spans="1:7" ht="10.5" customHeight="1">
      <c r="A11" s="1322" t="s">
        <v>1807</v>
      </c>
      <c r="B11" s="1313"/>
      <c r="C11" s="1313"/>
      <c r="D11" s="1314"/>
      <c r="E11" s="1314"/>
      <c r="F11" s="1314"/>
      <c r="G11" s="1315"/>
    </row>
    <row r="12" spans="1:7" ht="10.5" customHeight="1">
      <c r="A12" s="1323"/>
      <c r="B12" s="1313"/>
      <c r="C12" s="1313"/>
      <c r="D12" s="1314"/>
      <c r="E12" s="1314"/>
      <c r="F12" s="1314"/>
      <c r="G12" s="1315"/>
    </row>
    <row r="13" spans="1:7" ht="10.5" customHeight="1">
      <c r="A13" s="1316" t="s">
        <v>385</v>
      </c>
      <c r="B13" s="1317" t="s">
        <v>1808</v>
      </c>
      <c r="C13" s="1318"/>
      <c r="D13" s="1319"/>
      <c r="E13" s="1319"/>
      <c r="F13" s="1319"/>
      <c r="G13" s="1320"/>
    </row>
    <row r="14" spans="1:7" ht="10.5" customHeight="1">
      <c r="A14" s="1324" t="s">
        <v>1809</v>
      </c>
      <c r="B14" s="1313"/>
      <c r="C14" s="1313"/>
      <c r="D14" s="1314"/>
      <c r="E14" s="1314"/>
      <c r="F14" s="1314"/>
      <c r="G14" s="1315"/>
    </row>
    <row r="15" spans="1:7" ht="10.5" customHeight="1">
      <c r="A15" s="1324"/>
      <c r="B15" s="1313"/>
      <c r="C15" s="1313"/>
      <c r="D15" s="1314"/>
      <c r="E15" s="1314"/>
      <c r="F15" s="1314"/>
      <c r="G15" s="1315"/>
    </row>
    <row r="16" spans="1:7" ht="10.5" customHeight="1">
      <c r="A16" s="1316" t="s">
        <v>386</v>
      </c>
      <c r="B16" s="1317" t="s">
        <v>1810</v>
      </c>
      <c r="C16" s="1318"/>
      <c r="D16" s="1319"/>
      <c r="E16" s="1319"/>
      <c r="F16" s="1319"/>
      <c r="G16" s="1320"/>
    </row>
    <row r="17" spans="1:7" ht="10.5" customHeight="1">
      <c r="A17" s="1322" t="s">
        <v>1811</v>
      </c>
      <c r="B17" s="1313"/>
      <c r="C17" s="1313"/>
      <c r="D17" s="1314"/>
      <c r="E17" s="1314"/>
      <c r="F17" s="1314"/>
      <c r="G17" s="1315"/>
    </row>
    <row r="18" spans="1:7" ht="10.5" customHeight="1">
      <c r="A18" s="1322" t="s">
        <v>1812</v>
      </c>
      <c r="B18" s="1313"/>
      <c r="C18" s="1313"/>
      <c r="D18" s="1314"/>
      <c r="E18" s="1314"/>
      <c r="F18" s="1314"/>
      <c r="G18" s="1315"/>
    </row>
    <row r="19" spans="1:7" ht="10.5" customHeight="1">
      <c r="A19" s="1322" t="s">
        <v>1813</v>
      </c>
      <c r="B19" s="1313"/>
      <c r="C19" s="1313"/>
      <c r="D19" s="1314"/>
      <c r="E19" s="1314"/>
      <c r="F19" s="1314"/>
      <c r="G19" s="1315"/>
    </row>
    <row r="20" spans="1:7" ht="10.5" customHeight="1">
      <c r="A20" s="1324"/>
      <c r="B20" s="1313"/>
      <c r="C20" s="1313"/>
      <c r="D20" s="1314"/>
      <c r="E20" s="1314"/>
      <c r="F20" s="1314"/>
      <c r="G20" s="1315"/>
    </row>
    <row r="21" spans="1:7" ht="10.5" customHeight="1">
      <c r="A21" s="1316" t="s">
        <v>387</v>
      </c>
      <c r="B21" s="1317" t="s">
        <v>1814</v>
      </c>
      <c r="C21" s="1318"/>
      <c r="D21" s="1319"/>
      <c r="E21" s="1319"/>
      <c r="F21" s="1319"/>
      <c r="G21" s="1320"/>
    </row>
    <row r="22" spans="1:7" ht="10.5" customHeight="1">
      <c r="A22" s="1324"/>
      <c r="B22" s="1313"/>
      <c r="C22" s="1313"/>
      <c r="D22" s="1314"/>
      <c r="E22" s="1314"/>
      <c r="F22" s="1314"/>
      <c r="G22" s="1315"/>
    </row>
    <row r="23" spans="1:7" ht="10.5" customHeight="1">
      <c r="A23" s="1316" t="s">
        <v>388</v>
      </c>
      <c r="B23" s="1317" t="s">
        <v>1815</v>
      </c>
      <c r="C23" s="1318"/>
      <c r="D23" s="1319"/>
      <c r="E23" s="1319"/>
      <c r="F23" s="1319"/>
      <c r="G23" s="1320"/>
    </row>
    <row r="24" spans="1:7" ht="10.5" customHeight="1">
      <c r="A24" s="1322" t="s">
        <v>1816</v>
      </c>
      <c r="B24" s="1313"/>
      <c r="C24" s="1313"/>
      <c r="D24" s="1314"/>
      <c r="E24" s="1314"/>
      <c r="F24" s="1314"/>
      <c r="G24" s="1315"/>
    </row>
    <row r="25" spans="1:7" ht="10.5" customHeight="1">
      <c r="A25" s="1322" t="s">
        <v>1817</v>
      </c>
      <c r="B25" s="1313"/>
      <c r="C25" s="1313"/>
      <c r="D25" s="1314"/>
      <c r="E25" s="1314"/>
      <c r="F25" s="1314"/>
      <c r="G25" s="1315"/>
    </row>
    <row r="26" spans="1:7" ht="10.5" customHeight="1">
      <c r="A26" s="1322" t="s">
        <v>1818</v>
      </c>
      <c r="B26" s="1313"/>
      <c r="C26" s="1313"/>
      <c r="D26" s="1314"/>
      <c r="E26" s="1314"/>
      <c r="F26" s="1314"/>
      <c r="G26" s="1315"/>
    </row>
    <row r="27" spans="1:7" ht="10.5" customHeight="1">
      <c r="A27" s="1322" t="s">
        <v>1819</v>
      </c>
      <c r="B27" s="1313"/>
      <c r="C27" s="1313"/>
      <c r="D27" s="1314"/>
      <c r="E27" s="1314"/>
      <c r="F27" s="1314"/>
      <c r="G27" s="1315"/>
    </row>
    <row r="28" spans="1:7" ht="10.5" customHeight="1">
      <c r="A28" s="1322" t="s">
        <v>1820</v>
      </c>
      <c r="B28" s="1313"/>
      <c r="C28" s="1313"/>
      <c r="D28" s="1314"/>
      <c r="E28" s="1314"/>
      <c r="F28" s="1314"/>
      <c r="G28" s="1315"/>
    </row>
    <row r="29" spans="1:7" ht="10.5" customHeight="1">
      <c r="A29" s="1323" t="s">
        <v>1821</v>
      </c>
      <c r="B29" s="1313"/>
      <c r="C29" s="1313"/>
      <c r="D29" s="1314"/>
      <c r="E29" s="1314"/>
      <c r="F29" s="1314"/>
      <c r="G29" s="1315"/>
    </row>
    <row r="30" spans="1:7" ht="10.5" customHeight="1">
      <c r="A30" s="1316" t="s">
        <v>389</v>
      </c>
      <c r="B30" s="1317" t="s">
        <v>1822</v>
      </c>
      <c r="C30" s="1318"/>
      <c r="D30" s="1319"/>
      <c r="E30" s="1319"/>
      <c r="F30" s="1319"/>
      <c r="G30" s="1320"/>
    </row>
    <row r="31" spans="1:7" ht="10.5" customHeight="1">
      <c r="A31" s="1322" t="s">
        <v>1823</v>
      </c>
      <c r="B31" s="1313"/>
      <c r="C31" s="1313"/>
      <c r="D31" s="1314"/>
      <c r="E31" s="1314"/>
      <c r="F31" s="1314"/>
      <c r="G31" s="1315"/>
    </row>
    <row r="32" spans="1:7" ht="10.5" customHeight="1">
      <c r="A32" s="1325"/>
      <c r="B32" s="1326"/>
      <c r="C32" s="1326"/>
      <c r="D32" s="1327"/>
      <c r="E32" s="1327"/>
      <c r="F32" s="1327"/>
      <c r="G32" s="1328"/>
    </row>
    <row r="33" spans="1:7">
      <c r="A33" s="1329"/>
      <c r="B33" s="1330"/>
      <c r="C33" s="1330"/>
      <c r="D33" s="1331"/>
      <c r="E33" s="1331"/>
      <c r="F33" s="1332" t="s">
        <v>1217</v>
      </c>
      <c r="G33" s="1333"/>
    </row>
    <row r="34" spans="1:7">
      <c r="A34" s="1334"/>
      <c r="B34" s="1335" t="s">
        <v>1339</v>
      </c>
      <c r="C34" s="1336"/>
      <c r="D34" s="1337" t="s">
        <v>1824</v>
      </c>
      <c r="E34" s="1337" t="s">
        <v>1825</v>
      </c>
      <c r="F34" s="1337" t="s">
        <v>1826</v>
      </c>
      <c r="G34" s="1338"/>
    </row>
    <row r="35" spans="1:7">
      <c r="A35" s="1339" t="s">
        <v>636</v>
      </c>
      <c r="B35" s="1335" t="s">
        <v>1827</v>
      </c>
      <c r="C35" s="1335" t="s">
        <v>1828</v>
      </c>
      <c r="D35" s="1337" t="s">
        <v>1829</v>
      </c>
      <c r="E35" s="1337" t="s">
        <v>1830</v>
      </c>
      <c r="F35" s="1337" t="s">
        <v>1831</v>
      </c>
      <c r="G35" s="1338" t="s">
        <v>636</v>
      </c>
    </row>
    <row r="36" spans="1:7">
      <c r="A36" s="1339" t="s">
        <v>639</v>
      </c>
      <c r="B36" s="1335" t="s">
        <v>1832</v>
      </c>
      <c r="C36" s="1336"/>
      <c r="D36" s="1337" t="s">
        <v>1833</v>
      </c>
      <c r="E36" s="1337" t="s">
        <v>1834</v>
      </c>
      <c r="F36" s="1337" t="s">
        <v>1835</v>
      </c>
      <c r="G36" s="1338" t="s">
        <v>639</v>
      </c>
    </row>
    <row r="37" spans="1:7">
      <c r="A37" s="1340"/>
      <c r="B37" s="1341" t="s">
        <v>648</v>
      </c>
      <c r="C37" s="1341" t="s">
        <v>649</v>
      </c>
      <c r="D37" s="1342" t="s">
        <v>650</v>
      </c>
      <c r="E37" s="1342" t="s">
        <v>651</v>
      </c>
      <c r="F37" s="1342" t="s">
        <v>652</v>
      </c>
      <c r="G37" s="1343"/>
    </row>
    <row r="38" spans="1:7">
      <c r="A38" s="1344">
        <v>1</v>
      </c>
      <c r="B38" s="1345" t="s">
        <v>1836</v>
      </c>
      <c r="C38" s="1346" t="s">
        <v>1837</v>
      </c>
      <c r="D38" s="1347">
        <f>23916+51*2</f>
        <v>24018</v>
      </c>
      <c r="E38" s="1347">
        <v>63375702</v>
      </c>
      <c r="F38" s="1348">
        <v>7787058</v>
      </c>
      <c r="G38" s="1349">
        <v>1</v>
      </c>
    </row>
    <row r="39" spans="1:7">
      <c r="A39" s="1344">
        <v>2</v>
      </c>
      <c r="B39" s="1341"/>
      <c r="C39" s="1350"/>
      <c r="D39" s="1351"/>
      <c r="E39" s="1351"/>
      <c r="F39" s="1351"/>
      <c r="G39" s="1349">
        <v>2</v>
      </c>
    </row>
    <row r="40" spans="1:7">
      <c r="A40" s="1344">
        <v>3</v>
      </c>
      <c r="B40" s="1341"/>
      <c r="C40" s="1350" t="s">
        <v>1838</v>
      </c>
      <c r="D40" s="1352"/>
      <c r="E40" s="1352"/>
      <c r="F40" s="1352"/>
      <c r="G40" s="1344">
        <v>3</v>
      </c>
    </row>
    <row r="41" spans="1:7">
      <c r="A41" s="1344">
        <v>4</v>
      </c>
      <c r="B41" s="1341" t="s">
        <v>1839</v>
      </c>
      <c r="C41" s="1350" t="s">
        <v>1840</v>
      </c>
      <c r="D41" s="1353" t="s">
        <v>1841</v>
      </c>
      <c r="E41" s="1353" t="s">
        <v>1842</v>
      </c>
      <c r="F41" s="1353" t="s">
        <v>1843</v>
      </c>
      <c r="G41" s="1344">
        <v>4</v>
      </c>
    </row>
    <row r="42" spans="1:7">
      <c r="A42" s="1344">
        <v>5</v>
      </c>
      <c r="B42" s="1345" t="s">
        <v>1839</v>
      </c>
      <c r="C42" s="1354" t="s">
        <v>1844</v>
      </c>
      <c r="D42" s="1352">
        <v>1</v>
      </c>
      <c r="E42" s="1353" t="s">
        <v>1842</v>
      </c>
      <c r="F42" s="1353" t="s">
        <v>1843</v>
      </c>
      <c r="G42" s="1344">
        <v>5</v>
      </c>
    </row>
    <row r="43" spans="1:7">
      <c r="A43" s="1344">
        <v>6</v>
      </c>
      <c r="B43" s="1341" t="s">
        <v>1839</v>
      </c>
      <c r="C43" s="1350" t="s">
        <v>1845</v>
      </c>
      <c r="D43" s="1352">
        <v>26</v>
      </c>
      <c r="E43" s="1353" t="s">
        <v>1842</v>
      </c>
      <c r="F43" s="1353" t="s">
        <v>1843</v>
      </c>
      <c r="G43" s="1344">
        <v>6</v>
      </c>
    </row>
    <row r="44" spans="1:7">
      <c r="A44" s="1344">
        <v>7</v>
      </c>
      <c r="B44" s="1341"/>
      <c r="C44" s="1350" t="s">
        <v>1846</v>
      </c>
      <c r="D44" s="1352">
        <f>SUM(D42:D43)</f>
        <v>27</v>
      </c>
      <c r="E44" s="2826">
        <f>SUM(E42:E43)</f>
        <v>0</v>
      </c>
      <c r="F44" s="2826">
        <f>SUM(F42:F43)</f>
        <v>0</v>
      </c>
      <c r="G44" s="1344">
        <v>7</v>
      </c>
    </row>
    <row r="45" spans="1:7">
      <c r="A45" s="1344">
        <v>8</v>
      </c>
      <c r="B45" s="1341"/>
      <c r="C45" s="1350"/>
      <c r="D45" s="1352"/>
      <c r="E45" s="1352"/>
      <c r="F45" s="1352"/>
      <c r="G45" s="1344">
        <v>8</v>
      </c>
    </row>
    <row r="46" spans="1:7">
      <c r="A46" s="1344">
        <v>9</v>
      </c>
      <c r="B46" s="1341"/>
      <c r="C46" s="1355" t="s">
        <v>1847</v>
      </c>
      <c r="D46" s="1352"/>
      <c r="E46" s="1352"/>
      <c r="F46" s="1352"/>
      <c r="G46" s="1344">
        <v>9</v>
      </c>
    </row>
    <row r="47" spans="1:7">
      <c r="A47" s="1344">
        <v>10</v>
      </c>
      <c r="B47" s="1341" t="s">
        <v>1848</v>
      </c>
      <c r="C47" s="1356" t="s">
        <v>1849</v>
      </c>
      <c r="D47" s="1353">
        <v>129</v>
      </c>
      <c r="E47" s="1352">
        <v>60136</v>
      </c>
      <c r="F47" s="1352">
        <v>13550</v>
      </c>
      <c r="G47" s="1344">
        <v>10</v>
      </c>
    </row>
    <row r="48" spans="1:7" ht="21" customHeight="1">
      <c r="A48" s="1344">
        <v>11</v>
      </c>
      <c r="B48" s="1341" t="s">
        <v>1848</v>
      </c>
      <c r="C48" s="1356" t="s">
        <v>1850</v>
      </c>
      <c r="D48" s="1353">
        <v>77</v>
      </c>
      <c r="E48" s="1352">
        <v>15030</v>
      </c>
      <c r="F48" s="1352">
        <v>5201</v>
      </c>
      <c r="G48" s="1344">
        <v>11</v>
      </c>
    </row>
    <row r="49" spans="1:7" ht="21" customHeight="1">
      <c r="A49" s="1344">
        <v>12</v>
      </c>
      <c r="B49" s="1341" t="s">
        <v>1848</v>
      </c>
      <c r="C49" s="1356" t="s">
        <v>1851</v>
      </c>
      <c r="D49" s="1353">
        <v>27</v>
      </c>
      <c r="E49" s="1352">
        <v>2065</v>
      </c>
      <c r="F49" s="1352">
        <v>614</v>
      </c>
      <c r="G49" s="1344">
        <v>12</v>
      </c>
    </row>
    <row r="50" spans="1:7">
      <c r="A50" s="1344">
        <v>13</v>
      </c>
      <c r="B50" s="1341" t="s">
        <v>1848</v>
      </c>
      <c r="C50" s="1356" t="s">
        <v>1852</v>
      </c>
      <c r="D50" s="1353" t="s">
        <v>1841</v>
      </c>
      <c r="E50" s="1352">
        <v>387</v>
      </c>
      <c r="F50" s="1352">
        <v>93</v>
      </c>
      <c r="G50" s="1344">
        <v>13</v>
      </c>
    </row>
    <row r="51" spans="1:7">
      <c r="A51" s="1344">
        <v>14</v>
      </c>
      <c r="B51" s="1341" t="s">
        <v>1848</v>
      </c>
      <c r="C51" s="1356" t="s">
        <v>1853</v>
      </c>
      <c r="D51" s="1352">
        <v>6</v>
      </c>
      <c r="E51" s="1352">
        <v>673</v>
      </c>
      <c r="F51" s="1352">
        <v>28</v>
      </c>
      <c r="G51" s="1344">
        <v>14</v>
      </c>
    </row>
    <row r="52" spans="1:7">
      <c r="A52" s="1344">
        <v>15</v>
      </c>
      <c r="B52" s="1341" t="s">
        <v>1848</v>
      </c>
      <c r="C52" s="1356" t="s">
        <v>1854</v>
      </c>
      <c r="D52" s="1352">
        <v>6</v>
      </c>
      <c r="E52" s="1352">
        <v>6787</v>
      </c>
      <c r="F52" s="1352">
        <v>3294</v>
      </c>
      <c r="G52" s="1344">
        <v>15</v>
      </c>
    </row>
    <row r="53" spans="1:7" ht="20.25" customHeight="1">
      <c r="A53" s="1344">
        <v>16</v>
      </c>
      <c r="B53" s="1341" t="s">
        <v>1848</v>
      </c>
      <c r="C53" s="1356" t="s">
        <v>1855</v>
      </c>
      <c r="D53" s="1352">
        <v>273</v>
      </c>
      <c r="E53" s="1352">
        <v>33688</v>
      </c>
      <c r="F53" s="1352">
        <v>14409</v>
      </c>
      <c r="G53" s="1344">
        <v>16</v>
      </c>
    </row>
    <row r="54" spans="1:7" ht="20.25" customHeight="1">
      <c r="A54" s="1344">
        <v>17</v>
      </c>
      <c r="B54" s="1341" t="s">
        <v>1848</v>
      </c>
      <c r="C54" s="1357" t="s">
        <v>1856</v>
      </c>
      <c r="D54" s="1352">
        <v>83</v>
      </c>
      <c r="E54" s="1352">
        <v>21033</v>
      </c>
      <c r="F54" s="1352">
        <v>4662</v>
      </c>
      <c r="G54" s="1344">
        <v>17</v>
      </c>
    </row>
    <row r="55" spans="1:7">
      <c r="A55" s="1344">
        <v>18</v>
      </c>
      <c r="B55" s="1341" t="s">
        <v>1848</v>
      </c>
      <c r="C55" s="1358" t="s">
        <v>1857</v>
      </c>
      <c r="D55" s="1352">
        <v>16</v>
      </c>
      <c r="E55" s="1352">
        <v>7892</v>
      </c>
      <c r="F55" s="1352">
        <v>1587</v>
      </c>
      <c r="G55" s="1344">
        <v>18</v>
      </c>
    </row>
    <row r="56" spans="1:7">
      <c r="A56" s="1344">
        <v>19</v>
      </c>
      <c r="B56" s="1341" t="s">
        <v>1848</v>
      </c>
      <c r="C56" s="1356" t="s">
        <v>1858</v>
      </c>
      <c r="D56" s="1352">
        <v>16</v>
      </c>
      <c r="E56" s="1352">
        <v>959</v>
      </c>
      <c r="F56" s="1352">
        <v>901</v>
      </c>
      <c r="G56" s="1344">
        <v>19</v>
      </c>
    </row>
    <row r="57" spans="1:7">
      <c r="A57" s="1344">
        <v>20</v>
      </c>
      <c r="B57" s="1341" t="s">
        <v>1848</v>
      </c>
      <c r="C57" s="1359" t="s">
        <v>1859</v>
      </c>
      <c r="D57" s="1352">
        <v>20</v>
      </c>
      <c r="E57" s="1352">
        <v>341</v>
      </c>
      <c r="F57" s="1352">
        <v>145</v>
      </c>
      <c r="G57" s="1344">
        <v>20</v>
      </c>
    </row>
    <row r="58" spans="1:7">
      <c r="A58" s="1344">
        <v>21</v>
      </c>
      <c r="B58" s="1341" t="s">
        <v>1848</v>
      </c>
      <c r="C58" s="1358" t="s">
        <v>1860</v>
      </c>
      <c r="D58" s="1360" t="s">
        <v>1841</v>
      </c>
      <c r="E58" s="1352">
        <v>13951</v>
      </c>
      <c r="F58" s="1352">
        <v>2033</v>
      </c>
      <c r="G58" s="1344">
        <v>21</v>
      </c>
    </row>
    <row r="59" spans="1:7">
      <c r="A59" s="1344">
        <v>22</v>
      </c>
      <c r="B59" s="1341" t="s">
        <v>1848</v>
      </c>
      <c r="C59" s="1358" t="s">
        <v>1861</v>
      </c>
      <c r="D59" s="1361">
        <v>62</v>
      </c>
      <c r="E59" s="1352">
        <v>3029</v>
      </c>
      <c r="F59" s="1352">
        <v>1895</v>
      </c>
      <c r="G59" s="1344">
        <v>22</v>
      </c>
    </row>
    <row r="60" spans="1:7" ht="12" customHeight="1">
      <c r="A60" s="1344">
        <v>23</v>
      </c>
      <c r="B60" s="1341" t="s">
        <v>1848</v>
      </c>
      <c r="C60" s="1362" t="s">
        <v>1862</v>
      </c>
      <c r="D60" s="1363">
        <v>40</v>
      </c>
      <c r="E60" s="1352">
        <v>15594</v>
      </c>
      <c r="F60" s="1352">
        <v>2010</v>
      </c>
      <c r="G60" s="1344">
        <v>23</v>
      </c>
    </row>
    <row r="61" spans="1:7">
      <c r="A61" s="1344">
        <v>24</v>
      </c>
      <c r="B61" s="1341" t="s">
        <v>1848</v>
      </c>
      <c r="C61" s="1362" t="s">
        <v>1863</v>
      </c>
      <c r="D61" s="1363">
        <v>11</v>
      </c>
      <c r="E61" s="1352">
        <v>3411</v>
      </c>
      <c r="F61" s="1352">
        <v>1501</v>
      </c>
      <c r="G61" s="1344">
        <v>24</v>
      </c>
    </row>
    <row r="62" spans="1:7" ht="11.25" customHeight="1">
      <c r="A62" s="1344">
        <v>25</v>
      </c>
      <c r="B62" s="1341" t="s">
        <v>1848</v>
      </c>
      <c r="C62" s="1362" t="s">
        <v>1864</v>
      </c>
      <c r="D62" s="1363">
        <v>10</v>
      </c>
      <c r="E62" s="1352">
        <v>352</v>
      </c>
      <c r="F62" s="1352">
        <v>101</v>
      </c>
      <c r="G62" s="1344">
        <v>25</v>
      </c>
    </row>
    <row r="63" spans="1:7">
      <c r="A63" s="1344">
        <v>26</v>
      </c>
      <c r="B63" s="1341" t="s">
        <v>1848</v>
      </c>
      <c r="C63" s="1362" t="s">
        <v>1865</v>
      </c>
      <c r="D63" s="1363">
        <v>8</v>
      </c>
      <c r="E63" s="1352">
        <v>222</v>
      </c>
      <c r="F63" s="1352">
        <v>219</v>
      </c>
      <c r="G63" s="1344">
        <v>26</v>
      </c>
    </row>
    <row r="64" spans="1:7">
      <c r="A64" s="1344">
        <v>27</v>
      </c>
      <c r="B64" s="1341" t="s">
        <v>1848</v>
      </c>
      <c r="C64" s="1362" t="s">
        <v>1866</v>
      </c>
      <c r="D64" s="1363">
        <v>10</v>
      </c>
      <c r="E64" s="1352">
        <v>13</v>
      </c>
      <c r="F64" s="1352">
        <v>640</v>
      </c>
      <c r="G64" s="1344">
        <v>27</v>
      </c>
    </row>
    <row r="65" spans="1:7">
      <c r="A65" s="1344">
        <v>28</v>
      </c>
      <c r="B65" s="1341" t="s">
        <v>1848</v>
      </c>
      <c r="C65" s="1362" t="s">
        <v>1867</v>
      </c>
      <c r="D65" s="1363">
        <v>48</v>
      </c>
      <c r="E65" s="1352">
        <v>895</v>
      </c>
      <c r="F65" s="1352">
        <v>2048</v>
      </c>
      <c r="G65" s="1344">
        <v>28</v>
      </c>
    </row>
    <row r="66" spans="1:7">
      <c r="A66" s="1344">
        <v>29</v>
      </c>
      <c r="B66" s="1341" t="s">
        <v>1848</v>
      </c>
      <c r="C66" s="1362" t="s">
        <v>1868</v>
      </c>
      <c r="D66" s="1363">
        <v>12</v>
      </c>
      <c r="E66" s="1352">
        <v>2264</v>
      </c>
      <c r="F66" s="1352">
        <v>61</v>
      </c>
      <c r="G66" s="1344">
        <v>29</v>
      </c>
    </row>
    <row r="67" spans="1:7">
      <c r="A67" s="1344">
        <v>30</v>
      </c>
      <c r="B67" s="1341" t="s">
        <v>1848</v>
      </c>
      <c r="C67" s="1362" t="s">
        <v>1869</v>
      </c>
      <c r="D67" s="1363">
        <v>5</v>
      </c>
      <c r="E67" s="1352">
        <v>316</v>
      </c>
      <c r="F67" s="1352">
        <v>180</v>
      </c>
      <c r="G67" s="1344">
        <v>30</v>
      </c>
    </row>
    <row r="68" spans="1:7">
      <c r="A68" s="1344">
        <v>31</v>
      </c>
      <c r="B68" s="1341" t="s">
        <v>1848</v>
      </c>
      <c r="C68" s="1364" t="s">
        <v>1870</v>
      </c>
      <c r="D68" s="1363">
        <v>15</v>
      </c>
      <c r="E68" s="1352">
        <v>40343</v>
      </c>
      <c r="F68" s="1352">
        <v>4629</v>
      </c>
      <c r="G68" s="1344">
        <v>31</v>
      </c>
    </row>
    <row r="69" spans="1:7">
      <c r="A69" s="1344">
        <v>32</v>
      </c>
      <c r="B69" s="1341" t="s">
        <v>1848</v>
      </c>
      <c r="C69" s="1364" t="s">
        <v>1871</v>
      </c>
      <c r="D69" s="1363">
        <v>4</v>
      </c>
      <c r="E69" s="1352">
        <v>335</v>
      </c>
      <c r="F69" s="1352">
        <v>42</v>
      </c>
      <c r="G69" s="1344">
        <v>32</v>
      </c>
    </row>
    <row r="70" spans="1:7">
      <c r="A70" s="1344">
        <v>33</v>
      </c>
      <c r="B70" s="1341" t="s">
        <v>1848</v>
      </c>
      <c r="C70" s="1364" t="s">
        <v>1872</v>
      </c>
      <c r="D70" s="1353" t="s">
        <v>1841</v>
      </c>
      <c r="E70" s="1352">
        <v>1123</v>
      </c>
      <c r="F70" s="1352">
        <v>316</v>
      </c>
      <c r="G70" s="1344">
        <v>33</v>
      </c>
    </row>
    <row r="71" spans="1:7">
      <c r="A71" s="1344">
        <v>34</v>
      </c>
      <c r="B71" s="1341" t="s">
        <v>1848</v>
      </c>
      <c r="C71" s="1350" t="s">
        <v>1873</v>
      </c>
      <c r="D71" s="1352">
        <v>2</v>
      </c>
      <c r="E71" s="1352">
        <v>384</v>
      </c>
      <c r="F71" s="1352">
        <v>14</v>
      </c>
      <c r="G71" s="1344">
        <v>34</v>
      </c>
    </row>
    <row r="72" spans="1:7">
      <c r="A72" s="1344">
        <v>35</v>
      </c>
      <c r="B72" s="1341"/>
      <c r="C72" s="1354" t="s">
        <v>1874</v>
      </c>
      <c r="D72" s="1352">
        <f>SUM(D47:D71)</f>
        <v>880</v>
      </c>
      <c r="E72" s="1352">
        <f>SUM(E47:E71)</f>
        <v>231223</v>
      </c>
      <c r="F72" s="1352">
        <f>SUM(F47:F71)</f>
        <v>60173</v>
      </c>
      <c r="G72" s="1344">
        <v>35</v>
      </c>
    </row>
    <row r="73" spans="1:7">
      <c r="A73" s="1344">
        <v>36</v>
      </c>
      <c r="B73" s="1341"/>
      <c r="C73" s="1354"/>
      <c r="D73" s="1352"/>
      <c r="E73" s="1352"/>
      <c r="F73" s="1352"/>
      <c r="G73" s="1344">
        <v>36</v>
      </c>
    </row>
    <row r="74" spans="1:7">
      <c r="A74" s="1344">
        <v>37</v>
      </c>
      <c r="B74" s="1341"/>
      <c r="C74" s="1354" t="s">
        <v>1875</v>
      </c>
      <c r="D74" s="1352"/>
      <c r="E74" s="1352"/>
      <c r="F74" s="1352"/>
      <c r="G74" s="1344">
        <v>37</v>
      </c>
    </row>
    <row r="75" spans="1:7">
      <c r="A75" s="1344">
        <v>38</v>
      </c>
      <c r="B75" s="1341" t="s">
        <v>1848</v>
      </c>
      <c r="C75" s="1354" t="s">
        <v>1876</v>
      </c>
      <c r="D75" s="1352">
        <v>443</v>
      </c>
      <c r="E75" s="1352">
        <v>3717</v>
      </c>
      <c r="F75" s="1352">
        <v>7998</v>
      </c>
      <c r="G75" s="1344">
        <v>38</v>
      </c>
    </row>
    <row r="76" spans="1:7">
      <c r="A76" s="1344">
        <v>39</v>
      </c>
      <c r="B76" s="1350"/>
      <c r="C76" s="1354" t="s">
        <v>1877</v>
      </c>
      <c r="D76" s="1352">
        <f>SUM(D75)</f>
        <v>443</v>
      </c>
      <c r="E76" s="1352">
        <f>SUM(E75)</f>
        <v>3717</v>
      </c>
      <c r="F76" s="1352">
        <f>SUM(F75)</f>
        <v>7998</v>
      </c>
      <c r="G76" s="1344">
        <v>39</v>
      </c>
    </row>
    <row r="77" spans="1:7">
      <c r="A77" s="1344">
        <v>40</v>
      </c>
      <c r="B77" s="1350"/>
      <c r="C77" s="1354" t="s">
        <v>1878</v>
      </c>
      <c r="D77" s="2827">
        <f>-D76-D72+D44</f>
        <v>-1296</v>
      </c>
      <c r="E77" s="2827">
        <f>-E76-E72+E44</f>
        <v>-234940</v>
      </c>
      <c r="F77" s="2827">
        <f>-F76-F72+F44</f>
        <v>-68171</v>
      </c>
      <c r="G77" s="1344">
        <v>40</v>
      </c>
    </row>
    <row r="78" spans="1:7">
      <c r="A78" s="1344">
        <v>41</v>
      </c>
      <c r="B78" s="1365"/>
      <c r="C78" s="1366" t="s">
        <v>1879</v>
      </c>
      <c r="D78" s="2827">
        <f>D77+D38</f>
        <v>22722</v>
      </c>
      <c r="E78" s="2827">
        <f>E77+E38</f>
        <v>63140762</v>
      </c>
      <c r="F78" s="2827">
        <f>F77+F38</f>
        <v>7718887</v>
      </c>
      <c r="G78" s="1344">
        <v>41</v>
      </c>
    </row>
    <row r="79" spans="1:7">
      <c r="A79" s="1316"/>
      <c r="B79" s="1367" t="s">
        <v>933</v>
      </c>
      <c r="C79" s="1368" t="s">
        <v>1880</v>
      </c>
      <c r="D79" s="1369"/>
      <c r="E79" s="1369"/>
      <c r="F79" s="1369"/>
      <c r="G79" s="1370"/>
    </row>
    <row r="80" spans="1:7">
      <c r="A80" s="1316"/>
      <c r="B80" s="1367" t="s">
        <v>1842</v>
      </c>
      <c r="C80" s="1368" t="s">
        <v>1881</v>
      </c>
      <c r="D80" s="1369"/>
      <c r="E80" s="1369"/>
      <c r="F80" s="1369"/>
      <c r="G80" s="1370"/>
    </row>
    <row r="81" spans="1:7">
      <c r="A81" s="1316"/>
      <c r="B81" s="1367" t="s">
        <v>1841</v>
      </c>
      <c r="C81" s="1368" t="s">
        <v>1882</v>
      </c>
      <c r="D81" s="1369"/>
      <c r="E81" s="1369"/>
      <c r="F81" s="1369"/>
      <c r="G81" s="1370"/>
    </row>
    <row r="82" spans="1:7">
      <c r="A82" s="1316"/>
      <c r="B82" s="1367" t="s">
        <v>1843</v>
      </c>
      <c r="C82" s="1368" t="s">
        <v>1883</v>
      </c>
      <c r="D82" s="1369"/>
      <c r="E82" s="1369"/>
      <c r="F82" s="1369"/>
      <c r="G82" s="1370"/>
    </row>
    <row r="83" spans="1:7">
      <c r="A83" s="1371"/>
      <c r="B83" s="2828"/>
      <c r="C83" s="2828"/>
      <c r="D83" s="1302"/>
      <c r="E83" s="1302"/>
      <c r="F83" s="1302"/>
      <c r="G83" s="1372"/>
    </row>
    <row r="84" spans="1:7">
      <c r="A84" s="1373"/>
      <c r="B84" s="1373"/>
      <c r="C84" s="1373"/>
      <c r="D84" s="1374"/>
      <c r="E84" s="1374"/>
      <c r="F84" s="1374"/>
      <c r="G84" s="1375" t="s">
        <v>165</v>
      </c>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hidden="1"/>
    <row r="137" hidden="1"/>
    <row r="138"/>
    <row r="139"/>
    <row r="140"/>
    <row r="141"/>
    <row r="142"/>
    <row r="143"/>
    <row r="144"/>
    <row r="145"/>
    <row r="146"/>
    <row r="147"/>
    <row r="148"/>
    <row r="149"/>
    <row r="150"/>
    <row r="151"/>
    <row r="152"/>
    <row r="153"/>
    <row r="154"/>
    <row r="155"/>
    <row r="156"/>
    <row r="157"/>
  </sheetData>
  <printOptions horizontalCentered="1" verticalCentered="1"/>
  <pageMargins left="1" right="1" top="0.5" bottom="0.5" header="0" footer="0"/>
  <pageSetup scale="81" fitToWidth="0" fitToHeight="0" orientation="portrait" r:id="rId1"/>
  <headerFooter alignWithMargins="0"/>
  <rowBreaks count="1" manualBreakCount="1">
    <brk id="9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53" zoomScaleNormal="100" zoomScaleSheetLayoutView="100" workbookViewId="0">
      <selection activeCell="A53" sqref="A53"/>
    </sheetView>
  </sheetViews>
  <sheetFormatPr defaultColWidth="0" defaultRowHeight="15" customHeight="1" zeroHeight="1"/>
  <cols>
    <col min="1" max="2" width="5.5" style="2834" customWidth="1"/>
    <col min="3" max="3" width="4.5" style="2834" customWidth="1"/>
    <col min="4" max="4" width="32.33203125" style="2834" customWidth="1"/>
    <col min="5" max="7" width="12.83203125" style="2834" customWidth="1"/>
    <col min="8" max="8" width="12.83203125" style="2873" customWidth="1"/>
    <col min="9" max="9" width="5.6640625" style="2834" customWidth="1"/>
    <col min="10" max="10" width="9.33203125" style="2834" customWidth="1"/>
    <col min="11" max="16384" width="0" style="2834" hidden="1"/>
  </cols>
  <sheetData>
    <row r="1" spans="1:10" ht="11.1" customHeight="1">
      <c r="A1" s="2830" t="s">
        <v>554</v>
      </c>
      <c r="B1" s="2831"/>
      <c r="C1" s="2831"/>
      <c r="D1" s="2831"/>
      <c r="E1" s="2831"/>
      <c r="F1" s="2831"/>
      <c r="G1" s="2831"/>
      <c r="H1" s="2832"/>
      <c r="I1" s="2833">
        <v>43</v>
      </c>
    </row>
    <row r="2" spans="1:10" ht="11.1" customHeight="1">
      <c r="A2" s="2835" t="s">
        <v>1884</v>
      </c>
      <c r="B2" s="2836"/>
      <c r="C2" s="2836"/>
      <c r="D2" s="2836"/>
      <c r="E2" s="2836"/>
      <c r="F2" s="2836"/>
      <c r="G2" s="2836"/>
      <c r="H2" s="2837"/>
      <c r="I2" s="2838"/>
    </row>
    <row r="3" spans="1:10" ht="11.1" customHeight="1">
      <c r="A3" s="2839" t="s">
        <v>705</v>
      </c>
      <c r="B3" s="2840"/>
      <c r="C3" s="2840"/>
      <c r="D3" s="2840"/>
      <c r="E3" s="2840"/>
      <c r="F3" s="2840"/>
      <c r="G3" s="2840"/>
      <c r="H3" s="2841"/>
      <c r="I3" s="2842"/>
      <c r="J3" s="2843"/>
    </row>
    <row r="4" spans="1:10" ht="5.0999999999999996" customHeight="1">
      <c r="A4" s="2844"/>
      <c r="B4" s="2843"/>
      <c r="C4" s="2843"/>
      <c r="D4" s="2843"/>
      <c r="E4" s="2843"/>
      <c r="F4" s="2843"/>
      <c r="G4" s="2843"/>
      <c r="H4" s="2845"/>
      <c r="I4" s="2846"/>
      <c r="J4" s="2843"/>
    </row>
    <row r="5" spans="1:10" ht="11.25">
      <c r="A5" s="2294" t="s">
        <v>384</v>
      </c>
      <c r="B5" s="2843" t="s">
        <v>1885</v>
      </c>
      <c r="C5" s="2843"/>
      <c r="D5" s="2843"/>
      <c r="E5" s="2843"/>
      <c r="F5" s="2843"/>
      <c r="G5" s="2843"/>
      <c r="H5" s="2845"/>
      <c r="I5" s="2846"/>
      <c r="J5" s="2843"/>
    </row>
    <row r="6" spans="1:10" ht="11.25">
      <c r="A6" s="2844" t="s">
        <v>1886</v>
      </c>
      <c r="B6" s="2843"/>
      <c r="C6" s="2843"/>
      <c r="D6" s="2843"/>
      <c r="E6" s="2843"/>
      <c r="F6" s="2843"/>
      <c r="G6" s="2843"/>
      <c r="H6" s="2845"/>
      <c r="I6" s="2846"/>
      <c r="J6" s="2843"/>
    </row>
    <row r="7" spans="1:10" ht="5.0999999999999996" customHeight="1">
      <c r="A7" s="2844"/>
      <c r="B7" s="2843"/>
      <c r="C7" s="2843"/>
      <c r="D7" s="2843"/>
      <c r="E7" s="2843"/>
      <c r="F7" s="2843"/>
      <c r="G7" s="2843"/>
      <c r="H7" s="2845"/>
      <c r="I7" s="2846"/>
      <c r="J7" s="2843"/>
    </row>
    <row r="8" spans="1:10" ht="11.25">
      <c r="A8" s="2294" t="s">
        <v>385</v>
      </c>
      <c r="B8" s="2843" t="s">
        <v>1887</v>
      </c>
      <c r="C8" s="2843"/>
      <c r="D8" s="2843"/>
      <c r="E8" s="2843"/>
      <c r="F8" s="2843"/>
      <c r="G8" s="2843"/>
      <c r="H8" s="2845"/>
      <c r="I8" s="2846"/>
      <c r="J8" s="2843"/>
    </row>
    <row r="9" spans="1:10" ht="11.25">
      <c r="A9" s="2844" t="s">
        <v>1888</v>
      </c>
      <c r="B9" s="2843"/>
      <c r="C9" s="2843"/>
      <c r="D9" s="2843"/>
      <c r="E9" s="2843"/>
      <c r="F9" s="2843"/>
      <c r="G9" s="2843"/>
      <c r="H9" s="2845"/>
      <c r="I9" s="2846"/>
      <c r="J9" s="2843"/>
    </row>
    <row r="10" spans="1:10" ht="11.25">
      <c r="A10" s="2844" t="s">
        <v>1889</v>
      </c>
      <c r="B10" s="2843"/>
      <c r="C10" s="2843"/>
      <c r="D10" s="2843"/>
      <c r="E10" s="2843"/>
      <c r="F10" s="2843"/>
      <c r="G10" s="2843"/>
      <c r="H10" s="2845"/>
      <c r="I10" s="2846"/>
      <c r="J10" s="2843"/>
    </row>
    <row r="11" spans="1:10" ht="5.0999999999999996" customHeight="1">
      <c r="A11" s="2844"/>
      <c r="B11" s="2843"/>
      <c r="C11" s="2843"/>
      <c r="D11" s="2843"/>
      <c r="E11" s="2843"/>
      <c r="F11" s="2843"/>
      <c r="G11" s="2843"/>
      <c r="H11" s="2845"/>
      <c r="I11" s="2846"/>
      <c r="J11" s="2843"/>
    </row>
    <row r="12" spans="1:10" ht="11.25">
      <c r="A12" s="2294" t="s">
        <v>386</v>
      </c>
      <c r="B12" s="2843" t="s">
        <v>1890</v>
      </c>
      <c r="C12" s="2843"/>
      <c r="D12" s="2843"/>
      <c r="E12" s="2843"/>
      <c r="F12" s="2843"/>
      <c r="G12" s="2843"/>
      <c r="H12" s="2845"/>
      <c r="I12" s="2846"/>
      <c r="J12" s="2843"/>
    </row>
    <row r="13" spans="1:10" ht="11.25">
      <c r="A13" s="2844" t="s">
        <v>1891</v>
      </c>
      <c r="B13" s="2843"/>
      <c r="C13" s="2843"/>
      <c r="D13" s="2843"/>
      <c r="E13" s="2843"/>
      <c r="F13" s="2843"/>
      <c r="G13" s="2843"/>
      <c r="H13" s="2845"/>
      <c r="I13" s="2846"/>
      <c r="J13" s="2843"/>
    </row>
    <row r="14" spans="1:10" ht="11.25">
      <c r="A14" s="2844" t="s">
        <v>1892</v>
      </c>
      <c r="B14" s="2843"/>
      <c r="C14" s="2843"/>
      <c r="D14" s="2843"/>
      <c r="E14" s="2843"/>
      <c r="F14" s="2843"/>
      <c r="G14" s="2843"/>
      <c r="H14" s="2845"/>
      <c r="I14" s="2846"/>
      <c r="J14" s="2843"/>
    </row>
    <row r="15" spans="1:10" ht="5.0999999999999996" customHeight="1">
      <c r="A15" s="2844"/>
      <c r="B15" s="2843"/>
      <c r="C15" s="2843"/>
      <c r="D15" s="2843"/>
      <c r="E15" s="2843"/>
      <c r="F15" s="2843"/>
      <c r="G15" s="2843"/>
      <c r="H15" s="2845"/>
      <c r="I15" s="2846"/>
      <c r="J15" s="2843"/>
    </row>
    <row r="16" spans="1:10" ht="11.25">
      <c r="A16" s="2294" t="s">
        <v>387</v>
      </c>
      <c r="B16" s="2843" t="s">
        <v>1893</v>
      </c>
      <c r="C16" s="2843"/>
      <c r="D16" s="2843"/>
      <c r="E16" s="2843"/>
      <c r="F16" s="2843"/>
      <c r="G16" s="2843"/>
      <c r="H16" s="2845"/>
      <c r="I16" s="2846"/>
      <c r="J16" s="2843"/>
    </row>
    <row r="17" spans="1:10" ht="11.25">
      <c r="A17" s="2844" t="s">
        <v>1894</v>
      </c>
      <c r="B17" s="2843"/>
      <c r="C17" s="2843"/>
      <c r="D17" s="2843"/>
      <c r="E17" s="2843"/>
      <c r="F17" s="2843"/>
      <c r="G17" s="2843"/>
      <c r="H17" s="2845"/>
      <c r="I17" s="2846"/>
      <c r="J17" s="2843"/>
    </row>
    <row r="18" spans="1:10" ht="11.25">
      <c r="A18" s="2844" t="s">
        <v>1895</v>
      </c>
      <c r="B18" s="2843"/>
      <c r="C18" s="2843"/>
      <c r="D18" s="2843"/>
      <c r="E18" s="2843"/>
      <c r="F18" s="2843"/>
      <c r="G18" s="2843"/>
      <c r="H18" s="2845"/>
      <c r="I18" s="2846"/>
      <c r="J18" s="2843"/>
    </row>
    <row r="19" spans="1:10" ht="11.25">
      <c r="A19" s="2844" t="s">
        <v>1896</v>
      </c>
      <c r="B19" s="2843"/>
      <c r="C19" s="2843"/>
      <c r="D19" s="2843"/>
      <c r="E19" s="2843"/>
      <c r="F19" s="2843"/>
      <c r="G19" s="2843"/>
      <c r="H19" s="2845"/>
      <c r="I19" s="2846"/>
      <c r="J19" s="2843"/>
    </row>
    <row r="20" spans="1:10" ht="5.0999999999999996" customHeight="1">
      <c r="A20" s="2299"/>
      <c r="B20" s="2290"/>
      <c r="C20" s="2290"/>
      <c r="D20" s="2290"/>
      <c r="E20" s="2290"/>
      <c r="F20" s="2290"/>
      <c r="G20" s="2290"/>
      <c r="H20" s="2847"/>
      <c r="I20" s="2314"/>
      <c r="J20" s="2843"/>
    </row>
    <row r="21" spans="1:10" ht="10.35" customHeight="1">
      <c r="A21" s="2293" t="s">
        <v>636</v>
      </c>
      <c r="B21" s="2293" t="s">
        <v>778</v>
      </c>
      <c r="C21" s="2294"/>
      <c r="D21" s="2295" t="s">
        <v>779</v>
      </c>
      <c r="E21" s="2293" t="s">
        <v>1897</v>
      </c>
      <c r="F21" s="2293" t="s">
        <v>1898</v>
      </c>
      <c r="G21" s="2293" t="s">
        <v>1899</v>
      </c>
      <c r="H21" s="2848" t="s">
        <v>1900</v>
      </c>
      <c r="I21" s="2293" t="s">
        <v>636</v>
      </c>
      <c r="J21" s="2849"/>
    </row>
    <row r="22" spans="1:10" ht="10.35" customHeight="1">
      <c r="A22" s="2293" t="s">
        <v>639</v>
      </c>
      <c r="B22" s="2293" t="s">
        <v>782</v>
      </c>
      <c r="C22" s="2294"/>
      <c r="D22" s="2295"/>
      <c r="E22" s="2293"/>
      <c r="F22" s="2293" t="s">
        <v>1901</v>
      </c>
      <c r="G22" s="2293" t="s">
        <v>1902</v>
      </c>
      <c r="H22" s="2848" t="s">
        <v>1903</v>
      </c>
      <c r="I22" s="2293" t="s">
        <v>639</v>
      </c>
      <c r="J22" s="2849"/>
    </row>
    <row r="23" spans="1:10" ht="10.35" customHeight="1" thickBot="1">
      <c r="A23" s="2298"/>
      <c r="B23" s="2298"/>
      <c r="C23" s="2299"/>
      <c r="D23" s="2300" t="s">
        <v>648</v>
      </c>
      <c r="E23" s="2293" t="s">
        <v>649</v>
      </c>
      <c r="F23" s="2293" t="s">
        <v>650</v>
      </c>
      <c r="G23" s="2293" t="s">
        <v>651</v>
      </c>
      <c r="H23" s="2850" t="s">
        <v>1904</v>
      </c>
      <c r="I23" s="2298"/>
      <c r="J23" s="2843"/>
    </row>
    <row r="24" spans="1:10" ht="10.5" customHeight="1">
      <c r="A24" s="2851">
        <v>1</v>
      </c>
      <c r="B24" s="2298"/>
      <c r="C24" s="2852" t="s">
        <v>1561</v>
      </c>
      <c r="D24" s="2290" t="s">
        <v>1562</v>
      </c>
      <c r="E24" s="1376">
        <v>5036583</v>
      </c>
      <c r="F24" s="1377"/>
      <c r="G24" s="1378"/>
      <c r="H24" s="1379">
        <v>-52318</v>
      </c>
      <c r="I24" s="2300">
        <v>1</v>
      </c>
      <c r="J24" s="2853"/>
    </row>
    <row r="25" spans="1:10" ht="10.5" customHeight="1">
      <c r="A25" s="2851">
        <v>2</v>
      </c>
      <c r="B25" s="2298"/>
      <c r="C25" s="2852">
        <v>-3</v>
      </c>
      <c r="D25" s="2290" t="s">
        <v>1563</v>
      </c>
      <c r="E25" s="1380">
        <v>9232563</v>
      </c>
      <c r="F25" s="1381"/>
      <c r="G25" s="1382"/>
      <c r="H25" s="1383">
        <v>-13892</v>
      </c>
      <c r="I25" s="2300">
        <v>2</v>
      </c>
      <c r="J25" s="2853"/>
    </row>
    <row r="26" spans="1:10" ht="10.5" customHeight="1">
      <c r="A26" s="2851">
        <v>3</v>
      </c>
      <c r="B26" s="2298"/>
      <c r="C26" s="2852">
        <v>-4</v>
      </c>
      <c r="D26" s="2290" t="s">
        <v>1564</v>
      </c>
      <c r="E26" s="1380">
        <v>50667</v>
      </c>
      <c r="F26" s="1381"/>
      <c r="G26" s="1382"/>
      <c r="H26" s="1383">
        <v>-134</v>
      </c>
      <c r="I26" s="2300">
        <v>3</v>
      </c>
      <c r="J26" s="2853"/>
    </row>
    <row r="27" spans="1:10" ht="10.5" customHeight="1">
      <c r="A27" s="2851">
        <v>4</v>
      </c>
      <c r="B27" s="2298"/>
      <c r="C27" s="2852">
        <v>-5</v>
      </c>
      <c r="D27" s="2290" t="s">
        <v>1565</v>
      </c>
      <c r="E27" s="1380">
        <v>414726</v>
      </c>
      <c r="F27" s="1381"/>
      <c r="G27" s="1382"/>
      <c r="H27" s="1383">
        <v>-305</v>
      </c>
      <c r="I27" s="2300">
        <v>4</v>
      </c>
      <c r="J27" s="2853"/>
    </row>
    <row r="28" spans="1:10" ht="10.5" customHeight="1">
      <c r="A28" s="2851">
        <v>5</v>
      </c>
      <c r="B28" s="2298"/>
      <c r="C28" s="2852">
        <v>-6</v>
      </c>
      <c r="D28" s="2290" t="s">
        <v>1566</v>
      </c>
      <c r="E28" s="1380">
        <v>3878875</v>
      </c>
      <c r="F28" s="1381"/>
      <c r="G28" s="1382"/>
      <c r="H28" s="1383">
        <v>-16461</v>
      </c>
      <c r="I28" s="2300">
        <v>5</v>
      </c>
      <c r="J28" s="2853"/>
    </row>
    <row r="29" spans="1:10" ht="10.5" customHeight="1">
      <c r="A29" s="2851">
        <v>6</v>
      </c>
      <c r="B29" s="2298"/>
      <c r="C29" s="2852">
        <v>-7</v>
      </c>
      <c r="D29" s="2290" t="s">
        <v>1567</v>
      </c>
      <c r="E29" s="1380">
        <v>0</v>
      </c>
      <c r="F29" s="1381"/>
      <c r="G29" s="1382"/>
      <c r="H29" s="1383">
        <v>0</v>
      </c>
      <c r="I29" s="2300">
        <v>6</v>
      </c>
      <c r="J29" s="2853"/>
    </row>
    <row r="30" spans="1:10" ht="10.5" customHeight="1">
      <c r="A30" s="2851">
        <v>7</v>
      </c>
      <c r="B30" s="2298"/>
      <c r="C30" s="2852">
        <v>-8</v>
      </c>
      <c r="D30" s="2290" t="s">
        <v>1568</v>
      </c>
      <c r="E30" s="1380">
        <v>5802577</v>
      </c>
      <c r="F30" s="1381"/>
      <c r="G30" s="1382"/>
      <c r="H30" s="1383">
        <v>-44803</v>
      </c>
      <c r="I30" s="2300">
        <v>7</v>
      </c>
      <c r="J30" s="2853"/>
    </row>
    <row r="31" spans="1:10" ht="10.5" customHeight="1">
      <c r="A31" s="2851">
        <v>8</v>
      </c>
      <c r="B31" s="2298"/>
      <c r="C31" s="2852">
        <v>-9</v>
      </c>
      <c r="D31" s="2290" t="s">
        <v>1569</v>
      </c>
      <c r="E31" s="1380">
        <v>12131419</v>
      </c>
      <c r="F31" s="1381"/>
      <c r="G31" s="1382"/>
      <c r="H31" s="1383">
        <v>-62346</v>
      </c>
      <c r="I31" s="2300">
        <v>8</v>
      </c>
      <c r="J31" s="2853"/>
    </row>
    <row r="32" spans="1:10" ht="10.5" customHeight="1">
      <c r="A32" s="2851">
        <v>9</v>
      </c>
      <c r="B32" s="2298"/>
      <c r="C32" s="2852">
        <v>-11</v>
      </c>
      <c r="D32" s="2290" t="s">
        <v>1570</v>
      </c>
      <c r="E32" s="1380">
        <v>4522569</v>
      </c>
      <c r="F32" s="1381"/>
      <c r="G32" s="1382"/>
      <c r="H32" s="1383">
        <v>-24912</v>
      </c>
      <c r="I32" s="2300">
        <v>9</v>
      </c>
      <c r="J32" s="2853"/>
    </row>
    <row r="33" spans="1:10" ht="10.5" customHeight="1">
      <c r="A33" s="2851">
        <v>10</v>
      </c>
      <c r="B33" s="2298"/>
      <c r="C33" s="2852">
        <v>-13</v>
      </c>
      <c r="D33" s="2290" t="s">
        <v>1571</v>
      </c>
      <c r="E33" s="1380">
        <v>105636</v>
      </c>
      <c r="F33" s="1381"/>
      <c r="G33" s="1382"/>
      <c r="H33" s="1383">
        <v>-406</v>
      </c>
      <c r="I33" s="2300">
        <v>10</v>
      </c>
      <c r="J33" s="2853"/>
    </row>
    <row r="34" spans="1:10" ht="10.5" customHeight="1">
      <c r="A34" s="2851">
        <v>11</v>
      </c>
      <c r="B34" s="2298"/>
      <c r="C34" s="2852">
        <v>-16</v>
      </c>
      <c r="D34" s="2290" t="s">
        <v>1572</v>
      </c>
      <c r="E34" s="1380">
        <v>591803</v>
      </c>
      <c r="F34" s="1381"/>
      <c r="G34" s="1382"/>
      <c r="H34" s="1383">
        <v>-2459</v>
      </c>
      <c r="I34" s="2300">
        <v>11</v>
      </c>
      <c r="J34" s="2853"/>
    </row>
    <row r="35" spans="1:10" ht="10.5" customHeight="1">
      <c r="A35" s="2851">
        <v>12</v>
      </c>
      <c r="B35" s="2298"/>
      <c r="C35" s="2852">
        <v>-17</v>
      </c>
      <c r="D35" s="2290" t="s">
        <v>1573</v>
      </c>
      <c r="E35" s="1380">
        <v>45524</v>
      </c>
      <c r="F35" s="1381"/>
      <c r="G35" s="1382"/>
      <c r="H35" s="1383">
        <v>-97</v>
      </c>
      <c r="I35" s="2300">
        <v>12</v>
      </c>
      <c r="J35" s="2853"/>
    </row>
    <row r="36" spans="1:10" ht="10.5" customHeight="1">
      <c r="A36" s="2851">
        <v>13</v>
      </c>
      <c r="B36" s="2298"/>
      <c r="C36" s="2852">
        <v>-18</v>
      </c>
      <c r="D36" s="2290" t="s">
        <v>1574</v>
      </c>
      <c r="E36" s="1380">
        <v>11762</v>
      </c>
      <c r="F36" s="1381"/>
      <c r="G36" s="1382"/>
      <c r="H36" s="1383">
        <v>-2</v>
      </c>
      <c r="I36" s="2300">
        <v>13</v>
      </c>
      <c r="J36" s="2853"/>
    </row>
    <row r="37" spans="1:10" ht="10.5" customHeight="1">
      <c r="A37" s="2851">
        <v>14</v>
      </c>
      <c r="B37" s="2298"/>
      <c r="C37" s="2852">
        <v>-19</v>
      </c>
      <c r="D37" s="2290" t="s">
        <v>1575</v>
      </c>
      <c r="E37" s="1380">
        <v>420031</v>
      </c>
      <c r="F37" s="1381"/>
      <c r="G37" s="1382"/>
      <c r="H37" s="1383">
        <v>-1322</v>
      </c>
      <c r="I37" s="2300">
        <v>14</v>
      </c>
      <c r="J37" s="2853"/>
    </row>
    <row r="38" spans="1:10" ht="10.5" customHeight="1">
      <c r="A38" s="2851">
        <v>15</v>
      </c>
      <c r="B38" s="2298"/>
      <c r="C38" s="2852">
        <v>-20</v>
      </c>
      <c r="D38" s="2290" t="s">
        <v>1576</v>
      </c>
      <c r="E38" s="1380">
        <v>629291</v>
      </c>
      <c r="F38" s="1381"/>
      <c r="G38" s="1382"/>
      <c r="H38" s="1383">
        <v>-1924</v>
      </c>
      <c r="I38" s="2300">
        <v>15</v>
      </c>
      <c r="J38" s="2853"/>
    </row>
    <row r="39" spans="1:10" ht="10.5" customHeight="1">
      <c r="A39" s="2851">
        <v>16</v>
      </c>
      <c r="B39" s="2298"/>
      <c r="C39" s="2852">
        <v>-22</v>
      </c>
      <c r="D39" s="2290" t="s">
        <v>1577</v>
      </c>
      <c r="E39" s="1380">
        <v>0</v>
      </c>
      <c r="F39" s="1381"/>
      <c r="G39" s="1382"/>
      <c r="H39" s="1383">
        <v>0</v>
      </c>
      <c r="I39" s="2300">
        <v>16</v>
      </c>
      <c r="J39" s="2853"/>
    </row>
    <row r="40" spans="1:10" ht="10.5" customHeight="1">
      <c r="A40" s="2851">
        <v>17</v>
      </c>
      <c r="B40" s="2298"/>
      <c r="C40" s="2852">
        <v>-23</v>
      </c>
      <c r="D40" s="2290" t="s">
        <v>1578</v>
      </c>
      <c r="E40" s="1380">
        <v>16587</v>
      </c>
      <c r="F40" s="1381"/>
      <c r="G40" s="1382"/>
      <c r="H40" s="1383">
        <v>0</v>
      </c>
      <c r="I40" s="2300">
        <v>17</v>
      </c>
      <c r="J40" s="2853"/>
    </row>
    <row r="41" spans="1:10" ht="10.5" customHeight="1">
      <c r="A41" s="2851">
        <v>18</v>
      </c>
      <c r="B41" s="2298"/>
      <c r="C41" s="2852">
        <v>-24</v>
      </c>
      <c r="D41" s="2290" t="s">
        <v>1579</v>
      </c>
      <c r="E41" s="1380">
        <v>56564</v>
      </c>
      <c r="F41" s="1381"/>
      <c r="G41" s="1382"/>
      <c r="H41" s="1383">
        <v>0</v>
      </c>
      <c r="I41" s="2300">
        <v>18</v>
      </c>
      <c r="J41" s="2853"/>
    </row>
    <row r="42" spans="1:10" ht="10.5" customHeight="1">
      <c r="A42" s="2851">
        <v>19</v>
      </c>
      <c r="B42" s="2298"/>
      <c r="C42" s="2852">
        <v>-25</v>
      </c>
      <c r="D42" s="2290" t="s">
        <v>1580</v>
      </c>
      <c r="E42" s="1380">
        <v>1530732</v>
      </c>
      <c r="F42" s="1381"/>
      <c r="G42" s="1382"/>
      <c r="H42" s="1383">
        <v>0</v>
      </c>
      <c r="I42" s="2300">
        <v>19</v>
      </c>
      <c r="J42" s="2853"/>
    </row>
    <row r="43" spans="1:10" ht="10.5" customHeight="1">
      <c r="A43" s="2851">
        <v>20</v>
      </c>
      <c r="B43" s="2298"/>
      <c r="C43" s="2852">
        <v>-26</v>
      </c>
      <c r="D43" s="2290" t="s">
        <v>1581</v>
      </c>
      <c r="E43" s="1380">
        <v>801641</v>
      </c>
      <c r="F43" s="1381"/>
      <c r="G43" s="1382"/>
      <c r="H43" s="1383">
        <v>-2205</v>
      </c>
      <c r="I43" s="2300">
        <v>20</v>
      </c>
      <c r="J43" s="2853"/>
    </row>
    <row r="44" spans="1:10" ht="10.5" customHeight="1">
      <c r="A44" s="2851">
        <v>21</v>
      </c>
      <c r="B44" s="2298"/>
      <c r="C44" s="2852">
        <v>-27</v>
      </c>
      <c r="D44" s="2290" t="s">
        <v>1582</v>
      </c>
      <c r="E44" s="1380">
        <v>3163911</v>
      </c>
      <c r="F44" s="1381"/>
      <c r="G44" s="1382"/>
      <c r="H44" s="1383">
        <v>-6950</v>
      </c>
      <c r="I44" s="2300">
        <v>21</v>
      </c>
      <c r="J44" s="2853"/>
    </row>
    <row r="45" spans="1:10" ht="10.5" customHeight="1">
      <c r="A45" s="2851">
        <v>22</v>
      </c>
      <c r="B45" s="2298"/>
      <c r="C45" s="2852">
        <v>-29</v>
      </c>
      <c r="D45" s="2290" t="s">
        <v>1583</v>
      </c>
      <c r="E45" s="1380">
        <v>1744</v>
      </c>
      <c r="F45" s="1381"/>
      <c r="G45" s="1382"/>
      <c r="H45" s="1383">
        <v>0</v>
      </c>
      <c r="I45" s="2300">
        <v>22</v>
      </c>
      <c r="J45" s="2853"/>
    </row>
    <row r="46" spans="1:10" ht="10.5" customHeight="1">
      <c r="A46" s="2851">
        <v>23</v>
      </c>
      <c r="B46" s="2298"/>
      <c r="C46" s="2852">
        <v>-31</v>
      </c>
      <c r="D46" s="2290" t="s">
        <v>1584</v>
      </c>
      <c r="E46" s="1380">
        <v>56927</v>
      </c>
      <c r="F46" s="1381"/>
      <c r="G46" s="1382"/>
      <c r="H46" s="1383">
        <v>-335</v>
      </c>
      <c r="I46" s="2300">
        <v>23</v>
      </c>
      <c r="J46" s="2853"/>
    </row>
    <row r="47" spans="1:10" ht="10.5" customHeight="1">
      <c r="A47" s="2851">
        <v>24</v>
      </c>
      <c r="B47" s="2298"/>
      <c r="C47" s="2852">
        <v>-35</v>
      </c>
      <c r="D47" s="2290" t="s">
        <v>1585</v>
      </c>
      <c r="E47" s="1380">
        <v>37476</v>
      </c>
      <c r="F47" s="1381"/>
      <c r="G47" s="1382"/>
      <c r="H47" s="1383">
        <v>-48</v>
      </c>
      <c r="I47" s="2300">
        <v>24</v>
      </c>
      <c r="J47" s="2853"/>
    </row>
    <row r="48" spans="1:10" ht="10.5" customHeight="1">
      <c r="A48" s="2851">
        <v>25</v>
      </c>
      <c r="B48" s="2298"/>
      <c r="C48" s="2852">
        <v>-37</v>
      </c>
      <c r="D48" s="2290" t="s">
        <v>1586</v>
      </c>
      <c r="E48" s="1380">
        <v>775981</v>
      </c>
      <c r="F48" s="1381"/>
      <c r="G48" s="1382"/>
      <c r="H48" s="1383">
        <v>0</v>
      </c>
      <c r="I48" s="2300">
        <v>25</v>
      </c>
      <c r="J48" s="2853"/>
    </row>
    <row r="49" spans="1:10" ht="10.5" customHeight="1">
      <c r="A49" s="2851">
        <v>26</v>
      </c>
      <c r="B49" s="2298"/>
      <c r="C49" s="2852">
        <v>-39</v>
      </c>
      <c r="D49" s="2290" t="s">
        <v>1587</v>
      </c>
      <c r="E49" s="1380">
        <v>690810</v>
      </c>
      <c r="F49" s="1381"/>
      <c r="G49" s="1382"/>
      <c r="H49" s="1383">
        <v>-3404</v>
      </c>
      <c r="I49" s="2300">
        <v>26</v>
      </c>
      <c r="J49" s="2853"/>
    </row>
    <row r="50" spans="1:10" ht="10.5" customHeight="1">
      <c r="A50" s="2851">
        <v>27</v>
      </c>
      <c r="B50" s="2298"/>
      <c r="C50" s="2852" t="s">
        <v>1905</v>
      </c>
      <c r="D50" s="2290" t="s">
        <v>1588</v>
      </c>
      <c r="E50" s="1380">
        <v>245501</v>
      </c>
      <c r="F50" s="1381"/>
      <c r="G50" s="1382"/>
      <c r="H50" s="1383">
        <v>-531</v>
      </c>
      <c r="I50" s="2300">
        <v>27</v>
      </c>
      <c r="J50" s="2853"/>
    </row>
    <row r="51" spans="1:10" ht="10.5" customHeight="1">
      <c r="A51" s="2851">
        <v>28</v>
      </c>
      <c r="B51" s="2298"/>
      <c r="C51" s="2852">
        <v>-45</v>
      </c>
      <c r="D51" s="2290" t="s">
        <v>1589</v>
      </c>
      <c r="E51" s="1380">
        <v>3363</v>
      </c>
      <c r="F51" s="1381"/>
      <c r="G51" s="1382"/>
      <c r="H51" s="1383">
        <v>0</v>
      </c>
      <c r="I51" s="2300">
        <v>28</v>
      </c>
      <c r="J51" s="2853"/>
    </row>
    <row r="52" spans="1:10" ht="10.5" customHeight="1">
      <c r="A52" s="2851">
        <v>29</v>
      </c>
      <c r="B52" s="2298"/>
      <c r="C52" s="2852"/>
      <c r="D52" s="2290" t="s">
        <v>1906</v>
      </c>
      <c r="E52" s="1380"/>
      <c r="F52" s="1381"/>
      <c r="G52" s="1382"/>
      <c r="H52" s="1383"/>
      <c r="I52" s="2300">
        <v>29</v>
      </c>
      <c r="J52" s="2853"/>
    </row>
    <row r="53" spans="1:10" ht="10.5" customHeight="1">
      <c r="A53" s="2851">
        <v>30</v>
      </c>
      <c r="B53" s="2298"/>
      <c r="C53" s="2852"/>
      <c r="D53" s="2290" t="s">
        <v>1907</v>
      </c>
      <c r="E53" s="1380"/>
      <c r="F53" s="1381"/>
      <c r="G53" s="1382"/>
      <c r="H53" s="1383"/>
      <c r="I53" s="2300">
        <v>30</v>
      </c>
      <c r="J53" s="2853"/>
    </row>
    <row r="54" spans="1:10" ht="10.5" customHeight="1">
      <c r="A54" s="2851">
        <v>31</v>
      </c>
      <c r="B54" s="2298"/>
      <c r="C54" s="2854"/>
      <c r="D54" s="2290" t="s">
        <v>1641</v>
      </c>
      <c r="E54" s="1380">
        <f>SUM(E24:E53)</f>
        <v>50255263</v>
      </c>
      <c r="F54" s="1381"/>
      <c r="G54" s="1382"/>
      <c r="H54" s="1383">
        <f>SUM(H24:H53)</f>
        <v>-234854</v>
      </c>
      <c r="I54" s="2300">
        <v>31</v>
      </c>
      <c r="J54" s="2853"/>
    </row>
    <row r="55" spans="1:10" ht="10.5" customHeight="1">
      <c r="A55" s="2851">
        <v>32</v>
      </c>
      <c r="B55" s="2298"/>
      <c r="C55" s="2852">
        <v>-52</v>
      </c>
      <c r="D55" s="2290" t="s">
        <v>1592</v>
      </c>
      <c r="E55" s="1380">
        <v>8394660</v>
      </c>
      <c r="F55" s="1381"/>
      <c r="G55" s="1382"/>
      <c r="H55" s="1383">
        <v>0</v>
      </c>
      <c r="I55" s="2300">
        <v>32</v>
      </c>
      <c r="J55" s="2853"/>
    </row>
    <row r="56" spans="1:10" ht="10.5" customHeight="1">
      <c r="A56" s="2851">
        <v>33</v>
      </c>
      <c r="B56" s="2298"/>
      <c r="C56" s="2852">
        <v>-53</v>
      </c>
      <c r="D56" s="2290" t="s">
        <v>1593</v>
      </c>
      <c r="E56" s="1380">
        <v>2005472</v>
      </c>
      <c r="F56" s="1381"/>
      <c r="G56" s="1382"/>
      <c r="H56" s="1383">
        <v>0</v>
      </c>
      <c r="I56" s="2300">
        <v>33</v>
      </c>
      <c r="J56" s="2853"/>
    </row>
    <row r="57" spans="1:10" ht="10.5" customHeight="1">
      <c r="A57" s="2851">
        <v>34</v>
      </c>
      <c r="B57" s="2298"/>
      <c r="C57" s="2852">
        <v>-54</v>
      </c>
      <c r="D57" s="2290" t="s">
        <v>1594</v>
      </c>
      <c r="E57" s="1380">
        <v>0</v>
      </c>
      <c r="F57" s="1381"/>
      <c r="G57" s="1382"/>
      <c r="H57" s="1383">
        <v>0</v>
      </c>
      <c r="I57" s="2300">
        <v>34</v>
      </c>
      <c r="J57" s="2853"/>
    </row>
    <row r="58" spans="1:10" ht="10.5" customHeight="1">
      <c r="A58" s="2851">
        <v>35</v>
      </c>
      <c r="B58" s="2298"/>
      <c r="C58" s="2852">
        <v>-55</v>
      </c>
      <c r="D58" s="2290" t="s">
        <v>1595</v>
      </c>
      <c r="E58" s="1380">
        <v>7364</v>
      </c>
      <c r="F58" s="1381"/>
      <c r="G58" s="1382"/>
      <c r="H58" s="1383">
        <v>0</v>
      </c>
      <c r="I58" s="2300">
        <v>35</v>
      </c>
      <c r="J58" s="2853"/>
    </row>
    <row r="59" spans="1:10" ht="10.5" customHeight="1">
      <c r="A59" s="2851">
        <v>36</v>
      </c>
      <c r="B59" s="2298"/>
      <c r="C59" s="2852">
        <v>-56</v>
      </c>
      <c r="D59" s="2290" t="s">
        <v>174</v>
      </c>
      <c r="E59" s="1380">
        <v>0</v>
      </c>
      <c r="F59" s="1381"/>
      <c r="G59" s="1382"/>
      <c r="H59" s="1383">
        <v>0</v>
      </c>
      <c r="I59" s="2300">
        <v>36</v>
      </c>
      <c r="J59" s="2853"/>
    </row>
    <row r="60" spans="1:10" ht="10.5" customHeight="1">
      <c r="A60" s="2851">
        <v>37</v>
      </c>
      <c r="B60" s="2298"/>
      <c r="C60" s="2852">
        <v>-57</v>
      </c>
      <c r="D60" s="2290" t="s">
        <v>1596</v>
      </c>
      <c r="E60" s="1380">
        <v>464559</v>
      </c>
      <c r="F60" s="1381"/>
      <c r="G60" s="1382"/>
      <c r="H60" s="1383">
        <v>0</v>
      </c>
      <c r="I60" s="2300">
        <v>37</v>
      </c>
      <c r="J60" s="2853"/>
    </row>
    <row r="61" spans="1:10" ht="10.5" customHeight="1">
      <c r="A61" s="2851">
        <v>38</v>
      </c>
      <c r="B61" s="2298"/>
      <c r="C61" s="2852">
        <v>-58</v>
      </c>
      <c r="D61" s="2290" t="s">
        <v>1597</v>
      </c>
      <c r="E61" s="1380">
        <v>355319</v>
      </c>
      <c r="F61" s="1381"/>
      <c r="G61" s="1382"/>
      <c r="H61" s="1383">
        <v>0</v>
      </c>
      <c r="I61" s="2300">
        <v>38</v>
      </c>
      <c r="J61" s="2853"/>
    </row>
    <row r="62" spans="1:10" ht="10.5" customHeight="1">
      <c r="A62" s="2851">
        <v>39</v>
      </c>
      <c r="B62" s="2298"/>
      <c r="C62" s="2852">
        <v>-59</v>
      </c>
      <c r="D62" s="2290" t="s">
        <v>1643</v>
      </c>
      <c r="E62" s="1380">
        <v>860993</v>
      </c>
      <c r="F62" s="1381"/>
      <c r="G62" s="1382"/>
      <c r="H62" s="1383">
        <v>-86</v>
      </c>
      <c r="I62" s="2300">
        <v>39</v>
      </c>
      <c r="J62" s="2853"/>
    </row>
    <row r="63" spans="1:10" ht="10.5" customHeight="1">
      <c r="A63" s="2851">
        <v>40</v>
      </c>
      <c r="B63" s="2298"/>
      <c r="C63" s="2852"/>
      <c r="D63" s="2290" t="s">
        <v>1644</v>
      </c>
      <c r="E63" s="1380">
        <f>SUM(E55:E62)</f>
        <v>12088367</v>
      </c>
      <c r="F63" s="1381"/>
      <c r="G63" s="2855"/>
      <c r="H63" s="1383">
        <f>SUM(H55:H62)</f>
        <v>-86</v>
      </c>
      <c r="I63" s="2300">
        <v>40</v>
      </c>
      <c r="J63" s="2853"/>
    </row>
    <row r="64" spans="1:10" ht="10.5" customHeight="1">
      <c r="A64" s="2851">
        <v>41</v>
      </c>
      <c r="B64" s="2298"/>
      <c r="C64" s="2852">
        <v>-76</v>
      </c>
      <c r="D64" s="2290" t="s">
        <v>1600</v>
      </c>
      <c r="E64" s="1380">
        <v>0</v>
      </c>
      <c r="F64" s="1381"/>
      <c r="G64" s="1382"/>
      <c r="H64" s="1383">
        <v>0</v>
      </c>
      <c r="I64" s="2300">
        <v>41</v>
      </c>
      <c r="J64" s="2853"/>
    </row>
    <row r="65" spans="1:10" ht="10.5" customHeight="1">
      <c r="A65" s="2851">
        <v>42</v>
      </c>
      <c r="B65" s="2298"/>
      <c r="C65" s="2852">
        <v>-80</v>
      </c>
      <c r="D65" s="2290" t="s">
        <v>1601</v>
      </c>
      <c r="E65" s="1380">
        <v>0</v>
      </c>
      <c r="F65" s="1381"/>
      <c r="G65" s="1382"/>
      <c r="H65" s="1383">
        <v>0</v>
      </c>
      <c r="I65" s="2300">
        <v>42</v>
      </c>
      <c r="J65" s="2853"/>
    </row>
    <row r="66" spans="1:10" ht="10.5" customHeight="1">
      <c r="A66" s="2851">
        <v>43</v>
      </c>
      <c r="B66" s="2298"/>
      <c r="C66" s="2852">
        <v>-90</v>
      </c>
      <c r="D66" s="2290" t="s">
        <v>1602</v>
      </c>
      <c r="E66" s="1380">
        <v>1032072</v>
      </c>
      <c r="F66" s="1381"/>
      <c r="G66" s="1382"/>
      <c r="H66" s="1383">
        <v>0</v>
      </c>
      <c r="I66" s="2300">
        <v>43</v>
      </c>
      <c r="J66" s="2853"/>
    </row>
    <row r="67" spans="1:10" ht="10.5" customHeight="1" thickBot="1">
      <c r="A67" s="2851">
        <v>44</v>
      </c>
      <c r="B67" s="2298"/>
      <c r="C67" s="2856"/>
      <c r="D67" s="2857" t="s">
        <v>1603</v>
      </c>
      <c r="E67" s="2858">
        <f>SUM(E63:E66)+E54</f>
        <v>63375702</v>
      </c>
      <c r="F67" s="2859"/>
      <c r="G67" s="2860"/>
      <c r="H67" s="2861">
        <f>SUM(H63:H66)+H54</f>
        <v>-234940</v>
      </c>
      <c r="I67" s="2300">
        <v>44</v>
      </c>
      <c r="J67" s="2853"/>
    </row>
    <row r="68" spans="1:10" ht="11.25">
      <c r="A68" s="2862"/>
      <c r="B68" s="2304"/>
      <c r="C68" s="2863"/>
      <c r="D68" s="2304"/>
      <c r="E68" s="2863"/>
      <c r="F68" s="2863"/>
      <c r="G68" s="2863"/>
      <c r="H68" s="2864"/>
      <c r="I68" s="2865"/>
    </row>
    <row r="69" spans="1:10" ht="11.25">
      <c r="A69" s="2866"/>
      <c r="B69" s="2304" t="s">
        <v>1908</v>
      </c>
      <c r="C69" s="2863"/>
      <c r="D69" s="2304"/>
      <c r="E69" s="2863"/>
      <c r="F69" s="2863"/>
      <c r="G69" s="2863"/>
      <c r="H69" s="2864"/>
      <c r="I69" s="2865"/>
    </row>
    <row r="70" spans="1:10" ht="11.25">
      <c r="A70" s="2866"/>
      <c r="B70" s="2304"/>
      <c r="C70" s="2863"/>
      <c r="D70" s="2304"/>
      <c r="E70" s="2863"/>
      <c r="F70" s="2863"/>
      <c r="G70" s="2863"/>
      <c r="H70" s="2864"/>
      <c r="I70" s="2865"/>
    </row>
    <row r="71" spans="1:10" ht="11.25">
      <c r="A71" s="2866"/>
      <c r="B71" s="2304"/>
      <c r="C71" s="2863"/>
      <c r="D71" s="2304"/>
      <c r="E71" s="2863"/>
      <c r="F71" s="2863"/>
      <c r="G71" s="2863"/>
      <c r="H71" s="2864"/>
      <c r="I71" s="2865"/>
    </row>
    <row r="72" spans="1:10" ht="11.25">
      <c r="A72" s="2866"/>
      <c r="B72" s="2304"/>
      <c r="C72" s="2863"/>
      <c r="D72" s="2304"/>
      <c r="E72" s="2863"/>
      <c r="F72" s="2863"/>
      <c r="G72" s="2863"/>
      <c r="H72" s="2864"/>
      <c r="I72" s="2865"/>
    </row>
    <row r="73" spans="1:10" ht="11.25">
      <c r="A73" s="2866"/>
      <c r="B73" s="2304"/>
      <c r="C73" s="2863"/>
      <c r="D73" s="2304"/>
      <c r="E73" s="2863"/>
      <c r="F73" s="2863"/>
      <c r="G73" s="2863"/>
      <c r="H73" s="2864"/>
      <c r="I73" s="2865"/>
    </row>
    <row r="74" spans="1:10" ht="11.25">
      <c r="A74" s="2866"/>
      <c r="B74" s="2304"/>
      <c r="C74" s="2863"/>
      <c r="D74" s="2304"/>
      <c r="E74" s="2863"/>
      <c r="F74" s="2863"/>
      <c r="G74" s="2863"/>
      <c r="H74" s="2864"/>
      <c r="I74" s="2865"/>
    </row>
    <row r="75" spans="1:10" ht="11.25">
      <c r="A75" s="2866"/>
      <c r="B75" s="2304"/>
      <c r="C75" s="2863"/>
      <c r="D75" s="2304"/>
      <c r="E75" s="2863"/>
      <c r="F75" s="2863"/>
      <c r="G75" s="2863"/>
      <c r="H75" s="2864"/>
      <c r="I75" s="2865"/>
    </row>
    <row r="76" spans="1:10">
      <c r="A76" s="2867"/>
      <c r="B76" s="2868"/>
      <c r="C76" s="2869"/>
      <c r="D76" s="2868"/>
      <c r="E76" s="2868"/>
      <c r="F76" s="2868"/>
      <c r="G76" s="2868"/>
      <c r="H76" s="2870"/>
      <c r="I76" s="2871"/>
    </row>
    <row r="77" spans="1:10">
      <c r="A77" s="2872" t="s">
        <v>165</v>
      </c>
    </row>
    <row r="78" spans="1:10" ht="14.25" customHeight="1"/>
    <row r="79" spans="1:10" ht="14.25" customHeight="1"/>
  </sheetData>
  <printOptions horizontalCentered="1" verticalCentered="1"/>
  <pageMargins left="1" right="1" top="0.5" bottom="0.5" header="0" footer="0"/>
  <pageSetup scale="86" orientation="portrait" r:id="rId1"/>
  <headerFooter alignWithMargins="0"/>
  <rowBreaks count="1" manualBreakCount="1">
    <brk id="77"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sqref="A1:A16"/>
    </sheetView>
  </sheetViews>
  <sheetFormatPr defaultRowHeight="11.25"/>
  <cols>
    <col min="1" max="1" width="3.33203125" style="123" customWidth="1"/>
    <col min="2" max="2" width="1.33203125" style="110" customWidth="1"/>
    <col min="3" max="3" width="22.5" style="110" customWidth="1"/>
    <col min="4" max="4" width="5.83203125" style="110" customWidth="1"/>
    <col min="5" max="5" width="31.33203125" style="110" customWidth="1"/>
    <col min="6" max="6" width="12.33203125" style="110" customWidth="1"/>
    <col min="7" max="7" width="39.1640625" style="110" customWidth="1"/>
    <col min="8" max="8" width="5.83203125" style="110" customWidth="1"/>
    <col min="9" max="9" width="36.83203125" style="110" customWidth="1"/>
    <col min="10" max="10" width="3" style="123" customWidth="1"/>
    <col min="11" max="16384" width="9.33203125" style="110"/>
  </cols>
  <sheetData>
    <row r="1" spans="1:10">
      <c r="A1" s="4043" t="s">
        <v>165</v>
      </c>
      <c r="B1" s="120" t="s">
        <v>393</v>
      </c>
      <c r="C1" s="121"/>
      <c r="D1" s="121"/>
      <c r="E1" s="121"/>
      <c r="F1" s="121"/>
      <c r="G1" s="121"/>
      <c r="H1" s="121"/>
      <c r="I1" s="122"/>
      <c r="J1" s="4045">
        <v>44</v>
      </c>
    </row>
    <row r="2" spans="1:10">
      <c r="A2" s="4044"/>
      <c r="B2" s="124"/>
      <c r="C2" s="125"/>
      <c r="D2" s="125"/>
      <c r="E2" s="125"/>
      <c r="F2" s="125"/>
      <c r="G2" s="125"/>
      <c r="H2" s="125"/>
      <c r="I2" s="126"/>
      <c r="J2" s="4046"/>
    </row>
    <row r="3" spans="1:10">
      <c r="A3" s="4044"/>
      <c r="B3" s="127" t="s">
        <v>394</v>
      </c>
      <c r="C3" s="125"/>
      <c r="D3" s="128"/>
      <c r="E3" s="128"/>
      <c r="F3" s="128"/>
      <c r="G3" s="128"/>
      <c r="H3" s="128"/>
      <c r="I3" s="129"/>
      <c r="J3" s="4046"/>
    </row>
    <row r="4" spans="1:10">
      <c r="A4" s="4044"/>
      <c r="B4" s="130"/>
      <c r="C4" s="131"/>
      <c r="D4" s="131"/>
      <c r="E4" s="131"/>
      <c r="F4" s="131"/>
      <c r="G4" s="131"/>
      <c r="H4" s="131"/>
      <c r="I4" s="132"/>
      <c r="J4" s="4046"/>
    </row>
    <row r="5" spans="1:10">
      <c r="A5" s="4044"/>
      <c r="B5" s="133"/>
      <c r="C5" s="134" t="s">
        <v>383</v>
      </c>
      <c r="D5" s="134"/>
      <c r="E5" s="134" t="s">
        <v>382</v>
      </c>
      <c r="F5" s="134"/>
      <c r="G5" s="134" t="s">
        <v>383</v>
      </c>
      <c r="H5" s="134"/>
      <c r="I5" s="135" t="s">
        <v>395</v>
      </c>
      <c r="J5" s="4046"/>
    </row>
    <row r="6" spans="1:10">
      <c r="A6" s="4044"/>
      <c r="B6" s="130"/>
      <c r="C6" s="131"/>
      <c r="D6" s="131"/>
      <c r="E6" s="131"/>
      <c r="F6" s="131"/>
      <c r="G6" s="131"/>
      <c r="H6" s="131"/>
      <c r="I6" s="132"/>
      <c r="J6" s="4046"/>
    </row>
    <row r="7" spans="1:10">
      <c r="A7" s="4044"/>
      <c r="B7" s="130"/>
      <c r="C7" s="131" t="s">
        <v>396</v>
      </c>
      <c r="D7" s="136" t="s">
        <v>397</v>
      </c>
      <c r="E7" s="131" t="s">
        <v>398</v>
      </c>
      <c r="F7" s="131"/>
      <c r="G7" s="131" t="s">
        <v>399</v>
      </c>
      <c r="H7" s="136" t="s">
        <v>397</v>
      </c>
      <c r="I7" s="132" t="s">
        <v>400</v>
      </c>
      <c r="J7" s="4046"/>
    </row>
    <row r="8" spans="1:10">
      <c r="A8" s="4044"/>
      <c r="B8" s="130"/>
      <c r="C8" s="131" t="s">
        <v>401</v>
      </c>
      <c r="D8" s="136" t="s">
        <v>397</v>
      </c>
      <c r="E8" s="131" t="s">
        <v>402</v>
      </c>
      <c r="F8" s="131"/>
      <c r="G8" s="131" t="s">
        <v>403</v>
      </c>
      <c r="H8" s="131"/>
      <c r="I8" s="132"/>
      <c r="J8" s="4046"/>
    </row>
    <row r="9" spans="1:10">
      <c r="A9" s="4044"/>
      <c r="B9" s="130"/>
      <c r="C9" s="131" t="s">
        <v>404</v>
      </c>
      <c r="D9" s="136" t="s">
        <v>397</v>
      </c>
      <c r="E9" s="131" t="s">
        <v>405</v>
      </c>
      <c r="F9" s="131"/>
      <c r="G9" s="131" t="s">
        <v>406</v>
      </c>
      <c r="H9" s="136" t="s">
        <v>397</v>
      </c>
      <c r="I9" s="132" t="s">
        <v>407</v>
      </c>
      <c r="J9" s="4046"/>
    </row>
    <row r="10" spans="1:10">
      <c r="A10" s="4044"/>
      <c r="B10" s="130"/>
      <c r="E10" s="131"/>
      <c r="F10" s="131"/>
      <c r="I10" s="132"/>
      <c r="J10" s="4046"/>
    </row>
    <row r="11" spans="1:10">
      <c r="A11" s="4044"/>
      <c r="B11" s="133"/>
      <c r="C11" s="137"/>
      <c r="D11" s="137"/>
      <c r="E11" s="134" t="s">
        <v>408</v>
      </c>
      <c r="F11" s="134"/>
      <c r="G11" s="134"/>
      <c r="H11" s="137"/>
      <c r="I11" s="135" t="s">
        <v>409</v>
      </c>
      <c r="J11" s="4046"/>
    </row>
    <row r="12" spans="1:10">
      <c r="A12" s="4044"/>
      <c r="B12" s="130"/>
      <c r="E12" s="131"/>
      <c r="F12" s="131"/>
      <c r="I12" s="132"/>
      <c r="J12" s="4046"/>
    </row>
    <row r="13" spans="1:10">
      <c r="A13" s="4044"/>
      <c r="B13" s="130"/>
      <c r="C13" s="131" t="s">
        <v>410</v>
      </c>
      <c r="D13" s="136" t="s">
        <v>397</v>
      </c>
      <c r="E13" s="131" t="s">
        <v>411</v>
      </c>
      <c r="F13" s="131"/>
      <c r="G13" s="131" t="s">
        <v>412</v>
      </c>
      <c r="H13" s="136" t="s">
        <v>397</v>
      </c>
      <c r="I13" s="132" t="s">
        <v>413</v>
      </c>
      <c r="J13" s="4046"/>
    </row>
    <row r="14" spans="1:10">
      <c r="A14" s="4044"/>
      <c r="B14" s="130"/>
      <c r="C14" s="131" t="s">
        <v>414</v>
      </c>
      <c r="D14" s="136" t="s">
        <v>397</v>
      </c>
      <c r="E14" s="131" t="s">
        <v>415</v>
      </c>
      <c r="F14" s="131"/>
      <c r="G14" s="131" t="s">
        <v>416</v>
      </c>
      <c r="H14" s="136" t="s">
        <v>397</v>
      </c>
      <c r="I14" s="132" t="s">
        <v>417</v>
      </c>
      <c r="J14" s="4046"/>
    </row>
    <row r="15" spans="1:10">
      <c r="A15" s="4044"/>
      <c r="B15" s="130"/>
      <c r="E15" s="131"/>
      <c r="F15" s="131"/>
      <c r="G15" s="131" t="s">
        <v>418</v>
      </c>
      <c r="H15" s="136" t="s">
        <v>397</v>
      </c>
      <c r="I15" s="132" t="s">
        <v>419</v>
      </c>
      <c r="J15" s="4046"/>
    </row>
    <row r="16" spans="1:10">
      <c r="A16" s="4044"/>
      <c r="B16" s="130"/>
      <c r="C16" s="131"/>
      <c r="D16" s="131"/>
      <c r="E16" s="131" t="s">
        <v>420</v>
      </c>
      <c r="F16" s="131"/>
      <c r="G16" s="131"/>
      <c r="H16" s="131"/>
      <c r="I16" s="138" t="s">
        <v>421</v>
      </c>
      <c r="J16" s="4046"/>
    </row>
    <row r="17" spans="1:10">
      <c r="B17" s="130"/>
      <c r="C17" s="131"/>
      <c r="D17" s="131"/>
      <c r="E17" s="131"/>
      <c r="F17" s="131"/>
      <c r="G17" s="131"/>
      <c r="H17" s="131"/>
      <c r="I17" s="132" t="s">
        <v>408</v>
      </c>
      <c r="J17" s="4046"/>
    </row>
    <row r="18" spans="1:10">
      <c r="B18" s="130"/>
      <c r="C18" s="131" t="s">
        <v>422</v>
      </c>
      <c r="D18" s="136" t="s">
        <v>397</v>
      </c>
      <c r="E18" s="131" t="s">
        <v>423</v>
      </c>
      <c r="F18" s="131"/>
      <c r="G18" s="131"/>
      <c r="H18" s="131"/>
      <c r="I18" s="132"/>
      <c r="J18" s="4046"/>
    </row>
    <row r="19" spans="1:10">
      <c r="B19" s="130"/>
      <c r="C19" s="131" t="s">
        <v>424</v>
      </c>
      <c r="D19" s="136" t="s">
        <v>397</v>
      </c>
      <c r="E19" s="131" t="s">
        <v>425</v>
      </c>
      <c r="F19" s="131"/>
      <c r="G19" s="131"/>
      <c r="H19" s="131"/>
      <c r="I19" s="132" t="s">
        <v>426</v>
      </c>
      <c r="J19" s="4046"/>
    </row>
    <row r="20" spans="1:10">
      <c r="B20" s="130"/>
      <c r="C20" s="131" t="s">
        <v>427</v>
      </c>
      <c r="D20" s="136" t="s">
        <v>397</v>
      </c>
      <c r="E20" s="131" t="s">
        <v>428</v>
      </c>
      <c r="F20" s="131"/>
      <c r="G20" s="131"/>
      <c r="H20" s="131"/>
      <c r="I20" s="132" t="s">
        <v>429</v>
      </c>
    </row>
    <row r="21" spans="1:10">
      <c r="B21" s="130"/>
      <c r="C21" s="131" t="s">
        <v>430</v>
      </c>
      <c r="D21" s="136" t="s">
        <v>397</v>
      </c>
      <c r="E21" s="131" t="s">
        <v>431</v>
      </c>
      <c r="F21" s="131"/>
      <c r="G21" s="131"/>
      <c r="H21" s="131"/>
      <c r="I21" s="132"/>
    </row>
    <row r="22" spans="1:10">
      <c r="B22" s="130"/>
      <c r="C22" s="131" t="s">
        <v>432</v>
      </c>
      <c r="D22" s="136" t="s">
        <v>397</v>
      </c>
      <c r="E22" s="131" t="s">
        <v>433</v>
      </c>
      <c r="F22" s="131"/>
      <c r="G22" s="131"/>
      <c r="H22" s="131"/>
      <c r="I22" s="135" t="s">
        <v>409</v>
      </c>
    </row>
    <row r="23" spans="1:10">
      <c r="B23" s="130"/>
      <c r="C23" s="131" t="s">
        <v>434</v>
      </c>
      <c r="D23" s="136" t="s">
        <v>397</v>
      </c>
      <c r="E23" s="131" t="s">
        <v>435</v>
      </c>
      <c r="F23" s="131"/>
      <c r="G23" s="131"/>
      <c r="H23" s="131"/>
      <c r="I23" s="132"/>
    </row>
    <row r="24" spans="1:10">
      <c r="B24" s="130"/>
      <c r="C24" s="131" t="s">
        <v>436</v>
      </c>
      <c r="D24" s="136" t="s">
        <v>397</v>
      </c>
      <c r="E24" s="131" t="s">
        <v>437</v>
      </c>
      <c r="F24" s="131"/>
      <c r="G24" s="131" t="s">
        <v>438</v>
      </c>
      <c r="H24" s="136" t="s">
        <v>397</v>
      </c>
      <c r="I24" s="132" t="s">
        <v>439</v>
      </c>
      <c r="J24" s="139"/>
    </row>
    <row r="25" spans="1:10">
      <c r="B25" s="130"/>
      <c r="C25" s="131" t="s">
        <v>440</v>
      </c>
      <c r="D25" s="136" t="s">
        <v>397</v>
      </c>
      <c r="E25" s="131" t="s">
        <v>441</v>
      </c>
      <c r="F25" s="131"/>
      <c r="G25" s="131" t="s">
        <v>442</v>
      </c>
      <c r="H25" s="136" t="s">
        <v>397</v>
      </c>
      <c r="I25" s="132" t="s">
        <v>443</v>
      </c>
    </row>
    <row r="26" spans="1:10">
      <c r="B26" s="130"/>
      <c r="C26" s="131" t="s">
        <v>444</v>
      </c>
      <c r="D26" s="136" t="s">
        <v>397</v>
      </c>
      <c r="E26" s="131" t="s">
        <v>445</v>
      </c>
      <c r="F26" s="131"/>
      <c r="G26" s="131" t="s">
        <v>446</v>
      </c>
      <c r="H26" s="136" t="s">
        <v>397</v>
      </c>
      <c r="I26" s="132" t="s">
        <v>447</v>
      </c>
    </row>
    <row r="27" spans="1:10" ht="11.25" customHeight="1">
      <c r="B27" s="130"/>
      <c r="C27" s="131" t="s">
        <v>448</v>
      </c>
      <c r="D27" s="136" t="s">
        <v>397</v>
      </c>
      <c r="E27" s="131" t="s">
        <v>449</v>
      </c>
      <c r="F27" s="131"/>
      <c r="G27" s="131"/>
      <c r="H27" s="131"/>
      <c r="I27" s="132" t="s">
        <v>450</v>
      </c>
      <c r="J27" s="4047" t="s">
        <v>554</v>
      </c>
    </row>
    <row r="28" spans="1:10">
      <c r="B28" s="130"/>
      <c r="C28" s="131" t="s">
        <v>451</v>
      </c>
      <c r="D28" s="136" t="s">
        <v>397</v>
      </c>
      <c r="E28" s="131" t="s">
        <v>452</v>
      </c>
      <c r="F28" s="131"/>
      <c r="G28" s="131"/>
      <c r="H28" s="131"/>
      <c r="I28" s="132"/>
      <c r="J28" s="4048"/>
    </row>
    <row r="29" spans="1:10">
      <c r="B29" s="130"/>
      <c r="C29" s="131"/>
      <c r="D29" s="131"/>
      <c r="E29" s="131"/>
      <c r="F29" s="131"/>
      <c r="G29" s="131" t="s">
        <v>453</v>
      </c>
      <c r="H29" s="131"/>
      <c r="I29" s="132" t="s">
        <v>454</v>
      </c>
      <c r="J29" s="4048"/>
    </row>
    <row r="30" spans="1:10" ht="11.25" customHeight="1">
      <c r="A30" s="4049" t="s">
        <v>165</v>
      </c>
      <c r="B30" s="130"/>
      <c r="F30" s="131"/>
      <c r="G30" s="131" t="s">
        <v>455</v>
      </c>
      <c r="H30" s="131"/>
      <c r="I30" s="132"/>
      <c r="J30" s="4048"/>
    </row>
    <row r="31" spans="1:10">
      <c r="A31" s="4049"/>
      <c r="B31" s="130"/>
      <c r="C31" s="131"/>
      <c r="D31" s="131"/>
      <c r="E31" s="131"/>
      <c r="F31" s="131"/>
      <c r="G31" s="131" t="s">
        <v>456</v>
      </c>
      <c r="H31" s="131"/>
      <c r="I31" s="132"/>
      <c r="J31" s="4048"/>
    </row>
    <row r="32" spans="1:10">
      <c r="A32" s="4049"/>
      <c r="B32" s="130"/>
      <c r="F32" s="131"/>
      <c r="G32" s="131"/>
      <c r="H32" s="131"/>
      <c r="I32" s="132"/>
      <c r="J32" s="4048"/>
    </row>
    <row r="33" spans="1:10">
      <c r="A33" s="4049"/>
      <c r="B33" s="130"/>
      <c r="C33" s="131"/>
      <c r="D33" s="136"/>
      <c r="E33" s="131"/>
      <c r="F33" s="131"/>
      <c r="G33" s="131" t="s">
        <v>457</v>
      </c>
      <c r="H33" s="131"/>
      <c r="I33" s="132" t="s">
        <v>458</v>
      </c>
      <c r="J33" s="4048"/>
    </row>
    <row r="34" spans="1:10">
      <c r="A34" s="4049"/>
      <c r="B34" s="130"/>
      <c r="C34" s="131"/>
      <c r="D34" s="131"/>
      <c r="E34" s="131"/>
      <c r="F34" s="131"/>
      <c r="G34" s="131" t="s">
        <v>455</v>
      </c>
      <c r="H34" s="131"/>
      <c r="I34" s="132"/>
      <c r="J34" s="4048"/>
    </row>
    <row r="35" spans="1:10">
      <c r="A35" s="4049"/>
      <c r="B35" s="130"/>
      <c r="C35" s="131"/>
      <c r="D35" s="131"/>
      <c r="E35" s="131"/>
      <c r="F35" s="131"/>
      <c r="G35" s="131" t="s">
        <v>459</v>
      </c>
      <c r="H35" s="131"/>
      <c r="I35" s="132"/>
      <c r="J35" s="4048"/>
    </row>
    <row r="36" spans="1:10">
      <c r="A36" s="4049"/>
      <c r="B36" s="130"/>
      <c r="C36" s="131"/>
      <c r="D36" s="131"/>
      <c r="E36" s="131"/>
      <c r="F36" s="131"/>
      <c r="G36" s="131"/>
      <c r="H36" s="131"/>
      <c r="I36" s="132"/>
      <c r="J36" s="4048"/>
    </row>
    <row r="37" spans="1:10">
      <c r="A37" s="4049"/>
      <c r="B37" s="130"/>
      <c r="C37" s="131"/>
      <c r="D37" s="131"/>
      <c r="E37" s="131"/>
      <c r="F37" s="131"/>
      <c r="G37" s="131" t="s">
        <v>460</v>
      </c>
      <c r="H37" s="131"/>
      <c r="I37" s="132" t="s">
        <v>461</v>
      </c>
      <c r="J37" s="4048"/>
    </row>
    <row r="38" spans="1:10">
      <c r="A38" s="4049"/>
      <c r="B38" s="130"/>
      <c r="C38" s="131"/>
      <c r="D38" s="131"/>
      <c r="E38" s="131"/>
      <c r="F38" s="131"/>
      <c r="G38" s="131" t="s">
        <v>462</v>
      </c>
      <c r="H38" s="131"/>
      <c r="I38" s="132"/>
      <c r="J38" s="4048"/>
    </row>
    <row r="39" spans="1:10">
      <c r="A39" s="4049"/>
      <c r="B39" s="130"/>
      <c r="C39" s="131"/>
      <c r="D39" s="131"/>
      <c r="E39" s="131"/>
      <c r="F39" s="131"/>
      <c r="G39" s="131" t="s">
        <v>463</v>
      </c>
      <c r="H39" s="131"/>
      <c r="I39" s="132"/>
      <c r="J39" s="4048"/>
    </row>
    <row r="40" spans="1:10">
      <c r="A40" s="4049"/>
      <c r="B40" s="130"/>
      <c r="C40" s="131"/>
      <c r="D40" s="131"/>
      <c r="E40" s="131"/>
      <c r="F40" s="131"/>
      <c r="G40" s="131"/>
      <c r="H40" s="131"/>
      <c r="I40" s="132"/>
      <c r="J40" s="4048"/>
    </row>
    <row r="41" spans="1:10">
      <c r="A41" s="4049"/>
      <c r="B41" s="130"/>
      <c r="C41" s="131"/>
      <c r="D41" s="131"/>
      <c r="E41" s="131"/>
      <c r="F41" s="131"/>
      <c r="G41" s="131"/>
      <c r="H41" s="131"/>
      <c r="I41" s="132"/>
      <c r="J41" s="4048"/>
    </row>
    <row r="42" spans="1:10">
      <c r="A42" s="4049"/>
      <c r="B42" s="130"/>
      <c r="C42" s="131"/>
      <c r="D42" s="131"/>
      <c r="E42" s="131"/>
      <c r="F42" s="131"/>
      <c r="G42" s="131"/>
      <c r="H42" s="131"/>
      <c r="I42" s="132"/>
      <c r="J42" s="4048"/>
    </row>
    <row r="43" spans="1:10">
      <c r="A43" s="4049"/>
      <c r="B43" s="130"/>
      <c r="C43" s="131"/>
      <c r="D43" s="131"/>
      <c r="E43" s="131"/>
      <c r="F43" s="131"/>
      <c r="G43" s="131"/>
      <c r="H43" s="131"/>
      <c r="I43" s="132"/>
      <c r="J43" s="4048"/>
    </row>
    <row r="44" spans="1:10">
      <c r="A44" s="4049"/>
      <c r="B44" s="130"/>
      <c r="C44" s="131"/>
      <c r="D44" s="131"/>
      <c r="E44" s="131"/>
      <c r="F44" s="131"/>
      <c r="H44" s="131"/>
      <c r="I44" s="132"/>
      <c r="J44" s="4048"/>
    </row>
    <row r="45" spans="1:10">
      <c r="A45" s="4049"/>
      <c r="B45" s="140"/>
      <c r="C45" s="141"/>
      <c r="D45" s="141"/>
      <c r="E45" s="141"/>
      <c r="F45" s="141"/>
      <c r="G45" s="141"/>
      <c r="H45" s="141"/>
      <c r="I45" s="142"/>
      <c r="J45" s="4048"/>
    </row>
    <row r="46" spans="1:10">
      <c r="B46" s="143" t="s">
        <v>464</v>
      </c>
    </row>
  </sheetData>
  <mergeCells count="4">
    <mergeCell ref="A1:A16"/>
    <mergeCell ref="J1:J19"/>
    <mergeCell ref="J27:J45"/>
    <mergeCell ref="A30:A45"/>
  </mergeCells>
  <printOptions horizontalCentered="1" verticalCentered="1"/>
  <pageMargins left="1" right="1" top="0.5" bottom="0.5" header="0" footer="0"/>
  <pageSetup scale="6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5"/>
  <sheetViews>
    <sheetView showZeros="0" view="pageBreakPreview" topLeftCell="A284" zoomScale="115" zoomScaleNormal="100" zoomScaleSheetLayoutView="115" workbookViewId="0">
      <selection activeCell="A284" sqref="A284"/>
    </sheetView>
  </sheetViews>
  <sheetFormatPr defaultColWidth="0" defaultRowHeight="11.25" customHeight="1" zeroHeight="1"/>
  <cols>
    <col min="1" max="1" width="3" style="1410" customWidth="1"/>
    <col min="2" max="3" width="5.5" style="1387" customWidth="1"/>
    <col min="4" max="4" width="4.33203125" style="1387" customWidth="1"/>
    <col min="5" max="5" width="38" style="1387" customWidth="1"/>
    <col min="6" max="12" width="13.83203125" style="357" customWidth="1"/>
    <col min="13" max="13" width="5.1640625" style="1387" customWidth="1"/>
    <col min="14" max="14" width="3" style="1410" customWidth="1"/>
    <col min="15" max="15" width="9.33203125" style="1387" customWidth="1"/>
    <col min="16" max="17" width="9.33203125" style="495" customWidth="1"/>
    <col min="18" max="16384" width="9.33203125" style="495" hidden="1"/>
  </cols>
  <sheetData>
    <row r="1" spans="1:17" s="1387" customFormat="1" ht="11.85" customHeight="1">
      <c r="A1" s="4050" t="s">
        <v>165</v>
      </c>
      <c r="B1" s="1384" t="s">
        <v>1909</v>
      </c>
      <c r="C1" s="1385"/>
      <c r="D1" s="1385"/>
      <c r="E1" s="1385"/>
      <c r="F1" s="2874"/>
      <c r="G1" s="2874"/>
      <c r="H1" s="2874"/>
      <c r="I1" s="2874"/>
      <c r="J1" s="2874"/>
      <c r="K1" s="2874"/>
      <c r="L1" s="2874"/>
      <c r="M1" s="1386"/>
      <c r="N1" s="4052" t="s">
        <v>1910</v>
      </c>
    </row>
    <row r="2" spans="1:17" s="1387" customFormat="1" ht="11.85" customHeight="1">
      <c r="A2" s="4051"/>
      <c r="B2" s="1388" t="s">
        <v>705</v>
      </c>
      <c r="C2" s="1389"/>
      <c r="D2" s="1389"/>
      <c r="E2" s="1389"/>
      <c r="F2" s="2875"/>
      <c r="G2" s="2875"/>
      <c r="H2" s="2875"/>
      <c r="I2" s="2875"/>
      <c r="J2" s="2875"/>
      <c r="K2" s="2875"/>
      <c r="L2" s="2875"/>
      <c r="M2" s="1390"/>
      <c r="N2" s="4052"/>
    </row>
    <row r="3" spans="1:17" s="1387" customFormat="1" ht="11.85" customHeight="1">
      <c r="A3" s="4051"/>
      <c r="B3" s="1391"/>
      <c r="C3" s="1392"/>
      <c r="D3" s="1392"/>
      <c r="E3" s="1392"/>
      <c r="F3" s="2529"/>
      <c r="G3" s="2529"/>
      <c r="H3" s="2529"/>
      <c r="I3" s="2529"/>
      <c r="J3" s="2529"/>
      <c r="K3" s="2529"/>
      <c r="L3" s="2529"/>
      <c r="M3" s="1393"/>
      <c r="N3" s="4052"/>
    </row>
    <row r="4" spans="1:17" s="1387" customFormat="1" ht="11.85" customHeight="1">
      <c r="A4" s="4051"/>
      <c r="B4" s="1394" t="s">
        <v>1911</v>
      </c>
      <c r="C4" s="1392"/>
      <c r="D4" s="1395"/>
      <c r="E4" s="1395"/>
      <c r="F4" s="364"/>
      <c r="G4" s="364"/>
      <c r="H4" s="364"/>
      <c r="I4" s="364"/>
      <c r="J4" s="364"/>
      <c r="K4" s="364"/>
      <c r="L4" s="364"/>
      <c r="M4" s="1396"/>
      <c r="N4" s="4052"/>
    </row>
    <row r="5" spans="1:17" s="1387" customFormat="1" ht="11.85" customHeight="1">
      <c r="A5" s="4051"/>
      <c r="B5" s="1394" t="s">
        <v>1912</v>
      </c>
      <c r="C5" s="1392"/>
      <c r="D5" s="1395"/>
      <c r="E5" s="1395"/>
      <c r="F5" s="364"/>
      <c r="G5" s="364"/>
      <c r="H5" s="364"/>
      <c r="I5" s="364"/>
      <c r="J5" s="364"/>
      <c r="K5" s="364"/>
      <c r="L5" s="364"/>
      <c r="M5" s="1396"/>
      <c r="N5" s="4052"/>
    </row>
    <row r="6" spans="1:17" s="1387" customFormat="1" ht="11.85" customHeight="1">
      <c r="A6" s="4051"/>
      <c r="B6" s="1397"/>
      <c r="C6" s="1398"/>
      <c r="D6" s="1398"/>
      <c r="E6" s="1398"/>
      <c r="F6" s="2876"/>
      <c r="G6" s="2876"/>
      <c r="H6" s="2876"/>
      <c r="I6" s="2876"/>
      <c r="J6" s="2876"/>
      <c r="K6" s="2876"/>
      <c r="L6" s="2876"/>
      <c r="M6" s="1399"/>
      <c r="N6" s="4052"/>
    </row>
    <row r="7" spans="1:17" s="1387" customFormat="1" ht="11.85" customHeight="1">
      <c r="A7" s="4051"/>
      <c r="B7" s="1400"/>
      <c r="C7" s="1401"/>
      <c r="D7" s="1402"/>
      <c r="E7" s="1403"/>
      <c r="F7" s="2877"/>
      <c r="G7" s="2877"/>
      <c r="H7" s="2877"/>
      <c r="I7" s="2877"/>
      <c r="J7" s="2877"/>
      <c r="K7" s="2877"/>
      <c r="L7" s="2877"/>
      <c r="M7" s="1404"/>
      <c r="N7" s="4052"/>
    </row>
    <row r="8" spans="1:17" s="1387" customFormat="1" ht="11.85" customHeight="1">
      <c r="A8" s="4051"/>
      <c r="B8" s="1400"/>
      <c r="C8" s="1401"/>
      <c r="D8" s="1402"/>
      <c r="E8" s="1403"/>
      <c r="F8" s="2877"/>
      <c r="G8" s="2877" t="s">
        <v>1913</v>
      </c>
      <c r="H8" s="2877"/>
      <c r="I8" s="2877"/>
      <c r="J8" s="2877" t="s">
        <v>1914</v>
      </c>
      <c r="K8" s="2877"/>
      <c r="L8" s="2877"/>
      <c r="M8" s="1404"/>
      <c r="N8" s="4052"/>
    </row>
    <row r="9" spans="1:17" s="1387" customFormat="1" ht="11.85" customHeight="1">
      <c r="A9" s="4051"/>
      <c r="B9" s="1400" t="s">
        <v>636</v>
      </c>
      <c r="C9" s="1401" t="s">
        <v>778</v>
      </c>
      <c r="D9" s="1402"/>
      <c r="E9" s="1403" t="s">
        <v>1915</v>
      </c>
      <c r="F9" s="2877" t="s">
        <v>1916</v>
      </c>
      <c r="G9" s="2877" t="s">
        <v>1917</v>
      </c>
      <c r="H9" s="2877" t="s">
        <v>1918</v>
      </c>
      <c r="I9" s="2877" t="s">
        <v>1919</v>
      </c>
      <c r="J9" s="2877" t="s">
        <v>1920</v>
      </c>
      <c r="K9" s="2877" t="s">
        <v>1921</v>
      </c>
      <c r="L9" s="2877" t="s">
        <v>1914</v>
      </c>
      <c r="M9" s="1404" t="s">
        <v>636</v>
      </c>
      <c r="N9" s="4052"/>
    </row>
    <row r="10" spans="1:17" s="1387" customFormat="1" ht="11.85" customHeight="1">
      <c r="A10" s="4051"/>
      <c r="B10" s="1400" t="s">
        <v>639</v>
      </c>
      <c r="C10" s="1401" t="s">
        <v>782</v>
      </c>
      <c r="D10" s="1402"/>
      <c r="E10" s="1403"/>
      <c r="F10" s="2877" t="s">
        <v>1922</v>
      </c>
      <c r="G10" s="2877" t="s">
        <v>1923</v>
      </c>
      <c r="H10" s="2877" t="s">
        <v>1924</v>
      </c>
      <c r="I10" s="2877"/>
      <c r="J10" s="2877" t="s">
        <v>1925</v>
      </c>
      <c r="K10" s="2877"/>
      <c r="L10" s="2877"/>
      <c r="M10" s="1404" t="s">
        <v>639</v>
      </c>
      <c r="N10" s="4052"/>
    </row>
    <row r="11" spans="1:17" s="1387" customFormat="1" ht="11.85" customHeight="1" thickBot="1">
      <c r="A11" s="4051"/>
      <c r="B11" s="1405"/>
      <c r="C11" s="1406"/>
      <c r="D11" s="1407"/>
      <c r="E11" s="1408" t="s">
        <v>648</v>
      </c>
      <c r="F11" s="2877" t="s">
        <v>649</v>
      </c>
      <c r="G11" s="2877" t="s">
        <v>650</v>
      </c>
      <c r="H11" s="2877" t="s">
        <v>651</v>
      </c>
      <c r="I11" s="2877" t="s">
        <v>652</v>
      </c>
      <c r="J11" s="2877" t="s">
        <v>653</v>
      </c>
      <c r="K11" s="2877" t="s">
        <v>1083</v>
      </c>
      <c r="L11" s="2877" t="s">
        <v>1084</v>
      </c>
      <c r="M11" s="1409"/>
      <c r="N11" s="4052"/>
    </row>
    <row r="12" spans="1:17" s="1387" customFormat="1" ht="11.85" customHeight="1">
      <c r="A12" s="1410"/>
      <c r="B12" s="1411"/>
      <c r="C12" s="1412"/>
      <c r="D12" s="1395" t="s">
        <v>1926</v>
      </c>
      <c r="E12" s="1392"/>
      <c r="F12" s="2878"/>
      <c r="G12" s="2879"/>
      <c r="H12" s="2879"/>
      <c r="I12" s="2879"/>
      <c r="J12" s="2879"/>
      <c r="K12" s="2879"/>
      <c r="L12" s="2880"/>
      <c r="M12" s="1396"/>
      <c r="N12" s="4052"/>
      <c r="P12" s="1413"/>
      <c r="Q12" s="1413"/>
    </row>
    <row r="13" spans="1:17" s="1387" customFormat="1" ht="11.25" customHeight="1">
      <c r="A13" s="1410"/>
      <c r="B13" s="1411"/>
      <c r="C13" s="1412"/>
      <c r="D13" s="1395" t="s">
        <v>1927</v>
      </c>
      <c r="E13" s="1392"/>
      <c r="F13" s="2881"/>
      <c r="G13" s="2882"/>
      <c r="H13" s="2882"/>
      <c r="I13" s="2882"/>
      <c r="J13" s="2882"/>
      <c r="K13" s="2882"/>
      <c r="L13" s="2883"/>
      <c r="M13" s="1396"/>
      <c r="N13" s="4052"/>
      <c r="P13" s="1413"/>
      <c r="Q13" s="1413"/>
    </row>
    <row r="14" spans="1:17" s="1387" customFormat="1" ht="11.25" customHeight="1">
      <c r="A14" s="1410"/>
      <c r="B14" s="1414">
        <v>1</v>
      </c>
      <c r="C14" s="1406"/>
      <c r="D14" s="1398"/>
      <c r="E14" s="1398" t="s">
        <v>1928</v>
      </c>
      <c r="F14" s="2884">
        <v>95801</v>
      </c>
      <c r="G14" s="2885">
        <v>13055</v>
      </c>
      <c r="H14" s="2886">
        <v>11794</v>
      </c>
      <c r="I14" s="2886">
        <v>28536</v>
      </c>
      <c r="J14" s="2887">
        <v>149186</v>
      </c>
      <c r="K14" s="2887"/>
      <c r="L14" s="2888">
        <v>149186</v>
      </c>
      <c r="M14" s="1415">
        <v>1</v>
      </c>
      <c r="N14" s="4052"/>
      <c r="P14" s="1413"/>
      <c r="Q14" s="1413"/>
    </row>
    <row r="15" spans="1:17" s="1387" customFormat="1" ht="11.25" customHeight="1">
      <c r="A15" s="1410"/>
      <c r="B15" s="1414">
        <v>2</v>
      </c>
      <c r="C15" s="1406"/>
      <c r="D15" s="1398"/>
      <c r="E15" s="1398" t="s">
        <v>1929</v>
      </c>
      <c r="F15" s="2884">
        <v>23556</v>
      </c>
      <c r="G15" s="2885">
        <v>3211</v>
      </c>
      <c r="H15" s="2886">
        <v>2900</v>
      </c>
      <c r="I15" s="2886">
        <v>7022</v>
      </c>
      <c r="J15" s="2887">
        <v>36689</v>
      </c>
      <c r="K15" s="2887"/>
      <c r="L15" s="2888">
        <v>36689</v>
      </c>
      <c r="M15" s="1415">
        <v>2</v>
      </c>
      <c r="N15" s="4052"/>
      <c r="P15" s="1413"/>
      <c r="Q15" s="1413"/>
    </row>
    <row r="16" spans="1:17" s="1387" customFormat="1" ht="11.25" customHeight="1">
      <c r="A16" s="1410"/>
      <c r="B16" s="1414">
        <v>3</v>
      </c>
      <c r="C16" s="1406"/>
      <c r="D16" s="1398"/>
      <c r="E16" s="1398" t="s">
        <v>1930</v>
      </c>
      <c r="F16" s="2884">
        <v>21985</v>
      </c>
      <c r="G16" s="2885">
        <v>2997</v>
      </c>
      <c r="H16" s="2886">
        <v>2705</v>
      </c>
      <c r="I16" s="2886">
        <v>6552</v>
      </c>
      <c r="J16" s="2887">
        <v>34239</v>
      </c>
      <c r="K16" s="2887"/>
      <c r="L16" s="2888">
        <v>34239</v>
      </c>
      <c r="M16" s="1415">
        <v>3</v>
      </c>
      <c r="N16" s="4052"/>
      <c r="P16" s="1413"/>
      <c r="Q16" s="1413"/>
    </row>
    <row r="17" spans="1:17" s="1387" customFormat="1" ht="11.25" customHeight="1">
      <c r="A17" s="1410"/>
      <c r="B17" s="1414">
        <v>4</v>
      </c>
      <c r="C17" s="1406"/>
      <c r="D17" s="1398"/>
      <c r="E17" s="1398" t="s">
        <v>1931</v>
      </c>
      <c r="F17" s="2884">
        <v>6281</v>
      </c>
      <c r="G17" s="2885">
        <v>857</v>
      </c>
      <c r="H17" s="2886">
        <v>773</v>
      </c>
      <c r="I17" s="2886">
        <v>1876</v>
      </c>
      <c r="J17" s="2887">
        <v>9787</v>
      </c>
      <c r="K17" s="2887"/>
      <c r="L17" s="2888">
        <v>9787</v>
      </c>
      <c r="M17" s="1415">
        <v>4</v>
      </c>
      <c r="N17" s="4052"/>
      <c r="O17" s="1416"/>
      <c r="P17" s="1413"/>
      <c r="Q17" s="1413"/>
    </row>
    <row r="18" spans="1:17" s="1387" customFormat="1" ht="11.25" customHeight="1">
      <c r="A18" s="1410"/>
      <c r="B18" s="1414">
        <v>5</v>
      </c>
      <c r="C18" s="1406"/>
      <c r="D18" s="1398"/>
      <c r="E18" s="1398" t="s">
        <v>1664</v>
      </c>
      <c r="F18" s="2884">
        <v>9423</v>
      </c>
      <c r="G18" s="2889">
        <v>1284</v>
      </c>
      <c r="H18" s="2886">
        <v>1160</v>
      </c>
      <c r="I18" s="2886">
        <v>2808</v>
      </c>
      <c r="J18" s="2887">
        <v>14675</v>
      </c>
      <c r="K18" s="2887"/>
      <c r="L18" s="2888">
        <v>14675</v>
      </c>
      <c r="M18" s="1415">
        <v>5</v>
      </c>
      <c r="N18" s="4052"/>
      <c r="P18" s="1413"/>
      <c r="Q18" s="1413"/>
    </row>
    <row r="19" spans="1:17" s="1387" customFormat="1" ht="11.25" customHeight="1">
      <c r="A19" s="1410"/>
      <c r="B19" s="1411"/>
      <c r="C19" s="1412"/>
      <c r="D19" s="1395" t="s">
        <v>1932</v>
      </c>
      <c r="E19" s="1392"/>
      <c r="F19" s="2890"/>
      <c r="G19" s="2891"/>
      <c r="H19" s="2891"/>
      <c r="I19" s="2891"/>
      <c r="J19" s="2892"/>
      <c r="K19" s="2892"/>
      <c r="L19" s="2893"/>
      <c r="M19" s="1396"/>
      <c r="N19" s="4052"/>
      <c r="P19" s="1413"/>
      <c r="Q19" s="1413"/>
    </row>
    <row r="20" spans="1:17" s="1387" customFormat="1" ht="11.25" customHeight="1">
      <c r="A20" s="1410"/>
      <c r="B20" s="1414">
        <v>6</v>
      </c>
      <c r="C20" s="1406"/>
      <c r="D20" s="1398"/>
      <c r="E20" s="1398" t="s">
        <v>1933</v>
      </c>
      <c r="F20" s="2884">
        <v>51329</v>
      </c>
      <c r="G20" s="2762">
        <v>269</v>
      </c>
      <c r="H20" s="2762">
        <v>27600</v>
      </c>
      <c r="I20" s="2762">
        <v>711</v>
      </c>
      <c r="J20" s="2887">
        <v>79909</v>
      </c>
      <c r="K20" s="2887"/>
      <c r="L20" s="2888">
        <v>79909</v>
      </c>
      <c r="M20" s="1415">
        <v>6</v>
      </c>
      <c r="N20" s="4052"/>
      <c r="P20" s="1413"/>
      <c r="Q20" s="1413"/>
    </row>
    <row r="21" spans="1:17" s="1387" customFormat="1" ht="11.25" customHeight="1">
      <c r="A21" s="1410"/>
      <c r="B21" s="1414">
        <v>7</v>
      </c>
      <c r="C21" s="1406"/>
      <c r="D21" s="1398"/>
      <c r="E21" s="1398" t="s">
        <v>1934</v>
      </c>
      <c r="F21" s="2884">
        <v>13638</v>
      </c>
      <c r="G21" s="2885">
        <v>71</v>
      </c>
      <c r="H21" s="2886">
        <v>7336</v>
      </c>
      <c r="I21" s="2886">
        <v>188</v>
      </c>
      <c r="J21" s="2887">
        <v>21233</v>
      </c>
      <c r="K21" s="2887"/>
      <c r="L21" s="2888">
        <v>21233</v>
      </c>
      <c r="M21" s="1415">
        <v>7</v>
      </c>
      <c r="N21" s="4052"/>
      <c r="P21" s="1413"/>
      <c r="Q21" s="1413"/>
    </row>
    <row r="22" spans="1:17" s="1387" customFormat="1" ht="11.25" customHeight="1">
      <c r="A22" s="1410"/>
      <c r="B22" s="1414">
        <v>8</v>
      </c>
      <c r="C22" s="1406"/>
      <c r="D22" s="1398"/>
      <c r="E22" s="1398" t="s">
        <v>1935</v>
      </c>
      <c r="F22" s="2884">
        <v>0</v>
      </c>
      <c r="G22" s="2885">
        <v>0</v>
      </c>
      <c r="H22" s="2886">
        <v>123</v>
      </c>
      <c r="I22" s="2886">
        <v>0</v>
      </c>
      <c r="J22" s="2887">
        <v>123</v>
      </c>
      <c r="K22" s="2887"/>
      <c r="L22" s="2888">
        <v>123</v>
      </c>
      <c r="M22" s="1415">
        <v>8</v>
      </c>
      <c r="N22" s="4052"/>
      <c r="P22" s="1413"/>
      <c r="Q22" s="1413"/>
    </row>
    <row r="23" spans="1:17" s="1387" customFormat="1" ht="11.25" customHeight="1">
      <c r="A23" s="1410"/>
      <c r="B23" s="1414">
        <v>9</v>
      </c>
      <c r="C23" s="1406"/>
      <c r="D23" s="1398"/>
      <c r="E23" s="1398" t="s">
        <v>1936</v>
      </c>
      <c r="F23" s="2884">
        <v>0</v>
      </c>
      <c r="G23" s="2885">
        <v>0</v>
      </c>
      <c r="H23" s="2886">
        <v>33</v>
      </c>
      <c r="I23" s="2886">
        <v>0</v>
      </c>
      <c r="J23" s="2887">
        <v>33</v>
      </c>
      <c r="K23" s="2887"/>
      <c r="L23" s="2888">
        <v>33</v>
      </c>
      <c r="M23" s="1415">
        <v>9</v>
      </c>
      <c r="N23" s="4053">
        <v>45</v>
      </c>
      <c r="P23" s="1413"/>
      <c r="Q23" s="1413"/>
    </row>
    <row r="24" spans="1:17" s="1387" customFormat="1" ht="11.25" customHeight="1">
      <c r="A24" s="1410"/>
      <c r="B24" s="1414">
        <v>10</v>
      </c>
      <c r="C24" s="1406"/>
      <c r="D24" s="1398"/>
      <c r="E24" s="1398" t="s">
        <v>1937</v>
      </c>
      <c r="F24" s="2884">
        <v>19345</v>
      </c>
      <c r="G24" s="2885">
        <v>624</v>
      </c>
      <c r="H24" s="2886">
        <v>12466</v>
      </c>
      <c r="I24" s="2886">
        <v>7159</v>
      </c>
      <c r="J24" s="2887">
        <v>39594</v>
      </c>
      <c r="K24" s="2887"/>
      <c r="L24" s="2888">
        <v>39594</v>
      </c>
      <c r="M24" s="1415">
        <v>10</v>
      </c>
      <c r="N24" s="4053"/>
      <c r="P24" s="1413"/>
      <c r="Q24" s="1413"/>
    </row>
    <row r="25" spans="1:17" s="1387" customFormat="1" ht="11.25" customHeight="1">
      <c r="A25" s="1410"/>
      <c r="B25" s="1414">
        <v>11</v>
      </c>
      <c r="C25" s="1406"/>
      <c r="D25" s="1398"/>
      <c r="E25" s="1398" t="s">
        <v>1938</v>
      </c>
      <c r="F25" s="2884">
        <v>5136</v>
      </c>
      <c r="G25" s="2885">
        <v>165</v>
      </c>
      <c r="H25" s="2886">
        <v>3314</v>
      </c>
      <c r="I25" s="2886">
        <v>1903</v>
      </c>
      <c r="J25" s="2887">
        <v>10518</v>
      </c>
      <c r="K25" s="2887"/>
      <c r="L25" s="2888">
        <v>10518</v>
      </c>
      <c r="M25" s="1415">
        <v>11</v>
      </c>
      <c r="N25" s="4053"/>
      <c r="P25" s="1413"/>
      <c r="Q25" s="1413"/>
    </row>
    <row r="26" spans="1:17" s="1387" customFormat="1" ht="11.25" customHeight="1">
      <c r="A26" s="1410"/>
      <c r="B26" s="1414">
        <v>12</v>
      </c>
      <c r="C26" s="1406"/>
      <c r="D26" s="1398"/>
      <c r="E26" s="1398" t="s">
        <v>1939</v>
      </c>
      <c r="F26" s="2884">
        <v>7652</v>
      </c>
      <c r="G26" s="2885">
        <v>766</v>
      </c>
      <c r="H26" s="2886">
        <v>1212</v>
      </c>
      <c r="I26" s="2886">
        <v>286</v>
      </c>
      <c r="J26" s="2887">
        <v>9916</v>
      </c>
      <c r="K26" s="2887"/>
      <c r="L26" s="2888">
        <v>9916</v>
      </c>
      <c r="M26" s="1415">
        <v>12</v>
      </c>
      <c r="N26" s="4053"/>
      <c r="P26" s="1413"/>
      <c r="Q26" s="1413"/>
    </row>
    <row r="27" spans="1:17" s="1387" customFormat="1" ht="11.25" customHeight="1">
      <c r="A27" s="1410"/>
      <c r="B27" s="1414">
        <v>13</v>
      </c>
      <c r="C27" s="1406"/>
      <c r="D27" s="1398"/>
      <c r="E27" s="1398" t="s">
        <v>1940</v>
      </c>
      <c r="F27" s="2884">
        <v>2028</v>
      </c>
      <c r="G27" s="2885">
        <v>203</v>
      </c>
      <c r="H27" s="2886">
        <v>313</v>
      </c>
      <c r="I27" s="2886">
        <v>76</v>
      </c>
      <c r="J27" s="2887">
        <v>2620</v>
      </c>
      <c r="K27" s="2887"/>
      <c r="L27" s="2888">
        <v>2620</v>
      </c>
      <c r="M27" s="1415">
        <v>13</v>
      </c>
      <c r="N27" s="4053"/>
      <c r="P27" s="1413"/>
      <c r="Q27" s="1413"/>
    </row>
    <row r="28" spans="1:17" s="1387" customFormat="1" ht="11.25" customHeight="1">
      <c r="A28" s="1410"/>
      <c r="B28" s="1414">
        <v>14</v>
      </c>
      <c r="C28" s="1406"/>
      <c r="D28" s="1398"/>
      <c r="E28" s="1398" t="s">
        <v>1941</v>
      </c>
      <c r="F28" s="2884">
        <v>117841</v>
      </c>
      <c r="G28" s="2885">
        <v>30112</v>
      </c>
      <c r="H28" s="2886">
        <v>63767</v>
      </c>
      <c r="I28" s="2886">
        <v>9946</v>
      </c>
      <c r="J28" s="2887">
        <v>221666</v>
      </c>
      <c r="K28" s="2887"/>
      <c r="L28" s="2888">
        <v>221666</v>
      </c>
      <c r="M28" s="1415">
        <v>14</v>
      </c>
      <c r="N28" s="4053"/>
      <c r="P28" s="1413"/>
      <c r="Q28" s="1413"/>
    </row>
    <row r="29" spans="1:17" s="1387" customFormat="1" ht="11.25" customHeight="1">
      <c r="A29" s="1410"/>
      <c r="B29" s="1414">
        <v>15</v>
      </c>
      <c r="C29" s="1406"/>
      <c r="D29" s="1398"/>
      <c r="E29" s="1398" t="s">
        <v>1942</v>
      </c>
      <c r="F29" s="2884">
        <v>31322</v>
      </c>
      <c r="G29" s="2885">
        <v>8007</v>
      </c>
      <c r="H29" s="2886">
        <v>16960</v>
      </c>
      <c r="I29" s="2886">
        <v>2644</v>
      </c>
      <c r="J29" s="2887">
        <v>58933</v>
      </c>
      <c r="K29" s="2887"/>
      <c r="L29" s="2888">
        <v>58933</v>
      </c>
      <c r="M29" s="1415">
        <v>15</v>
      </c>
      <c r="N29" s="4053"/>
      <c r="P29" s="1413"/>
      <c r="Q29" s="1413"/>
    </row>
    <row r="30" spans="1:17" s="1387" customFormat="1" ht="11.25" customHeight="1">
      <c r="A30" s="1410"/>
      <c r="B30" s="1414">
        <v>16</v>
      </c>
      <c r="C30" s="1406"/>
      <c r="D30" s="1398"/>
      <c r="E30" s="1398" t="s">
        <v>1943</v>
      </c>
      <c r="F30" s="2884">
        <v>5185</v>
      </c>
      <c r="G30" s="2885">
        <v>404</v>
      </c>
      <c r="H30" s="2886">
        <v>7719</v>
      </c>
      <c r="I30" s="2886">
        <v>921</v>
      </c>
      <c r="J30" s="2887">
        <v>14229</v>
      </c>
      <c r="K30" s="2887"/>
      <c r="L30" s="2888">
        <v>14229</v>
      </c>
      <c r="M30" s="1415">
        <v>16</v>
      </c>
      <c r="N30" s="4053"/>
      <c r="P30" s="1413"/>
      <c r="Q30" s="1413"/>
    </row>
    <row r="31" spans="1:17" s="1387" customFormat="1" ht="11.25" customHeight="1">
      <c r="A31" s="1410"/>
      <c r="B31" s="1414">
        <v>17</v>
      </c>
      <c r="C31" s="1406"/>
      <c r="D31" s="1398"/>
      <c r="E31" s="1398" t="s">
        <v>1944</v>
      </c>
      <c r="F31" s="2884">
        <v>1384</v>
      </c>
      <c r="G31" s="2885">
        <v>107</v>
      </c>
      <c r="H31" s="2886">
        <v>2052</v>
      </c>
      <c r="I31" s="2886">
        <v>245</v>
      </c>
      <c r="J31" s="2887">
        <v>3788</v>
      </c>
      <c r="K31" s="2887"/>
      <c r="L31" s="2888">
        <v>3788</v>
      </c>
      <c r="M31" s="1415">
        <v>17</v>
      </c>
      <c r="N31" s="4053"/>
      <c r="P31" s="1413"/>
      <c r="Q31" s="1413"/>
    </row>
    <row r="32" spans="1:17" s="1387" customFormat="1" ht="11.25" customHeight="1">
      <c r="A32" s="1410"/>
      <c r="B32" s="1414">
        <v>18</v>
      </c>
      <c r="C32" s="1406"/>
      <c r="D32" s="1398"/>
      <c r="E32" s="1398" t="s">
        <v>1945</v>
      </c>
      <c r="F32" s="2884">
        <v>0</v>
      </c>
      <c r="G32" s="2885">
        <v>0</v>
      </c>
      <c r="H32" s="2886">
        <v>0</v>
      </c>
      <c r="I32" s="2886">
        <v>0</v>
      </c>
      <c r="J32" s="2887">
        <v>0</v>
      </c>
      <c r="K32" s="2887"/>
      <c r="L32" s="2888">
        <v>0</v>
      </c>
      <c r="M32" s="1415">
        <v>18</v>
      </c>
      <c r="N32" s="4053"/>
      <c r="P32" s="1413"/>
      <c r="Q32" s="1413"/>
    </row>
    <row r="33" spans="1:17" s="1387" customFormat="1" ht="11.25" customHeight="1">
      <c r="A33" s="1410"/>
      <c r="B33" s="1414">
        <v>19</v>
      </c>
      <c r="C33" s="1406"/>
      <c r="D33" s="1398"/>
      <c r="E33" s="1398" t="s">
        <v>1946</v>
      </c>
      <c r="F33" s="2884">
        <v>0</v>
      </c>
      <c r="G33" s="2885">
        <v>0</v>
      </c>
      <c r="H33" s="2886">
        <v>0</v>
      </c>
      <c r="I33" s="2886">
        <v>0</v>
      </c>
      <c r="J33" s="2887">
        <v>0</v>
      </c>
      <c r="K33" s="2887"/>
      <c r="L33" s="2888">
        <v>0</v>
      </c>
      <c r="M33" s="1415">
        <v>19</v>
      </c>
      <c r="N33" s="4053"/>
      <c r="P33" s="1413"/>
      <c r="Q33" s="1413"/>
    </row>
    <row r="34" spans="1:17" s="1387" customFormat="1" ht="11.25" customHeight="1">
      <c r="A34" s="4054"/>
      <c r="B34" s="1414">
        <v>20</v>
      </c>
      <c r="C34" s="1406"/>
      <c r="D34" s="1398"/>
      <c r="E34" s="1398" t="s">
        <v>1947</v>
      </c>
      <c r="F34" s="2884">
        <v>0</v>
      </c>
      <c r="G34" s="2885">
        <v>0</v>
      </c>
      <c r="H34" s="2886">
        <v>0</v>
      </c>
      <c r="I34" s="2886">
        <v>0</v>
      </c>
      <c r="J34" s="2887">
        <v>0</v>
      </c>
      <c r="K34" s="2887"/>
      <c r="L34" s="2888">
        <v>0</v>
      </c>
      <c r="M34" s="1415">
        <v>20</v>
      </c>
      <c r="N34" s="4053"/>
      <c r="P34" s="1413"/>
      <c r="Q34" s="1413"/>
    </row>
    <row r="35" spans="1:17" s="1387" customFormat="1" ht="11.25" customHeight="1">
      <c r="A35" s="4054"/>
      <c r="B35" s="1414">
        <v>21</v>
      </c>
      <c r="C35" s="1406"/>
      <c r="D35" s="1398"/>
      <c r="E35" s="1398" t="s">
        <v>1948</v>
      </c>
      <c r="F35" s="2884">
        <v>47479</v>
      </c>
      <c r="G35" s="2885">
        <v>14208</v>
      </c>
      <c r="H35" s="2886">
        <v>20648</v>
      </c>
      <c r="I35" s="2886">
        <v>4098</v>
      </c>
      <c r="J35" s="2887">
        <v>86433</v>
      </c>
      <c r="K35" s="2887"/>
      <c r="L35" s="2888">
        <v>86433</v>
      </c>
      <c r="M35" s="1415">
        <v>21</v>
      </c>
      <c r="N35" s="4053"/>
      <c r="P35" s="1413"/>
      <c r="Q35" s="1413"/>
    </row>
    <row r="36" spans="1:17" s="1387" customFormat="1" ht="11.25" customHeight="1">
      <c r="A36" s="4054"/>
      <c r="B36" s="1414">
        <v>22</v>
      </c>
      <c r="C36" s="1406"/>
      <c r="D36" s="1398"/>
      <c r="E36" s="1398" t="s">
        <v>1949</v>
      </c>
      <c r="F36" s="2884">
        <v>12621</v>
      </c>
      <c r="G36" s="2885">
        <v>3779</v>
      </c>
      <c r="H36" s="2886">
        <v>5488</v>
      </c>
      <c r="I36" s="2886">
        <v>1090</v>
      </c>
      <c r="J36" s="2887">
        <v>22978</v>
      </c>
      <c r="K36" s="2887"/>
      <c r="L36" s="2888">
        <v>22978</v>
      </c>
      <c r="M36" s="1415">
        <v>22</v>
      </c>
      <c r="N36" s="4053"/>
      <c r="P36" s="1413"/>
      <c r="Q36" s="1413"/>
    </row>
    <row r="37" spans="1:17" s="1387" customFormat="1" ht="11.25" customHeight="1">
      <c r="A37" s="4054"/>
      <c r="B37" s="1414">
        <v>23</v>
      </c>
      <c r="C37" s="1406"/>
      <c r="D37" s="1398"/>
      <c r="E37" s="1398" t="s">
        <v>1581</v>
      </c>
      <c r="F37" s="2884">
        <v>21849</v>
      </c>
      <c r="G37" s="2885">
        <v>10873</v>
      </c>
      <c r="H37" s="2886">
        <v>-3337</v>
      </c>
      <c r="I37" s="2886">
        <v>9</v>
      </c>
      <c r="J37" s="2887">
        <v>29394</v>
      </c>
      <c r="K37" s="2887"/>
      <c r="L37" s="2888">
        <v>29394</v>
      </c>
      <c r="M37" s="1415">
        <v>23</v>
      </c>
      <c r="N37" s="4053"/>
      <c r="P37" s="1413"/>
      <c r="Q37" s="1413"/>
    </row>
    <row r="38" spans="1:17" s="1387" customFormat="1" ht="11.25" customHeight="1">
      <c r="A38" s="4054"/>
      <c r="B38" s="1414">
        <v>24</v>
      </c>
      <c r="C38" s="1406"/>
      <c r="D38" s="1398"/>
      <c r="E38" s="1398" t="s">
        <v>1950</v>
      </c>
      <c r="F38" s="2884">
        <v>109</v>
      </c>
      <c r="G38" s="2885">
        <v>44</v>
      </c>
      <c r="H38" s="2886">
        <v>621</v>
      </c>
      <c r="I38" s="2886">
        <v>0</v>
      </c>
      <c r="J38" s="2887">
        <v>774</v>
      </c>
      <c r="K38" s="2887"/>
      <c r="L38" s="2888">
        <v>774</v>
      </c>
      <c r="M38" s="1415">
        <v>24</v>
      </c>
      <c r="N38" s="4053"/>
      <c r="P38" s="1413"/>
      <c r="Q38" s="1413"/>
    </row>
    <row r="39" spans="1:17" s="1387" customFormat="1" ht="11.25" customHeight="1">
      <c r="A39" s="4054"/>
      <c r="B39" s="1414">
        <v>25</v>
      </c>
      <c r="C39" s="1406"/>
      <c r="D39" s="1398"/>
      <c r="E39" s="1398" t="s">
        <v>1951</v>
      </c>
      <c r="F39" s="2884">
        <v>1347</v>
      </c>
      <c r="G39" s="2885">
        <v>7</v>
      </c>
      <c r="H39" s="2886">
        <v>1736</v>
      </c>
      <c r="I39" s="2886">
        <v>0</v>
      </c>
      <c r="J39" s="2887">
        <v>3090</v>
      </c>
      <c r="K39" s="2887"/>
      <c r="L39" s="2888">
        <v>3090</v>
      </c>
      <c r="M39" s="1415">
        <v>25</v>
      </c>
      <c r="N39" s="4053"/>
      <c r="P39" s="1413"/>
      <c r="Q39" s="1413"/>
    </row>
    <row r="40" spans="1:17" s="1387" customFormat="1" ht="11.25" customHeight="1">
      <c r="A40" s="4054"/>
      <c r="B40" s="1414">
        <v>26</v>
      </c>
      <c r="C40" s="1406"/>
      <c r="D40" s="1398"/>
      <c r="E40" s="1398" t="s">
        <v>1952</v>
      </c>
      <c r="F40" s="2884">
        <v>357</v>
      </c>
      <c r="G40" s="2885">
        <v>2</v>
      </c>
      <c r="H40" s="2886">
        <v>462</v>
      </c>
      <c r="I40" s="2886">
        <v>0</v>
      </c>
      <c r="J40" s="2887">
        <v>821</v>
      </c>
      <c r="K40" s="2887"/>
      <c r="L40" s="2888">
        <v>821</v>
      </c>
      <c r="M40" s="1415">
        <v>26</v>
      </c>
      <c r="N40" s="4053"/>
      <c r="P40" s="1413"/>
      <c r="Q40" s="1413"/>
    </row>
    <row r="41" spans="1:17" s="1387" customFormat="1" ht="11.25" customHeight="1">
      <c r="A41" s="4054"/>
      <c r="B41" s="1414">
        <v>27</v>
      </c>
      <c r="C41" s="1406"/>
      <c r="D41" s="1398"/>
      <c r="E41" s="1398" t="s">
        <v>1953</v>
      </c>
      <c r="F41" s="2884">
        <v>319</v>
      </c>
      <c r="G41" s="2885">
        <v>766</v>
      </c>
      <c r="H41" s="2886">
        <v>30981</v>
      </c>
      <c r="I41" s="2886">
        <v>2</v>
      </c>
      <c r="J41" s="2887">
        <v>32068</v>
      </c>
      <c r="K41" s="2887"/>
      <c r="L41" s="2888">
        <v>32068</v>
      </c>
      <c r="M41" s="1415">
        <v>27</v>
      </c>
      <c r="N41" s="4053"/>
      <c r="P41" s="1413"/>
      <c r="Q41" s="1413"/>
    </row>
    <row r="42" spans="1:17" s="1387" customFormat="1" ht="11.25" customHeight="1">
      <c r="A42" s="4054"/>
      <c r="B42" s="1414">
        <v>28</v>
      </c>
      <c r="C42" s="1406"/>
      <c r="D42" s="1398"/>
      <c r="E42" s="1398" t="s">
        <v>1954</v>
      </c>
      <c r="F42" s="2884">
        <v>2080</v>
      </c>
      <c r="G42" s="2885">
        <v>1701</v>
      </c>
      <c r="H42" s="2886">
        <v>8805</v>
      </c>
      <c r="I42" s="2886">
        <v>0</v>
      </c>
      <c r="J42" s="2887">
        <v>12586</v>
      </c>
      <c r="K42" s="2887"/>
      <c r="L42" s="2888">
        <v>12586</v>
      </c>
      <c r="M42" s="1415">
        <v>28</v>
      </c>
      <c r="N42" s="4053"/>
      <c r="P42" s="1413"/>
      <c r="Q42" s="1413"/>
    </row>
    <row r="43" spans="1:17" s="1387" customFormat="1" ht="11.25" customHeight="1">
      <c r="A43" s="4054"/>
      <c r="B43" s="1414">
        <v>29</v>
      </c>
      <c r="C43" s="1406"/>
      <c r="D43" s="1398"/>
      <c r="E43" s="1398" t="s">
        <v>1955</v>
      </c>
      <c r="F43" s="2884">
        <v>480</v>
      </c>
      <c r="G43" s="2885">
        <v>393</v>
      </c>
      <c r="H43" s="2886">
        <v>2033</v>
      </c>
      <c r="I43" s="2886">
        <v>0</v>
      </c>
      <c r="J43" s="2887">
        <v>2906</v>
      </c>
      <c r="K43" s="2894" t="s">
        <v>1053</v>
      </c>
      <c r="L43" s="2888">
        <v>2906</v>
      </c>
      <c r="M43" s="1415">
        <v>29</v>
      </c>
      <c r="N43" s="4053"/>
      <c r="P43" s="1413"/>
      <c r="Q43" s="1413"/>
    </row>
    <row r="44" spans="1:17" s="1387" customFormat="1" ht="11.25" customHeight="1" thickBot="1">
      <c r="A44" s="4054"/>
      <c r="B44" s="1417">
        <v>30</v>
      </c>
      <c r="C44" s="1418"/>
      <c r="D44" s="1419"/>
      <c r="E44" s="1419" t="s">
        <v>1956</v>
      </c>
      <c r="F44" s="2895">
        <v>2774</v>
      </c>
      <c r="G44" s="2896">
        <v>2268</v>
      </c>
      <c r="H44" s="2897">
        <v>11741</v>
      </c>
      <c r="I44" s="2897">
        <v>0</v>
      </c>
      <c r="J44" s="2898">
        <v>16783</v>
      </c>
      <c r="K44" s="2898"/>
      <c r="L44" s="2899">
        <v>16783</v>
      </c>
      <c r="M44" s="1420">
        <v>30</v>
      </c>
      <c r="N44" s="4053"/>
      <c r="P44" s="1413"/>
      <c r="Q44" s="1413"/>
    </row>
    <row r="45" spans="1:17" s="1387" customFormat="1" ht="4.5" customHeight="1">
      <c r="A45" s="1421"/>
      <c r="B45" s="1422"/>
      <c r="C45" s="1395"/>
      <c r="D45" s="1395"/>
      <c r="E45" s="1395"/>
      <c r="F45" s="2900"/>
      <c r="G45" s="2900"/>
      <c r="H45" s="2900"/>
      <c r="I45" s="2900"/>
      <c r="J45" s="2900"/>
      <c r="K45" s="2900"/>
      <c r="L45" s="2900"/>
      <c r="M45" s="1422"/>
      <c r="N45" s="1423"/>
      <c r="P45" s="1413"/>
      <c r="Q45" s="1413"/>
    </row>
    <row r="46" spans="1:17" s="1387" customFormat="1" ht="24.75" customHeight="1">
      <c r="A46" s="4051"/>
      <c r="B46" s="1424" t="s">
        <v>1957</v>
      </c>
      <c r="C46" s="1425"/>
      <c r="D46" s="1425"/>
      <c r="E46" s="1425"/>
      <c r="F46" s="325"/>
      <c r="G46" s="325"/>
      <c r="H46" s="325"/>
      <c r="I46" s="325"/>
      <c r="J46" s="325"/>
      <c r="K46" s="325"/>
      <c r="L46" s="325"/>
      <c r="M46" s="1426"/>
      <c r="N46" s="4052">
        <v>46</v>
      </c>
      <c r="P46" s="1413"/>
      <c r="Q46" s="1413"/>
    </row>
    <row r="47" spans="1:17" s="1387" customFormat="1" ht="12" customHeight="1">
      <c r="A47" s="4051"/>
      <c r="B47" s="1427" t="s">
        <v>705</v>
      </c>
      <c r="C47" s="1428"/>
      <c r="D47" s="1428"/>
      <c r="E47" s="1428"/>
      <c r="F47" s="378"/>
      <c r="G47" s="378"/>
      <c r="H47" s="378"/>
      <c r="I47" s="378"/>
      <c r="J47" s="378"/>
      <c r="K47" s="378"/>
      <c r="L47" s="378"/>
      <c r="M47" s="1429"/>
      <c r="N47" s="4052"/>
      <c r="P47" s="1413"/>
      <c r="Q47" s="1413"/>
    </row>
    <row r="48" spans="1:17" s="1387" customFormat="1" ht="12" customHeight="1">
      <c r="A48" s="4051"/>
      <c r="B48" s="1430"/>
      <c r="C48" s="1431"/>
      <c r="D48" s="1431"/>
      <c r="E48" s="1431"/>
      <c r="F48" s="343"/>
      <c r="G48" s="343"/>
      <c r="H48" s="343"/>
      <c r="I48" s="343"/>
      <c r="J48" s="343"/>
      <c r="K48" s="343"/>
      <c r="L48" s="343"/>
      <c r="M48" s="1432"/>
      <c r="N48" s="4052"/>
      <c r="P48" s="1413"/>
      <c r="Q48" s="1413"/>
    </row>
    <row r="49" spans="1:17" s="1387" customFormat="1" ht="12" customHeight="1">
      <c r="A49" s="4051"/>
      <c r="B49" s="1433"/>
      <c r="C49" s="1434"/>
      <c r="D49" s="1435"/>
      <c r="E49" s="1436"/>
      <c r="F49" s="371"/>
      <c r="G49" s="371"/>
      <c r="H49" s="371"/>
      <c r="I49" s="371"/>
      <c r="J49" s="371"/>
      <c r="K49" s="371"/>
      <c r="L49" s="371"/>
      <c r="M49" s="1437"/>
      <c r="N49" s="4052"/>
      <c r="P49" s="1413"/>
      <c r="Q49" s="1413"/>
    </row>
    <row r="50" spans="1:17" s="1387" customFormat="1" ht="12" customHeight="1">
      <c r="A50" s="4051"/>
      <c r="B50" s="1433"/>
      <c r="C50" s="1434"/>
      <c r="D50" s="1435"/>
      <c r="E50" s="1436"/>
      <c r="F50" s="371"/>
      <c r="G50" s="371" t="s">
        <v>1913</v>
      </c>
      <c r="H50" s="371"/>
      <c r="I50" s="371"/>
      <c r="J50" s="371" t="s">
        <v>1914</v>
      </c>
      <c r="K50" s="371"/>
      <c r="L50" s="371"/>
      <c r="M50" s="1437"/>
      <c r="N50" s="4052"/>
      <c r="P50" s="1413"/>
      <c r="Q50" s="1413"/>
    </row>
    <row r="51" spans="1:17" s="1387" customFormat="1" ht="12" customHeight="1">
      <c r="A51" s="4051"/>
      <c r="B51" s="1433" t="s">
        <v>636</v>
      </c>
      <c r="C51" s="1434" t="s">
        <v>778</v>
      </c>
      <c r="D51" s="1435"/>
      <c r="E51" s="1436" t="s">
        <v>1915</v>
      </c>
      <c r="F51" s="371" t="s">
        <v>1916</v>
      </c>
      <c r="G51" s="371" t="s">
        <v>1917</v>
      </c>
      <c r="H51" s="371" t="s">
        <v>1918</v>
      </c>
      <c r="I51" s="371" t="s">
        <v>1919</v>
      </c>
      <c r="J51" s="371" t="s">
        <v>1920</v>
      </c>
      <c r="K51" s="371" t="s">
        <v>1921</v>
      </c>
      <c r="L51" s="371" t="s">
        <v>1914</v>
      </c>
      <c r="M51" s="1437" t="s">
        <v>636</v>
      </c>
      <c r="N51" s="4052"/>
      <c r="P51" s="1413"/>
      <c r="Q51" s="1413"/>
    </row>
    <row r="52" spans="1:17" s="1387" customFormat="1" ht="12" customHeight="1">
      <c r="A52" s="4051"/>
      <c r="B52" s="1433" t="s">
        <v>639</v>
      </c>
      <c r="C52" s="1434" t="s">
        <v>782</v>
      </c>
      <c r="D52" s="1435"/>
      <c r="E52" s="1436"/>
      <c r="F52" s="371" t="s">
        <v>1922</v>
      </c>
      <c r="G52" s="371" t="s">
        <v>1923</v>
      </c>
      <c r="H52" s="371" t="s">
        <v>1924</v>
      </c>
      <c r="I52" s="371"/>
      <c r="J52" s="371" t="s">
        <v>1925</v>
      </c>
      <c r="K52" s="371"/>
      <c r="L52" s="371"/>
      <c r="M52" s="1437" t="s">
        <v>639</v>
      </c>
      <c r="N52" s="4052"/>
      <c r="P52" s="1413"/>
      <c r="Q52" s="1413"/>
    </row>
    <row r="53" spans="1:17" s="1387" customFormat="1" ht="12" customHeight="1" thickBot="1">
      <c r="A53" s="4051"/>
      <c r="B53" s="1438"/>
      <c r="C53" s="1439"/>
      <c r="D53" s="1440"/>
      <c r="E53" s="1441" t="s">
        <v>648</v>
      </c>
      <c r="F53" s="371" t="s">
        <v>649</v>
      </c>
      <c r="G53" s="371" t="s">
        <v>650</v>
      </c>
      <c r="H53" s="371" t="s">
        <v>651</v>
      </c>
      <c r="I53" s="371" t="s">
        <v>652</v>
      </c>
      <c r="J53" s="371" t="s">
        <v>653</v>
      </c>
      <c r="K53" s="371" t="s">
        <v>1083</v>
      </c>
      <c r="L53" s="371" t="s">
        <v>1084</v>
      </c>
      <c r="M53" s="1442"/>
      <c r="N53" s="4052"/>
      <c r="P53" s="1413"/>
      <c r="Q53" s="1413"/>
    </row>
    <row r="54" spans="1:17" s="1387" customFormat="1" ht="12" customHeight="1">
      <c r="A54" s="4051"/>
      <c r="B54" s="1443"/>
      <c r="C54" s="1444"/>
      <c r="D54" s="526" t="s">
        <v>1958</v>
      </c>
      <c r="E54" s="1445"/>
      <c r="F54" s="2901"/>
      <c r="G54" s="2902"/>
      <c r="H54" s="2902"/>
      <c r="I54" s="2902"/>
      <c r="J54" s="2902"/>
      <c r="K54" s="2902"/>
      <c r="L54" s="2903"/>
      <c r="M54" s="1446"/>
      <c r="N54" s="4052"/>
      <c r="P54" s="1413"/>
      <c r="Q54" s="1413"/>
    </row>
    <row r="55" spans="1:17" s="1387" customFormat="1" ht="12" customHeight="1">
      <c r="A55" s="4051"/>
      <c r="B55" s="1447">
        <v>101</v>
      </c>
      <c r="C55" s="1448"/>
      <c r="D55" s="1449"/>
      <c r="E55" s="1431" t="s">
        <v>1959</v>
      </c>
      <c r="F55" s="2884">
        <v>1107</v>
      </c>
      <c r="G55" s="2885">
        <v>445</v>
      </c>
      <c r="H55" s="2886">
        <v>5874</v>
      </c>
      <c r="I55" s="2886">
        <v>0</v>
      </c>
      <c r="J55" s="2887">
        <v>7426</v>
      </c>
      <c r="K55" s="2904"/>
      <c r="L55" s="2888">
        <v>7426</v>
      </c>
      <c r="M55" s="1450">
        <v>101</v>
      </c>
      <c r="N55" s="4052"/>
      <c r="P55" s="1413"/>
      <c r="Q55" s="1413"/>
    </row>
    <row r="56" spans="1:17" s="1387" customFormat="1" ht="12" customHeight="1">
      <c r="A56" s="4051"/>
      <c r="B56" s="1447">
        <f t="shared" ref="B56:B66" si="0">B55+1</f>
        <v>102</v>
      </c>
      <c r="C56" s="1448"/>
      <c r="D56" s="1449"/>
      <c r="E56" s="1431" t="s">
        <v>1960</v>
      </c>
      <c r="F56" s="2884">
        <v>7788</v>
      </c>
      <c r="G56" s="2885">
        <v>1507</v>
      </c>
      <c r="H56" s="2886">
        <v>4530</v>
      </c>
      <c r="I56" s="2886">
        <v>3</v>
      </c>
      <c r="J56" s="2887">
        <v>13828</v>
      </c>
      <c r="K56" s="2904"/>
      <c r="L56" s="2888">
        <v>13828</v>
      </c>
      <c r="M56" s="1450">
        <f t="shared" ref="M56:M66" si="1">M55+1</f>
        <v>102</v>
      </c>
      <c r="N56" s="4052"/>
      <c r="P56" s="1413"/>
      <c r="Q56" s="1413"/>
    </row>
    <row r="57" spans="1:17" s="1387" customFormat="1" ht="12" customHeight="1">
      <c r="A57" s="4051"/>
      <c r="B57" s="1447">
        <f t="shared" si="0"/>
        <v>103</v>
      </c>
      <c r="C57" s="1448"/>
      <c r="D57" s="1449"/>
      <c r="E57" s="1431" t="s">
        <v>1961</v>
      </c>
      <c r="F57" s="2884">
        <v>0</v>
      </c>
      <c r="G57" s="2885">
        <v>0</v>
      </c>
      <c r="H57" s="2886">
        <v>0</v>
      </c>
      <c r="I57" s="2886">
        <v>0</v>
      </c>
      <c r="J57" s="2887">
        <v>0</v>
      </c>
      <c r="K57" s="2894" t="s">
        <v>1053</v>
      </c>
      <c r="L57" s="2888">
        <v>0</v>
      </c>
      <c r="M57" s="1450">
        <f t="shared" si="1"/>
        <v>103</v>
      </c>
      <c r="N57" s="4052"/>
      <c r="P57" s="1413"/>
      <c r="Q57" s="1413"/>
    </row>
    <row r="58" spans="1:17" s="1387" customFormat="1" ht="12" customHeight="1">
      <c r="A58" s="4051"/>
      <c r="B58" s="1447">
        <f t="shared" si="0"/>
        <v>104</v>
      </c>
      <c r="C58" s="1451"/>
      <c r="D58" s="1449"/>
      <c r="E58" s="1431" t="s">
        <v>1962</v>
      </c>
      <c r="F58" s="2884">
        <v>233</v>
      </c>
      <c r="G58" s="2885">
        <v>42</v>
      </c>
      <c r="H58" s="2886">
        <v>1331</v>
      </c>
      <c r="I58" s="2886">
        <v>0</v>
      </c>
      <c r="J58" s="2887">
        <v>1606</v>
      </c>
      <c r="K58" s="2894" t="s">
        <v>1053</v>
      </c>
      <c r="L58" s="2888">
        <v>1606</v>
      </c>
      <c r="M58" s="1450">
        <f t="shared" si="1"/>
        <v>104</v>
      </c>
      <c r="N58" s="4052"/>
      <c r="P58" s="1413"/>
      <c r="Q58" s="1413"/>
    </row>
    <row r="59" spans="1:17" s="1387" customFormat="1" ht="12" customHeight="1">
      <c r="A59" s="4051"/>
      <c r="B59" s="1447">
        <f t="shared" si="0"/>
        <v>105</v>
      </c>
      <c r="C59" s="1451"/>
      <c r="D59" s="1449"/>
      <c r="E59" s="1431" t="s">
        <v>1963</v>
      </c>
      <c r="F59" s="2884">
        <v>4849</v>
      </c>
      <c r="G59" s="2885">
        <v>1638</v>
      </c>
      <c r="H59" s="2886">
        <v>0</v>
      </c>
      <c r="I59" s="2886">
        <v>0</v>
      </c>
      <c r="J59" s="2887">
        <v>6487</v>
      </c>
      <c r="K59" s="2894" t="s">
        <v>1053</v>
      </c>
      <c r="L59" s="2888">
        <v>6487</v>
      </c>
      <c r="M59" s="1450">
        <f t="shared" si="1"/>
        <v>105</v>
      </c>
      <c r="N59" s="4052"/>
      <c r="P59" s="1413"/>
      <c r="Q59" s="1413"/>
    </row>
    <row r="60" spans="1:17" s="1387" customFormat="1" ht="12" customHeight="1">
      <c r="A60" s="4051"/>
      <c r="B60" s="1447">
        <f t="shared" si="0"/>
        <v>106</v>
      </c>
      <c r="C60" s="1451"/>
      <c r="D60" s="1449"/>
      <c r="E60" s="1431" t="s">
        <v>1580</v>
      </c>
      <c r="F60" s="2884">
        <v>0</v>
      </c>
      <c r="G60" s="2885">
        <v>603</v>
      </c>
      <c r="H60" s="2886">
        <v>1061</v>
      </c>
      <c r="I60" s="2886">
        <v>0</v>
      </c>
      <c r="J60" s="2887">
        <v>1664</v>
      </c>
      <c r="K60" s="2894" t="s">
        <v>1053</v>
      </c>
      <c r="L60" s="2888">
        <v>1664</v>
      </c>
      <c r="M60" s="1450">
        <f t="shared" si="1"/>
        <v>106</v>
      </c>
      <c r="N60" s="4052"/>
      <c r="P60" s="1413"/>
      <c r="Q60" s="1413"/>
    </row>
    <row r="61" spans="1:17" s="1387" customFormat="1" ht="12" customHeight="1">
      <c r="A61" s="4051"/>
      <c r="B61" s="1447">
        <f t="shared" si="0"/>
        <v>107</v>
      </c>
      <c r="C61" s="1451"/>
      <c r="D61" s="1449"/>
      <c r="E61" s="1431" t="s">
        <v>1964</v>
      </c>
      <c r="F61" s="2884">
        <v>0</v>
      </c>
      <c r="G61" s="2885">
        <v>0</v>
      </c>
      <c r="H61" s="2886">
        <v>0</v>
      </c>
      <c r="I61" s="2886">
        <v>0</v>
      </c>
      <c r="J61" s="2887">
        <v>0</v>
      </c>
      <c r="K61" s="2894" t="s">
        <v>1053</v>
      </c>
      <c r="L61" s="2888">
        <v>0</v>
      </c>
      <c r="M61" s="1450">
        <f t="shared" si="1"/>
        <v>107</v>
      </c>
      <c r="N61" s="4052"/>
      <c r="P61" s="1413"/>
      <c r="Q61" s="1413"/>
    </row>
    <row r="62" spans="1:17" s="1387" customFormat="1" ht="12" customHeight="1">
      <c r="A62" s="1410"/>
      <c r="B62" s="1447">
        <f t="shared" si="0"/>
        <v>108</v>
      </c>
      <c r="C62" s="1451"/>
      <c r="D62" s="1449"/>
      <c r="E62" s="1431" t="s">
        <v>1965</v>
      </c>
      <c r="F62" s="2884">
        <v>0</v>
      </c>
      <c r="G62" s="2885">
        <v>0</v>
      </c>
      <c r="H62" s="2886">
        <v>0</v>
      </c>
      <c r="I62" s="2886">
        <v>0</v>
      </c>
      <c r="J62" s="2887">
        <v>0</v>
      </c>
      <c r="K62" s="2894" t="s">
        <v>1053</v>
      </c>
      <c r="L62" s="2888">
        <v>0</v>
      </c>
      <c r="M62" s="1450">
        <f t="shared" si="1"/>
        <v>108</v>
      </c>
      <c r="N62" s="4052"/>
      <c r="P62" s="1413"/>
      <c r="Q62" s="1413"/>
    </row>
    <row r="63" spans="1:17" s="1387" customFormat="1" ht="12" customHeight="1">
      <c r="A63" s="1410"/>
      <c r="B63" s="1447">
        <f t="shared" si="0"/>
        <v>109</v>
      </c>
      <c r="C63" s="1451"/>
      <c r="D63" s="1449"/>
      <c r="E63" s="1431" t="s">
        <v>1586</v>
      </c>
      <c r="F63" s="2884">
        <v>2872</v>
      </c>
      <c r="G63" s="2885">
        <v>48932</v>
      </c>
      <c r="H63" s="2886">
        <v>8068</v>
      </c>
      <c r="I63" s="2886">
        <v>0</v>
      </c>
      <c r="J63" s="2887">
        <v>59872</v>
      </c>
      <c r="K63" s="2904"/>
      <c r="L63" s="2888">
        <v>59872</v>
      </c>
      <c r="M63" s="1450">
        <f t="shared" si="1"/>
        <v>109</v>
      </c>
      <c r="N63" s="4052"/>
      <c r="P63" s="1413"/>
      <c r="Q63" s="1413"/>
    </row>
    <row r="64" spans="1:17" s="1387" customFormat="1" ht="12" customHeight="1">
      <c r="A64" s="1410"/>
      <c r="B64" s="1447">
        <f t="shared" si="0"/>
        <v>110</v>
      </c>
      <c r="C64" s="1451"/>
      <c r="D64" s="1449"/>
      <c r="E64" s="1431" t="s">
        <v>1966</v>
      </c>
      <c r="F64" s="2884">
        <v>0</v>
      </c>
      <c r="G64" s="2885">
        <v>33948</v>
      </c>
      <c r="H64" s="2886">
        <v>4755</v>
      </c>
      <c r="I64" s="2886">
        <v>4106</v>
      </c>
      <c r="J64" s="2887">
        <v>42809</v>
      </c>
      <c r="K64" s="2904"/>
      <c r="L64" s="2888">
        <v>42809</v>
      </c>
      <c r="M64" s="1450">
        <f t="shared" si="1"/>
        <v>110</v>
      </c>
      <c r="N64" s="4052"/>
      <c r="P64" s="1413"/>
      <c r="Q64" s="1413"/>
    </row>
    <row r="65" spans="1:17" s="1387" customFormat="1" ht="12" customHeight="1">
      <c r="A65" s="1410"/>
      <c r="B65" s="1447">
        <f t="shared" si="0"/>
        <v>111</v>
      </c>
      <c r="C65" s="1451"/>
      <c r="D65" s="1449"/>
      <c r="E65" s="1431" t="s">
        <v>1967</v>
      </c>
      <c r="F65" s="2884">
        <v>8580</v>
      </c>
      <c r="G65" s="2885">
        <v>422</v>
      </c>
      <c r="H65" s="2886">
        <v>720</v>
      </c>
      <c r="I65" s="2886">
        <v>1217</v>
      </c>
      <c r="J65" s="2887">
        <v>10939</v>
      </c>
      <c r="K65" s="2904"/>
      <c r="L65" s="2888">
        <v>10939</v>
      </c>
      <c r="M65" s="1450">
        <f t="shared" si="1"/>
        <v>111</v>
      </c>
      <c r="N65" s="4052"/>
      <c r="P65" s="1413"/>
      <c r="Q65" s="1413"/>
    </row>
    <row r="66" spans="1:17" s="1387" customFormat="1" ht="12" customHeight="1">
      <c r="A66" s="1410"/>
      <c r="B66" s="1447">
        <f t="shared" si="0"/>
        <v>112</v>
      </c>
      <c r="C66" s="1451"/>
      <c r="D66" s="1449"/>
      <c r="E66" s="1431" t="s">
        <v>1968</v>
      </c>
      <c r="F66" s="2905" t="s">
        <v>1053</v>
      </c>
      <c r="G66" s="2894" t="s">
        <v>1053</v>
      </c>
      <c r="H66" s="2894" t="s">
        <v>1053</v>
      </c>
      <c r="I66" s="2886">
        <v>137785</v>
      </c>
      <c r="J66" s="2887">
        <v>137785</v>
      </c>
      <c r="K66" s="2904"/>
      <c r="L66" s="2888">
        <v>137785</v>
      </c>
      <c r="M66" s="1450">
        <f t="shared" si="1"/>
        <v>112</v>
      </c>
      <c r="N66" s="4052"/>
      <c r="P66" s="1413"/>
      <c r="Q66" s="1413"/>
    </row>
    <row r="67" spans="1:17" s="1387" customFormat="1" ht="12" customHeight="1">
      <c r="A67" s="1410"/>
      <c r="B67" s="1447">
        <v>113</v>
      </c>
      <c r="C67" s="1451"/>
      <c r="D67" s="1449"/>
      <c r="E67" s="1431" t="s">
        <v>1969</v>
      </c>
      <c r="F67" s="2906" t="s">
        <v>1053</v>
      </c>
      <c r="G67" s="2894" t="s">
        <v>1053</v>
      </c>
      <c r="H67" s="2894" t="s">
        <v>1053</v>
      </c>
      <c r="I67" s="2886">
        <v>36872</v>
      </c>
      <c r="J67" s="2887">
        <v>36872</v>
      </c>
      <c r="K67" s="2904"/>
      <c r="L67" s="2888">
        <v>36872</v>
      </c>
      <c r="M67" s="1450">
        <v>113</v>
      </c>
      <c r="N67" s="4052"/>
      <c r="P67" s="1413"/>
      <c r="Q67" s="1413"/>
    </row>
    <row r="68" spans="1:17" s="1387" customFormat="1" ht="12" customHeight="1">
      <c r="A68" s="1410"/>
      <c r="B68" s="1447">
        <f t="shared" ref="B68:B83" si="2">B67+1</f>
        <v>114</v>
      </c>
      <c r="C68" s="1451"/>
      <c r="D68" s="1449"/>
      <c r="E68" s="1431" t="s">
        <v>1970</v>
      </c>
      <c r="F68" s="2906" t="s">
        <v>1053</v>
      </c>
      <c r="G68" s="2894" t="s">
        <v>1053</v>
      </c>
      <c r="H68" s="2894" t="s">
        <v>1053</v>
      </c>
      <c r="I68" s="2886">
        <v>19407</v>
      </c>
      <c r="J68" s="2887">
        <v>19407</v>
      </c>
      <c r="K68" s="2904"/>
      <c r="L68" s="2888">
        <v>19407</v>
      </c>
      <c r="M68" s="1450">
        <f t="shared" ref="M68:M83" si="3">M67+1</f>
        <v>114</v>
      </c>
      <c r="N68" s="1410"/>
      <c r="P68" s="1413"/>
      <c r="Q68" s="1413"/>
    </row>
    <row r="69" spans="1:17" s="1387" customFormat="1" ht="12" customHeight="1">
      <c r="A69" s="1410"/>
      <c r="B69" s="1447">
        <f t="shared" si="2"/>
        <v>115</v>
      </c>
      <c r="C69" s="1451"/>
      <c r="D69" s="1449"/>
      <c r="E69" s="1431" t="s">
        <v>1971</v>
      </c>
      <c r="F69" s="2906" t="s">
        <v>1053</v>
      </c>
      <c r="G69" s="2894" t="s">
        <v>1053</v>
      </c>
      <c r="H69" s="2894" t="s">
        <v>1053</v>
      </c>
      <c r="I69" s="2886">
        <v>10842</v>
      </c>
      <c r="J69" s="2887">
        <v>10842</v>
      </c>
      <c r="K69" s="2904"/>
      <c r="L69" s="2888">
        <v>10842</v>
      </c>
      <c r="M69" s="1450">
        <f t="shared" si="3"/>
        <v>115</v>
      </c>
      <c r="N69" s="4053" t="s">
        <v>1972</v>
      </c>
      <c r="P69" s="1413"/>
      <c r="Q69" s="1413"/>
    </row>
    <row r="70" spans="1:17" s="1387" customFormat="1" ht="12" customHeight="1">
      <c r="A70" s="1410"/>
      <c r="B70" s="1447">
        <f t="shared" si="2"/>
        <v>116</v>
      </c>
      <c r="C70" s="1451"/>
      <c r="D70" s="1449"/>
      <c r="E70" s="1431" t="s">
        <v>1973</v>
      </c>
      <c r="F70" s="2906" t="s">
        <v>1053</v>
      </c>
      <c r="G70" s="2894" t="s">
        <v>1053</v>
      </c>
      <c r="H70" s="2894" t="s">
        <v>1053</v>
      </c>
      <c r="I70" s="2886">
        <v>2794</v>
      </c>
      <c r="J70" s="2887">
        <v>2794</v>
      </c>
      <c r="K70" s="2904"/>
      <c r="L70" s="2888">
        <v>2794</v>
      </c>
      <c r="M70" s="1450">
        <f t="shared" si="3"/>
        <v>116</v>
      </c>
      <c r="N70" s="4053"/>
      <c r="P70" s="1413"/>
      <c r="Q70" s="1413"/>
    </row>
    <row r="71" spans="1:17" s="1387" customFormat="1" ht="12" customHeight="1">
      <c r="A71" s="1410"/>
      <c r="B71" s="1447">
        <f t="shared" si="2"/>
        <v>117</v>
      </c>
      <c r="C71" s="1451"/>
      <c r="D71" s="1449"/>
      <c r="E71" s="1431" t="s">
        <v>1974</v>
      </c>
      <c r="F71" s="2906" t="s">
        <v>1053</v>
      </c>
      <c r="G71" s="2894" t="s">
        <v>1053</v>
      </c>
      <c r="H71" s="2894" t="s">
        <v>1053</v>
      </c>
      <c r="I71" s="2886">
        <v>2794</v>
      </c>
      <c r="J71" s="2887">
        <v>2794</v>
      </c>
      <c r="K71" s="2904"/>
      <c r="L71" s="2888">
        <v>2794</v>
      </c>
      <c r="M71" s="1450">
        <f t="shared" si="3"/>
        <v>117</v>
      </c>
      <c r="N71" s="4053"/>
      <c r="P71" s="1413"/>
      <c r="Q71" s="1413"/>
    </row>
    <row r="72" spans="1:17" s="1387" customFormat="1" ht="12" customHeight="1">
      <c r="A72" s="4054" t="s">
        <v>165</v>
      </c>
      <c r="B72" s="1447">
        <f t="shared" si="2"/>
        <v>118</v>
      </c>
      <c r="C72" s="1441" t="s">
        <v>933</v>
      </c>
      <c r="D72" s="1449"/>
      <c r="E72" s="1431" t="s">
        <v>1975</v>
      </c>
      <c r="F72" s="2906" t="s">
        <v>1053</v>
      </c>
      <c r="G72" s="2894" t="s">
        <v>1053</v>
      </c>
      <c r="H72" s="2886">
        <v>1951</v>
      </c>
      <c r="I72" s="2894" t="s">
        <v>1053</v>
      </c>
      <c r="J72" s="2887">
        <v>1951</v>
      </c>
      <c r="K72" s="2904"/>
      <c r="L72" s="2888">
        <v>1951</v>
      </c>
      <c r="M72" s="1450">
        <f t="shared" si="3"/>
        <v>118</v>
      </c>
      <c r="N72" s="4053"/>
      <c r="P72" s="1413"/>
      <c r="Q72" s="1413"/>
    </row>
    <row r="73" spans="1:17" s="1387" customFormat="1" ht="12" customHeight="1">
      <c r="A73" s="4054"/>
      <c r="B73" s="1447">
        <f t="shared" si="2"/>
        <v>119</v>
      </c>
      <c r="C73" s="1441" t="s">
        <v>933</v>
      </c>
      <c r="D73" s="1449"/>
      <c r="E73" s="1431" t="s">
        <v>1976</v>
      </c>
      <c r="F73" s="2906" t="s">
        <v>1053</v>
      </c>
      <c r="G73" s="2894" t="s">
        <v>1053</v>
      </c>
      <c r="H73" s="2886">
        <v>519</v>
      </c>
      <c r="I73" s="2894" t="s">
        <v>1053</v>
      </c>
      <c r="J73" s="2887">
        <v>519</v>
      </c>
      <c r="K73" s="2904"/>
      <c r="L73" s="2888">
        <v>519</v>
      </c>
      <c r="M73" s="1450">
        <f t="shared" si="3"/>
        <v>119</v>
      </c>
      <c r="N73" s="4053"/>
      <c r="P73" s="1413"/>
      <c r="Q73" s="1413"/>
    </row>
    <row r="74" spans="1:17" s="1387" customFormat="1" ht="12" customHeight="1">
      <c r="A74" s="4054"/>
      <c r="B74" s="1447">
        <f t="shared" si="2"/>
        <v>120</v>
      </c>
      <c r="C74" s="1441" t="s">
        <v>933</v>
      </c>
      <c r="D74" s="1449"/>
      <c r="E74" s="1431" t="s">
        <v>1977</v>
      </c>
      <c r="F74" s="2906" t="s">
        <v>1053</v>
      </c>
      <c r="G74" s="2894" t="s">
        <v>1053</v>
      </c>
      <c r="H74" s="2886">
        <v>0</v>
      </c>
      <c r="I74" s="2894" t="s">
        <v>1053</v>
      </c>
      <c r="J74" s="2887">
        <v>0</v>
      </c>
      <c r="K74" s="2904"/>
      <c r="L74" s="2888">
        <v>0</v>
      </c>
      <c r="M74" s="1450">
        <f t="shared" si="3"/>
        <v>120</v>
      </c>
      <c r="N74" s="4053"/>
      <c r="P74" s="1413"/>
      <c r="Q74" s="1413"/>
    </row>
    <row r="75" spans="1:17" s="1387" customFormat="1" ht="12" customHeight="1">
      <c r="A75" s="4054"/>
      <c r="B75" s="1447">
        <f t="shared" si="2"/>
        <v>121</v>
      </c>
      <c r="C75" s="1441" t="s">
        <v>933</v>
      </c>
      <c r="D75" s="1449"/>
      <c r="E75" s="1431" t="s">
        <v>1978</v>
      </c>
      <c r="F75" s="2906" t="s">
        <v>1053</v>
      </c>
      <c r="G75" s="2894" t="s">
        <v>1053</v>
      </c>
      <c r="H75" s="2886">
        <v>0</v>
      </c>
      <c r="I75" s="2894" t="s">
        <v>1053</v>
      </c>
      <c r="J75" s="2887">
        <v>0</v>
      </c>
      <c r="K75" s="2894"/>
      <c r="L75" s="2888">
        <v>0</v>
      </c>
      <c r="M75" s="1450">
        <f t="shared" si="3"/>
        <v>121</v>
      </c>
      <c r="N75" s="4053"/>
      <c r="P75" s="1413"/>
      <c r="Q75" s="1413"/>
    </row>
    <row r="76" spans="1:17" s="1387" customFormat="1" ht="12" customHeight="1">
      <c r="A76" s="4054"/>
      <c r="B76" s="1447">
        <f t="shared" si="2"/>
        <v>122</v>
      </c>
      <c r="C76" s="1441" t="s">
        <v>933</v>
      </c>
      <c r="D76" s="1449"/>
      <c r="E76" s="1431" t="s">
        <v>1979</v>
      </c>
      <c r="F76" s="2906" t="s">
        <v>1053</v>
      </c>
      <c r="G76" s="2894" t="s">
        <v>1053</v>
      </c>
      <c r="H76" s="2886">
        <v>0</v>
      </c>
      <c r="I76" s="2894" t="s">
        <v>1053</v>
      </c>
      <c r="J76" s="2887">
        <v>0</v>
      </c>
      <c r="K76" s="2894"/>
      <c r="L76" s="2888">
        <v>0</v>
      </c>
      <c r="M76" s="1450">
        <f t="shared" si="3"/>
        <v>122</v>
      </c>
      <c r="N76" s="4053"/>
      <c r="P76" s="1413"/>
      <c r="Q76" s="1413"/>
    </row>
    <row r="77" spans="1:17" s="1387" customFormat="1" ht="12" customHeight="1">
      <c r="A77" s="4054"/>
      <c r="B77" s="1447">
        <f t="shared" si="2"/>
        <v>123</v>
      </c>
      <c r="C77" s="1441" t="s">
        <v>933</v>
      </c>
      <c r="D77" s="1449"/>
      <c r="E77" s="1431" t="s">
        <v>1980</v>
      </c>
      <c r="F77" s="2906" t="s">
        <v>1053</v>
      </c>
      <c r="G77" s="2894" t="s">
        <v>1053</v>
      </c>
      <c r="H77" s="2886">
        <v>0</v>
      </c>
      <c r="I77" s="2894" t="s">
        <v>1053</v>
      </c>
      <c r="J77" s="2887">
        <v>0</v>
      </c>
      <c r="K77" s="2894"/>
      <c r="L77" s="2888">
        <v>0</v>
      </c>
      <c r="M77" s="1450">
        <f t="shared" si="3"/>
        <v>123</v>
      </c>
      <c r="N77" s="4053"/>
      <c r="P77" s="1413"/>
      <c r="Q77" s="1413"/>
    </row>
    <row r="78" spans="1:17" s="1387" customFormat="1" ht="12" customHeight="1">
      <c r="A78" s="4054"/>
      <c r="B78" s="1447">
        <f t="shared" si="2"/>
        <v>124</v>
      </c>
      <c r="C78" s="1451"/>
      <c r="D78" s="1449"/>
      <c r="E78" s="1431" t="s">
        <v>1981</v>
      </c>
      <c r="F78" s="2906" t="s">
        <v>1053</v>
      </c>
      <c r="G78" s="2894" t="s">
        <v>1053</v>
      </c>
      <c r="H78" s="2886">
        <v>8237</v>
      </c>
      <c r="I78" s="2894" t="s">
        <v>1053</v>
      </c>
      <c r="J78" s="2887">
        <v>8237</v>
      </c>
      <c r="K78" s="2904"/>
      <c r="L78" s="2888">
        <v>8237</v>
      </c>
      <c r="M78" s="1450">
        <f t="shared" si="3"/>
        <v>124</v>
      </c>
      <c r="N78" s="4053"/>
      <c r="P78" s="1413"/>
      <c r="Q78" s="1413"/>
    </row>
    <row r="79" spans="1:17" s="1387" customFormat="1" ht="12" customHeight="1">
      <c r="A79" s="4054"/>
      <c r="B79" s="1447">
        <f t="shared" si="2"/>
        <v>125</v>
      </c>
      <c r="C79" s="1451"/>
      <c r="D79" s="1449"/>
      <c r="E79" s="1431" t="s">
        <v>1982</v>
      </c>
      <c r="F79" s="2906" t="s">
        <v>1053</v>
      </c>
      <c r="G79" s="2894" t="s">
        <v>1053</v>
      </c>
      <c r="H79" s="2886">
        <v>634</v>
      </c>
      <c r="I79" s="2894" t="s">
        <v>1053</v>
      </c>
      <c r="J79" s="2887">
        <v>634</v>
      </c>
      <c r="K79" s="2904"/>
      <c r="L79" s="2888">
        <v>634</v>
      </c>
      <c r="M79" s="1450">
        <f t="shared" si="3"/>
        <v>125</v>
      </c>
      <c r="N79" s="4053"/>
      <c r="P79" s="1413"/>
      <c r="Q79" s="1413"/>
    </row>
    <row r="80" spans="1:17" s="1387" customFormat="1" ht="12" customHeight="1">
      <c r="A80" s="4054"/>
      <c r="B80" s="1447">
        <f t="shared" si="2"/>
        <v>126</v>
      </c>
      <c r="C80" s="1451"/>
      <c r="D80" s="1449"/>
      <c r="E80" s="1431" t="s">
        <v>1983</v>
      </c>
      <c r="F80" s="2906" t="s">
        <v>1053</v>
      </c>
      <c r="G80" s="2894" t="s">
        <v>1053</v>
      </c>
      <c r="H80" s="2886">
        <v>181</v>
      </c>
      <c r="I80" s="2894" t="s">
        <v>1053</v>
      </c>
      <c r="J80" s="2887">
        <v>181</v>
      </c>
      <c r="K80" s="2904"/>
      <c r="L80" s="2888">
        <v>181</v>
      </c>
      <c r="M80" s="1450">
        <f t="shared" si="3"/>
        <v>126</v>
      </c>
      <c r="N80" s="4053"/>
      <c r="P80" s="1413"/>
      <c r="Q80" s="1413"/>
    </row>
    <row r="81" spans="1:17" s="1387" customFormat="1" ht="12" customHeight="1">
      <c r="A81" s="4054"/>
      <c r="B81" s="1447">
        <f t="shared" si="2"/>
        <v>127</v>
      </c>
      <c r="C81" s="1451"/>
      <c r="D81" s="1449"/>
      <c r="E81" s="1431" t="s">
        <v>1984</v>
      </c>
      <c r="F81" s="2906" t="s">
        <v>1053</v>
      </c>
      <c r="G81" s="2894" t="s">
        <v>1053</v>
      </c>
      <c r="H81" s="2886">
        <v>-16412</v>
      </c>
      <c r="I81" s="2894" t="s">
        <v>1053</v>
      </c>
      <c r="J81" s="2887">
        <v>-16412</v>
      </c>
      <c r="K81" s="2894"/>
      <c r="L81" s="2888">
        <v>-16412</v>
      </c>
      <c r="M81" s="1450">
        <f t="shared" si="3"/>
        <v>127</v>
      </c>
      <c r="N81" s="4053"/>
      <c r="P81" s="1413"/>
      <c r="Q81" s="1413"/>
    </row>
    <row r="82" spans="1:17" s="1387" customFormat="1" ht="12" customHeight="1">
      <c r="A82" s="4054"/>
      <c r="B82" s="1447">
        <f t="shared" si="2"/>
        <v>128</v>
      </c>
      <c r="C82" s="1451"/>
      <c r="D82" s="1449"/>
      <c r="E82" s="1431" t="s">
        <v>1985</v>
      </c>
      <c r="F82" s="2906" t="s">
        <v>1053</v>
      </c>
      <c r="G82" s="2894" t="s">
        <v>1053</v>
      </c>
      <c r="H82" s="2886">
        <v>-1509</v>
      </c>
      <c r="I82" s="2894" t="s">
        <v>1053</v>
      </c>
      <c r="J82" s="2887">
        <v>-1509</v>
      </c>
      <c r="K82" s="2894"/>
      <c r="L82" s="2888">
        <v>-1509</v>
      </c>
      <c r="M82" s="1450">
        <f t="shared" si="3"/>
        <v>128</v>
      </c>
      <c r="N82" s="4053"/>
      <c r="P82" s="1413"/>
      <c r="Q82" s="1413"/>
    </row>
    <row r="83" spans="1:17" s="1387" customFormat="1" ht="12" customHeight="1">
      <c r="A83" s="4054"/>
      <c r="B83" s="1447">
        <f t="shared" si="2"/>
        <v>129</v>
      </c>
      <c r="C83" s="1451"/>
      <c r="D83" s="1449"/>
      <c r="E83" s="1431" t="s">
        <v>1986</v>
      </c>
      <c r="F83" s="2906" t="s">
        <v>1053</v>
      </c>
      <c r="G83" s="2894" t="s">
        <v>1053</v>
      </c>
      <c r="H83" s="2886">
        <v>-944</v>
      </c>
      <c r="I83" s="2894" t="s">
        <v>1053</v>
      </c>
      <c r="J83" s="2887">
        <v>-944</v>
      </c>
      <c r="K83" s="2894"/>
      <c r="L83" s="2888">
        <v>-944</v>
      </c>
      <c r="M83" s="1450">
        <f t="shared" si="3"/>
        <v>129</v>
      </c>
      <c r="N83" s="4053"/>
      <c r="P83" s="1413"/>
      <c r="Q83" s="1413"/>
    </row>
    <row r="84" spans="1:17" s="1387" customFormat="1" ht="12" customHeight="1">
      <c r="A84" s="4054"/>
      <c r="B84" s="1447">
        <f>B83+1</f>
        <v>130</v>
      </c>
      <c r="C84" s="1441" t="s">
        <v>933</v>
      </c>
      <c r="D84" s="1449"/>
      <c r="E84" s="1431" t="s">
        <v>1987</v>
      </c>
      <c r="F84" s="2906" t="s">
        <v>1053</v>
      </c>
      <c r="G84" s="2894" t="s">
        <v>1053</v>
      </c>
      <c r="H84" s="2886">
        <v>0</v>
      </c>
      <c r="I84" s="2894" t="s">
        <v>1053</v>
      </c>
      <c r="J84" s="2887">
        <v>0</v>
      </c>
      <c r="K84" s="2904"/>
      <c r="L84" s="2888">
        <v>0</v>
      </c>
      <c r="M84" s="1450">
        <f>M83+1</f>
        <v>130</v>
      </c>
      <c r="N84" s="4053"/>
      <c r="P84" s="1413"/>
      <c r="Q84" s="1413"/>
    </row>
    <row r="85" spans="1:17" s="1387" customFormat="1" ht="12" customHeight="1">
      <c r="A85" s="4054"/>
      <c r="B85" s="1447">
        <f>B84+1</f>
        <v>131</v>
      </c>
      <c r="C85" s="1441" t="s">
        <v>933</v>
      </c>
      <c r="D85" s="1449"/>
      <c r="E85" s="1431" t="s">
        <v>1988</v>
      </c>
      <c r="F85" s="2906" t="s">
        <v>1053</v>
      </c>
      <c r="G85" s="2894" t="s">
        <v>1053</v>
      </c>
      <c r="H85" s="2886">
        <v>0</v>
      </c>
      <c r="I85" s="2894" t="s">
        <v>1053</v>
      </c>
      <c r="J85" s="2887">
        <v>0</v>
      </c>
      <c r="K85" s="2904"/>
      <c r="L85" s="2888">
        <v>0</v>
      </c>
      <c r="M85" s="1450">
        <f>M84+1</f>
        <v>131</v>
      </c>
      <c r="N85" s="4053"/>
      <c r="P85" s="1413"/>
      <c r="Q85" s="1413"/>
    </row>
    <row r="86" spans="1:17" s="1387" customFormat="1" ht="12" customHeight="1">
      <c r="A86" s="4054"/>
      <c r="B86" s="1447">
        <f>B85+1</f>
        <v>132</v>
      </c>
      <c r="C86" s="1441" t="s">
        <v>933</v>
      </c>
      <c r="D86" s="1449"/>
      <c r="E86" s="1431" t="s">
        <v>1989</v>
      </c>
      <c r="F86" s="2906" t="s">
        <v>1053</v>
      </c>
      <c r="G86" s="2894" t="s">
        <v>1053</v>
      </c>
      <c r="H86" s="2886">
        <v>0</v>
      </c>
      <c r="I86" s="2894" t="s">
        <v>1053</v>
      </c>
      <c r="J86" s="2887">
        <v>0</v>
      </c>
      <c r="K86" s="2904"/>
      <c r="L86" s="2888">
        <v>0</v>
      </c>
      <c r="M86" s="1450">
        <f>M85+1</f>
        <v>132</v>
      </c>
      <c r="N86" s="4053"/>
      <c r="P86" s="1413"/>
      <c r="Q86" s="1413"/>
    </row>
    <row r="87" spans="1:17" s="1387" customFormat="1" ht="12" customHeight="1" thickBot="1">
      <c r="A87" s="4054"/>
      <c r="B87" s="1452">
        <f>B86+1</f>
        <v>133</v>
      </c>
      <c r="C87" s="1453" t="s">
        <v>933</v>
      </c>
      <c r="D87" s="1454"/>
      <c r="E87" s="1455" t="s">
        <v>1990</v>
      </c>
      <c r="F87" s="2907" t="s">
        <v>1053</v>
      </c>
      <c r="G87" s="2908" t="s">
        <v>1053</v>
      </c>
      <c r="H87" s="2897">
        <v>0</v>
      </c>
      <c r="I87" s="2908" t="s">
        <v>1053</v>
      </c>
      <c r="J87" s="2909">
        <v>0</v>
      </c>
      <c r="K87" s="2908"/>
      <c r="L87" s="2910">
        <v>0</v>
      </c>
      <c r="M87" s="1456">
        <f>M86+1</f>
        <v>133</v>
      </c>
      <c r="N87" s="4053"/>
      <c r="P87" s="1413"/>
      <c r="Q87" s="1413"/>
    </row>
    <row r="88" spans="1:17" s="1387" customFormat="1" ht="4.5" customHeight="1">
      <c r="A88" s="1423"/>
      <c r="B88" s="1457"/>
      <c r="C88" s="1457"/>
      <c r="D88" s="1445"/>
      <c r="E88" s="526"/>
      <c r="F88" s="2911"/>
      <c r="G88" s="2911"/>
      <c r="H88" s="2912"/>
      <c r="I88" s="2911"/>
      <c r="J88" s="2900"/>
      <c r="K88" s="2911"/>
      <c r="L88" s="2913"/>
      <c r="M88" s="1457"/>
      <c r="N88" s="1423"/>
      <c r="P88" s="1413"/>
      <c r="Q88" s="1413"/>
    </row>
    <row r="89" spans="1:17" s="1387" customFormat="1" ht="11.25" customHeight="1">
      <c r="A89" s="4055" t="s">
        <v>165</v>
      </c>
      <c r="B89" s="1384" t="s">
        <v>1957</v>
      </c>
      <c r="C89" s="1385"/>
      <c r="D89" s="1385"/>
      <c r="E89" s="1385"/>
      <c r="F89" s="2914"/>
      <c r="G89" s="2914"/>
      <c r="H89" s="2914"/>
      <c r="I89" s="2914"/>
      <c r="J89" s="2914"/>
      <c r="K89" s="2914"/>
      <c r="L89" s="2914"/>
      <c r="M89" s="1458"/>
      <c r="N89" s="4056" t="s">
        <v>1910</v>
      </c>
      <c r="P89" s="1413"/>
      <c r="Q89" s="1413"/>
    </row>
    <row r="90" spans="1:17" s="1387" customFormat="1" ht="11.25" customHeight="1">
      <c r="A90" s="4055"/>
      <c r="B90" s="1388" t="s">
        <v>705</v>
      </c>
      <c r="C90" s="1389"/>
      <c r="D90" s="1389"/>
      <c r="E90" s="1389"/>
      <c r="F90" s="2915"/>
      <c r="G90" s="2915"/>
      <c r="H90" s="2915"/>
      <c r="I90" s="2915"/>
      <c r="J90" s="2915"/>
      <c r="K90" s="2915"/>
      <c r="L90" s="2915"/>
      <c r="M90" s="1459"/>
      <c r="N90" s="4057"/>
      <c r="P90" s="1413"/>
      <c r="Q90" s="1413"/>
    </row>
    <row r="91" spans="1:17" s="1387" customFormat="1" ht="11.25" customHeight="1">
      <c r="A91" s="4055"/>
      <c r="B91" s="1460"/>
      <c r="C91" s="1461"/>
      <c r="D91" s="1461"/>
      <c r="E91" s="1461"/>
      <c r="F91" s="2916"/>
      <c r="G91" s="2916"/>
      <c r="H91" s="2916"/>
      <c r="I91" s="2916"/>
      <c r="J91" s="2916"/>
      <c r="K91" s="2916"/>
      <c r="L91" s="2916"/>
      <c r="M91" s="1462"/>
      <c r="N91" s="4057"/>
      <c r="P91" s="1413"/>
      <c r="Q91" s="1413"/>
    </row>
    <row r="92" spans="1:17" s="1387" customFormat="1" ht="11.25" customHeight="1">
      <c r="A92" s="4055"/>
      <c r="B92" s="1401"/>
      <c r="C92" s="1401"/>
      <c r="D92" s="1402"/>
      <c r="E92" s="1403"/>
      <c r="F92" s="2877"/>
      <c r="G92" s="2877"/>
      <c r="H92" s="2877"/>
      <c r="I92" s="2877"/>
      <c r="J92" s="2877"/>
      <c r="K92" s="2877"/>
      <c r="L92" s="2877"/>
      <c r="M92" s="1401"/>
      <c r="N92" s="4057"/>
      <c r="P92" s="1413"/>
      <c r="Q92" s="1413"/>
    </row>
    <row r="93" spans="1:17" s="1387" customFormat="1" ht="11.25" customHeight="1">
      <c r="A93" s="4055"/>
      <c r="B93" s="1401"/>
      <c r="C93" s="1401"/>
      <c r="D93" s="1402"/>
      <c r="E93" s="1403"/>
      <c r="F93" s="2877"/>
      <c r="G93" s="2877" t="s">
        <v>1913</v>
      </c>
      <c r="H93" s="2877"/>
      <c r="I93" s="2877"/>
      <c r="J93" s="2877" t="s">
        <v>1914</v>
      </c>
      <c r="K93" s="2877"/>
      <c r="L93" s="2877"/>
      <c r="M93" s="1401"/>
      <c r="N93" s="4057"/>
      <c r="P93" s="1413"/>
      <c r="Q93" s="1413"/>
    </row>
    <row r="94" spans="1:17" s="1387" customFormat="1" ht="11.25" customHeight="1">
      <c r="A94" s="4055"/>
      <c r="B94" s="1401" t="s">
        <v>636</v>
      </c>
      <c r="C94" s="1401" t="s">
        <v>778</v>
      </c>
      <c r="D94" s="1402"/>
      <c r="E94" s="1403" t="s">
        <v>1915</v>
      </c>
      <c r="F94" s="2877" t="s">
        <v>1916</v>
      </c>
      <c r="G94" s="2877" t="s">
        <v>1917</v>
      </c>
      <c r="H94" s="2877" t="s">
        <v>1918</v>
      </c>
      <c r="I94" s="2877" t="s">
        <v>1919</v>
      </c>
      <c r="J94" s="2877" t="s">
        <v>1920</v>
      </c>
      <c r="K94" s="2877" t="s">
        <v>1921</v>
      </c>
      <c r="L94" s="2877" t="s">
        <v>1914</v>
      </c>
      <c r="M94" s="1401" t="s">
        <v>636</v>
      </c>
      <c r="N94" s="4057"/>
      <c r="P94" s="1413"/>
      <c r="Q94" s="1413"/>
    </row>
    <row r="95" spans="1:17" s="1387" customFormat="1" ht="11.25" customHeight="1">
      <c r="A95" s="4055"/>
      <c r="B95" s="1401" t="s">
        <v>639</v>
      </c>
      <c r="C95" s="1401" t="s">
        <v>782</v>
      </c>
      <c r="D95" s="1402"/>
      <c r="E95" s="1403"/>
      <c r="F95" s="2877" t="s">
        <v>1922</v>
      </c>
      <c r="G95" s="2877" t="s">
        <v>1923</v>
      </c>
      <c r="H95" s="2877" t="s">
        <v>1924</v>
      </c>
      <c r="I95" s="2877"/>
      <c r="J95" s="2877" t="s">
        <v>1925</v>
      </c>
      <c r="K95" s="2877"/>
      <c r="L95" s="2877"/>
      <c r="M95" s="1401" t="s">
        <v>639</v>
      </c>
      <c r="N95" s="4057"/>
      <c r="P95" s="1413"/>
      <c r="Q95" s="1413"/>
    </row>
    <row r="96" spans="1:17" s="1387" customFormat="1" ht="11.25" customHeight="1" thickBot="1">
      <c r="A96" s="4055"/>
      <c r="B96" s="1406"/>
      <c r="C96" s="1406"/>
      <c r="D96" s="1407"/>
      <c r="E96" s="1408" t="s">
        <v>648</v>
      </c>
      <c r="F96" s="2877" t="s">
        <v>649</v>
      </c>
      <c r="G96" s="2877" t="s">
        <v>650</v>
      </c>
      <c r="H96" s="2877" t="s">
        <v>651</v>
      </c>
      <c r="I96" s="2877" t="s">
        <v>652</v>
      </c>
      <c r="J96" s="2877" t="s">
        <v>653</v>
      </c>
      <c r="K96" s="2877" t="s">
        <v>1083</v>
      </c>
      <c r="L96" s="2877" t="s">
        <v>1084</v>
      </c>
      <c r="M96" s="1406"/>
      <c r="N96" s="4057"/>
      <c r="P96" s="1413"/>
      <c r="Q96" s="1413"/>
    </row>
    <row r="97" spans="1:17" s="1387" customFormat="1" ht="11.25" customHeight="1">
      <c r="A97" s="4055"/>
      <c r="B97" s="1463"/>
      <c r="C97" s="1463"/>
      <c r="D97" s="1464" t="s">
        <v>1958</v>
      </c>
      <c r="F97" s="2878"/>
      <c r="G97" s="2879"/>
      <c r="H97" s="2879"/>
      <c r="I97" s="2879"/>
      <c r="J97" s="2879"/>
      <c r="K97" s="2879"/>
      <c r="L97" s="2880"/>
      <c r="M97" s="1465"/>
      <c r="N97" s="4057"/>
      <c r="P97" s="1413"/>
      <c r="Q97" s="1413"/>
    </row>
    <row r="98" spans="1:17" s="1387" customFormat="1" ht="11.25" customHeight="1">
      <c r="A98" s="4055"/>
      <c r="B98" s="1466">
        <v>134</v>
      </c>
      <c r="C98" s="1466" t="s">
        <v>933</v>
      </c>
      <c r="D98" s="1467"/>
      <c r="E98" s="1398" t="s">
        <v>1991</v>
      </c>
      <c r="F98" s="2917" t="s">
        <v>1053</v>
      </c>
      <c r="G98" s="2918" t="s">
        <v>1053</v>
      </c>
      <c r="H98" s="2886">
        <v>0</v>
      </c>
      <c r="I98" s="2918" t="s">
        <v>1053</v>
      </c>
      <c r="J98" s="2887">
        <v>0</v>
      </c>
      <c r="K98" s="2904"/>
      <c r="L98" s="2888">
        <v>0</v>
      </c>
      <c r="M98" s="1408">
        <v>134</v>
      </c>
      <c r="N98" s="4057"/>
      <c r="P98" s="1413"/>
      <c r="Q98" s="1413"/>
    </row>
    <row r="99" spans="1:17" s="1387" customFormat="1" ht="11.25" customHeight="1">
      <c r="A99" s="4055"/>
      <c r="B99" s="1466">
        <f t="shared" ref="B99:B114" si="4">B98+1</f>
        <v>135</v>
      </c>
      <c r="C99" s="1466" t="s">
        <v>933</v>
      </c>
      <c r="D99" s="1467"/>
      <c r="E99" s="1398" t="s">
        <v>1992</v>
      </c>
      <c r="F99" s="2917" t="s">
        <v>1053</v>
      </c>
      <c r="G99" s="2918" t="s">
        <v>1053</v>
      </c>
      <c r="H99" s="2886">
        <v>0</v>
      </c>
      <c r="I99" s="2918" t="s">
        <v>1053</v>
      </c>
      <c r="J99" s="2887">
        <v>0</v>
      </c>
      <c r="K99" s="2904"/>
      <c r="L99" s="2888">
        <v>0</v>
      </c>
      <c r="M99" s="1408">
        <f t="shared" ref="M99:M114" si="5">M98+1</f>
        <v>135</v>
      </c>
      <c r="N99" s="4057"/>
      <c r="P99" s="1413"/>
      <c r="Q99" s="1413"/>
    </row>
    <row r="100" spans="1:17" s="1387" customFormat="1" ht="11.25" customHeight="1">
      <c r="A100" s="1410"/>
      <c r="B100" s="1466">
        <f t="shared" si="4"/>
        <v>136</v>
      </c>
      <c r="C100" s="1466" t="s">
        <v>933</v>
      </c>
      <c r="D100" s="1467"/>
      <c r="E100" s="1398" t="s">
        <v>1993</v>
      </c>
      <c r="F100" s="2917" t="s">
        <v>1053</v>
      </c>
      <c r="G100" s="2918" t="s">
        <v>1053</v>
      </c>
      <c r="H100" s="2918" t="s">
        <v>1053</v>
      </c>
      <c r="I100" s="2886">
        <v>686550</v>
      </c>
      <c r="J100" s="2887">
        <v>686550</v>
      </c>
      <c r="K100" s="2904"/>
      <c r="L100" s="2888">
        <v>686550</v>
      </c>
      <c r="M100" s="1408">
        <f t="shared" si="5"/>
        <v>136</v>
      </c>
      <c r="N100" s="4057"/>
      <c r="P100" s="1413"/>
      <c r="Q100" s="1413"/>
    </row>
    <row r="101" spans="1:17" s="1387" customFormat="1" ht="11.25" customHeight="1">
      <c r="A101" s="1410"/>
      <c r="B101" s="1466">
        <f t="shared" si="4"/>
        <v>137</v>
      </c>
      <c r="C101" s="1466" t="s">
        <v>933</v>
      </c>
      <c r="D101" s="1467"/>
      <c r="E101" s="1398" t="s">
        <v>1994</v>
      </c>
      <c r="F101" s="2917" t="s">
        <v>1053</v>
      </c>
      <c r="G101" s="2918" t="s">
        <v>1053</v>
      </c>
      <c r="H101" s="2918" t="s">
        <v>1053</v>
      </c>
      <c r="I101" s="2886">
        <v>182499</v>
      </c>
      <c r="J101" s="2887">
        <v>182499</v>
      </c>
      <c r="K101" s="2904"/>
      <c r="L101" s="2888">
        <v>182499</v>
      </c>
      <c r="M101" s="1408">
        <f t="shared" si="5"/>
        <v>137</v>
      </c>
      <c r="N101" s="4057"/>
      <c r="P101" s="1413"/>
      <c r="Q101" s="1413"/>
    </row>
    <row r="102" spans="1:17" s="1387" customFormat="1" ht="11.25" customHeight="1">
      <c r="A102" s="1410"/>
      <c r="B102" s="1466">
        <f t="shared" si="4"/>
        <v>138</v>
      </c>
      <c r="C102" s="1466" t="s">
        <v>933</v>
      </c>
      <c r="D102" s="1467"/>
      <c r="E102" s="1398" t="s">
        <v>1995</v>
      </c>
      <c r="F102" s="2917" t="s">
        <v>1053</v>
      </c>
      <c r="G102" s="2918" t="s">
        <v>1053</v>
      </c>
      <c r="H102" s="2918" t="s">
        <v>1053</v>
      </c>
      <c r="I102" s="2886">
        <v>371367</v>
      </c>
      <c r="J102" s="2887">
        <v>371367</v>
      </c>
      <c r="K102" s="2904"/>
      <c r="L102" s="2888">
        <v>371367</v>
      </c>
      <c r="M102" s="1408">
        <f t="shared" si="5"/>
        <v>138</v>
      </c>
      <c r="N102" s="4057"/>
      <c r="P102" s="1413"/>
      <c r="Q102" s="1413"/>
    </row>
    <row r="103" spans="1:17" s="1387" customFormat="1" ht="11.25" customHeight="1">
      <c r="A103" s="1410"/>
      <c r="B103" s="1466">
        <f t="shared" si="4"/>
        <v>139</v>
      </c>
      <c r="C103" s="1406"/>
      <c r="D103" s="1467"/>
      <c r="E103" s="1398" t="s">
        <v>1996</v>
      </c>
      <c r="F103" s="2917" t="s">
        <v>1053</v>
      </c>
      <c r="G103" s="2918" t="s">
        <v>1053</v>
      </c>
      <c r="H103" s="2886">
        <v>145796</v>
      </c>
      <c r="I103" s="2918" t="s">
        <v>1053</v>
      </c>
      <c r="J103" s="2887">
        <v>145796</v>
      </c>
      <c r="K103" s="2904"/>
      <c r="L103" s="2888">
        <v>145796</v>
      </c>
      <c r="M103" s="1408">
        <f t="shared" si="5"/>
        <v>139</v>
      </c>
      <c r="N103" s="4057"/>
      <c r="P103" s="1413"/>
      <c r="Q103" s="1413"/>
    </row>
    <row r="104" spans="1:17" s="1387" customFormat="1" ht="11.25" customHeight="1">
      <c r="A104" s="1410"/>
      <c r="B104" s="1466">
        <f t="shared" si="4"/>
        <v>140</v>
      </c>
      <c r="C104" s="1406"/>
      <c r="D104" s="1467"/>
      <c r="E104" s="1398" t="s">
        <v>1997</v>
      </c>
      <c r="F104" s="2917" t="s">
        <v>1053</v>
      </c>
      <c r="G104" s="2918" t="s">
        <v>1053</v>
      </c>
      <c r="H104" s="2886">
        <v>52974</v>
      </c>
      <c r="I104" s="2918" t="s">
        <v>1053</v>
      </c>
      <c r="J104" s="2887">
        <v>52974</v>
      </c>
      <c r="K104" s="2904"/>
      <c r="L104" s="2888">
        <v>52974</v>
      </c>
      <c r="M104" s="1408">
        <f t="shared" si="5"/>
        <v>140</v>
      </c>
      <c r="N104" s="4057"/>
      <c r="P104" s="1413"/>
      <c r="Q104" s="1413"/>
    </row>
    <row r="105" spans="1:17" s="1387" customFormat="1" ht="11.25" customHeight="1">
      <c r="A105" s="1410"/>
      <c r="B105" s="1466">
        <f t="shared" si="4"/>
        <v>141</v>
      </c>
      <c r="C105" s="1406"/>
      <c r="D105" s="1467"/>
      <c r="E105" s="1398" t="s">
        <v>1998</v>
      </c>
      <c r="F105" s="2917" t="s">
        <v>1053</v>
      </c>
      <c r="G105" s="2918" t="s">
        <v>1053</v>
      </c>
      <c r="H105" s="2886">
        <v>0</v>
      </c>
      <c r="I105" s="2918" t="s">
        <v>1053</v>
      </c>
      <c r="J105" s="2887">
        <v>0</v>
      </c>
      <c r="K105" s="2904"/>
      <c r="L105" s="2888">
        <v>0</v>
      </c>
      <c r="M105" s="1408">
        <f t="shared" si="5"/>
        <v>141</v>
      </c>
      <c r="N105" s="4057"/>
      <c r="P105" s="1413"/>
      <c r="Q105" s="1413"/>
    </row>
    <row r="106" spans="1:17" s="1387" customFormat="1" ht="11.25" customHeight="1">
      <c r="A106" s="1410"/>
      <c r="B106" s="1466">
        <f t="shared" si="4"/>
        <v>142</v>
      </c>
      <c r="C106" s="1406"/>
      <c r="D106" s="1467"/>
      <c r="E106" s="1398" t="s">
        <v>1999</v>
      </c>
      <c r="F106" s="2917" t="s">
        <v>1053</v>
      </c>
      <c r="G106" s="2918" t="s">
        <v>1053</v>
      </c>
      <c r="H106" s="2886">
        <v>-75220</v>
      </c>
      <c r="I106" s="2918" t="s">
        <v>1053</v>
      </c>
      <c r="J106" s="2887">
        <v>-75220</v>
      </c>
      <c r="K106" s="2904"/>
      <c r="L106" s="2888">
        <v>-75220</v>
      </c>
      <c r="M106" s="1408">
        <f t="shared" si="5"/>
        <v>142</v>
      </c>
      <c r="N106" s="4057"/>
      <c r="P106" s="1413"/>
      <c r="Q106" s="1413"/>
    </row>
    <row r="107" spans="1:17" s="1387" customFormat="1" ht="11.25" customHeight="1">
      <c r="A107" s="1410"/>
      <c r="B107" s="1466">
        <f t="shared" si="4"/>
        <v>143</v>
      </c>
      <c r="C107" s="1406"/>
      <c r="D107" s="1467"/>
      <c r="E107" s="1398" t="s">
        <v>2000</v>
      </c>
      <c r="F107" s="2917" t="s">
        <v>1053</v>
      </c>
      <c r="G107" s="2918" t="s">
        <v>1053</v>
      </c>
      <c r="H107" s="2886">
        <v>-7649</v>
      </c>
      <c r="I107" s="2918" t="s">
        <v>1053</v>
      </c>
      <c r="J107" s="2887">
        <v>-7649</v>
      </c>
      <c r="K107" s="2904"/>
      <c r="L107" s="2888">
        <v>-7649</v>
      </c>
      <c r="M107" s="1408">
        <f t="shared" si="5"/>
        <v>143</v>
      </c>
      <c r="N107" s="4057"/>
      <c r="P107" s="1413"/>
      <c r="Q107" s="1413"/>
    </row>
    <row r="108" spans="1:17" s="1387" customFormat="1" ht="11.25" customHeight="1">
      <c r="A108" s="1410"/>
      <c r="B108" s="1466">
        <f t="shared" si="4"/>
        <v>144</v>
      </c>
      <c r="C108" s="1406"/>
      <c r="D108" s="1467"/>
      <c r="E108" s="1398" t="s">
        <v>2001</v>
      </c>
      <c r="F108" s="2919" t="s">
        <v>1053</v>
      </c>
      <c r="G108" s="2920" t="s">
        <v>1053</v>
      </c>
      <c r="H108" s="2886">
        <v>0</v>
      </c>
      <c r="I108" s="2918" t="s">
        <v>1053</v>
      </c>
      <c r="J108" s="2887">
        <v>0</v>
      </c>
      <c r="K108" s="2904"/>
      <c r="L108" s="2888">
        <v>0</v>
      </c>
      <c r="M108" s="1408">
        <f t="shared" si="5"/>
        <v>144</v>
      </c>
      <c r="N108" s="4057"/>
      <c r="P108" s="1413"/>
      <c r="Q108" s="1413"/>
    </row>
    <row r="109" spans="1:17" s="1387" customFormat="1" ht="11.25" customHeight="1">
      <c r="A109" s="1410"/>
      <c r="B109" s="1466">
        <f t="shared" si="4"/>
        <v>145</v>
      </c>
      <c r="C109" s="1406"/>
      <c r="D109" s="1467"/>
      <c r="E109" s="1398" t="s">
        <v>2002</v>
      </c>
      <c r="F109" s="2884">
        <v>0</v>
      </c>
      <c r="G109" s="2885">
        <v>0</v>
      </c>
      <c r="H109" s="2886">
        <v>0</v>
      </c>
      <c r="I109" s="2886">
        <v>0</v>
      </c>
      <c r="J109" s="2887">
        <v>0</v>
      </c>
      <c r="K109" s="2904"/>
      <c r="L109" s="2888">
        <v>0</v>
      </c>
      <c r="M109" s="1408">
        <f t="shared" si="5"/>
        <v>145</v>
      </c>
      <c r="N109" s="1410"/>
      <c r="P109" s="1413"/>
      <c r="Q109" s="1413"/>
    </row>
    <row r="110" spans="1:17" s="1387" customFormat="1" ht="11.25" customHeight="1">
      <c r="A110" s="1410"/>
      <c r="B110" s="1466">
        <f t="shared" si="4"/>
        <v>146</v>
      </c>
      <c r="C110" s="1406"/>
      <c r="D110" s="1467"/>
      <c r="E110" s="1398" t="s">
        <v>2003</v>
      </c>
      <c r="F110" s="2884">
        <v>0</v>
      </c>
      <c r="G110" s="2885">
        <v>0</v>
      </c>
      <c r="H110" s="2886">
        <v>0</v>
      </c>
      <c r="I110" s="2886">
        <v>0</v>
      </c>
      <c r="J110" s="2887">
        <v>0</v>
      </c>
      <c r="K110" s="2904"/>
      <c r="L110" s="2888">
        <v>0</v>
      </c>
      <c r="M110" s="1408">
        <f t="shared" si="5"/>
        <v>146</v>
      </c>
      <c r="N110" s="1410"/>
      <c r="P110" s="1413"/>
      <c r="Q110" s="1413"/>
    </row>
    <row r="111" spans="1:17" s="1387" customFormat="1" ht="11.25" customHeight="1">
      <c r="A111" s="1410"/>
      <c r="B111" s="1466">
        <f t="shared" si="4"/>
        <v>147</v>
      </c>
      <c r="C111" s="1406"/>
      <c r="D111" s="1467"/>
      <c r="E111" s="1398" t="s">
        <v>2004</v>
      </c>
      <c r="F111" s="2884">
        <v>0</v>
      </c>
      <c r="G111" s="2885">
        <v>0</v>
      </c>
      <c r="H111" s="2886">
        <v>0</v>
      </c>
      <c r="I111" s="2886">
        <v>0</v>
      </c>
      <c r="J111" s="2887">
        <v>0</v>
      </c>
      <c r="K111" s="2904"/>
      <c r="L111" s="2888">
        <v>0</v>
      </c>
      <c r="M111" s="1408">
        <f t="shared" si="5"/>
        <v>147</v>
      </c>
      <c r="N111" s="1410"/>
      <c r="P111" s="1413"/>
      <c r="Q111" s="1413"/>
    </row>
    <row r="112" spans="1:17" s="1387" customFormat="1" ht="11.25" customHeight="1">
      <c r="A112" s="1410"/>
      <c r="B112" s="1466">
        <f t="shared" si="4"/>
        <v>148</v>
      </c>
      <c r="C112" s="1406"/>
      <c r="D112" s="1467"/>
      <c r="E112" s="1398" t="s">
        <v>2005</v>
      </c>
      <c r="F112" s="2884">
        <v>50</v>
      </c>
      <c r="G112" s="2885">
        <v>199</v>
      </c>
      <c r="H112" s="2886">
        <v>7141</v>
      </c>
      <c r="I112" s="2886">
        <v>1347</v>
      </c>
      <c r="J112" s="2887">
        <v>8737</v>
      </c>
      <c r="K112" s="2904"/>
      <c r="L112" s="2888">
        <v>8737</v>
      </c>
      <c r="M112" s="1408">
        <f t="shared" si="5"/>
        <v>148</v>
      </c>
      <c r="N112" s="4058">
        <v>47</v>
      </c>
      <c r="P112" s="1413"/>
      <c r="Q112" s="1413"/>
    </row>
    <row r="113" spans="1:17" s="1387" customFormat="1" ht="11.25" customHeight="1">
      <c r="A113" s="1410"/>
      <c r="B113" s="1466">
        <f t="shared" si="4"/>
        <v>149</v>
      </c>
      <c r="C113" s="1406"/>
      <c r="D113" s="1467"/>
      <c r="E113" s="1398" t="s">
        <v>2006</v>
      </c>
      <c r="F113" s="2884">
        <v>19</v>
      </c>
      <c r="G113" s="2885">
        <v>54</v>
      </c>
      <c r="H113" s="2886">
        <v>1911</v>
      </c>
      <c r="I113" s="2886">
        <v>360</v>
      </c>
      <c r="J113" s="2887">
        <v>2344</v>
      </c>
      <c r="K113" s="2904"/>
      <c r="L113" s="2888">
        <v>2344</v>
      </c>
      <c r="M113" s="1408">
        <f t="shared" si="5"/>
        <v>149</v>
      </c>
      <c r="N113" s="4058"/>
      <c r="P113" s="1413"/>
      <c r="Q113" s="1413"/>
    </row>
    <row r="114" spans="1:17" s="1387" customFormat="1" ht="11.25" customHeight="1">
      <c r="A114" s="1410"/>
      <c r="B114" s="1466">
        <f t="shared" si="4"/>
        <v>150</v>
      </c>
      <c r="C114" s="1406"/>
      <c r="D114" s="1467"/>
      <c r="E114" s="1398" t="s">
        <v>2007</v>
      </c>
      <c r="F114" s="2884">
        <v>3</v>
      </c>
      <c r="G114" s="2885">
        <v>148</v>
      </c>
      <c r="H114" s="2886">
        <v>1449</v>
      </c>
      <c r="I114" s="2886">
        <v>192</v>
      </c>
      <c r="J114" s="2887">
        <v>1792</v>
      </c>
      <c r="K114" s="2904"/>
      <c r="L114" s="2888">
        <v>1792</v>
      </c>
      <c r="M114" s="1408">
        <f t="shared" si="5"/>
        <v>150</v>
      </c>
      <c r="N114" s="4058"/>
      <c r="P114" s="1413"/>
      <c r="Q114" s="1413"/>
    </row>
    <row r="115" spans="1:17" s="1387" customFormat="1" ht="11.25" customHeight="1">
      <c r="A115" s="1410"/>
      <c r="B115" s="1466">
        <f>B114+1</f>
        <v>151</v>
      </c>
      <c r="C115" s="1406"/>
      <c r="D115" s="1398" t="s">
        <v>2008</v>
      </c>
      <c r="E115" s="1467"/>
      <c r="F115" s="2921">
        <v>526822</v>
      </c>
      <c r="G115" s="2887">
        <v>184111</v>
      </c>
      <c r="H115" s="2887">
        <v>386803</v>
      </c>
      <c r="I115" s="2887">
        <v>1534207</v>
      </c>
      <c r="J115" s="2887">
        <v>2631943</v>
      </c>
      <c r="K115" s="2887">
        <v>0</v>
      </c>
      <c r="L115" s="2888">
        <v>2631943</v>
      </c>
      <c r="M115" s="1408">
        <f>M114+1</f>
        <v>151</v>
      </c>
      <c r="N115" s="4058"/>
      <c r="P115" s="1413"/>
      <c r="Q115" s="1413"/>
    </row>
    <row r="116" spans="1:17" s="1387" customFormat="1" ht="11.25" customHeight="1">
      <c r="A116" s="1410"/>
      <c r="B116" s="1401"/>
      <c r="C116" s="1463"/>
      <c r="D116" s="1464" t="s">
        <v>1642</v>
      </c>
      <c r="F116" s="2922"/>
      <c r="G116" s="2892"/>
      <c r="H116" s="2892"/>
      <c r="I116" s="2892"/>
      <c r="J116" s="2892"/>
      <c r="K116" s="2892"/>
      <c r="L116" s="2893"/>
      <c r="M116" s="1403"/>
      <c r="N116" s="4058"/>
      <c r="P116" s="1413"/>
      <c r="Q116" s="1413"/>
    </row>
    <row r="117" spans="1:17" s="1387" customFormat="1" ht="11.25" customHeight="1">
      <c r="A117" s="1410"/>
      <c r="B117" s="1401"/>
      <c r="C117" s="1463"/>
      <c r="D117" s="1464" t="s">
        <v>2009</v>
      </c>
      <c r="F117" s="2922"/>
      <c r="G117" s="2892"/>
      <c r="H117" s="2892"/>
      <c r="I117" s="2892"/>
      <c r="J117" s="2892"/>
      <c r="K117" s="2892"/>
      <c r="L117" s="2893"/>
      <c r="M117" s="1403"/>
      <c r="N117" s="4058"/>
      <c r="P117" s="1413"/>
      <c r="Q117" s="1413"/>
    </row>
    <row r="118" spans="1:17" s="1387" customFormat="1" ht="11.25" customHeight="1">
      <c r="A118" s="1410"/>
      <c r="B118" s="1466">
        <v>201</v>
      </c>
      <c r="C118" s="1406"/>
      <c r="D118" s="1467"/>
      <c r="E118" s="1398" t="s">
        <v>2010</v>
      </c>
      <c r="F118" s="2884">
        <v>13324</v>
      </c>
      <c r="G118" s="2885">
        <v>8779</v>
      </c>
      <c r="H118" s="2886">
        <v>20741</v>
      </c>
      <c r="I118" s="2886">
        <v>9966</v>
      </c>
      <c r="J118" s="2887">
        <v>52810</v>
      </c>
      <c r="K118" s="2904"/>
      <c r="L118" s="2888">
        <v>52810</v>
      </c>
      <c r="M118" s="1408">
        <v>201</v>
      </c>
      <c r="N118" s="4058"/>
      <c r="P118" s="1413"/>
      <c r="Q118" s="1413"/>
    </row>
    <row r="119" spans="1:17" s="1387" customFormat="1" ht="11.25" customHeight="1">
      <c r="A119" s="1410"/>
      <c r="B119" s="1466">
        <f t="shared" ref="B119:B133" si="6">B118+1</f>
        <v>202</v>
      </c>
      <c r="C119" s="1466" t="s">
        <v>933</v>
      </c>
      <c r="D119" s="1467"/>
      <c r="E119" s="1398" t="s">
        <v>2011</v>
      </c>
      <c r="F119" s="2884">
        <v>230081</v>
      </c>
      <c r="G119" s="2885">
        <v>191517</v>
      </c>
      <c r="H119" s="2886">
        <v>312939</v>
      </c>
      <c r="I119" s="2886">
        <v>1649</v>
      </c>
      <c r="J119" s="2887">
        <v>736186</v>
      </c>
      <c r="K119" s="2904"/>
      <c r="L119" s="2888">
        <v>736186</v>
      </c>
      <c r="M119" s="1408">
        <f t="shared" ref="M119:M133" si="7">M118+1</f>
        <v>202</v>
      </c>
      <c r="N119" s="4058"/>
      <c r="P119" s="1413"/>
      <c r="Q119" s="1413"/>
    </row>
    <row r="120" spans="1:17" s="1387" customFormat="1" ht="11.25" customHeight="1">
      <c r="A120" s="1410"/>
      <c r="B120" s="1466">
        <f t="shared" si="6"/>
        <v>203</v>
      </c>
      <c r="C120" s="1466" t="s">
        <v>933</v>
      </c>
      <c r="D120" s="1467"/>
      <c r="E120" s="1398" t="s">
        <v>2012</v>
      </c>
      <c r="F120" s="2884">
        <v>229</v>
      </c>
      <c r="G120" s="2885">
        <v>762</v>
      </c>
      <c r="H120" s="2886">
        <v>242</v>
      </c>
      <c r="I120" s="2886">
        <v>0</v>
      </c>
      <c r="J120" s="2887">
        <v>1233</v>
      </c>
      <c r="K120" s="2904"/>
      <c r="L120" s="2888">
        <v>1233</v>
      </c>
      <c r="M120" s="1408">
        <f t="shared" si="7"/>
        <v>203</v>
      </c>
      <c r="N120" s="4058"/>
      <c r="P120" s="1413"/>
      <c r="Q120" s="1413"/>
    </row>
    <row r="121" spans="1:17" s="1387" customFormat="1" ht="11.25" customHeight="1">
      <c r="A121" s="1410"/>
      <c r="B121" s="1466">
        <f t="shared" si="6"/>
        <v>204</v>
      </c>
      <c r="C121" s="1406"/>
      <c r="D121" s="1467"/>
      <c r="E121" s="1398" t="s">
        <v>2013</v>
      </c>
      <c r="F121" s="2884">
        <v>563</v>
      </c>
      <c r="G121" s="2885">
        <v>74</v>
      </c>
      <c r="H121" s="2886">
        <v>0</v>
      </c>
      <c r="I121" s="2886">
        <v>0</v>
      </c>
      <c r="J121" s="2887">
        <v>637</v>
      </c>
      <c r="K121" s="2904"/>
      <c r="L121" s="2888">
        <v>637</v>
      </c>
      <c r="M121" s="1408">
        <f t="shared" si="7"/>
        <v>204</v>
      </c>
      <c r="N121" s="4058"/>
      <c r="P121" s="1413"/>
      <c r="Q121" s="1413"/>
    </row>
    <row r="122" spans="1:17" s="1387" customFormat="1" ht="11.25" customHeight="1">
      <c r="A122" s="1410"/>
      <c r="B122" s="1466">
        <f t="shared" si="6"/>
        <v>205</v>
      </c>
      <c r="C122" s="1406"/>
      <c r="D122" s="1467"/>
      <c r="E122" s="1398" t="s">
        <v>2014</v>
      </c>
      <c r="F122" s="2917" t="s">
        <v>1053</v>
      </c>
      <c r="G122" s="2918" t="s">
        <v>1053</v>
      </c>
      <c r="H122" s="2918" t="s">
        <v>1053</v>
      </c>
      <c r="I122" s="2886">
        <v>88558</v>
      </c>
      <c r="J122" s="2887">
        <v>88558</v>
      </c>
      <c r="K122" s="2904"/>
      <c r="L122" s="2888">
        <v>88558</v>
      </c>
      <c r="M122" s="1408">
        <f t="shared" si="7"/>
        <v>205</v>
      </c>
      <c r="N122" s="4058"/>
      <c r="P122" s="1413"/>
      <c r="Q122" s="1413"/>
    </row>
    <row r="123" spans="1:17" s="1387" customFormat="1" ht="11.25" customHeight="1">
      <c r="A123" s="4059"/>
      <c r="B123" s="1466">
        <f t="shared" si="6"/>
        <v>206</v>
      </c>
      <c r="C123" s="1406"/>
      <c r="D123" s="1467"/>
      <c r="E123" s="1398" t="s">
        <v>2015</v>
      </c>
      <c r="F123" s="2917" t="s">
        <v>1053</v>
      </c>
      <c r="G123" s="2918" t="s">
        <v>1053</v>
      </c>
      <c r="H123" s="2918" t="s">
        <v>1053</v>
      </c>
      <c r="I123" s="2886">
        <v>3108</v>
      </c>
      <c r="J123" s="2887">
        <v>3108</v>
      </c>
      <c r="K123" s="2904"/>
      <c r="L123" s="2888">
        <v>3108</v>
      </c>
      <c r="M123" s="1408">
        <f t="shared" si="7"/>
        <v>206</v>
      </c>
      <c r="N123" s="4058"/>
      <c r="P123" s="1413"/>
      <c r="Q123" s="1413"/>
    </row>
    <row r="124" spans="1:17" s="1387" customFormat="1" ht="11.25" customHeight="1">
      <c r="A124" s="4059"/>
      <c r="B124" s="1466">
        <f t="shared" si="6"/>
        <v>207</v>
      </c>
      <c r="C124" s="1466" t="s">
        <v>933</v>
      </c>
      <c r="D124" s="1467"/>
      <c r="E124" s="1398" t="s">
        <v>2016</v>
      </c>
      <c r="F124" s="2917" t="s">
        <v>1053</v>
      </c>
      <c r="G124" s="2918" t="s">
        <v>1053</v>
      </c>
      <c r="H124" s="2886">
        <v>260289</v>
      </c>
      <c r="I124" s="2918" t="s">
        <v>1053</v>
      </c>
      <c r="J124" s="2887">
        <v>260289</v>
      </c>
      <c r="K124" s="2904"/>
      <c r="L124" s="2888">
        <v>260289</v>
      </c>
      <c r="M124" s="1408">
        <f t="shared" si="7"/>
        <v>207</v>
      </c>
      <c r="N124" s="4058"/>
      <c r="P124" s="1413"/>
      <c r="Q124" s="1413"/>
    </row>
    <row r="125" spans="1:17" s="1387" customFormat="1" ht="11.25" customHeight="1">
      <c r="A125" s="4059"/>
      <c r="B125" s="1466">
        <f t="shared" si="6"/>
        <v>208</v>
      </c>
      <c r="C125" s="1466" t="s">
        <v>933</v>
      </c>
      <c r="D125" s="1467"/>
      <c r="E125" s="1398" t="s">
        <v>2017</v>
      </c>
      <c r="F125" s="2917" t="s">
        <v>1053</v>
      </c>
      <c r="G125" s="2918" t="s">
        <v>1053</v>
      </c>
      <c r="H125" s="2886">
        <v>-306</v>
      </c>
      <c r="I125" s="2918" t="s">
        <v>1053</v>
      </c>
      <c r="J125" s="2887">
        <v>-306</v>
      </c>
      <c r="K125" s="2904"/>
      <c r="L125" s="2888">
        <v>-306</v>
      </c>
      <c r="M125" s="1408">
        <f t="shared" si="7"/>
        <v>208</v>
      </c>
      <c r="N125" s="4058"/>
      <c r="P125" s="1413"/>
      <c r="Q125" s="1413"/>
    </row>
    <row r="126" spans="1:17" s="1387" customFormat="1" ht="11.25" customHeight="1">
      <c r="A126" s="4059"/>
      <c r="B126" s="1466">
        <f t="shared" si="6"/>
        <v>209</v>
      </c>
      <c r="C126" s="1406"/>
      <c r="D126" s="1467"/>
      <c r="E126" s="1398" t="s">
        <v>2018</v>
      </c>
      <c r="F126" s="2917" t="s">
        <v>1053</v>
      </c>
      <c r="G126" s="2918" t="s">
        <v>1053</v>
      </c>
      <c r="H126" s="2886">
        <v>0</v>
      </c>
      <c r="I126" s="2918" t="s">
        <v>1053</v>
      </c>
      <c r="J126" s="2887">
        <v>0</v>
      </c>
      <c r="K126" s="2904"/>
      <c r="L126" s="2888">
        <v>0</v>
      </c>
      <c r="M126" s="1408">
        <f t="shared" si="7"/>
        <v>209</v>
      </c>
      <c r="N126" s="4058"/>
      <c r="P126" s="1413"/>
      <c r="Q126" s="1413"/>
    </row>
    <row r="127" spans="1:17" s="1387" customFormat="1" ht="11.25" customHeight="1">
      <c r="A127" s="4059"/>
      <c r="B127" s="1466">
        <f t="shared" si="6"/>
        <v>210</v>
      </c>
      <c r="C127" s="1406"/>
      <c r="D127" s="1467"/>
      <c r="E127" s="1398" t="s">
        <v>2019</v>
      </c>
      <c r="F127" s="2917" t="s">
        <v>1053</v>
      </c>
      <c r="G127" s="2918" t="s">
        <v>1053</v>
      </c>
      <c r="H127" s="2886">
        <v>0</v>
      </c>
      <c r="I127" s="2918" t="s">
        <v>1053</v>
      </c>
      <c r="J127" s="2887">
        <v>0</v>
      </c>
      <c r="K127" s="2904"/>
      <c r="L127" s="2888">
        <v>0</v>
      </c>
      <c r="M127" s="1408">
        <f t="shared" si="7"/>
        <v>210</v>
      </c>
      <c r="N127" s="4058"/>
      <c r="P127" s="1413"/>
      <c r="Q127" s="1413"/>
    </row>
    <row r="128" spans="1:17" s="1387" customFormat="1" ht="11.25" customHeight="1">
      <c r="A128" s="4059"/>
      <c r="B128" s="1466">
        <f t="shared" si="6"/>
        <v>211</v>
      </c>
      <c r="C128" s="1466" t="s">
        <v>933</v>
      </c>
      <c r="D128" s="1467"/>
      <c r="E128" s="1398" t="s">
        <v>2020</v>
      </c>
      <c r="F128" s="2917" t="s">
        <v>1053</v>
      </c>
      <c r="G128" s="2918" t="s">
        <v>1053</v>
      </c>
      <c r="H128" s="2886">
        <v>0</v>
      </c>
      <c r="I128" s="2918" t="s">
        <v>1053</v>
      </c>
      <c r="J128" s="2887">
        <v>0</v>
      </c>
      <c r="K128" s="2904"/>
      <c r="L128" s="2888">
        <v>0</v>
      </c>
      <c r="M128" s="1408">
        <f t="shared" si="7"/>
        <v>211</v>
      </c>
      <c r="N128" s="4058"/>
      <c r="P128" s="1413"/>
      <c r="Q128" s="1413"/>
    </row>
    <row r="129" spans="1:17" s="1387" customFormat="1" ht="11.25" customHeight="1">
      <c r="A129" s="4059"/>
      <c r="B129" s="1466">
        <f t="shared" si="6"/>
        <v>212</v>
      </c>
      <c r="C129" s="1466" t="s">
        <v>933</v>
      </c>
      <c r="D129" s="1467"/>
      <c r="E129" s="1398" t="s">
        <v>2021</v>
      </c>
      <c r="F129" s="2917" t="s">
        <v>1053</v>
      </c>
      <c r="G129" s="2918" t="s">
        <v>1053</v>
      </c>
      <c r="H129" s="2886">
        <v>0</v>
      </c>
      <c r="I129" s="2918" t="s">
        <v>1053</v>
      </c>
      <c r="J129" s="2887">
        <v>0</v>
      </c>
      <c r="K129" s="2904"/>
      <c r="L129" s="2888">
        <v>0</v>
      </c>
      <c r="M129" s="1408">
        <f t="shared" si="7"/>
        <v>212</v>
      </c>
      <c r="N129" s="4058"/>
      <c r="P129" s="1413"/>
      <c r="Q129" s="1413"/>
    </row>
    <row r="130" spans="1:17" s="1387" customFormat="1" ht="11.25" customHeight="1">
      <c r="A130" s="4059"/>
      <c r="B130" s="1466">
        <f t="shared" si="6"/>
        <v>213</v>
      </c>
      <c r="C130" s="1466" t="s">
        <v>933</v>
      </c>
      <c r="D130" s="1467"/>
      <c r="E130" s="1398" t="s">
        <v>1217</v>
      </c>
      <c r="F130" s="2917" t="s">
        <v>1053</v>
      </c>
      <c r="G130" s="2918" t="s">
        <v>1053</v>
      </c>
      <c r="H130" s="2918" t="s">
        <v>1053</v>
      </c>
      <c r="I130" s="2886">
        <v>528273</v>
      </c>
      <c r="J130" s="2887">
        <v>528273</v>
      </c>
      <c r="K130" s="2904"/>
      <c r="L130" s="2888">
        <v>528273</v>
      </c>
      <c r="M130" s="1408">
        <f t="shared" si="7"/>
        <v>213</v>
      </c>
      <c r="N130" s="4058"/>
      <c r="P130" s="1413"/>
      <c r="Q130" s="1413"/>
    </row>
    <row r="131" spans="1:17" s="1387" customFormat="1" ht="11.25" customHeight="1">
      <c r="A131" s="4059"/>
      <c r="B131" s="1466">
        <f t="shared" si="6"/>
        <v>214</v>
      </c>
      <c r="C131" s="1406"/>
      <c r="D131" s="1467"/>
      <c r="E131" s="1398" t="s">
        <v>2022</v>
      </c>
      <c r="F131" s="2917" t="s">
        <v>1053</v>
      </c>
      <c r="G131" s="2918" t="s">
        <v>1053</v>
      </c>
      <c r="H131" s="2886">
        <v>4790</v>
      </c>
      <c r="I131" s="2918" t="s">
        <v>1053</v>
      </c>
      <c r="J131" s="2887">
        <v>4790</v>
      </c>
      <c r="K131" s="2904"/>
      <c r="L131" s="2888">
        <v>4790</v>
      </c>
      <c r="M131" s="1408">
        <f t="shared" si="7"/>
        <v>214</v>
      </c>
      <c r="N131" s="4058"/>
      <c r="P131" s="1413"/>
      <c r="Q131" s="1413"/>
    </row>
    <row r="132" spans="1:17" s="1387" customFormat="1" ht="11.25" customHeight="1">
      <c r="A132" s="4059"/>
      <c r="B132" s="1466">
        <f t="shared" si="6"/>
        <v>215</v>
      </c>
      <c r="C132" s="1406"/>
      <c r="D132" s="1467"/>
      <c r="E132" s="1398" t="s">
        <v>2023</v>
      </c>
      <c r="F132" s="2917" t="s">
        <v>1053</v>
      </c>
      <c r="G132" s="2918" t="s">
        <v>1053</v>
      </c>
      <c r="H132" s="2886">
        <v>0</v>
      </c>
      <c r="I132" s="2918" t="s">
        <v>1053</v>
      </c>
      <c r="J132" s="2887">
        <v>0</v>
      </c>
      <c r="K132" s="2904"/>
      <c r="L132" s="2888">
        <v>0</v>
      </c>
      <c r="M132" s="1408">
        <f t="shared" si="7"/>
        <v>215</v>
      </c>
      <c r="N132" s="4058"/>
      <c r="P132" s="1413"/>
      <c r="Q132" s="1413"/>
    </row>
    <row r="133" spans="1:17" s="1387" customFormat="1" ht="11.25" customHeight="1" thickBot="1">
      <c r="A133" s="4059"/>
      <c r="B133" s="1466">
        <f t="shared" si="6"/>
        <v>216</v>
      </c>
      <c r="C133" s="1466" t="s">
        <v>933</v>
      </c>
      <c r="D133" s="1467"/>
      <c r="E133" s="1398" t="s">
        <v>2024</v>
      </c>
      <c r="F133" s="2923" t="s">
        <v>1053</v>
      </c>
      <c r="G133" s="2924" t="s">
        <v>1053</v>
      </c>
      <c r="H133" s="2897">
        <v>-15411</v>
      </c>
      <c r="I133" s="2924" t="s">
        <v>1053</v>
      </c>
      <c r="J133" s="2909">
        <v>-15411</v>
      </c>
      <c r="K133" s="2924"/>
      <c r="L133" s="2910">
        <v>-15411</v>
      </c>
      <c r="M133" s="1408">
        <f t="shared" si="7"/>
        <v>216</v>
      </c>
      <c r="N133" s="4058"/>
      <c r="P133" s="1413"/>
      <c r="Q133" s="1413"/>
    </row>
    <row r="134" spans="1:17" s="1387" customFormat="1" ht="4.5" customHeight="1">
      <c r="A134" s="1421"/>
      <c r="B134" s="1422"/>
      <c r="C134" s="1422"/>
      <c r="D134" s="1392"/>
      <c r="E134" s="1395"/>
      <c r="F134" s="2925"/>
      <c r="G134" s="2925"/>
      <c r="H134" s="2900"/>
      <c r="I134" s="2925"/>
      <c r="J134" s="2900"/>
      <c r="K134" s="2925"/>
      <c r="L134" s="2913"/>
      <c r="M134" s="1422"/>
      <c r="N134" s="1421"/>
      <c r="P134" s="1413"/>
      <c r="Q134" s="1413"/>
    </row>
    <row r="135" spans="1:17" s="1387" customFormat="1" ht="11.1" customHeight="1">
      <c r="A135" s="4055"/>
      <c r="B135" s="1384" t="s">
        <v>1957</v>
      </c>
      <c r="C135" s="1385"/>
      <c r="D135" s="1385"/>
      <c r="E135" s="1385"/>
      <c r="F135" s="2914"/>
      <c r="G135" s="2914"/>
      <c r="H135" s="2914"/>
      <c r="I135" s="2914"/>
      <c r="J135" s="2914"/>
      <c r="K135" s="2914"/>
      <c r="L135" s="2914"/>
      <c r="M135" s="1386"/>
      <c r="N135" s="4055">
        <v>48</v>
      </c>
      <c r="P135" s="1413"/>
      <c r="Q135" s="1413"/>
    </row>
    <row r="136" spans="1:17" s="1387" customFormat="1" ht="11.1" customHeight="1">
      <c r="A136" s="4055"/>
      <c r="B136" s="1388" t="s">
        <v>705</v>
      </c>
      <c r="C136" s="1389"/>
      <c r="D136" s="1389"/>
      <c r="E136" s="1389"/>
      <c r="F136" s="2915"/>
      <c r="G136" s="2915"/>
      <c r="H136" s="2915"/>
      <c r="I136" s="2915"/>
      <c r="J136" s="2915"/>
      <c r="K136" s="2915"/>
      <c r="L136" s="2915"/>
      <c r="M136" s="1390"/>
      <c r="N136" s="4055"/>
      <c r="P136" s="1413"/>
      <c r="Q136" s="1413"/>
    </row>
    <row r="137" spans="1:17" s="1387" customFormat="1" ht="11.1" customHeight="1">
      <c r="A137" s="4055"/>
      <c r="B137" s="1460"/>
      <c r="C137" s="1461"/>
      <c r="D137" s="1461"/>
      <c r="E137" s="1461"/>
      <c r="F137" s="2916"/>
      <c r="G137" s="2916"/>
      <c r="H137" s="2916"/>
      <c r="I137" s="2916"/>
      <c r="J137" s="2916"/>
      <c r="K137" s="2916"/>
      <c r="L137" s="2916"/>
      <c r="M137" s="1462"/>
      <c r="N137" s="4055"/>
      <c r="P137" s="1413"/>
      <c r="Q137" s="1413"/>
    </row>
    <row r="138" spans="1:17" s="1387" customFormat="1" ht="11.1" customHeight="1">
      <c r="A138" s="4055"/>
      <c r="B138" s="1401"/>
      <c r="C138" s="1401"/>
      <c r="D138" s="1402"/>
      <c r="E138" s="1403"/>
      <c r="F138" s="2877"/>
      <c r="G138" s="2877"/>
      <c r="H138" s="2877"/>
      <c r="I138" s="2877"/>
      <c r="J138" s="2877"/>
      <c r="K138" s="2877"/>
      <c r="L138" s="2877"/>
      <c r="M138" s="1401"/>
      <c r="N138" s="4055"/>
      <c r="P138" s="1413"/>
      <c r="Q138" s="1413"/>
    </row>
    <row r="139" spans="1:17" s="1387" customFormat="1" ht="11.1" customHeight="1">
      <c r="A139" s="4055"/>
      <c r="B139" s="1401"/>
      <c r="C139" s="1401"/>
      <c r="D139" s="1402"/>
      <c r="E139" s="1403"/>
      <c r="F139" s="2877"/>
      <c r="G139" s="2877" t="s">
        <v>1913</v>
      </c>
      <c r="H139" s="2877"/>
      <c r="I139" s="2877"/>
      <c r="J139" s="2877" t="s">
        <v>1914</v>
      </c>
      <c r="K139" s="2877"/>
      <c r="L139" s="2877"/>
      <c r="M139" s="1401"/>
      <c r="N139" s="4055"/>
      <c r="P139" s="1413"/>
      <c r="Q139" s="1413"/>
    </row>
    <row r="140" spans="1:17" s="1387" customFormat="1" ht="11.1" customHeight="1">
      <c r="A140" s="4055"/>
      <c r="B140" s="1401" t="s">
        <v>636</v>
      </c>
      <c r="C140" s="1401" t="s">
        <v>778</v>
      </c>
      <c r="D140" s="1402"/>
      <c r="E140" s="1403" t="s">
        <v>1915</v>
      </c>
      <c r="F140" s="2877" t="s">
        <v>1916</v>
      </c>
      <c r="G140" s="2877" t="s">
        <v>1917</v>
      </c>
      <c r="H140" s="2877" t="s">
        <v>1918</v>
      </c>
      <c r="I140" s="2877" t="s">
        <v>1919</v>
      </c>
      <c r="J140" s="2877" t="s">
        <v>1920</v>
      </c>
      <c r="K140" s="2877" t="s">
        <v>1921</v>
      </c>
      <c r="L140" s="2877" t="s">
        <v>1914</v>
      </c>
      <c r="M140" s="1401" t="s">
        <v>636</v>
      </c>
      <c r="N140" s="4055"/>
      <c r="P140" s="1413"/>
      <c r="Q140" s="1413"/>
    </row>
    <row r="141" spans="1:17" s="1387" customFormat="1" ht="11.1" customHeight="1">
      <c r="A141" s="4055"/>
      <c r="B141" s="1401" t="s">
        <v>639</v>
      </c>
      <c r="C141" s="1401" t="s">
        <v>782</v>
      </c>
      <c r="D141" s="1402"/>
      <c r="E141" s="1403"/>
      <c r="F141" s="2877" t="s">
        <v>1922</v>
      </c>
      <c r="G141" s="2877" t="s">
        <v>1923</v>
      </c>
      <c r="H141" s="2877" t="s">
        <v>1924</v>
      </c>
      <c r="I141" s="2877"/>
      <c r="J141" s="2877" t="s">
        <v>1925</v>
      </c>
      <c r="K141" s="2877"/>
      <c r="L141" s="2877"/>
      <c r="M141" s="1401" t="s">
        <v>639</v>
      </c>
      <c r="N141" s="4055"/>
      <c r="P141" s="1413"/>
      <c r="Q141" s="1413"/>
    </row>
    <row r="142" spans="1:17" s="1387" customFormat="1" ht="11.1" customHeight="1" thickBot="1">
      <c r="A142" s="4055"/>
      <c r="B142" s="1406"/>
      <c r="C142" s="1406"/>
      <c r="D142" s="1407"/>
      <c r="E142" s="1408" t="s">
        <v>648</v>
      </c>
      <c r="F142" s="2877" t="s">
        <v>649</v>
      </c>
      <c r="G142" s="2877" t="s">
        <v>650</v>
      </c>
      <c r="H142" s="2877" t="s">
        <v>651</v>
      </c>
      <c r="I142" s="2877" t="s">
        <v>652</v>
      </c>
      <c r="J142" s="2877" t="s">
        <v>653</v>
      </c>
      <c r="K142" s="2877" t="s">
        <v>1083</v>
      </c>
      <c r="L142" s="2877" t="s">
        <v>1084</v>
      </c>
      <c r="M142" s="1406"/>
      <c r="N142" s="4055"/>
      <c r="P142" s="1413"/>
      <c r="Q142" s="1413"/>
    </row>
    <row r="143" spans="1:17" s="1387" customFormat="1" ht="11.1" customHeight="1">
      <c r="A143" s="4055"/>
      <c r="B143" s="1412"/>
      <c r="C143" s="1412"/>
      <c r="D143" s="1468" t="s">
        <v>2025</v>
      </c>
      <c r="E143" s="1395"/>
      <c r="F143" s="2878"/>
      <c r="G143" s="2879"/>
      <c r="H143" s="2879"/>
      <c r="I143" s="2879"/>
      <c r="J143" s="2879"/>
      <c r="K143" s="2879"/>
      <c r="L143" s="2880"/>
      <c r="M143" s="1465"/>
      <c r="N143" s="4055"/>
      <c r="P143" s="1413"/>
      <c r="Q143" s="1413"/>
    </row>
    <row r="144" spans="1:17" s="1387" customFormat="1" ht="11.1" customHeight="1">
      <c r="A144" s="4055"/>
      <c r="B144" s="1466">
        <v>217</v>
      </c>
      <c r="C144" s="1406"/>
      <c r="D144" s="1398"/>
      <c r="E144" s="1398" t="s">
        <v>2026</v>
      </c>
      <c r="F144" s="2884">
        <v>0</v>
      </c>
      <c r="G144" s="2885">
        <v>0</v>
      </c>
      <c r="H144" s="2886">
        <v>0</v>
      </c>
      <c r="I144" s="2886">
        <v>0</v>
      </c>
      <c r="J144" s="2887">
        <v>0</v>
      </c>
      <c r="K144" s="2904"/>
      <c r="L144" s="2888">
        <v>0</v>
      </c>
      <c r="M144" s="1408">
        <v>217</v>
      </c>
      <c r="N144" s="4055"/>
      <c r="P144" s="1413"/>
      <c r="Q144" s="1413"/>
    </row>
    <row r="145" spans="1:17" s="1387" customFormat="1" ht="11.1" customHeight="1">
      <c r="A145" s="4055"/>
      <c r="B145" s="1466">
        <f>B144+1</f>
        <v>218</v>
      </c>
      <c r="C145" s="1406"/>
      <c r="D145" s="1398"/>
      <c r="E145" s="1398" t="s">
        <v>1664</v>
      </c>
      <c r="F145" s="2884">
        <v>0</v>
      </c>
      <c r="G145" s="2885">
        <v>1853</v>
      </c>
      <c r="H145" s="2886">
        <v>33</v>
      </c>
      <c r="I145" s="2886">
        <v>404</v>
      </c>
      <c r="J145" s="2887">
        <v>2290</v>
      </c>
      <c r="K145" s="2904"/>
      <c r="L145" s="2888">
        <v>2290</v>
      </c>
      <c r="M145" s="1408">
        <f>M144+1</f>
        <v>218</v>
      </c>
      <c r="N145" s="4055"/>
      <c r="P145" s="1413"/>
      <c r="Q145" s="1413"/>
    </row>
    <row r="146" spans="1:17" s="1387" customFormat="1" ht="11.1" customHeight="1">
      <c r="A146" s="1410"/>
      <c r="B146" s="1466">
        <f>B145+1</f>
        <v>219</v>
      </c>
      <c r="C146" s="1406"/>
      <c r="D146" s="1398" t="s">
        <v>2027</v>
      </c>
      <c r="E146" s="1467"/>
      <c r="F146" s="2921">
        <v>244197</v>
      </c>
      <c r="G146" s="2926">
        <v>202985</v>
      </c>
      <c r="H146" s="2927">
        <v>583317</v>
      </c>
      <c r="I146" s="2927">
        <v>631958</v>
      </c>
      <c r="J146" s="2927">
        <v>1662457</v>
      </c>
      <c r="K146" s="2927">
        <v>0</v>
      </c>
      <c r="L146" s="2928">
        <v>1662457</v>
      </c>
      <c r="M146" s="1408">
        <f>M145+1</f>
        <v>219</v>
      </c>
      <c r="N146" s="4055"/>
      <c r="P146" s="1413"/>
      <c r="Q146" s="1413"/>
    </row>
    <row r="147" spans="1:17" s="1387" customFormat="1" ht="11.1" customHeight="1">
      <c r="A147" s="1410"/>
      <c r="B147" s="1401"/>
      <c r="C147" s="1412"/>
      <c r="D147" s="1464" t="s">
        <v>2028</v>
      </c>
      <c r="E147" s="1395"/>
      <c r="F147" s="2890"/>
      <c r="G147" s="2929"/>
      <c r="H147" s="2930"/>
      <c r="I147" s="2930"/>
      <c r="J147" s="2930"/>
      <c r="K147" s="2930"/>
      <c r="L147" s="2931"/>
      <c r="M147" s="1403"/>
      <c r="N147" s="4055"/>
      <c r="P147" s="1413"/>
      <c r="Q147" s="1413"/>
    </row>
    <row r="148" spans="1:17" s="1387" customFormat="1" ht="11.1" customHeight="1">
      <c r="A148" s="1410"/>
      <c r="B148" s="1466">
        <v>220</v>
      </c>
      <c r="C148" s="1406"/>
      <c r="D148" s="1398"/>
      <c r="E148" s="1398" t="s">
        <v>2010</v>
      </c>
      <c r="F148" s="2884">
        <v>9519</v>
      </c>
      <c r="G148" s="2885">
        <v>6270</v>
      </c>
      <c r="H148" s="2886">
        <v>13633</v>
      </c>
      <c r="I148" s="2886">
        <v>7120</v>
      </c>
      <c r="J148" s="2887">
        <v>36542</v>
      </c>
      <c r="K148" s="2894" t="s">
        <v>1053</v>
      </c>
      <c r="L148" s="2888">
        <v>36542</v>
      </c>
      <c r="M148" s="1408">
        <v>220</v>
      </c>
      <c r="N148" s="4055"/>
      <c r="P148" s="1413"/>
      <c r="Q148" s="1413"/>
    </row>
    <row r="149" spans="1:17" s="1387" customFormat="1" ht="11.1" customHeight="1">
      <c r="A149" s="1410"/>
      <c r="B149" s="1466">
        <f t="shared" ref="B149:B164" si="8">B148+1</f>
        <v>221</v>
      </c>
      <c r="C149" s="1466" t="s">
        <v>933</v>
      </c>
      <c r="D149" s="1398"/>
      <c r="E149" s="1398" t="s">
        <v>2011</v>
      </c>
      <c r="F149" s="2884">
        <v>148829</v>
      </c>
      <c r="G149" s="2885">
        <v>235777</v>
      </c>
      <c r="H149" s="2886">
        <v>129774</v>
      </c>
      <c r="I149" s="2886">
        <v>52956</v>
      </c>
      <c r="J149" s="2887">
        <v>567336</v>
      </c>
      <c r="K149" s="2894" t="s">
        <v>1053</v>
      </c>
      <c r="L149" s="2888">
        <v>567336</v>
      </c>
      <c r="M149" s="1408">
        <f t="shared" ref="M149:M164" si="9">M148+1</f>
        <v>221</v>
      </c>
      <c r="N149" s="4055"/>
      <c r="P149" s="1413"/>
      <c r="Q149" s="1413"/>
    </row>
    <row r="150" spans="1:17" s="1387" customFormat="1" ht="11.1" customHeight="1">
      <c r="A150" s="1410"/>
      <c r="B150" s="1466">
        <f t="shared" si="8"/>
        <v>222</v>
      </c>
      <c r="C150" s="1466" t="s">
        <v>933</v>
      </c>
      <c r="D150" s="1398"/>
      <c r="E150" s="1398" t="s">
        <v>2012</v>
      </c>
      <c r="F150" s="2884">
        <v>164</v>
      </c>
      <c r="G150" s="2885">
        <v>544</v>
      </c>
      <c r="H150" s="2886">
        <v>173</v>
      </c>
      <c r="I150" s="2886">
        <v>0</v>
      </c>
      <c r="J150" s="2887">
        <v>881</v>
      </c>
      <c r="K150" s="2894" t="s">
        <v>1053</v>
      </c>
      <c r="L150" s="2888">
        <v>881</v>
      </c>
      <c r="M150" s="1408">
        <f t="shared" si="9"/>
        <v>222</v>
      </c>
      <c r="N150" s="4055"/>
      <c r="P150" s="1413"/>
      <c r="Q150" s="1413"/>
    </row>
    <row r="151" spans="1:17" s="1387" customFormat="1" ht="11.1" customHeight="1">
      <c r="A151" s="1410"/>
      <c r="B151" s="1466">
        <f t="shared" si="8"/>
        <v>223</v>
      </c>
      <c r="C151" s="1406"/>
      <c r="D151" s="1398"/>
      <c r="E151" s="1398" t="s">
        <v>2013</v>
      </c>
      <c r="F151" s="2884">
        <v>239</v>
      </c>
      <c r="G151" s="2885">
        <v>0</v>
      </c>
      <c r="H151" s="2886">
        <v>0</v>
      </c>
      <c r="I151" s="2886">
        <v>19281</v>
      </c>
      <c r="J151" s="2887">
        <v>19520</v>
      </c>
      <c r="K151" s="2894" t="s">
        <v>1053</v>
      </c>
      <c r="L151" s="2888">
        <v>19520</v>
      </c>
      <c r="M151" s="1408">
        <f t="shared" si="9"/>
        <v>223</v>
      </c>
      <c r="N151" s="4055"/>
      <c r="P151" s="1413"/>
      <c r="Q151" s="1413"/>
    </row>
    <row r="152" spans="1:17" s="1387" customFormat="1" ht="11.1" customHeight="1">
      <c r="A152" s="1410"/>
      <c r="B152" s="1466">
        <f t="shared" si="8"/>
        <v>224</v>
      </c>
      <c r="C152" s="1406"/>
      <c r="D152" s="1398"/>
      <c r="E152" s="1398" t="s">
        <v>2014</v>
      </c>
      <c r="F152" s="2932" t="s">
        <v>1053</v>
      </c>
      <c r="G152" s="2933" t="s">
        <v>1053</v>
      </c>
      <c r="H152" s="2934" t="s">
        <v>1053</v>
      </c>
      <c r="I152" s="2886">
        <v>58801</v>
      </c>
      <c r="J152" s="2887">
        <v>58801</v>
      </c>
      <c r="K152" s="2894" t="s">
        <v>1053</v>
      </c>
      <c r="L152" s="2888">
        <v>58801</v>
      </c>
      <c r="M152" s="1408">
        <f t="shared" si="9"/>
        <v>224</v>
      </c>
      <c r="N152" s="4055"/>
      <c r="P152" s="1413"/>
      <c r="Q152" s="1413"/>
    </row>
    <row r="153" spans="1:17" s="1387" customFormat="1" ht="11.1" customHeight="1">
      <c r="B153" s="1466">
        <f t="shared" si="8"/>
        <v>225</v>
      </c>
      <c r="C153" s="1406"/>
      <c r="D153" s="1398"/>
      <c r="E153" s="1398" t="s">
        <v>2015</v>
      </c>
      <c r="F153" s="2932" t="s">
        <v>1053</v>
      </c>
      <c r="G153" s="2933" t="s">
        <v>1053</v>
      </c>
      <c r="H153" s="2934" t="s">
        <v>1053</v>
      </c>
      <c r="I153" s="2886">
        <v>2019</v>
      </c>
      <c r="J153" s="2887">
        <v>2019</v>
      </c>
      <c r="K153" s="2894" t="s">
        <v>1053</v>
      </c>
      <c r="L153" s="2888">
        <v>2019</v>
      </c>
      <c r="M153" s="1408">
        <f t="shared" si="9"/>
        <v>225</v>
      </c>
      <c r="N153" s="4055"/>
      <c r="P153" s="1413"/>
      <c r="Q153" s="1413"/>
    </row>
    <row r="154" spans="1:17" s="1387" customFormat="1" ht="11.1" customHeight="1">
      <c r="B154" s="1466">
        <f t="shared" si="8"/>
        <v>226</v>
      </c>
      <c r="C154" s="1466" t="s">
        <v>933</v>
      </c>
      <c r="D154" s="1398"/>
      <c r="E154" s="1398" t="s">
        <v>2016</v>
      </c>
      <c r="F154" s="2932" t="s">
        <v>1053</v>
      </c>
      <c r="G154" s="2933" t="s">
        <v>1053</v>
      </c>
      <c r="H154" s="2886">
        <v>282420</v>
      </c>
      <c r="I154" s="2886">
        <v>0</v>
      </c>
      <c r="J154" s="2887">
        <v>282420</v>
      </c>
      <c r="K154" s="2894" t="s">
        <v>1053</v>
      </c>
      <c r="L154" s="2888">
        <v>282420</v>
      </c>
      <c r="M154" s="1408">
        <f t="shared" si="9"/>
        <v>226</v>
      </c>
      <c r="N154" s="4055"/>
      <c r="P154" s="1413"/>
      <c r="Q154" s="1413"/>
    </row>
    <row r="155" spans="1:17" s="1387" customFormat="1" ht="11.1" customHeight="1">
      <c r="A155" s="1410"/>
      <c r="B155" s="1466">
        <f t="shared" si="8"/>
        <v>227</v>
      </c>
      <c r="C155" s="1466" t="s">
        <v>933</v>
      </c>
      <c r="D155" s="1398"/>
      <c r="E155" s="1398" t="s">
        <v>2017</v>
      </c>
      <c r="F155" s="2932" t="s">
        <v>1053</v>
      </c>
      <c r="G155" s="2933" t="s">
        <v>1053</v>
      </c>
      <c r="H155" s="2886">
        <v>-82938</v>
      </c>
      <c r="I155" s="2934" t="s">
        <v>1053</v>
      </c>
      <c r="J155" s="2887">
        <v>-82938</v>
      </c>
      <c r="K155" s="2894" t="s">
        <v>1053</v>
      </c>
      <c r="L155" s="2888">
        <v>-82938</v>
      </c>
      <c r="M155" s="1408">
        <f t="shared" si="9"/>
        <v>227</v>
      </c>
      <c r="N155" s="4055"/>
      <c r="P155" s="1413"/>
      <c r="Q155" s="1413"/>
    </row>
    <row r="156" spans="1:17" s="1387" customFormat="1" ht="11.1" customHeight="1">
      <c r="A156" s="1410"/>
      <c r="B156" s="1466">
        <f t="shared" si="8"/>
        <v>228</v>
      </c>
      <c r="C156" s="1406"/>
      <c r="D156" s="1398"/>
      <c r="E156" s="1398" t="s">
        <v>2018</v>
      </c>
      <c r="F156" s="2932" t="s">
        <v>1053</v>
      </c>
      <c r="G156" s="2933" t="s">
        <v>1053</v>
      </c>
      <c r="H156" s="2886">
        <v>0</v>
      </c>
      <c r="I156" s="2934" t="s">
        <v>1053</v>
      </c>
      <c r="J156" s="2887">
        <v>0</v>
      </c>
      <c r="K156" s="2894" t="s">
        <v>1053</v>
      </c>
      <c r="L156" s="2888">
        <v>0</v>
      </c>
      <c r="M156" s="1408">
        <f t="shared" si="9"/>
        <v>228</v>
      </c>
      <c r="N156" s="4055"/>
      <c r="P156" s="1413"/>
      <c r="Q156" s="1413"/>
    </row>
    <row r="157" spans="1:17" s="1387" customFormat="1" ht="11.1" customHeight="1">
      <c r="A157" s="1410"/>
      <c r="B157" s="1466">
        <f t="shared" si="8"/>
        <v>229</v>
      </c>
      <c r="C157" s="1406"/>
      <c r="D157" s="1398"/>
      <c r="E157" s="1398" t="s">
        <v>2019</v>
      </c>
      <c r="F157" s="2932" t="s">
        <v>1053</v>
      </c>
      <c r="G157" s="2933" t="s">
        <v>1053</v>
      </c>
      <c r="H157" s="2886">
        <v>0</v>
      </c>
      <c r="I157" s="2934" t="s">
        <v>1053</v>
      </c>
      <c r="J157" s="2887">
        <v>0</v>
      </c>
      <c r="K157" s="2894" t="s">
        <v>1053</v>
      </c>
      <c r="L157" s="2888">
        <v>0</v>
      </c>
      <c r="M157" s="1408">
        <f t="shared" si="9"/>
        <v>229</v>
      </c>
      <c r="N157" s="4055"/>
      <c r="P157" s="1413"/>
      <c r="Q157" s="1413"/>
    </row>
    <row r="158" spans="1:17" s="1387" customFormat="1" ht="11.1" customHeight="1">
      <c r="A158" s="1410"/>
      <c r="B158" s="1466">
        <f t="shared" si="8"/>
        <v>230</v>
      </c>
      <c r="C158" s="1466" t="s">
        <v>933</v>
      </c>
      <c r="D158" s="1398"/>
      <c r="E158" s="1398" t="s">
        <v>2020</v>
      </c>
      <c r="F158" s="2932" t="s">
        <v>1053</v>
      </c>
      <c r="G158" s="2933" t="s">
        <v>1053</v>
      </c>
      <c r="H158" s="2886">
        <v>431352</v>
      </c>
      <c r="I158" s="2934" t="s">
        <v>1053</v>
      </c>
      <c r="J158" s="2887">
        <v>431352</v>
      </c>
      <c r="K158" s="2894" t="s">
        <v>1053</v>
      </c>
      <c r="L158" s="2888">
        <v>431352</v>
      </c>
      <c r="M158" s="1408">
        <f t="shared" si="9"/>
        <v>230</v>
      </c>
      <c r="N158" s="4055"/>
      <c r="P158" s="1413"/>
      <c r="Q158" s="1413"/>
    </row>
    <row r="159" spans="1:17" s="1387" customFormat="1" ht="11.1" customHeight="1">
      <c r="A159" s="1410"/>
      <c r="B159" s="1466">
        <f t="shared" si="8"/>
        <v>231</v>
      </c>
      <c r="C159" s="1466" t="s">
        <v>933</v>
      </c>
      <c r="D159" s="1398"/>
      <c r="E159" s="1398" t="s">
        <v>2021</v>
      </c>
      <c r="F159" s="2932" t="s">
        <v>1053</v>
      </c>
      <c r="G159" s="2933" t="s">
        <v>1053</v>
      </c>
      <c r="H159" s="2886">
        <v>-89115</v>
      </c>
      <c r="I159" s="2934" t="s">
        <v>1053</v>
      </c>
      <c r="J159" s="2887">
        <v>-89115</v>
      </c>
      <c r="K159" s="2894" t="s">
        <v>1053</v>
      </c>
      <c r="L159" s="2888">
        <v>-89115</v>
      </c>
      <c r="M159" s="1408">
        <f t="shared" si="9"/>
        <v>231</v>
      </c>
      <c r="N159" s="4055"/>
      <c r="P159" s="1413"/>
      <c r="Q159" s="1413"/>
    </row>
    <row r="160" spans="1:17" s="1387" customFormat="1" ht="11.1" customHeight="1">
      <c r="A160" s="1410"/>
      <c r="B160" s="1466">
        <f t="shared" si="8"/>
        <v>232</v>
      </c>
      <c r="C160" s="1466" t="s">
        <v>933</v>
      </c>
      <c r="D160" s="1398"/>
      <c r="E160" s="1398" t="s">
        <v>1217</v>
      </c>
      <c r="F160" s="2932" t="s">
        <v>1053</v>
      </c>
      <c r="G160" s="2933" t="s">
        <v>1053</v>
      </c>
      <c r="H160" s="2934" t="s">
        <v>1053</v>
      </c>
      <c r="I160" s="2886">
        <v>72430</v>
      </c>
      <c r="J160" s="2887">
        <v>72430</v>
      </c>
      <c r="K160" s="2894" t="s">
        <v>1053</v>
      </c>
      <c r="L160" s="2888">
        <v>72430</v>
      </c>
      <c r="M160" s="1408">
        <f t="shared" si="9"/>
        <v>232</v>
      </c>
      <c r="N160" s="1410"/>
      <c r="P160" s="1413"/>
      <c r="Q160" s="1413"/>
    </row>
    <row r="161" spans="1:17" s="1387" customFormat="1" ht="11.1" customHeight="1">
      <c r="A161" s="1410"/>
      <c r="B161" s="1466">
        <f t="shared" si="8"/>
        <v>233</v>
      </c>
      <c r="C161" s="1406"/>
      <c r="D161" s="1398"/>
      <c r="E161" s="1398" t="s">
        <v>2022</v>
      </c>
      <c r="F161" s="2932" t="s">
        <v>1053</v>
      </c>
      <c r="G161" s="2933" t="s">
        <v>1053</v>
      </c>
      <c r="H161" s="2886">
        <v>0</v>
      </c>
      <c r="I161" s="2934" t="s">
        <v>1053</v>
      </c>
      <c r="J161" s="2887">
        <v>0</v>
      </c>
      <c r="K161" s="2894" t="s">
        <v>1053</v>
      </c>
      <c r="L161" s="2888">
        <v>0</v>
      </c>
      <c r="M161" s="1408">
        <f t="shared" si="9"/>
        <v>233</v>
      </c>
      <c r="N161" s="1410"/>
      <c r="P161" s="1413"/>
      <c r="Q161" s="1413"/>
    </row>
    <row r="162" spans="1:17" s="1387" customFormat="1" ht="11.1" customHeight="1">
      <c r="A162" s="1410"/>
      <c r="B162" s="1466">
        <f t="shared" si="8"/>
        <v>234</v>
      </c>
      <c r="C162" s="1406"/>
      <c r="D162" s="1398"/>
      <c r="E162" s="1398" t="s">
        <v>2023</v>
      </c>
      <c r="F162" s="2932" t="s">
        <v>1053</v>
      </c>
      <c r="G162" s="2933" t="s">
        <v>1053</v>
      </c>
      <c r="H162" s="2886">
        <v>0</v>
      </c>
      <c r="I162" s="2934" t="s">
        <v>1053</v>
      </c>
      <c r="J162" s="2887">
        <v>0</v>
      </c>
      <c r="K162" s="2894" t="s">
        <v>1053</v>
      </c>
      <c r="L162" s="2888">
        <v>0</v>
      </c>
      <c r="M162" s="1408">
        <f t="shared" si="9"/>
        <v>234</v>
      </c>
      <c r="N162" s="1410"/>
      <c r="P162" s="1413"/>
      <c r="Q162" s="1413"/>
    </row>
    <row r="163" spans="1:17" s="1387" customFormat="1" ht="11.1" customHeight="1">
      <c r="A163" s="1410"/>
      <c r="B163" s="1466">
        <f t="shared" si="8"/>
        <v>235</v>
      </c>
      <c r="C163" s="1466" t="s">
        <v>933</v>
      </c>
      <c r="D163" s="1398"/>
      <c r="E163" s="1398" t="s">
        <v>2024</v>
      </c>
      <c r="F163" s="2932" t="s">
        <v>1053</v>
      </c>
      <c r="G163" s="2933" t="s">
        <v>1053</v>
      </c>
      <c r="H163" s="2886">
        <v>-223558</v>
      </c>
      <c r="I163" s="2934" t="s">
        <v>1053</v>
      </c>
      <c r="J163" s="2887">
        <v>-223558</v>
      </c>
      <c r="K163" s="2894" t="s">
        <v>1053</v>
      </c>
      <c r="L163" s="2888">
        <v>-223558</v>
      </c>
      <c r="M163" s="1408">
        <f t="shared" si="9"/>
        <v>235</v>
      </c>
      <c r="N163" s="1410"/>
      <c r="P163" s="1413"/>
      <c r="Q163" s="1413"/>
    </row>
    <row r="164" spans="1:17" s="1387" customFormat="1" ht="11.1" customHeight="1">
      <c r="A164" s="1410"/>
      <c r="B164" s="1466">
        <f t="shared" si="8"/>
        <v>236</v>
      </c>
      <c r="C164" s="1406"/>
      <c r="D164" s="1398"/>
      <c r="E164" s="1398" t="s">
        <v>2026</v>
      </c>
      <c r="F164" s="2884">
        <v>0</v>
      </c>
      <c r="G164" s="2885">
        <v>0</v>
      </c>
      <c r="H164" s="2886">
        <v>0</v>
      </c>
      <c r="I164" s="2886">
        <v>0</v>
      </c>
      <c r="J164" s="2887">
        <v>0</v>
      </c>
      <c r="K164" s="2894" t="s">
        <v>1053</v>
      </c>
      <c r="L164" s="2888">
        <v>0</v>
      </c>
      <c r="M164" s="1408">
        <f t="shared" si="9"/>
        <v>236</v>
      </c>
      <c r="N164" s="1410"/>
      <c r="P164" s="1413"/>
      <c r="Q164" s="1413"/>
    </row>
    <row r="165" spans="1:17" s="1387" customFormat="1" ht="11.1" customHeight="1">
      <c r="A165" s="1410"/>
      <c r="B165" s="1466">
        <f>B164+1</f>
        <v>237</v>
      </c>
      <c r="C165" s="1406"/>
      <c r="D165" s="1398"/>
      <c r="E165" s="1398" t="s">
        <v>1664</v>
      </c>
      <c r="F165" s="2884">
        <v>0</v>
      </c>
      <c r="G165" s="2885">
        <v>1322</v>
      </c>
      <c r="H165" s="2886">
        <v>24</v>
      </c>
      <c r="I165" s="2886">
        <v>288</v>
      </c>
      <c r="J165" s="2887">
        <v>1634</v>
      </c>
      <c r="K165" s="2894" t="s">
        <v>1053</v>
      </c>
      <c r="L165" s="2888">
        <v>1634</v>
      </c>
      <c r="M165" s="1408">
        <f>M164+1</f>
        <v>237</v>
      </c>
      <c r="N165" s="4060" t="s">
        <v>2029</v>
      </c>
      <c r="P165" s="1413"/>
      <c r="Q165" s="1413"/>
    </row>
    <row r="166" spans="1:17" s="1387" customFormat="1" ht="11.1" customHeight="1">
      <c r="A166" s="1410"/>
      <c r="B166" s="1466">
        <f>B165+1</f>
        <v>238</v>
      </c>
      <c r="C166" s="1406"/>
      <c r="D166" s="1398" t="s">
        <v>2030</v>
      </c>
      <c r="E166" s="1467"/>
      <c r="F166" s="2921">
        <v>158751</v>
      </c>
      <c r="G166" s="2926">
        <v>243913</v>
      </c>
      <c r="H166" s="2927">
        <v>461765</v>
      </c>
      <c r="I166" s="2927">
        <v>212895</v>
      </c>
      <c r="J166" s="2927">
        <v>1077324</v>
      </c>
      <c r="K166" s="2894" t="s">
        <v>1053</v>
      </c>
      <c r="L166" s="2928">
        <v>1077324</v>
      </c>
      <c r="M166" s="1403">
        <f>M165+1</f>
        <v>238</v>
      </c>
      <c r="N166" s="4057"/>
      <c r="P166" s="1413"/>
      <c r="Q166" s="1413"/>
    </row>
    <row r="167" spans="1:17" s="1387" customFormat="1" ht="11.1" customHeight="1">
      <c r="A167" s="1410"/>
      <c r="B167" s="1401"/>
      <c r="C167" s="1412"/>
      <c r="D167" s="1464" t="s">
        <v>2031</v>
      </c>
      <c r="E167" s="1395"/>
      <c r="F167" s="2890"/>
      <c r="G167" s="2929"/>
      <c r="H167" s="2930"/>
      <c r="I167" s="2930"/>
      <c r="J167" s="2930"/>
      <c r="K167" s="2930"/>
      <c r="L167" s="2931"/>
      <c r="M167" s="1469"/>
      <c r="N167" s="4057"/>
      <c r="P167" s="1413"/>
      <c r="Q167" s="1413"/>
    </row>
    <row r="168" spans="1:17" s="1387" customFormat="1" ht="11.1" customHeight="1">
      <c r="A168" s="1410"/>
      <c r="B168" s="1466">
        <v>301</v>
      </c>
      <c r="C168" s="1406"/>
      <c r="D168" s="1398"/>
      <c r="E168" s="1398" t="s">
        <v>2010</v>
      </c>
      <c r="F168" s="2884">
        <v>951</v>
      </c>
      <c r="G168" s="2885">
        <v>626</v>
      </c>
      <c r="H168" s="2886">
        <v>1362</v>
      </c>
      <c r="I168" s="2886">
        <v>712</v>
      </c>
      <c r="J168" s="2887">
        <v>3651</v>
      </c>
      <c r="K168" s="2904"/>
      <c r="L168" s="2888">
        <v>3651</v>
      </c>
      <c r="M168" s="1470">
        <v>301</v>
      </c>
      <c r="N168" s="4057"/>
      <c r="P168" s="1413"/>
      <c r="Q168" s="1413"/>
    </row>
    <row r="169" spans="1:17" s="1387" customFormat="1" ht="11.1" customHeight="1">
      <c r="A169" s="1410"/>
      <c r="B169" s="1401"/>
      <c r="C169" s="1412"/>
      <c r="D169" s="1395"/>
      <c r="E169" s="1395" t="s">
        <v>2032</v>
      </c>
      <c r="F169" s="2890"/>
      <c r="G169" s="2889"/>
      <c r="H169" s="2935"/>
      <c r="I169" s="2935"/>
      <c r="J169" s="2936"/>
      <c r="K169" s="2937"/>
      <c r="L169" s="2893"/>
      <c r="M169" s="1470"/>
      <c r="N169" s="4057"/>
      <c r="P169" s="1413"/>
      <c r="Q169" s="1413"/>
    </row>
    <row r="170" spans="1:17" s="1473" customFormat="1" ht="10.5" customHeight="1">
      <c r="A170" s="4059" t="s">
        <v>165</v>
      </c>
      <c r="B170" s="1466">
        <v>302</v>
      </c>
      <c r="C170" s="1466" t="s">
        <v>933</v>
      </c>
      <c r="D170" s="1471"/>
      <c r="E170" s="1472" t="s">
        <v>2033</v>
      </c>
      <c r="F170" s="2938">
        <v>0</v>
      </c>
      <c r="G170" s="2939">
        <v>0</v>
      </c>
      <c r="H170" s="2939">
        <v>14059</v>
      </c>
      <c r="I170" s="2940">
        <v>0</v>
      </c>
      <c r="J170" s="2941">
        <v>14059</v>
      </c>
      <c r="K170" s="2894" t="s">
        <v>1053</v>
      </c>
      <c r="L170" s="2942">
        <v>14059</v>
      </c>
      <c r="M170" s="1420">
        <v>302</v>
      </c>
      <c r="N170" s="4057"/>
      <c r="P170" s="1474"/>
      <c r="Q170" s="1474"/>
    </row>
    <row r="171" spans="1:17" s="1387" customFormat="1" ht="11.1" customHeight="1">
      <c r="A171" s="4059"/>
      <c r="B171" s="1466">
        <f t="shared" ref="B171:B180" si="10">B170+1</f>
        <v>303</v>
      </c>
      <c r="C171" s="1466" t="s">
        <v>933</v>
      </c>
      <c r="D171" s="1398"/>
      <c r="E171" s="1398" t="s">
        <v>2034</v>
      </c>
      <c r="F171" s="2884">
        <v>0</v>
      </c>
      <c r="G171" s="2885">
        <v>0</v>
      </c>
      <c r="H171" s="2886">
        <v>0</v>
      </c>
      <c r="I171" s="2886">
        <v>0</v>
      </c>
      <c r="J171" s="2887">
        <v>0</v>
      </c>
      <c r="K171" s="2894" t="s">
        <v>1053</v>
      </c>
      <c r="L171" s="2888">
        <v>0</v>
      </c>
      <c r="M171" s="1408">
        <f t="shared" ref="M171:M180" si="11">M170+1</f>
        <v>303</v>
      </c>
      <c r="N171" s="4057"/>
      <c r="P171" s="1413"/>
      <c r="Q171" s="1413"/>
    </row>
    <row r="172" spans="1:17" s="1387" customFormat="1" ht="11.1" customHeight="1">
      <c r="A172" s="4059"/>
      <c r="B172" s="1466">
        <f t="shared" si="10"/>
        <v>304</v>
      </c>
      <c r="C172" s="1466" t="s">
        <v>933</v>
      </c>
      <c r="D172" s="1398"/>
      <c r="E172" s="1398" t="s">
        <v>2035</v>
      </c>
      <c r="F172" s="2884">
        <v>5749</v>
      </c>
      <c r="G172" s="2885">
        <v>1680</v>
      </c>
      <c r="H172" s="2886">
        <v>0</v>
      </c>
      <c r="I172" s="2886">
        <v>0</v>
      </c>
      <c r="J172" s="2887">
        <v>7429</v>
      </c>
      <c r="K172" s="2904"/>
      <c r="L172" s="2888">
        <v>7429</v>
      </c>
      <c r="M172" s="1408">
        <f t="shared" si="11"/>
        <v>304</v>
      </c>
      <c r="N172" s="4057"/>
      <c r="P172" s="1413"/>
      <c r="Q172" s="1413"/>
    </row>
    <row r="173" spans="1:17" s="1387" customFormat="1" ht="11.1" customHeight="1">
      <c r="A173" s="4059"/>
      <c r="B173" s="1466">
        <f t="shared" si="10"/>
        <v>305</v>
      </c>
      <c r="C173" s="1466" t="s">
        <v>933</v>
      </c>
      <c r="D173" s="1398"/>
      <c r="E173" s="1398" t="s">
        <v>2036</v>
      </c>
      <c r="F173" s="2884">
        <v>0</v>
      </c>
      <c r="G173" s="2885">
        <v>1</v>
      </c>
      <c r="H173" s="2886">
        <v>0</v>
      </c>
      <c r="I173" s="2886">
        <v>0</v>
      </c>
      <c r="J173" s="2887">
        <v>1</v>
      </c>
      <c r="K173" s="2904"/>
      <c r="L173" s="2888">
        <v>1</v>
      </c>
      <c r="M173" s="1408">
        <f t="shared" si="11"/>
        <v>305</v>
      </c>
      <c r="N173" s="4057"/>
      <c r="P173" s="1413"/>
      <c r="Q173" s="1413"/>
    </row>
    <row r="174" spans="1:17" s="1387" customFormat="1" ht="11.1" customHeight="1">
      <c r="A174" s="4059"/>
      <c r="B174" s="1466">
        <f t="shared" si="10"/>
        <v>306</v>
      </c>
      <c r="C174" s="1466" t="s">
        <v>933</v>
      </c>
      <c r="D174" s="1398"/>
      <c r="E174" s="1398" t="s">
        <v>2037</v>
      </c>
      <c r="F174" s="2884">
        <v>16</v>
      </c>
      <c r="G174" s="2885">
        <v>54</v>
      </c>
      <c r="H174" s="2886">
        <v>18</v>
      </c>
      <c r="I174" s="2886">
        <v>0</v>
      </c>
      <c r="J174" s="2887">
        <v>88</v>
      </c>
      <c r="K174" s="2904"/>
      <c r="L174" s="2888">
        <v>88</v>
      </c>
      <c r="M174" s="1408">
        <f t="shared" si="11"/>
        <v>306</v>
      </c>
      <c r="N174" s="4057"/>
      <c r="P174" s="1413"/>
      <c r="Q174" s="1413"/>
    </row>
    <row r="175" spans="1:17" s="1387" customFormat="1" ht="11.1" customHeight="1">
      <c r="A175" s="4059"/>
      <c r="B175" s="1466">
        <f t="shared" si="10"/>
        <v>307</v>
      </c>
      <c r="C175" s="1466" t="s">
        <v>933</v>
      </c>
      <c r="D175" s="1398"/>
      <c r="E175" s="1398" t="s">
        <v>2038</v>
      </c>
      <c r="F175" s="2884">
        <v>22349</v>
      </c>
      <c r="G175" s="2885">
        <v>218</v>
      </c>
      <c r="H175" s="2886">
        <v>8185</v>
      </c>
      <c r="I175" s="2886">
        <v>59</v>
      </c>
      <c r="J175" s="2887">
        <v>30811</v>
      </c>
      <c r="K175" s="2904"/>
      <c r="L175" s="2888">
        <v>30811</v>
      </c>
      <c r="M175" s="1408">
        <f t="shared" si="11"/>
        <v>307</v>
      </c>
      <c r="N175" s="4057"/>
      <c r="P175" s="1413"/>
      <c r="Q175" s="1413"/>
    </row>
    <row r="176" spans="1:17" s="1387" customFormat="1" ht="11.1" customHeight="1">
      <c r="A176" s="4059"/>
      <c r="B176" s="1466">
        <f t="shared" si="10"/>
        <v>308</v>
      </c>
      <c r="C176" s="1406"/>
      <c r="D176" s="1398"/>
      <c r="E176" s="1398" t="s">
        <v>2039</v>
      </c>
      <c r="F176" s="2884">
        <v>0</v>
      </c>
      <c r="G176" s="2885">
        <v>0</v>
      </c>
      <c r="H176" s="2886">
        <v>15751</v>
      </c>
      <c r="I176" s="2886">
        <v>5839</v>
      </c>
      <c r="J176" s="2887">
        <v>21590</v>
      </c>
      <c r="K176" s="2904"/>
      <c r="L176" s="2888">
        <v>21590</v>
      </c>
      <c r="M176" s="1408">
        <f t="shared" si="11"/>
        <v>308</v>
      </c>
      <c r="N176" s="4057"/>
      <c r="P176" s="1413"/>
      <c r="Q176" s="1413"/>
    </row>
    <row r="177" spans="1:17" s="1387" customFormat="1" ht="11.1" customHeight="1">
      <c r="A177" s="4059"/>
      <c r="B177" s="1466">
        <f t="shared" si="10"/>
        <v>309</v>
      </c>
      <c r="C177" s="1406"/>
      <c r="D177" s="1398"/>
      <c r="E177" s="1398" t="s">
        <v>2014</v>
      </c>
      <c r="F177" s="2932" t="s">
        <v>1053</v>
      </c>
      <c r="G177" s="2933" t="s">
        <v>1053</v>
      </c>
      <c r="H177" s="2934" t="s">
        <v>1053</v>
      </c>
      <c r="I177" s="2886">
        <v>17721</v>
      </c>
      <c r="J177" s="2887">
        <v>17721</v>
      </c>
      <c r="K177" s="2904"/>
      <c r="L177" s="2888">
        <v>17721</v>
      </c>
      <c r="M177" s="1408">
        <f t="shared" si="11"/>
        <v>309</v>
      </c>
      <c r="N177" s="4057"/>
      <c r="P177" s="1413"/>
      <c r="Q177" s="1413"/>
    </row>
    <row r="178" spans="1:17" s="1387" customFormat="1" ht="11.1" customHeight="1">
      <c r="A178" s="4059"/>
      <c r="B178" s="1466">
        <f t="shared" si="10"/>
        <v>310</v>
      </c>
      <c r="C178" s="1406"/>
      <c r="D178" s="1398"/>
      <c r="E178" s="1398" t="s">
        <v>2015</v>
      </c>
      <c r="F178" s="2932" t="s">
        <v>1053</v>
      </c>
      <c r="G178" s="2933" t="s">
        <v>1053</v>
      </c>
      <c r="H178" s="2934" t="s">
        <v>1053</v>
      </c>
      <c r="I178" s="2886">
        <v>627</v>
      </c>
      <c r="J178" s="2887">
        <v>627</v>
      </c>
      <c r="K178" s="2904"/>
      <c r="L178" s="2888">
        <v>627</v>
      </c>
      <c r="M178" s="1408">
        <f t="shared" si="11"/>
        <v>310</v>
      </c>
      <c r="N178" s="4057"/>
      <c r="P178" s="1413"/>
      <c r="Q178" s="1413"/>
    </row>
    <row r="179" spans="1:17" s="1387" customFormat="1" ht="11.1" customHeight="1">
      <c r="A179" s="4059"/>
      <c r="B179" s="1466">
        <f t="shared" si="10"/>
        <v>311</v>
      </c>
      <c r="C179" s="1466" t="s">
        <v>933</v>
      </c>
      <c r="D179" s="1398"/>
      <c r="E179" s="1398" t="s">
        <v>2016</v>
      </c>
      <c r="F179" s="2932" t="s">
        <v>1053</v>
      </c>
      <c r="G179" s="2933" t="s">
        <v>1053</v>
      </c>
      <c r="H179" s="2886">
        <v>1586</v>
      </c>
      <c r="I179" s="2933" t="s">
        <v>1053</v>
      </c>
      <c r="J179" s="2887">
        <v>1586</v>
      </c>
      <c r="K179" s="2904"/>
      <c r="L179" s="2888">
        <v>1586</v>
      </c>
      <c r="M179" s="1408">
        <f t="shared" si="11"/>
        <v>311</v>
      </c>
      <c r="N179" s="4057"/>
      <c r="P179" s="1413"/>
      <c r="Q179" s="1413"/>
    </row>
    <row r="180" spans="1:17" s="1387" customFormat="1" ht="11.1" customHeight="1" thickBot="1">
      <c r="A180" s="4059"/>
      <c r="B180" s="1466">
        <f t="shared" si="10"/>
        <v>312</v>
      </c>
      <c r="C180" s="1466" t="s">
        <v>933</v>
      </c>
      <c r="D180" s="1398"/>
      <c r="E180" s="1398" t="s">
        <v>2017</v>
      </c>
      <c r="F180" s="2943" t="s">
        <v>1053</v>
      </c>
      <c r="G180" s="2944" t="s">
        <v>1053</v>
      </c>
      <c r="H180" s="2897">
        <v>0</v>
      </c>
      <c r="I180" s="2944" t="s">
        <v>1053</v>
      </c>
      <c r="J180" s="2909">
        <v>0</v>
      </c>
      <c r="K180" s="2924"/>
      <c r="L180" s="2910">
        <v>0</v>
      </c>
      <c r="M180" s="1408">
        <f t="shared" si="11"/>
        <v>312</v>
      </c>
      <c r="N180" s="4057"/>
      <c r="P180" s="1413"/>
      <c r="Q180" s="1413"/>
    </row>
    <row r="181" spans="1:17" s="1387" customFormat="1" ht="4.5" customHeight="1">
      <c r="A181" s="1423"/>
      <c r="B181" s="1422"/>
      <c r="C181" s="1422"/>
      <c r="D181" s="1395"/>
      <c r="E181" s="1395"/>
      <c r="F181" s="2925"/>
      <c r="G181" s="2925"/>
      <c r="H181" s="2900"/>
      <c r="I181" s="2925"/>
      <c r="J181" s="2900"/>
      <c r="K181" s="2925"/>
      <c r="L181" s="2913"/>
      <c r="M181" s="1422"/>
      <c r="N181" s="1423"/>
      <c r="P181" s="1413"/>
      <c r="Q181" s="1413"/>
    </row>
    <row r="182" spans="1:17" s="1387" customFormat="1" ht="28.5" customHeight="1">
      <c r="A182" s="4055" t="s">
        <v>165</v>
      </c>
      <c r="B182" s="1384" t="s">
        <v>1957</v>
      </c>
      <c r="C182" s="1385"/>
      <c r="D182" s="1385"/>
      <c r="E182" s="1385"/>
      <c r="F182" s="2914"/>
      <c r="G182" s="2914"/>
      <c r="H182" s="2914"/>
      <c r="I182" s="2914"/>
      <c r="J182" s="2914"/>
      <c r="K182" s="2914"/>
      <c r="L182" s="2914"/>
      <c r="M182" s="1386"/>
      <c r="N182" s="4056" t="s">
        <v>1910</v>
      </c>
      <c r="P182" s="1413"/>
      <c r="Q182" s="1413"/>
    </row>
    <row r="183" spans="1:17" s="1387" customFormat="1">
      <c r="A183" s="4055"/>
      <c r="B183" s="1475" t="s">
        <v>705</v>
      </c>
      <c r="C183" s="1476"/>
      <c r="D183" s="1476"/>
      <c r="E183" s="1476"/>
      <c r="F183" s="2945"/>
      <c r="G183" s="2945"/>
      <c r="H183" s="2945"/>
      <c r="I183" s="2945"/>
      <c r="J183" s="2945"/>
      <c r="K183" s="2945"/>
      <c r="L183" s="2945"/>
      <c r="M183" s="1477"/>
      <c r="N183" s="4057"/>
      <c r="P183" s="1413"/>
      <c r="Q183" s="1413"/>
    </row>
    <row r="184" spans="1:17" s="1387" customFormat="1" ht="2.1" customHeight="1">
      <c r="A184" s="4055"/>
      <c r="B184" s="1407"/>
      <c r="C184" s="1398"/>
      <c r="D184" s="1398"/>
      <c r="E184" s="1398"/>
      <c r="F184" s="2876"/>
      <c r="G184" s="2876"/>
      <c r="H184" s="2876"/>
      <c r="I184" s="2876"/>
      <c r="J184" s="2876"/>
      <c r="K184" s="2876"/>
      <c r="L184" s="2876"/>
      <c r="M184" s="1478"/>
      <c r="N184" s="4057"/>
      <c r="P184" s="1413"/>
      <c r="Q184" s="1413"/>
    </row>
    <row r="185" spans="1:17" s="1387" customFormat="1">
      <c r="A185" s="4055"/>
      <c r="B185" s="1401"/>
      <c r="C185" s="1401"/>
      <c r="D185" s="1402"/>
      <c r="E185" s="1403"/>
      <c r="F185" s="2877"/>
      <c r="G185" s="2877"/>
      <c r="H185" s="2877"/>
      <c r="I185" s="2877"/>
      <c r="J185" s="2877"/>
      <c r="K185" s="2877"/>
      <c r="L185" s="2877"/>
      <c r="M185" s="1401"/>
      <c r="N185" s="4057"/>
      <c r="P185" s="1413"/>
      <c r="Q185" s="1413"/>
    </row>
    <row r="186" spans="1:17" s="1387" customFormat="1">
      <c r="A186" s="4055"/>
      <c r="B186" s="1401"/>
      <c r="C186" s="1401"/>
      <c r="D186" s="1402"/>
      <c r="E186" s="1403"/>
      <c r="F186" s="2877"/>
      <c r="G186" s="2877" t="s">
        <v>1913</v>
      </c>
      <c r="H186" s="2877"/>
      <c r="I186" s="2877"/>
      <c r="J186" s="2877" t="s">
        <v>1914</v>
      </c>
      <c r="K186" s="2877"/>
      <c r="L186" s="2877"/>
      <c r="M186" s="1401"/>
      <c r="N186" s="4057"/>
      <c r="P186" s="1413"/>
      <c r="Q186" s="1413"/>
    </row>
    <row r="187" spans="1:17" s="1387" customFormat="1">
      <c r="A187" s="4055"/>
      <c r="B187" s="1401" t="s">
        <v>636</v>
      </c>
      <c r="C187" s="1401" t="s">
        <v>778</v>
      </c>
      <c r="D187" s="1402"/>
      <c r="E187" s="1403" t="s">
        <v>1915</v>
      </c>
      <c r="F187" s="2877" t="s">
        <v>1916</v>
      </c>
      <c r="G187" s="2877" t="s">
        <v>1917</v>
      </c>
      <c r="H187" s="2877" t="s">
        <v>1918</v>
      </c>
      <c r="I187" s="2877" t="s">
        <v>1919</v>
      </c>
      <c r="J187" s="2877" t="s">
        <v>1920</v>
      </c>
      <c r="K187" s="2877" t="s">
        <v>1921</v>
      </c>
      <c r="L187" s="2877" t="s">
        <v>1914</v>
      </c>
      <c r="M187" s="1401" t="s">
        <v>636</v>
      </c>
      <c r="N187" s="4057"/>
      <c r="P187" s="1413"/>
      <c r="Q187" s="1413"/>
    </row>
    <row r="188" spans="1:17" s="1387" customFormat="1">
      <c r="A188" s="4055"/>
      <c r="B188" s="1401" t="s">
        <v>639</v>
      </c>
      <c r="C188" s="1401" t="s">
        <v>782</v>
      </c>
      <c r="D188" s="1402"/>
      <c r="E188" s="1403"/>
      <c r="F188" s="2877" t="s">
        <v>1922</v>
      </c>
      <c r="G188" s="2877" t="s">
        <v>1923</v>
      </c>
      <c r="H188" s="2877" t="s">
        <v>1924</v>
      </c>
      <c r="I188" s="2877"/>
      <c r="J188" s="2877" t="s">
        <v>1925</v>
      </c>
      <c r="K188" s="2877"/>
      <c r="L188" s="2877"/>
      <c r="M188" s="1401" t="s">
        <v>639</v>
      </c>
      <c r="N188" s="4057"/>
      <c r="P188" s="1413"/>
      <c r="Q188" s="1413"/>
    </row>
    <row r="189" spans="1:17" s="1387" customFormat="1" ht="12" thickBot="1">
      <c r="A189" s="4055"/>
      <c r="B189" s="1406"/>
      <c r="C189" s="1406"/>
      <c r="D189" s="1407"/>
      <c r="E189" s="1408" t="s">
        <v>648</v>
      </c>
      <c r="F189" s="2877" t="s">
        <v>649</v>
      </c>
      <c r="G189" s="2877" t="s">
        <v>650</v>
      </c>
      <c r="H189" s="2877" t="s">
        <v>651</v>
      </c>
      <c r="I189" s="2877" t="s">
        <v>652</v>
      </c>
      <c r="J189" s="2877" t="s">
        <v>653</v>
      </c>
      <c r="K189" s="2877" t="s">
        <v>1083</v>
      </c>
      <c r="L189" s="2877" t="s">
        <v>1084</v>
      </c>
      <c r="M189" s="1406"/>
      <c r="N189" s="4057"/>
      <c r="P189" s="1413"/>
      <c r="Q189" s="1413"/>
    </row>
    <row r="190" spans="1:17" s="1387" customFormat="1" ht="10.7" customHeight="1">
      <c r="A190" s="4055"/>
      <c r="B190" s="1412"/>
      <c r="C190" s="1412"/>
      <c r="D190" s="1468" t="s">
        <v>2040</v>
      </c>
      <c r="E190" s="1395"/>
      <c r="F190" s="2878"/>
      <c r="G190" s="2879"/>
      <c r="H190" s="2879"/>
      <c r="I190" s="2879"/>
      <c r="J190" s="2879"/>
      <c r="K190" s="2879"/>
      <c r="L190" s="2880"/>
      <c r="M190" s="1465"/>
      <c r="N190" s="4057"/>
      <c r="P190" s="1413"/>
      <c r="Q190" s="1413"/>
    </row>
    <row r="191" spans="1:17" s="1387" customFormat="1" ht="10.7" customHeight="1">
      <c r="A191" s="4055"/>
      <c r="B191" s="1466">
        <v>313</v>
      </c>
      <c r="C191" s="1406"/>
      <c r="D191" s="1467"/>
      <c r="E191" s="1398" t="s">
        <v>2018</v>
      </c>
      <c r="F191" s="2932" t="s">
        <v>1053</v>
      </c>
      <c r="G191" s="2933" t="s">
        <v>1053</v>
      </c>
      <c r="H191" s="2886">
        <v>0</v>
      </c>
      <c r="I191" s="2918" t="s">
        <v>1053</v>
      </c>
      <c r="J191" s="2887">
        <v>0</v>
      </c>
      <c r="K191" s="2904"/>
      <c r="L191" s="2888">
        <v>0</v>
      </c>
      <c r="M191" s="1408">
        <v>313</v>
      </c>
      <c r="N191" s="4057"/>
      <c r="P191" s="1413"/>
      <c r="Q191" s="1413"/>
    </row>
    <row r="192" spans="1:17" s="1387" customFormat="1" ht="10.7" customHeight="1">
      <c r="A192" s="4055"/>
      <c r="B192" s="1466">
        <f t="shared" ref="B192:B202" si="12">B191+1</f>
        <v>314</v>
      </c>
      <c r="C192" s="1406"/>
      <c r="D192" s="1467"/>
      <c r="E192" s="1398" t="s">
        <v>2019</v>
      </c>
      <c r="F192" s="2932" t="s">
        <v>1053</v>
      </c>
      <c r="G192" s="2933" t="s">
        <v>1053</v>
      </c>
      <c r="H192" s="2886">
        <v>0</v>
      </c>
      <c r="I192" s="2918" t="s">
        <v>1053</v>
      </c>
      <c r="J192" s="2887">
        <v>0</v>
      </c>
      <c r="K192" s="2904"/>
      <c r="L192" s="2888">
        <v>0</v>
      </c>
      <c r="M192" s="1408">
        <f t="shared" ref="M192:M202" si="13">M191+1</f>
        <v>314</v>
      </c>
      <c r="N192" s="4057"/>
      <c r="P192" s="1413"/>
      <c r="Q192" s="1413"/>
    </row>
    <row r="193" spans="1:17" s="1387" customFormat="1" ht="10.7" customHeight="1">
      <c r="A193" s="1410"/>
      <c r="B193" s="1466">
        <f t="shared" si="12"/>
        <v>315</v>
      </c>
      <c r="C193" s="1406"/>
      <c r="D193" s="1467"/>
      <c r="E193" s="1398" t="s">
        <v>2020</v>
      </c>
      <c r="F193" s="2932" t="s">
        <v>1053</v>
      </c>
      <c r="G193" s="2933" t="s">
        <v>1053</v>
      </c>
      <c r="H193" s="2886">
        <v>0</v>
      </c>
      <c r="I193" s="2918" t="s">
        <v>1053</v>
      </c>
      <c r="J193" s="2887">
        <v>0</v>
      </c>
      <c r="K193" s="2904"/>
      <c r="L193" s="2888">
        <v>0</v>
      </c>
      <c r="M193" s="1408">
        <f t="shared" si="13"/>
        <v>315</v>
      </c>
      <c r="N193" s="4057"/>
      <c r="P193" s="1413"/>
      <c r="Q193" s="1413"/>
    </row>
    <row r="194" spans="1:17" s="1387" customFormat="1" ht="10.7" customHeight="1">
      <c r="A194" s="1410"/>
      <c r="B194" s="1466">
        <f t="shared" si="12"/>
        <v>316</v>
      </c>
      <c r="C194" s="1406"/>
      <c r="D194" s="1467"/>
      <c r="E194" s="1398" t="s">
        <v>2021</v>
      </c>
      <c r="F194" s="2932" t="s">
        <v>1053</v>
      </c>
      <c r="G194" s="2933" t="s">
        <v>1053</v>
      </c>
      <c r="H194" s="2886">
        <v>0</v>
      </c>
      <c r="I194" s="2918" t="s">
        <v>1053</v>
      </c>
      <c r="J194" s="2887">
        <v>0</v>
      </c>
      <c r="K194" s="2904"/>
      <c r="L194" s="2888">
        <v>0</v>
      </c>
      <c r="M194" s="1408">
        <f t="shared" si="13"/>
        <v>316</v>
      </c>
      <c r="N194" s="4057"/>
      <c r="P194" s="1413"/>
      <c r="Q194" s="1413"/>
    </row>
    <row r="195" spans="1:17" s="1387" customFormat="1" ht="10.7" customHeight="1">
      <c r="A195" s="1410"/>
      <c r="B195" s="1466">
        <f t="shared" si="12"/>
        <v>317</v>
      </c>
      <c r="C195" s="1406"/>
      <c r="D195" s="1467"/>
      <c r="E195" s="1398" t="s">
        <v>1217</v>
      </c>
      <c r="F195" s="2932" t="s">
        <v>1053</v>
      </c>
      <c r="G195" s="2933" t="s">
        <v>1053</v>
      </c>
      <c r="H195" s="2918" t="s">
        <v>1053</v>
      </c>
      <c r="I195" s="2886">
        <v>80855</v>
      </c>
      <c r="J195" s="2887">
        <v>80855</v>
      </c>
      <c r="K195" s="2904"/>
      <c r="L195" s="2888">
        <v>80855</v>
      </c>
      <c r="M195" s="1408">
        <f t="shared" si="13"/>
        <v>317</v>
      </c>
      <c r="N195" s="4057"/>
      <c r="P195" s="1413"/>
      <c r="Q195" s="1413"/>
    </row>
    <row r="196" spans="1:17" s="1387" customFormat="1" ht="10.7" customHeight="1">
      <c r="A196" s="1410"/>
      <c r="B196" s="1466">
        <f t="shared" si="12"/>
        <v>318</v>
      </c>
      <c r="C196" s="1406"/>
      <c r="D196" s="1467"/>
      <c r="E196" s="1398" t="s">
        <v>2022</v>
      </c>
      <c r="F196" s="2932" t="s">
        <v>1053</v>
      </c>
      <c r="G196" s="2933" t="s">
        <v>1053</v>
      </c>
      <c r="H196" s="2886">
        <v>112</v>
      </c>
      <c r="I196" s="2918" t="s">
        <v>1053</v>
      </c>
      <c r="J196" s="2887">
        <v>112</v>
      </c>
      <c r="K196" s="2904"/>
      <c r="L196" s="2888">
        <v>112</v>
      </c>
      <c r="M196" s="1408">
        <f t="shared" si="13"/>
        <v>318</v>
      </c>
      <c r="N196" s="4057"/>
      <c r="P196" s="1413"/>
      <c r="Q196" s="1413"/>
    </row>
    <row r="197" spans="1:17" s="1387" customFormat="1" ht="10.7" customHeight="1">
      <c r="A197" s="1410"/>
      <c r="B197" s="1466">
        <f t="shared" si="12"/>
        <v>319</v>
      </c>
      <c r="C197" s="1406"/>
      <c r="D197" s="1467"/>
      <c r="E197" s="1398" t="s">
        <v>2023</v>
      </c>
      <c r="F197" s="2932" t="s">
        <v>1053</v>
      </c>
      <c r="G197" s="2933" t="s">
        <v>1053</v>
      </c>
      <c r="H197" s="2886">
        <v>0</v>
      </c>
      <c r="I197" s="2918" t="s">
        <v>1053</v>
      </c>
      <c r="J197" s="2887">
        <v>0</v>
      </c>
      <c r="K197" s="2904"/>
      <c r="L197" s="2888">
        <v>0</v>
      </c>
      <c r="M197" s="1408">
        <f t="shared" si="13"/>
        <v>319</v>
      </c>
      <c r="N197" s="4057"/>
      <c r="P197" s="1413"/>
      <c r="Q197" s="1413"/>
    </row>
    <row r="198" spans="1:17" s="1387" customFormat="1" ht="10.7" customHeight="1">
      <c r="A198" s="1410"/>
      <c r="B198" s="1466">
        <f t="shared" si="12"/>
        <v>320</v>
      </c>
      <c r="C198" s="1406"/>
      <c r="D198" s="1467"/>
      <c r="E198" s="1398" t="s">
        <v>2024</v>
      </c>
      <c r="F198" s="2932" t="s">
        <v>1053</v>
      </c>
      <c r="G198" s="2946" t="s">
        <v>1053</v>
      </c>
      <c r="H198" s="2886">
        <v>0</v>
      </c>
      <c r="I198" s="2918" t="s">
        <v>1053</v>
      </c>
      <c r="J198" s="2887">
        <v>0</v>
      </c>
      <c r="K198" s="2904"/>
      <c r="L198" s="2888">
        <v>0</v>
      </c>
      <c r="M198" s="1408">
        <f t="shared" si="13"/>
        <v>320</v>
      </c>
      <c r="N198" s="4057"/>
      <c r="P198" s="1413"/>
      <c r="Q198" s="1413"/>
    </row>
    <row r="199" spans="1:17" s="1387" customFormat="1" ht="10.7" customHeight="1">
      <c r="A199" s="1410"/>
      <c r="B199" s="1466">
        <f t="shared" si="12"/>
        <v>321</v>
      </c>
      <c r="C199" s="1406"/>
      <c r="D199" s="1467"/>
      <c r="E199" s="1398" t="s">
        <v>2026</v>
      </c>
      <c r="F199" s="2884">
        <v>0</v>
      </c>
      <c r="G199" s="2077">
        <v>0</v>
      </c>
      <c r="H199" s="2886">
        <v>0</v>
      </c>
      <c r="I199" s="2886">
        <v>0</v>
      </c>
      <c r="J199" s="2887">
        <v>0</v>
      </c>
      <c r="K199" s="2904"/>
      <c r="L199" s="2888">
        <v>0</v>
      </c>
      <c r="M199" s="1408">
        <f t="shared" si="13"/>
        <v>321</v>
      </c>
      <c r="N199" s="4057"/>
      <c r="P199" s="1413"/>
      <c r="Q199" s="1413"/>
    </row>
    <row r="200" spans="1:17" s="1387" customFormat="1" ht="10.7" customHeight="1">
      <c r="A200" s="1410"/>
      <c r="B200" s="1466">
        <f t="shared" si="12"/>
        <v>322</v>
      </c>
      <c r="C200" s="1406"/>
      <c r="D200" s="1467"/>
      <c r="E200" s="1398" t="s">
        <v>1664</v>
      </c>
      <c r="F200" s="2884">
        <v>0</v>
      </c>
      <c r="G200" s="2077">
        <v>133</v>
      </c>
      <c r="H200" s="2886">
        <v>3</v>
      </c>
      <c r="I200" s="2886">
        <v>28</v>
      </c>
      <c r="J200" s="2887">
        <v>164</v>
      </c>
      <c r="K200" s="2904"/>
      <c r="L200" s="2888">
        <v>164</v>
      </c>
      <c r="M200" s="1408">
        <f t="shared" si="13"/>
        <v>322</v>
      </c>
      <c r="N200" s="4057"/>
      <c r="P200" s="1413"/>
      <c r="Q200" s="1413"/>
    </row>
    <row r="201" spans="1:17" s="1387" customFormat="1" ht="10.7" customHeight="1">
      <c r="A201" s="1410"/>
      <c r="B201" s="1466">
        <f t="shared" si="12"/>
        <v>323</v>
      </c>
      <c r="C201" s="1406"/>
      <c r="D201" s="1398" t="s">
        <v>2041</v>
      </c>
      <c r="E201" s="1467"/>
      <c r="F201" s="2921">
        <v>29065</v>
      </c>
      <c r="G201" s="2926">
        <v>2712</v>
      </c>
      <c r="H201" s="2887">
        <v>41076</v>
      </c>
      <c r="I201" s="2887">
        <v>105841</v>
      </c>
      <c r="J201" s="2887">
        <v>178694</v>
      </c>
      <c r="K201" s="2887">
        <v>0</v>
      </c>
      <c r="L201" s="2888">
        <v>178694</v>
      </c>
      <c r="M201" s="1408">
        <f t="shared" si="13"/>
        <v>323</v>
      </c>
      <c r="N201" s="4057"/>
      <c r="P201" s="1413"/>
      <c r="Q201" s="1413"/>
    </row>
    <row r="202" spans="1:17" s="1387" customFormat="1" ht="10.7" customHeight="1">
      <c r="A202" s="1410"/>
      <c r="B202" s="1466">
        <f t="shared" si="12"/>
        <v>324</v>
      </c>
      <c r="C202" s="1406"/>
      <c r="D202" s="1398" t="s">
        <v>1644</v>
      </c>
      <c r="E202" s="1467"/>
      <c r="F202" s="2921">
        <v>432013</v>
      </c>
      <c r="G202" s="2926">
        <v>449610</v>
      </c>
      <c r="H202" s="2887">
        <v>1086158</v>
      </c>
      <c r="I202" s="2887">
        <v>950694</v>
      </c>
      <c r="J202" s="2887">
        <v>2918475</v>
      </c>
      <c r="K202" s="2887">
        <v>0</v>
      </c>
      <c r="L202" s="2888">
        <v>2918475</v>
      </c>
      <c r="M202" s="1408">
        <f t="shared" si="13"/>
        <v>324</v>
      </c>
      <c r="N202" s="4057"/>
      <c r="P202" s="1413"/>
      <c r="Q202" s="1413"/>
    </row>
    <row r="203" spans="1:17" s="1387" customFormat="1" ht="10.7" customHeight="1">
      <c r="A203" s="1410"/>
      <c r="B203" s="1401"/>
      <c r="C203" s="1463"/>
      <c r="D203" s="1464" t="s">
        <v>2042</v>
      </c>
      <c r="F203" s="2890"/>
      <c r="G203" s="2929"/>
      <c r="H203" s="2892"/>
      <c r="I203" s="2892"/>
      <c r="J203" s="2892"/>
      <c r="K203" s="2892"/>
      <c r="L203" s="2893"/>
      <c r="M203" s="1403"/>
      <c r="N203" s="4062">
        <v>49</v>
      </c>
      <c r="P203" s="1413"/>
      <c r="Q203" s="1413"/>
    </row>
    <row r="204" spans="1:17" s="1387" customFormat="1" ht="10.7" customHeight="1">
      <c r="A204" s="1410"/>
      <c r="B204" s="1401"/>
      <c r="C204" s="1463"/>
      <c r="D204" s="1464" t="s">
        <v>2043</v>
      </c>
      <c r="F204" s="2890"/>
      <c r="G204" s="2892"/>
      <c r="H204" s="2892"/>
      <c r="I204" s="2892"/>
      <c r="J204" s="2892"/>
      <c r="K204" s="2892"/>
      <c r="L204" s="2893"/>
      <c r="M204" s="1403"/>
      <c r="N204" s="4062"/>
      <c r="P204" s="1413"/>
      <c r="Q204" s="1413"/>
    </row>
    <row r="205" spans="1:17" s="1387" customFormat="1" ht="10.7" customHeight="1">
      <c r="A205" s="1410"/>
      <c r="B205" s="1466">
        <v>401</v>
      </c>
      <c r="C205" s="1406"/>
      <c r="D205" s="1467"/>
      <c r="E205" s="1398" t="s">
        <v>2010</v>
      </c>
      <c r="F205" s="2884">
        <v>107334</v>
      </c>
      <c r="G205" s="2886">
        <v>7561</v>
      </c>
      <c r="H205" s="2886">
        <v>46978</v>
      </c>
      <c r="I205" s="2886">
        <v>20333</v>
      </c>
      <c r="J205" s="2887">
        <v>182206</v>
      </c>
      <c r="K205" s="2904"/>
      <c r="L205" s="2888">
        <v>182206</v>
      </c>
      <c r="M205" s="1408">
        <v>401</v>
      </c>
      <c r="N205" s="4062"/>
      <c r="P205" s="1413"/>
      <c r="Q205" s="1413"/>
    </row>
    <row r="206" spans="1:17" s="1387" customFormat="1" ht="10.7" customHeight="1">
      <c r="A206" s="1410"/>
      <c r="B206" s="1466">
        <f t="shared" ref="B206:B213" si="14">B205+1</f>
        <v>402</v>
      </c>
      <c r="C206" s="1406"/>
      <c r="D206" s="1467"/>
      <c r="E206" s="1398" t="s">
        <v>2044</v>
      </c>
      <c r="F206" s="2884">
        <v>852036</v>
      </c>
      <c r="G206" s="2077">
        <v>0</v>
      </c>
      <c r="H206" s="2886">
        <v>95568</v>
      </c>
      <c r="I206" s="2886">
        <v>0</v>
      </c>
      <c r="J206" s="2887">
        <v>947604</v>
      </c>
      <c r="K206" s="2904"/>
      <c r="L206" s="2888">
        <v>947604</v>
      </c>
      <c r="M206" s="1408">
        <f t="shared" ref="M206:M213" si="15">M205+1</f>
        <v>402</v>
      </c>
      <c r="N206" s="4062"/>
      <c r="P206" s="1413"/>
      <c r="Q206" s="1413"/>
    </row>
    <row r="207" spans="1:17" s="1387" customFormat="1" ht="10.7" customHeight="1">
      <c r="A207" s="1410"/>
      <c r="B207" s="1466">
        <f t="shared" si="14"/>
        <v>403</v>
      </c>
      <c r="C207" s="1406"/>
      <c r="D207" s="1467"/>
      <c r="E207" s="1398" t="s">
        <v>2045</v>
      </c>
      <c r="F207" s="2884">
        <v>693596</v>
      </c>
      <c r="G207" s="2077">
        <v>0</v>
      </c>
      <c r="H207" s="2886">
        <v>100523</v>
      </c>
      <c r="I207" s="2886">
        <v>0</v>
      </c>
      <c r="J207" s="2887">
        <v>794119</v>
      </c>
      <c r="K207" s="2904"/>
      <c r="L207" s="2888">
        <v>794119</v>
      </c>
      <c r="M207" s="1408">
        <f t="shared" si="15"/>
        <v>403</v>
      </c>
      <c r="N207" s="4062"/>
      <c r="P207" s="1413"/>
      <c r="Q207" s="1413"/>
    </row>
    <row r="208" spans="1:17" s="1387" customFormat="1" ht="10.7" customHeight="1">
      <c r="A208" s="1410"/>
      <c r="B208" s="1466">
        <f t="shared" si="14"/>
        <v>404</v>
      </c>
      <c r="C208" s="1406"/>
      <c r="D208" s="1467"/>
      <c r="E208" s="1398" t="s">
        <v>2046</v>
      </c>
      <c r="F208" s="2884">
        <v>63272</v>
      </c>
      <c r="G208" s="2077">
        <v>0</v>
      </c>
      <c r="H208" s="2886">
        <v>-412</v>
      </c>
      <c r="I208" s="2886">
        <v>0</v>
      </c>
      <c r="J208" s="2887">
        <v>62860</v>
      </c>
      <c r="K208" s="2904"/>
      <c r="L208" s="2888">
        <v>62860</v>
      </c>
      <c r="M208" s="1408">
        <f t="shared" si="15"/>
        <v>404</v>
      </c>
      <c r="N208" s="4062"/>
      <c r="P208" s="1413"/>
      <c r="Q208" s="1413"/>
    </row>
    <row r="209" spans="1:17" s="1387" customFormat="1" ht="10.7" customHeight="1">
      <c r="A209" s="1410"/>
      <c r="B209" s="1466">
        <f t="shared" si="14"/>
        <v>405</v>
      </c>
      <c r="C209" s="1406"/>
      <c r="D209" s="1467"/>
      <c r="E209" s="1398" t="s">
        <v>2047</v>
      </c>
      <c r="F209" s="2884">
        <v>0</v>
      </c>
      <c r="G209" s="2077">
        <v>0</v>
      </c>
      <c r="H209" s="2886">
        <v>6059</v>
      </c>
      <c r="I209" s="2886">
        <v>0</v>
      </c>
      <c r="J209" s="2887">
        <v>6059</v>
      </c>
      <c r="K209" s="2904"/>
      <c r="L209" s="2888">
        <v>6059</v>
      </c>
      <c r="M209" s="1408">
        <f t="shared" si="15"/>
        <v>405</v>
      </c>
      <c r="N209" s="4062"/>
      <c r="P209" s="1413"/>
      <c r="Q209" s="1413"/>
    </row>
    <row r="210" spans="1:17" s="1387" customFormat="1" ht="10.7" customHeight="1">
      <c r="A210" s="1410"/>
      <c r="B210" s="1466">
        <f t="shared" si="14"/>
        <v>406</v>
      </c>
      <c r="C210" s="1406"/>
      <c r="D210" s="1467"/>
      <c r="E210" s="1398" t="s">
        <v>2048</v>
      </c>
      <c r="F210" s="2884">
        <v>4581</v>
      </c>
      <c r="G210" s="2077">
        <v>0</v>
      </c>
      <c r="H210" s="2886">
        <v>0</v>
      </c>
      <c r="I210" s="2886">
        <v>0</v>
      </c>
      <c r="J210" s="2887">
        <v>4581</v>
      </c>
      <c r="K210" s="2904"/>
      <c r="L210" s="2888">
        <v>4581</v>
      </c>
      <c r="M210" s="1408">
        <f t="shared" si="15"/>
        <v>406</v>
      </c>
      <c r="N210" s="4062"/>
      <c r="P210" s="1413"/>
      <c r="Q210" s="1413"/>
    </row>
    <row r="211" spans="1:17" s="1387" customFormat="1" ht="10.7" customHeight="1">
      <c r="A211" s="1410"/>
      <c r="B211" s="1466">
        <f t="shared" si="14"/>
        <v>407</v>
      </c>
      <c r="C211" s="1406"/>
      <c r="D211" s="1467"/>
      <c r="E211" s="1398" t="s">
        <v>2049</v>
      </c>
      <c r="F211" s="2884">
        <v>0</v>
      </c>
      <c r="G211" s="2077">
        <v>0</v>
      </c>
      <c r="H211" s="2886">
        <v>8157</v>
      </c>
      <c r="I211" s="2886">
        <v>0</v>
      </c>
      <c r="J211" s="2887">
        <v>8157</v>
      </c>
      <c r="K211" s="2904"/>
      <c r="L211" s="2888">
        <v>8157</v>
      </c>
      <c r="M211" s="1408">
        <f t="shared" si="15"/>
        <v>407</v>
      </c>
      <c r="N211" s="4062"/>
      <c r="P211" s="1413"/>
      <c r="Q211" s="1413"/>
    </row>
    <row r="212" spans="1:17" s="1387" customFormat="1" ht="10.7" customHeight="1">
      <c r="A212" s="1410"/>
      <c r="B212" s="1466">
        <f t="shared" si="14"/>
        <v>408</v>
      </c>
      <c r="C212" s="1406"/>
      <c r="D212" s="1467"/>
      <c r="E212" s="1398" t="s">
        <v>2050</v>
      </c>
      <c r="F212" s="2884">
        <v>74876</v>
      </c>
      <c r="G212" s="2077">
        <v>0</v>
      </c>
      <c r="H212" s="2886">
        <v>0</v>
      </c>
      <c r="I212" s="2886">
        <v>0</v>
      </c>
      <c r="J212" s="2887">
        <v>74876</v>
      </c>
      <c r="K212" s="2904"/>
      <c r="L212" s="2888">
        <v>74876</v>
      </c>
      <c r="M212" s="1408">
        <f t="shared" si="15"/>
        <v>408</v>
      </c>
      <c r="N212" s="4062"/>
      <c r="P212" s="1413"/>
      <c r="Q212" s="1413"/>
    </row>
    <row r="213" spans="1:17" s="1387" customFormat="1" ht="10.7" customHeight="1">
      <c r="A213" s="1410"/>
      <c r="B213" s="1479">
        <f t="shared" si="14"/>
        <v>409</v>
      </c>
      <c r="C213" s="1480"/>
      <c r="D213" s="1481"/>
      <c r="E213" s="1461" t="s">
        <v>2051</v>
      </c>
      <c r="F213" s="2884">
        <v>0</v>
      </c>
      <c r="G213" s="2077">
        <v>2437070</v>
      </c>
      <c r="H213" s="2762">
        <v>0</v>
      </c>
      <c r="I213" s="2762">
        <v>0</v>
      </c>
      <c r="J213" s="2947">
        <v>2437070</v>
      </c>
      <c r="K213" s="2948"/>
      <c r="L213" s="2949">
        <v>2437070</v>
      </c>
      <c r="M213" s="1482">
        <f t="shared" si="15"/>
        <v>409</v>
      </c>
      <c r="N213" s="4062"/>
    </row>
    <row r="214" spans="1:17" s="1387" customFormat="1" ht="18.75">
      <c r="A214" s="1410"/>
      <c r="B214" s="1483">
        <v>410</v>
      </c>
      <c r="C214" s="1484"/>
      <c r="D214" s="1481"/>
      <c r="E214" s="1485" t="s">
        <v>2052</v>
      </c>
      <c r="F214" s="2884">
        <v>0</v>
      </c>
      <c r="G214" s="2762">
        <v>0</v>
      </c>
      <c r="H214" s="2886">
        <v>0</v>
      </c>
      <c r="I214" s="2886">
        <v>0</v>
      </c>
      <c r="J214" s="2950">
        <v>0</v>
      </c>
      <c r="K214" s="2951"/>
      <c r="L214" s="2952">
        <v>0</v>
      </c>
      <c r="M214" s="1420">
        <v>410</v>
      </c>
      <c r="N214" s="4062"/>
      <c r="P214" s="1413"/>
      <c r="Q214" s="1413"/>
    </row>
    <row r="215" spans="1:17" s="1387" customFormat="1" ht="10.7" customHeight="1">
      <c r="A215" s="1410"/>
      <c r="B215" s="1466">
        <v>411</v>
      </c>
      <c r="C215" s="1406"/>
      <c r="D215" s="1467"/>
      <c r="E215" s="1398" t="s">
        <v>2053</v>
      </c>
      <c r="F215" s="2884">
        <v>60591</v>
      </c>
      <c r="G215" s="2077">
        <v>388</v>
      </c>
      <c r="H215" s="2886">
        <v>-8694</v>
      </c>
      <c r="I215" s="2886">
        <v>0</v>
      </c>
      <c r="J215" s="2887">
        <v>52285</v>
      </c>
      <c r="K215" s="2904"/>
      <c r="L215" s="2888">
        <v>52285</v>
      </c>
      <c r="M215" s="1408">
        <v>411</v>
      </c>
      <c r="N215" s="4062"/>
      <c r="P215" s="1413"/>
      <c r="Q215" s="1413"/>
    </row>
    <row r="216" spans="1:17" s="1387" customFormat="1" ht="10.7" customHeight="1">
      <c r="A216" s="4059"/>
      <c r="B216" s="1466">
        <f t="shared" ref="B216:B223" si="16">B215+1</f>
        <v>412</v>
      </c>
      <c r="C216" s="1406"/>
      <c r="D216" s="1467"/>
      <c r="E216" s="1398" t="s">
        <v>2054</v>
      </c>
      <c r="F216" s="2932" t="s">
        <v>1053</v>
      </c>
      <c r="G216" s="2933" t="s">
        <v>1053</v>
      </c>
      <c r="H216" s="2918" t="s">
        <v>1053</v>
      </c>
      <c r="I216" s="2886">
        <v>0</v>
      </c>
      <c r="J216" s="2887">
        <v>0</v>
      </c>
      <c r="K216" s="2904"/>
      <c r="L216" s="2888">
        <v>0</v>
      </c>
      <c r="M216" s="1408">
        <f t="shared" ref="M216:M223" si="17">M215+1</f>
        <v>412</v>
      </c>
      <c r="N216" s="4062"/>
      <c r="P216" s="1413"/>
      <c r="Q216" s="1413"/>
    </row>
    <row r="217" spans="1:17" s="1387" customFormat="1" ht="10.7" customHeight="1">
      <c r="A217" s="4059"/>
      <c r="B217" s="1466">
        <f t="shared" si="16"/>
        <v>413</v>
      </c>
      <c r="C217" s="1406"/>
      <c r="D217" s="1467"/>
      <c r="E217" s="1398" t="s">
        <v>2055</v>
      </c>
      <c r="F217" s="2884">
        <v>0</v>
      </c>
      <c r="G217" s="2077">
        <v>0</v>
      </c>
      <c r="H217" s="2886">
        <v>76874</v>
      </c>
      <c r="I217" s="2886">
        <v>0</v>
      </c>
      <c r="J217" s="2887">
        <v>76874</v>
      </c>
      <c r="K217" s="2904"/>
      <c r="L217" s="2888">
        <v>76874</v>
      </c>
      <c r="M217" s="1408">
        <f t="shared" si="17"/>
        <v>413</v>
      </c>
      <c r="N217" s="4062"/>
      <c r="P217" s="1413"/>
      <c r="Q217" s="1413"/>
    </row>
    <row r="218" spans="1:17" s="1387" customFormat="1" ht="10.7" customHeight="1">
      <c r="A218" s="4059"/>
      <c r="B218" s="1466">
        <f t="shared" si="16"/>
        <v>414</v>
      </c>
      <c r="C218" s="1406"/>
      <c r="D218" s="1467"/>
      <c r="E218" s="1398" t="s">
        <v>2014</v>
      </c>
      <c r="F218" s="2932" t="s">
        <v>1053</v>
      </c>
      <c r="G218" s="2933" t="s">
        <v>1053</v>
      </c>
      <c r="H218" s="2918" t="s">
        <v>1053</v>
      </c>
      <c r="I218" s="2886">
        <v>655081</v>
      </c>
      <c r="J218" s="2887">
        <v>655081</v>
      </c>
      <c r="K218" s="2904"/>
      <c r="L218" s="2888">
        <v>655081</v>
      </c>
      <c r="M218" s="1408">
        <f t="shared" si="17"/>
        <v>414</v>
      </c>
      <c r="N218" s="4062"/>
      <c r="P218" s="1413"/>
      <c r="Q218" s="1413"/>
    </row>
    <row r="219" spans="1:17" s="1387" customFormat="1" ht="10.7" customHeight="1">
      <c r="A219" s="4059"/>
      <c r="B219" s="1466">
        <f t="shared" si="16"/>
        <v>415</v>
      </c>
      <c r="C219" s="1406"/>
      <c r="D219" s="1467"/>
      <c r="E219" s="1398" t="s">
        <v>2015</v>
      </c>
      <c r="F219" s="2932" t="s">
        <v>1053</v>
      </c>
      <c r="G219" s="2933" t="s">
        <v>1053</v>
      </c>
      <c r="H219" s="2918" t="s">
        <v>1053</v>
      </c>
      <c r="I219" s="2886">
        <v>69841</v>
      </c>
      <c r="J219" s="2887">
        <v>69841</v>
      </c>
      <c r="K219" s="2904"/>
      <c r="L219" s="2888">
        <v>69841</v>
      </c>
      <c r="M219" s="1408">
        <f t="shared" si="17"/>
        <v>415</v>
      </c>
      <c r="N219" s="4062"/>
      <c r="P219" s="1413"/>
      <c r="Q219" s="1413"/>
    </row>
    <row r="220" spans="1:17" s="1387" customFormat="1" ht="10.7" customHeight="1">
      <c r="A220" s="4059"/>
      <c r="B220" s="1466">
        <f t="shared" si="16"/>
        <v>416</v>
      </c>
      <c r="C220" s="1406"/>
      <c r="D220" s="1467"/>
      <c r="E220" s="1398" t="s">
        <v>2022</v>
      </c>
      <c r="F220" s="2932" t="s">
        <v>1053</v>
      </c>
      <c r="G220" s="2933" t="s">
        <v>1053</v>
      </c>
      <c r="H220" s="2886">
        <v>3330</v>
      </c>
      <c r="I220" s="2918" t="s">
        <v>1053</v>
      </c>
      <c r="J220" s="2887">
        <v>3330</v>
      </c>
      <c r="K220" s="2904"/>
      <c r="L220" s="2888">
        <v>3330</v>
      </c>
      <c r="M220" s="1408">
        <f t="shared" si="17"/>
        <v>416</v>
      </c>
      <c r="N220" s="4062"/>
      <c r="P220" s="1413"/>
      <c r="Q220" s="1413"/>
    </row>
    <row r="221" spans="1:17" s="1387" customFormat="1" ht="10.7" customHeight="1">
      <c r="A221" s="4059"/>
      <c r="B221" s="1466">
        <f t="shared" si="16"/>
        <v>417</v>
      </c>
      <c r="C221" s="1406"/>
      <c r="D221" s="1467"/>
      <c r="E221" s="1398" t="s">
        <v>2023</v>
      </c>
      <c r="F221" s="2932" t="s">
        <v>1053</v>
      </c>
      <c r="G221" s="2933" t="s">
        <v>1053</v>
      </c>
      <c r="H221" s="2886">
        <v>-2321</v>
      </c>
      <c r="I221" s="2918" t="s">
        <v>1053</v>
      </c>
      <c r="J221" s="2887">
        <v>-2321</v>
      </c>
      <c r="K221" s="2904"/>
      <c r="L221" s="2888">
        <v>-2321</v>
      </c>
      <c r="M221" s="1408">
        <f t="shared" si="17"/>
        <v>417</v>
      </c>
      <c r="N221" s="4062"/>
      <c r="P221" s="1413"/>
      <c r="Q221" s="1413"/>
    </row>
    <row r="222" spans="1:17" s="1387" customFormat="1" ht="10.7" customHeight="1">
      <c r="A222" s="4059"/>
      <c r="B222" s="1466">
        <f t="shared" si="16"/>
        <v>418</v>
      </c>
      <c r="C222" s="1486"/>
      <c r="D222" s="1467"/>
      <c r="E222" s="1398" t="s">
        <v>1664</v>
      </c>
      <c r="F222" s="2884">
        <v>2654</v>
      </c>
      <c r="G222" s="2077">
        <v>1488</v>
      </c>
      <c r="H222" s="2886">
        <v>713672</v>
      </c>
      <c r="I222" s="2886">
        <v>9010</v>
      </c>
      <c r="J222" s="2887">
        <v>726824</v>
      </c>
      <c r="K222" s="2904"/>
      <c r="L222" s="2888">
        <v>726824</v>
      </c>
      <c r="M222" s="1408">
        <f t="shared" si="17"/>
        <v>418</v>
      </c>
      <c r="N222" s="4062"/>
      <c r="P222" s="1413"/>
      <c r="Q222" s="1413"/>
    </row>
    <row r="223" spans="1:17" s="1387" customFormat="1" ht="10.7" customHeight="1">
      <c r="A223" s="4059"/>
      <c r="B223" s="1466">
        <f t="shared" si="16"/>
        <v>419</v>
      </c>
      <c r="C223" s="1406"/>
      <c r="D223" s="1398" t="s">
        <v>2056</v>
      </c>
      <c r="E223" s="1467"/>
      <c r="F223" s="2921">
        <v>1858940</v>
      </c>
      <c r="G223" s="2926">
        <v>2446507</v>
      </c>
      <c r="H223" s="2887">
        <v>1039734</v>
      </c>
      <c r="I223" s="2887">
        <v>754265</v>
      </c>
      <c r="J223" s="2887">
        <v>6099446</v>
      </c>
      <c r="K223" s="2887">
        <v>0</v>
      </c>
      <c r="L223" s="2888">
        <v>6099446</v>
      </c>
      <c r="M223" s="1408">
        <f t="shared" si="17"/>
        <v>419</v>
      </c>
      <c r="N223" s="4062"/>
      <c r="P223" s="1413"/>
      <c r="Q223" s="1413"/>
    </row>
    <row r="224" spans="1:17" s="1387" customFormat="1" ht="10.7" customHeight="1">
      <c r="A224" s="4059"/>
      <c r="B224" s="1401"/>
      <c r="C224" s="1463"/>
      <c r="D224" s="1464" t="s">
        <v>2057</v>
      </c>
      <c r="F224" s="2890"/>
      <c r="G224" s="2892"/>
      <c r="H224" s="2892"/>
      <c r="I224" s="2892"/>
      <c r="J224" s="2892"/>
      <c r="K224" s="2892"/>
      <c r="L224" s="2893"/>
      <c r="M224" s="1403"/>
      <c r="N224" s="4062"/>
      <c r="P224" s="1413"/>
      <c r="Q224" s="1413"/>
    </row>
    <row r="225" spans="1:17" s="1387" customFormat="1" ht="10.7" customHeight="1">
      <c r="A225" s="4059"/>
      <c r="B225" s="1466">
        <v>420</v>
      </c>
      <c r="C225" s="1406"/>
      <c r="D225" s="1467"/>
      <c r="E225" s="1398" t="s">
        <v>2010</v>
      </c>
      <c r="F225" s="2884">
        <v>21468</v>
      </c>
      <c r="G225" s="2886">
        <v>1544</v>
      </c>
      <c r="H225" s="2886">
        <v>9125</v>
      </c>
      <c r="I225" s="2886">
        <v>4099</v>
      </c>
      <c r="J225" s="2887">
        <v>36236</v>
      </c>
      <c r="K225" s="2904"/>
      <c r="L225" s="2888">
        <v>36236</v>
      </c>
      <c r="M225" s="1408">
        <v>420</v>
      </c>
      <c r="N225" s="4062"/>
      <c r="P225" s="1413"/>
      <c r="Q225" s="1413"/>
    </row>
    <row r="226" spans="1:17" s="1387" customFormat="1" ht="10.7" customHeight="1" thickBot="1">
      <c r="A226" s="4059"/>
      <c r="B226" s="1466">
        <f>B225+1</f>
        <v>421</v>
      </c>
      <c r="C226" s="1406"/>
      <c r="D226" s="1467"/>
      <c r="E226" s="1398" t="s">
        <v>2058</v>
      </c>
      <c r="F226" s="2895">
        <v>330530</v>
      </c>
      <c r="G226" s="2953">
        <v>62</v>
      </c>
      <c r="H226" s="2897">
        <v>45910</v>
      </c>
      <c r="I226" s="2897">
        <v>0</v>
      </c>
      <c r="J226" s="2909">
        <v>376502</v>
      </c>
      <c r="K226" s="2924"/>
      <c r="L226" s="2910">
        <v>376502</v>
      </c>
      <c r="M226" s="1408">
        <f>M225+1</f>
        <v>421</v>
      </c>
      <c r="N226" s="4062"/>
      <c r="P226" s="1413"/>
      <c r="Q226" s="1413"/>
    </row>
    <row r="227" spans="1:17" s="1387" customFormat="1" ht="5.25" customHeight="1">
      <c r="A227" s="1421"/>
      <c r="B227" s="1422"/>
      <c r="C227" s="1395"/>
      <c r="D227" s="1392"/>
      <c r="E227" s="1395"/>
      <c r="F227" s="2900"/>
      <c r="G227" s="2900"/>
      <c r="H227" s="2900"/>
      <c r="I227" s="2900"/>
      <c r="J227" s="2900"/>
      <c r="K227" s="2925"/>
      <c r="L227" s="2913"/>
      <c r="M227" s="1422"/>
      <c r="N227" s="1423"/>
      <c r="P227" s="1413"/>
      <c r="Q227" s="1413"/>
    </row>
    <row r="228" spans="1:17" s="1387" customFormat="1" ht="20.25" customHeight="1">
      <c r="A228" s="4055"/>
      <c r="B228" s="1384" t="s">
        <v>1957</v>
      </c>
      <c r="C228" s="1385"/>
      <c r="D228" s="1385"/>
      <c r="E228" s="1385"/>
      <c r="F228" s="2914"/>
      <c r="G228" s="2914"/>
      <c r="H228" s="2914"/>
      <c r="I228" s="2914"/>
      <c r="J228" s="2914"/>
      <c r="K228" s="2914"/>
      <c r="L228" s="2914"/>
      <c r="M228" s="1386"/>
      <c r="N228" s="4055">
        <v>50</v>
      </c>
      <c r="P228" s="1413"/>
      <c r="Q228" s="1413"/>
    </row>
    <row r="229" spans="1:17" s="1387" customFormat="1" ht="11.25" customHeight="1">
      <c r="A229" s="4055"/>
      <c r="B229" s="1388" t="s">
        <v>705</v>
      </c>
      <c r="C229" s="1389"/>
      <c r="D229" s="1389"/>
      <c r="E229" s="1389"/>
      <c r="F229" s="2915"/>
      <c r="G229" s="2915"/>
      <c r="H229" s="2915"/>
      <c r="I229" s="2915"/>
      <c r="J229" s="2915"/>
      <c r="K229" s="2915"/>
      <c r="L229" s="2915"/>
      <c r="M229" s="1390"/>
      <c r="N229" s="4055"/>
      <c r="P229" s="1413"/>
      <c r="Q229" s="1413"/>
    </row>
    <row r="230" spans="1:17" s="1387" customFormat="1" ht="18" customHeight="1">
      <c r="A230" s="4055"/>
      <c r="B230" s="1460"/>
      <c r="C230" s="1461"/>
      <c r="D230" s="1461"/>
      <c r="E230" s="1461"/>
      <c r="F230" s="2916"/>
      <c r="G230" s="2916"/>
      <c r="H230" s="2916"/>
      <c r="I230" s="2916"/>
      <c r="J230" s="2916"/>
      <c r="K230" s="2916"/>
      <c r="L230" s="2916"/>
      <c r="M230" s="1462"/>
      <c r="N230" s="4055"/>
      <c r="P230" s="1413"/>
      <c r="Q230" s="1413"/>
    </row>
    <row r="231" spans="1:17" s="1387" customFormat="1">
      <c r="A231" s="4055"/>
      <c r="B231" s="1401"/>
      <c r="C231" s="1401"/>
      <c r="D231" s="1402"/>
      <c r="E231" s="1403"/>
      <c r="F231" s="2877"/>
      <c r="G231" s="2877"/>
      <c r="H231" s="2877"/>
      <c r="I231" s="2877"/>
      <c r="J231" s="2877"/>
      <c r="K231" s="2877"/>
      <c r="L231" s="2877"/>
      <c r="M231" s="1401"/>
      <c r="N231" s="4055"/>
      <c r="P231" s="1413"/>
      <c r="Q231" s="1413"/>
    </row>
    <row r="232" spans="1:17" s="1387" customFormat="1">
      <c r="A232" s="4055"/>
      <c r="B232" s="1401"/>
      <c r="C232" s="1401"/>
      <c r="D232" s="1402"/>
      <c r="E232" s="1403"/>
      <c r="F232" s="2877"/>
      <c r="G232" s="2877" t="s">
        <v>1913</v>
      </c>
      <c r="H232" s="2877"/>
      <c r="I232" s="2877"/>
      <c r="J232" s="2877" t="s">
        <v>1914</v>
      </c>
      <c r="K232" s="2877"/>
      <c r="L232" s="2877"/>
      <c r="M232" s="1401"/>
      <c r="N232" s="4055"/>
      <c r="P232" s="1413"/>
      <c r="Q232" s="1413"/>
    </row>
    <row r="233" spans="1:17" s="1387" customFormat="1">
      <c r="A233" s="4055"/>
      <c r="B233" s="1401" t="s">
        <v>636</v>
      </c>
      <c r="C233" s="1401" t="s">
        <v>778</v>
      </c>
      <c r="D233" s="1402"/>
      <c r="E233" s="1403" t="s">
        <v>1915</v>
      </c>
      <c r="F233" s="2877" t="s">
        <v>1916</v>
      </c>
      <c r="G233" s="2877" t="s">
        <v>1917</v>
      </c>
      <c r="H233" s="2877" t="s">
        <v>1918</v>
      </c>
      <c r="I233" s="2877" t="s">
        <v>1919</v>
      </c>
      <c r="J233" s="2877" t="s">
        <v>1920</v>
      </c>
      <c r="K233" s="2877" t="s">
        <v>1921</v>
      </c>
      <c r="L233" s="2877" t="s">
        <v>1914</v>
      </c>
      <c r="M233" s="1401" t="s">
        <v>636</v>
      </c>
      <c r="N233" s="4055"/>
      <c r="P233" s="1413"/>
      <c r="Q233" s="1413"/>
    </row>
    <row r="234" spans="1:17" s="1387" customFormat="1">
      <c r="A234" s="4055"/>
      <c r="B234" s="1401" t="s">
        <v>639</v>
      </c>
      <c r="C234" s="1401" t="s">
        <v>782</v>
      </c>
      <c r="D234" s="1402"/>
      <c r="E234" s="1403"/>
      <c r="F234" s="2877" t="s">
        <v>1922</v>
      </c>
      <c r="G234" s="2877" t="s">
        <v>1923</v>
      </c>
      <c r="H234" s="2877" t="s">
        <v>1924</v>
      </c>
      <c r="I234" s="2877"/>
      <c r="J234" s="2877" t="s">
        <v>1925</v>
      </c>
      <c r="K234" s="2877"/>
      <c r="L234" s="2877"/>
      <c r="M234" s="1401" t="s">
        <v>639</v>
      </c>
      <c r="N234" s="4055"/>
      <c r="P234" s="1413"/>
      <c r="Q234" s="1413"/>
    </row>
    <row r="235" spans="1:17" s="1387" customFormat="1" ht="12" thickBot="1">
      <c r="A235" s="4055"/>
      <c r="B235" s="1406"/>
      <c r="C235" s="1406"/>
      <c r="D235" s="1407"/>
      <c r="E235" s="1408" t="s">
        <v>648</v>
      </c>
      <c r="F235" s="2877" t="s">
        <v>649</v>
      </c>
      <c r="G235" s="2877" t="s">
        <v>650</v>
      </c>
      <c r="H235" s="2877" t="s">
        <v>651</v>
      </c>
      <c r="I235" s="2877" t="s">
        <v>652</v>
      </c>
      <c r="J235" s="2877" t="s">
        <v>653</v>
      </c>
      <c r="K235" s="2877" t="s">
        <v>1083</v>
      </c>
      <c r="L235" s="2877" t="s">
        <v>1084</v>
      </c>
      <c r="M235" s="1406"/>
      <c r="N235" s="4055"/>
      <c r="P235" s="1413"/>
      <c r="Q235" s="1413"/>
    </row>
    <row r="236" spans="1:17" s="1387" customFormat="1">
      <c r="A236" s="4055"/>
      <c r="B236" s="1401"/>
      <c r="C236" s="1412"/>
      <c r="D236" s="1468" t="s">
        <v>2059</v>
      </c>
      <c r="E236" s="1395"/>
      <c r="F236" s="2878"/>
      <c r="G236" s="2879"/>
      <c r="H236" s="2879"/>
      <c r="I236" s="2879"/>
      <c r="J236" s="2879"/>
      <c r="K236" s="2879"/>
      <c r="L236" s="2880"/>
      <c r="M236" s="1465"/>
      <c r="N236" s="4055"/>
      <c r="P236" s="1413"/>
      <c r="Q236" s="1413"/>
    </row>
    <row r="237" spans="1:17" s="1387" customFormat="1">
      <c r="A237" s="4055"/>
      <c r="B237" s="1466">
        <v>422</v>
      </c>
      <c r="C237" s="1486"/>
      <c r="D237" s="1467"/>
      <c r="E237" s="1398" t="s">
        <v>2060</v>
      </c>
      <c r="F237" s="2884">
        <v>46059</v>
      </c>
      <c r="G237" s="2926">
        <v>0</v>
      </c>
      <c r="H237" s="2886">
        <v>604</v>
      </c>
      <c r="I237" s="2886">
        <v>0</v>
      </c>
      <c r="J237" s="2887">
        <v>46663</v>
      </c>
      <c r="K237" s="2904"/>
      <c r="L237" s="2888">
        <v>46663</v>
      </c>
      <c r="M237" s="1408">
        <v>422</v>
      </c>
      <c r="N237" s="4055"/>
      <c r="P237" s="1413"/>
      <c r="Q237" s="1413"/>
    </row>
    <row r="238" spans="1:17" s="1387" customFormat="1">
      <c r="A238" s="4055"/>
      <c r="B238" s="1466">
        <f>B237+1</f>
        <v>423</v>
      </c>
      <c r="C238" s="1486"/>
      <c r="D238" s="1467"/>
      <c r="E238" s="1398" t="s">
        <v>2061</v>
      </c>
      <c r="F238" s="2884">
        <v>106</v>
      </c>
      <c r="G238" s="2926">
        <v>104</v>
      </c>
      <c r="H238" s="2886">
        <v>865</v>
      </c>
      <c r="I238" s="2886">
        <v>0</v>
      </c>
      <c r="J238" s="2887">
        <v>1075</v>
      </c>
      <c r="K238" s="2904"/>
      <c r="L238" s="2888">
        <v>1075</v>
      </c>
      <c r="M238" s="1408">
        <f>M237+1</f>
        <v>423</v>
      </c>
      <c r="N238" s="4055"/>
      <c r="P238" s="1413"/>
      <c r="Q238" s="1413"/>
    </row>
    <row r="239" spans="1:17" s="1387" customFormat="1">
      <c r="A239" s="1410"/>
      <c r="B239" s="1466">
        <f>B238+1</f>
        <v>424</v>
      </c>
      <c r="C239" s="1486"/>
      <c r="D239" s="1467"/>
      <c r="E239" s="1398" t="s">
        <v>2062</v>
      </c>
      <c r="F239" s="2884">
        <v>0</v>
      </c>
      <c r="G239" s="2926">
        <v>0</v>
      </c>
      <c r="H239" s="2886">
        <v>322</v>
      </c>
      <c r="I239" s="2886">
        <v>0</v>
      </c>
      <c r="J239" s="2887">
        <v>322</v>
      </c>
      <c r="K239" s="2904"/>
      <c r="L239" s="2888">
        <v>322</v>
      </c>
      <c r="M239" s="1408">
        <f>M238+1</f>
        <v>424</v>
      </c>
      <c r="N239" s="4055"/>
      <c r="P239" s="1413"/>
      <c r="Q239" s="1413"/>
    </row>
    <row r="240" spans="1:17" s="1387" customFormat="1">
      <c r="A240" s="1410"/>
      <c r="B240" s="1466">
        <f>B239+1</f>
        <v>425</v>
      </c>
      <c r="C240" s="1406"/>
      <c r="D240" s="1467"/>
      <c r="E240" s="1398" t="s">
        <v>2051</v>
      </c>
      <c r="F240" s="2884">
        <v>0</v>
      </c>
      <c r="G240" s="2926">
        <v>83162</v>
      </c>
      <c r="H240" s="2886">
        <v>0</v>
      </c>
      <c r="I240" s="2886">
        <v>0</v>
      </c>
      <c r="J240" s="2887">
        <v>83162</v>
      </c>
      <c r="K240" s="2904"/>
      <c r="L240" s="2888">
        <v>83162</v>
      </c>
      <c r="M240" s="1408">
        <f>M239+1</f>
        <v>425</v>
      </c>
      <c r="N240" s="4055"/>
    </row>
    <row r="241" spans="1:17" s="1387" customFormat="1" ht="18.75">
      <c r="A241" s="1410"/>
      <c r="B241" s="1466">
        <v>426</v>
      </c>
      <c r="C241" s="1406"/>
      <c r="D241" s="1467"/>
      <c r="E241" s="1487" t="s">
        <v>2063</v>
      </c>
      <c r="F241" s="2884">
        <v>0</v>
      </c>
      <c r="G241" s="2926">
        <v>0</v>
      </c>
      <c r="H241" s="2886">
        <v>0</v>
      </c>
      <c r="I241" s="2886">
        <v>0</v>
      </c>
      <c r="J241" s="2887">
        <v>0</v>
      </c>
      <c r="K241" s="2904"/>
      <c r="L241" s="2888">
        <v>0</v>
      </c>
      <c r="M241" s="1408">
        <v>426</v>
      </c>
      <c r="N241" s="4055"/>
      <c r="P241" s="1413"/>
      <c r="Q241" s="1413"/>
    </row>
    <row r="242" spans="1:17" s="1387" customFormat="1">
      <c r="A242" s="1410"/>
      <c r="B242" s="1466">
        <v>427</v>
      </c>
      <c r="C242" s="1406"/>
      <c r="D242" s="1467"/>
      <c r="E242" s="1398" t="s">
        <v>2053</v>
      </c>
      <c r="F242" s="2884">
        <v>10709</v>
      </c>
      <c r="G242" s="2926">
        <v>0</v>
      </c>
      <c r="H242" s="2886">
        <v>0</v>
      </c>
      <c r="I242" s="2886">
        <v>0</v>
      </c>
      <c r="J242" s="2887">
        <v>10709</v>
      </c>
      <c r="K242" s="2904"/>
      <c r="L242" s="2888">
        <v>10709</v>
      </c>
      <c r="M242" s="1408">
        <v>427</v>
      </c>
      <c r="N242" s="4055"/>
      <c r="P242" s="1413"/>
      <c r="Q242" s="1413"/>
    </row>
    <row r="243" spans="1:17" s="1387" customFormat="1">
      <c r="A243" s="1410"/>
      <c r="B243" s="1466">
        <f t="shared" ref="B243:B250" si="18">B242+1</f>
        <v>428</v>
      </c>
      <c r="C243" s="1406"/>
      <c r="D243" s="1467"/>
      <c r="E243" s="1398" t="s">
        <v>2054</v>
      </c>
      <c r="F243" s="2932" t="s">
        <v>1053</v>
      </c>
      <c r="G243" s="2933" t="s">
        <v>1053</v>
      </c>
      <c r="H243" s="2918" t="s">
        <v>1053</v>
      </c>
      <c r="I243" s="2886">
        <v>0</v>
      </c>
      <c r="J243" s="2887">
        <v>0</v>
      </c>
      <c r="K243" s="2904"/>
      <c r="L243" s="2888">
        <v>0</v>
      </c>
      <c r="M243" s="1408">
        <f t="shared" ref="M243:M250" si="19">M242+1</f>
        <v>428</v>
      </c>
      <c r="N243" s="1410"/>
      <c r="P243" s="1413"/>
      <c r="Q243" s="1413"/>
    </row>
    <row r="244" spans="1:17" s="1387" customFormat="1">
      <c r="A244" s="1410"/>
      <c r="B244" s="1466">
        <f t="shared" si="18"/>
        <v>429</v>
      </c>
      <c r="C244" s="1406"/>
      <c r="D244" s="1467"/>
      <c r="E244" s="1398" t="s">
        <v>2055</v>
      </c>
      <c r="F244" s="2884">
        <v>0</v>
      </c>
      <c r="G244" s="2926">
        <v>0</v>
      </c>
      <c r="H244" s="2886">
        <v>0</v>
      </c>
      <c r="I244" s="2886">
        <v>0</v>
      </c>
      <c r="J244" s="2887">
        <v>0</v>
      </c>
      <c r="K244" s="2904"/>
      <c r="L244" s="2888">
        <v>0</v>
      </c>
      <c r="M244" s="1408">
        <f t="shared" si="19"/>
        <v>429</v>
      </c>
      <c r="N244" s="1410"/>
      <c r="P244" s="1413"/>
      <c r="Q244" s="1413"/>
    </row>
    <row r="245" spans="1:17" s="1387" customFormat="1">
      <c r="A245" s="1410"/>
      <c r="B245" s="1466">
        <f t="shared" si="18"/>
        <v>430</v>
      </c>
      <c r="C245" s="1406"/>
      <c r="D245" s="1467"/>
      <c r="E245" s="1398" t="s">
        <v>2014</v>
      </c>
      <c r="F245" s="2932" t="s">
        <v>1053</v>
      </c>
      <c r="G245" s="2933" t="s">
        <v>1053</v>
      </c>
      <c r="H245" s="2918" t="s">
        <v>1053</v>
      </c>
      <c r="I245" s="2886">
        <v>147167</v>
      </c>
      <c r="J245" s="2887">
        <v>147167</v>
      </c>
      <c r="K245" s="2904"/>
      <c r="L245" s="2888">
        <v>147167</v>
      </c>
      <c r="M245" s="1408">
        <f t="shared" si="19"/>
        <v>430</v>
      </c>
      <c r="N245" s="1410"/>
      <c r="P245" s="1413"/>
      <c r="Q245" s="1413"/>
    </row>
    <row r="246" spans="1:17" s="1387" customFormat="1">
      <c r="A246" s="1410"/>
      <c r="B246" s="1466">
        <f t="shared" si="18"/>
        <v>431</v>
      </c>
      <c r="C246" s="1406"/>
      <c r="D246" s="1467"/>
      <c r="E246" s="1398" t="s">
        <v>2015</v>
      </c>
      <c r="F246" s="2932" t="s">
        <v>1053</v>
      </c>
      <c r="G246" s="2933" t="s">
        <v>1053</v>
      </c>
      <c r="H246" s="2918" t="s">
        <v>1053</v>
      </c>
      <c r="I246" s="2886">
        <v>15343</v>
      </c>
      <c r="J246" s="2887">
        <v>15343</v>
      </c>
      <c r="K246" s="2904"/>
      <c r="L246" s="2888">
        <v>15343</v>
      </c>
      <c r="M246" s="1408">
        <f t="shared" si="19"/>
        <v>431</v>
      </c>
      <c r="N246" s="1410"/>
      <c r="P246" s="1413"/>
      <c r="Q246" s="1413"/>
    </row>
    <row r="247" spans="1:17" s="1387" customFormat="1">
      <c r="A247" s="1410"/>
      <c r="B247" s="1466">
        <f t="shared" si="18"/>
        <v>432</v>
      </c>
      <c r="C247" s="1406"/>
      <c r="D247" s="1467"/>
      <c r="E247" s="1398" t="s">
        <v>2022</v>
      </c>
      <c r="F247" s="2932" t="s">
        <v>1053</v>
      </c>
      <c r="G247" s="2933" t="s">
        <v>1053</v>
      </c>
      <c r="H247" s="2886">
        <v>14507</v>
      </c>
      <c r="I247" s="2933" t="s">
        <v>1053</v>
      </c>
      <c r="J247" s="2887">
        <v>14507</v>
      </c>
      <c r="K247" s="2904"/>
      <c r="L247" s="2888">
        <v>14507</v>
      </c>
      <c r="M247" s="1408">
        <f t="shared" si="19"/>
        <v>432</v>
      </c>
      <c r="N247" s="1410"/>
      <c r="P247" s="1413"/>
      <c r="Q247" s="1413"/>
    </row>
    <row r="248" spans="1:17" s="1387" customFormat="1">
      <c r="A248" s="1410"/>
      <c r="B248" s="1466">
        <f t="shared" si="18"/>
        <v>433</v>
      </c>
      <c r="C248" s="1406"/>
      <c r="D248" s="1467"/>
      <c r="E248" s="1398" t="s">
        <v>2023</v>
      </c>
      <c r="F248" s="2932" t="s">
        <v>1053</v>
      </c>
      <c r="G248" s="2933" t="s">
        <v>1053</v>
      </c>
      <c r="H248" s="2886">
        <v>0</v>
      </c>
      <c r="I248" s="2933" t="s">
        <v>1053</v>
      </c>
      <c r="J248" s="2887">
        <v>0</v>
      </c>
      <c r="K248" s="2904"/>
      <c r="L248" s="2888">
        <v>0</v>
      </c>
      <c r="M248" s="1408">
        <f t="shared" si="19"/>
        <v>433</v>
      </c>
      <c r="N248" s="1410"/>
      <c r="P248" s="1413"/>
      <c r="Q248" s="1413"/>
    </row>
    <row r="249" spans="1:17" s="1387" customFormat="1">
      <c r="A249" s="1410"/>
      <c r="B249" s="1466">
        <f t="shared" si="18"/>
        <v>434</v>
      </c>
      <c r="C249" s="1486"/>
      <c r="D249" s="1467"/>
      <c r="E249" s="1398" t="s">
        <v>1664</v>
      </c>
      <c r="F249" s="2884">
        <v>0</v>
      </c>
      <c r="G249" s="2926">
        <v>7</v>
      </c>
      <c r="H249" s="2886">
        <v>228</v>
      </c>
      <c r="I249" s="2886">
        <v>0</v>
      </c>
      <c r="J249" s="2887">
        <v>235</v>
      </c>
      <c r="K249" s="2904"/>
      <c r="L249" s="2888">
        <v>235</v>
      </c>
      <c r="M249" s="1408">
        <f t="shared" si="19"/>
        <v>434</v>
      </c>
      <c r="N249" s="1410"/>
      <c r="P249" s="1413"/>
      <c r="Q249" s="1413"/>
    </row>
    <row r="250" spans="1:17" s="1387" customFormat="1">
      <c r="A250" s="1410"/>
      <c r="B250" s="1466">
        <f t="shared" si="18"/>
        <v>435</v>
      </c>
      <c r="C250" s="1406"/>
      <c r="D250" s="1398" t="s">
        <v>2064</v>
      </c>
      <c r="E250" s="1398"/>
      <c r="F250" s="2921">
        <v>408872</v>
      </c>
      <c r="G250" s="2926">
        <v>84879</v>
      </c>
      <c r="H250" s="2887">
        <v>71561</v>
      </c>
      <c r="I250" s="2887">
        <v>166609</v>
      </c>
      <c r="J250" s="2887">
        <v>731921</v>
      </c>
      <c r="K250" s="2887">
        <v>0</v>
      </c>
      <c r="L250" s="2888">
        <v>731921</v>
      </c>
      <c r="M250" s="1408">
        <f t="shared" si="19"/>
        <v>435</v>
      </c>
      <c r="N250" s="1410"/>
      <c r="P250" s="1413"/>
      <c r="Q250" s="1413"/>
    </row>
    <row r="251" spans="1:17" s="1387" customFormat="1">
      <c r="A251" s="1410"/>
      <c r="B251" s="1401"/>
      <c r="C251" s="1463"/>
      <c r="D251" s="1464" t="s">
        <v>2065</v>
      </c>
      <c r="E251" s="1464"/>
      <c r="F251" s="2890"/>
      <c r="G251" s="2929"/>
      <c r="H251" s="2892"/>
      <c r="I251" s="2892"/>
      <c r="J251" s="2892"/>
      <c r="K251" s="2892"/>
      <c r="L251" s="2893"/>
      <c r="M251" s="1403"/>
      <c r="N251" s="1410"/>
      <c r="P251" s="1413"/>
      <c r="Q251" s="1413"/>
    </row>
    <row r="252" spans="1:17" s="1387" customFormat="1">
      <c r="A252" s="1410"/>
      <c r="B252" s="1466">
        <v>501</v>
      </c>
      <c r="C252" s="1406"/>
      <c r="D252" s="1467"/>
      <c r="E252" s="1398" t="s">
        <v>2066</v>
      </c>
      <c r="F252" s="2884">
        <v>2440</v>
      </c>
      <c r="G252" s="2926">
        <v>0</v>
      </c>
      <c r="H252" s="2886">
        <v>4237</v>
      </c>
      <c r="I252" s="2918" t="s">
        <v>1053</v>
      </c>
      <c r="J252" s="2887">
        <v>6677</v>
      </c>
      <c r="K252" s="2904"/>
      <c r="L252" s="2888">
        <v>6677</v>
      </c>
      <c r="M252" s="1408">
        <v>501</v>
      </c>
      <c r="N252" s="1410"/>
      <c r="P252" s="1413"/>
      <c r="Q252" s="1413"/>
    </row>
    <row r="253" spans="1:17" s="1387" customFormat="1">
      <c r="A253" s="1410"/>
      <c r="B253" s="1466">
        <f>B252+1</f>
        <v>502</v>
      </c>
      <c r="C253" s="1406"/>
      <c r="D253" s="1467"/>
      <c r="E253" s="1398" t="s">
        <v>2067</v>
      </c>
      <c r="F253" s="2884">
        <v>0</v>
      </c>
      <c r="G253" s="2926">
        <v>0</v>
      </c>
      <c r="H253" s="2886">
        <v>3597</v>
      </c>
      <c r="I253" s="2918" t="s">
        <v>1053</v>
      </c>
      <c r="J253" s="2887">
        <v>3597</v>
      </c>
      <c r="K253" s="2894" t="s">
        <v>1053</v>
      </c>
      <c r="L253" s="2888">
        <v>3597</v>
      </c>
      <c r="M253" s="1408">
        <f>M252+1</f>
        <v>502</v>
      </c>
      <c r="N253" s="1410"/>
      <c r="P253" s="1413"/>
      <c r="Q253" s="1413"/>
    </row>
    <row r="254" spans="1:17" s="1387" customFormat="1" ht="11.25" customHeight="1">
      <c r="A254" s="1410"/>
      <c r="B254" s="1466">
        <f>B253+1</f>
        <v>503</v>
      </c>
      <c r="C254" s="1486"/>
      <c r="D254" s="1467"/>
      <c r="E254" s="1398" t="s">
        <v>2068</v>
      </c>
      <c r="F254" s="2884">
        <v>0</v>
      </c>
      <c r="G254" s="2926">
        <v>0</v>
      </c>
      <c r="H254" s="2886">
        <v>0</v>
      </c>
      <c r="I254" s="2918" t="s">
        <v>1053</v>
      </c>
      <c r="J254" s="2887">
        <v>0</v>
      </c>
      <c r="K254" s="2894" t="s">
        <v>1053</v>
      </c>
      <c r="L254" s="2888">
        <v>0</v>
      </c>
      <c r="M254" s="1408">
        <f>M253+1</f>
        <v>503</v>
      </c>
      <c r="N254" s="4061" t="s">
        <v>554</v>
      </c>
      <c r="P254" s="1413"/>
      <c r="Q254" s="1413"/>
    </row>
    <row r="255" spans="1:17" s="1387" customFormat="1">
      <c r="A255" s="1410"/>
      <c r="B255" s="1466">
        <f>B254+1</f>
        <v>504</v>
      </c>
      <c r="C255" s="1486"/>
      <c r="D255" s="1467"/>
      <c r="E255" s="1398" t="s">
        <v>2069</v>
      </c>
      <c r="F255" s="2932" t="s">
        <v>1053</v>
      </c>
      <c r="G255" s="2933" t="s">
        <v>1053</v>
      </c>
      <c r="H255" s="2918" t="s">
        <v>1053</v>
      </c>
      <c r="I255" s="2886">
        <v>10298</v>
      </c>
      <c r="J255" s="2887">
        <v>10298</v>
      </c>
      <c r="K255" s="2904"/>
      <c r="L255" s="2888">
        <v>10298</v>
      </c>
      <c r="M255" s="1408">
        <f>M254+1</f>
        <v>504</v>
      </c>
      <c r="N255" s="4061"/>
      <c r="P255" s="1413"/>
      <c r="Q255" s="1413"/>
    </row>
    <row r="256" spans="1:17" s="1387" customFormat="1">
      <c r="A256" s="1410"/>
      <c r="B256" s="1466">
        <f>B255+1</f>
        <v>505</v>
      </c>
      <c r="C256" s="1486"/>
      <c r="D256" s="1467"/>
      <c r="E256" s="1398" t="s">
        <v>2014</v>
      </c>
      <c r="F256" s="2932" t="s">
        <v>1053</v>
      </c>
      <c r="G256" s="2933" t="s">
        <v>1053</v>
      </c>
      <c r="H256" s="2918" t="s">
        <v>1053</v>
      </c>
      <c r="I256" s="2886">
        <v>868</v>
      </c>
      <c r="J256" s="2887">
        <v>868</v>
      </c>
      <c r="K256" s="2904"/>
      <c r="L256" s="2888">
        <v>868</v>
      </c>
      <c r="M256" s="1408">
        <f>M255+1</f>
        <v>505</v>
      </c>
      <c r="N256" s="4061"/>
      <c r="P256" s="1413"/>
      <c r="Q256" s="1413"/>
    </row>
    <row r="257" spans="1:17" s="1387" customFormat="1">
      <c r="A257" s="1410"/>
      <c r="B257" s="1466">
        <f>B256+1</f>
        <v>506</v>
      </c>
      <c r="C257" s="1406"/>
      <c r="D257" s="1398" t="s">
        <v>2070</v>
      </c>
      <c r="E257" s="1398"/>
      <c r="F257" s="2884">
        <v>2440</v>
      </c>
      <c r="G257" s="2954">
        <v>0</v>
      </c>
      <c r="H257" s="2887">
        <v>7834</v>
      </c>
      <c r="I257" s="2887">
        <v>11166</v>
      </c>
      <c r="J257" s="2887">
        <v>21440</v>
      </c>
      <c r="K257" s="2887">
        <v>0</v>
      </c>
      <c r="L257" s="2888">
        <v>21440</v>
      </c>
      <c r="M257" s="1408">
        <f>M256+1</f>
        <v>506</v>
      </c>
      <c r="N257" s="4061"/>
      <c r="P257" s="1413"/>
      <c r="Q257" s="1413"/>
    </row>
    <row r="258" spans="1:17" s="1387" customFormat="1">
      <c r="A258" s="1410"/>
      <c r="B258" s="1401"/>
      <c r="C258" s="1463"/>
      <c r="D258" s="1464" t="s">
        <v>2071</v>
      </c>
      <c r="E258" s="1464"/>
      <c r="F258" s="2890"/>
      <c r="G258" s="2929"/>
      <c r="H258" s="2892"/>
      <c r="I258" s="2892"/>
      <c r="J258" s="2892"/>
      <c r="K258" s="2892"/>
      <c r="L258" s="2893"/>
      <c r="M258" s="1403"/>
      <c r="N258" s="4061"/>
      <c r="P258" s="1413"/>
      <c r="Q258" s="1413"/>
    </row>
    <row r="259" spans="1:17" s="1387" customFormat="1" ht="11.25" customHeight="1">
      <c r="A259" s="4059" t="s">
        <v>165</v>
      </c>
      <c r="B259" s="1466">
        <v>507</v>
      </c>
      <c r="C259" s="1466" t="s">
        <v>933</v>
      </c>
      <c r="D259" s="1467"/>
      <c r="E259" s="1398" t="s">
        <v>2010</v>
      </c>
      <c r="F259" s="2884">
        <v>8050</v>
      </c>
      <c r="G259" s="2926">
        <v>568</v>
      </c>
      <c r="H259" s="2886">
        <v>3422</v>
      </c>
      <c r="I259" s="2886">
        <v>1525</v>
      </c>
      <c r="J259" s="2887">
        <v>13565</v>
      </c>
      <c r="K259" s="2894" t="s">
        <v>1053</v>
      </c>
      <c r="L259" s="2888">
        <v>13565</v>
      </c>
      <c r="M259" s="1408">
        <v>507</v>
      </c>
      <c r="N259" s="4061"/>
      <c r="P259" s="1413"/>
      <c r="Q259" s="1413"/>
    </row>
    <row r="260" spans="1:17" s="1387" customFormat="1">
      <c r="A260" s="4059"/>
      <c r="B260" s="1466">
        <f t="shared" ref="B260:B269" si="20">B259+1</f>
        <v>508</v>
      </c>
      <c r="C260" s="1466" t="s">
        <v>933</v>
      </c>
      <c r="D260" s="1467"/>
      <c r="E260" s="1398" t="s">
        <v>2072</v>
      </c>
      <c r="F260" s="2884">
        <v>0</v>
      </c>
      <c r="G260" s="2926">
        <v>0</v>
      </c>
      <c r="H260" s="2886">
        <v>40630</v>
      </c>
      <c r="I260" s="2886">
        <v>190</v>
      </c>
      <c r="J260" s="2887">
        <v>40820</v>
      </c>
      <c r="K260" s="2894" t="s">
        <v>1053</v>
      </c>
      <c r="L260" s="2888">
        <v>40820</v>
      </c>
      <c r="M260" s="1408">
        <f t="shared" ref="M260:M269" si="21">M259+1</f>
        <v>508</v>
      </c>
      <c r="N260" s="4061"/>
      <c r="P260" s="1413"/>
      <c r="Q260" s="1413"/>
    </row>
    <row r="261" spans="1:17" s="1387" customFormat="1">
      <c r="A261" s="4059"/>
      <c r="B261" s="1466">
        <f t="shared" si="20"/>
        <v>509</v>
      </c>
      <c r="C261" s="1466" t="s">
        <v>933</v>
      </c>
      <c r="D261" s="1467"/>
      <c r="E261" s="1398" t="s">
        <v>2073</v>
      </c>
      <c r="F261" s="2884">
        <v>0</v>
      </c>
      <c r="G261" s="2926">
        <v>20414</v>
      </c>
      <c r="H261" s="2886">
        <v>289704</v>
      </c>
      <c r="I261" s="2886">
        <v>527</v>
      </c>
      <c r="J261" s="2887">
        <v>310645</v>
      </c>
      <c r="K261" s="2894" t="s">
        <v>1053</v>
      </c>
      <c r="L261" s="2888">
        <v>310645</v>
      </c>
      <c r="M261" s="1408">
        <f t="shared" si="21"/>
        <v>509</v>
      </c>
      <c r="N261" s="4061"/>
      <c r="P261" s="1413"/>
      <c r="Q261" s="1413"/>
    </row>
    <row r="262" spans="1:17" s="1387" customFormat="1">
      <c r="A262" s="4059"/>
      <c r="B262" s="1466">
        <f t="shared" si="20"/>
        <v>510</v>
      </c>
      <c r="C262" s="1466" t="s">
        <v>933</v>
      </c>
      <c r="D262" s="1467"/>
      <c r="E262" s="1398" t="s">
        <v>2074</v>
      </c>
      <c r="F262" s="2884">
        <v>412</v>
      </c>
      <c r="G262" s="2926">
        <v>7799</v>
      </c>
      <c r="H262" s="2886">
        <v>57</v>
      </c>
      <c r="I262" s="2886">
        <v>314</v>
      </c>
      <c r="J262" s="2887">
        <v>8582</v>
      </c>
      <c r="K262" s="2894" t="s">
        <v>1053</v>
      </c>
      <c r="L262" s="2888">
        <v>8582</v>
      </c>
      <c r="M262" s="1408">
        <f t="shared" si="21"/>
        <v>510</v>
      </c>
      <c r="N262" s="4061"/>
      <c r="P262" s="1413"/>
      <c r="Q262" s="1413"/>
    </row>
    <row r="263" spans="1:17" s="1387" customFormat="1">
      <c r="A263" s="4059"/>
      <c r="B263" s="1466">
        <f t="shared" si="20"/>
        <v>511</v>
      </c>
      <c r="C263" s="1466" t="s">
        <v>933</v>
      </c>
      <c r="D263" s="1467"/>
      <c r="E263" s="1398" t="s">
        <v>2054</v>
      </c>
      <c r="F263" s="2932" t="s">
        <v>1053</v>
      </c>
      <c r="G263" s="2933" t="s">
        <v>1053</v>
      </c>
      <c r="H263" s="2918" t="s">
        <v>1053</v>
      </c>
      <c r="I263" s="2886">
        <v>0</v>
      </c>
      <c r="J263" s="2887">
        <v>0</v>
      </c>
      <c r="K263" s="2894" t="s">
        <v>1053</v>
      </c>
      <c r="L263" s="2888">
        <v>0</v>
      </c>
      <c r="M263" s="1408">
        <f t="shared" si="21"/>
        <v>511</v>
      </c>
      <c r="N263" s="4061"/>
      <c r="P263" s="1413"/>
      <c r="Q263" s="1413"/>
    </row>
    <row r="264" spans="1:17" s="1387" customFormat="1">
      <c r="A264" s="4059"/>
      <c r="B264" s="1466">
        <f t="shared" si="20"/>
        <v>512</v>
      </c>
      <c r="C264" s="1466" t="s">
        <v>933</v>
      </c>
      <c r="D264" s="1467"/>
      <c r="E264" s="1398" t="s">
        <v>2014</v>
      </c>
      <c r="F264" s="2932" t="s">
        <v>1053</v>
      </c>
      <c r="G264" s="2933" t="s">
        <v>1053</v>
      </c>
      <c r="H264" s="2918" t="s">
        <v>1053</v>
      </c>
      <c r="I264" s="2886">
        <v>2525</v>
      </c>
      <c r="J264" s="2887">
        <v>2525</v>
      </c>
      <c r="K264" s="2894" t="s">
        <v>1053</v>
      </c>
      <c r="L264" s="2888">
        <v>2525</v>
      </c>
      <c r="M264" s="1408">
        <f t="shared" si="21"/>
        <v>512</v>
      </c>
      <c r="N264" s="4061"/>
      <c r="P264" s="1413"/>
      <c r="Q264" s="1413"/>
    </row>
    <row r="265" spans="1:17" s="1387" customFormat="1">
      <c r="A265" s="4059"/>
      <c r="B265" s="1466">
        <f t="shared" si="20"/>
        <v>513</v>
      </c>
      <c r="C265" s="1466" t="s">
        <v>933</v>
      </c>
      <c r="D265" s="1467"/>
      <c r="E265" s="1398" t="s">
        <v>2075</v>
      </c>
      <c r="F265" s="2932" t="s">
        <v>1053</v>
      </c>
      <c r="G265" s="2933" t="s">
        <v>1053</v>
      </c>
      <c r="H265" s="2918" t="s">
        <v>1053</v>
      </c>
      <c r="I265" s="2886">
        <v>433</v>
      </c>
      <c r="J265" s="2887">
        <v>433</v>
      </c>
      <c r="K265" s="2894" t="s">
        <v>1053</v>
      </c>
      <c r="L265" s="2888">
        <v>433</v>
      </c>
      <c r="M265" s="1408">
        <f t="shared" si="21"/>
        <v>513</v>
      </c>
      <c r="N265" s="4061"/>
      <c r="P265" s="1413"/>
      <c r="Q265" s="1413"/>
    </row>
    <row r="266" spans="1:17" s="1387" customFormat="1">
      <c r="A266" s="4059"/>
      <c r="B266" s="1466">
        <f t="shared" si="20"/>
        <v>514</v>
      </c>
      <c r="C266" s="1466" t="s">
        <v>933</v>
      </c>
      <c r="D266" s="1467"/>
      <c r="E266" s="1398" t="s">
        <v>2022</v>
      </c>
      <c r="F266" s="2932" t="s">
        <v>1053</v>
      </c>
      <c r="G266" s="2933" t="s">
        <v>1053</v>
      </c>
      <c r="H266" s="2886">
        <v>0</v>
      </c>
      <c r="I266" s="2918" t="s">
        <v>1053</v>
      </c>
      <c r="J266" s="2887">
        <v>0</v>
      </c>
      <c r="K266" s="2894" t="s">
        <v>1053</v>
      </c>
      <c r="L266" s="2888">
        <v>0</v>
      </c>
      <c r="M266" s="1408">
        <f t="shared" si="21"/>
        <v>514</v>
      </c>
      <c r="N266" s="4061"/>
      <c r="P266" s="1413"/>
      <c r="Q266" s="1413"/>
    </row>
    <row r="267" spans="1:17" s="1387" customFormat="1">
      <c r="A267" s="4059"/>
      <c r="B267" s="1466">
        <f t="shared" si="20"/>
        <v>515</v>
      </c>
      <c r="C267" s="1466" t="s">
        <v>933</v>
      </c>
      <c r="D267" s="1467"/>
      <c r="E267" s="1398" t="s">
        <v>2023</v>
      </c>
      <c r="F267" s="2932" t="s">
        <v>1053</v>
      </c>
      <c r="G267" s="2933" t="s">
        <v>1053</v>
      </c>
      <c r="H267" s="2886">
        <v>0</v>
      </c>
      <c r="I267" s="2918" t="s">
        <v>1053</v>
      </c>
      <c r="J267" s="2887">
        <v>0</v>
      </c>
      <c r="K267" s="2894" t="s">
        <v>1053</v>
      </c>
      <c r="L267" s="2888">
        <v>0</v>
      </c>
      <c r="M267" s="1408">
        <f t="shared" si="21"/>
        <v>515</v>
      </c>
      <c r="N267" s="4061"/>
      <c r="P267" s="1413"/>
      <c r="Q267" s="1413"/>
    </row>
    <row r="268" spans="1:17" s="1387" customFormat="1">
      <c r="A268" s="4059"/>
      <c r="B268" s="1466">
        <f t="shared" si="20"/>
        <v>516</v>
      </c>
      <c r="C268" s="1466" t="s">
        <v>933</v>
      </c>
      <c r="D268" s="1467"/>
      <c r="E268" s="1398" t="s">
        <v>1664</v>
      </c>
      <c r="F268" s="2884">
        <v>0</v>
      </c>
      <c r="G268" s="2926">
        <v>0</v>
      </c>
      <c r="H268" s="2886">
        <v>0</v>
      </c>
      <c r="I268" s="2886">
        <v>0</v>
      </c>
      <c r="J268" s="2887">
        <v>0</v>
      </c>
      <c r="K268" s="2894" t="s">
        <v>1053</v>
      </c>
      <c r="L268" s="2888">
        <v>0</v>
      </c>
      <c r="M268" s="1408">
        <f t="shared" si="21"/>
        <v>516</v>
      </c>
      <c r="N268" s="4061"/>
      <c r="P268" s="1413"/>
      <c r="Q268" s="1413"/>
    </row>
    <row r="269" spans="1:17" s="1387" customFormat="1" ht="12" thickBot="1">
      <c r="A269" s="4059"/>
      <c r="B269" s="1466">
        <f t="shared" si="20"/>
        <v>517</v>
      </c>
      <c r="C269" s="1466" t="s">
        <v>933</v>
      </c>
      <c r="D269" s="1398" t="s">
        <v>2076</v>
      </c>
      <c r="E269" s="1398"/>
      <c r="F269" s="2895">
        <v>8462</v>
      </c>
      <c r="G269" s="2955">
        <v>28781</v>
      </c>
      <c r="H269" s="2909">
        <v>333813</v>
      </c>
      <c r="I269" s="2909">
        <v>5514</v>
      </c>
      <c r="J269" s="2909">
        <v>376570</v>
      </c>
      <c r="K269" s="2924" t="s">
        <v>1053</v>
      </c>
      <c r="L269" s="2956">
        <v>376570</v>
      </c>
      <c r="M269" s="1408">
        <f t="shared" si="21"/>
        <v>517</v>
      </c>
      <c r="N269" s="4061"/>
      <c r="P269" s="1413"/>
      <c r="Q269" s="1413"/>
    </row>
    <row r="270" spans="1:17" s="1387" customFormat="1" ht="5.25" customHeight="1">
      <c r="A270" s="1423"/>
      <c r="B270" s="1422"/>
      <c r="C270" s="1422"/>
      <c r="D270" s="1395"/>
      <c r="E270" s="1395"/>
      <c r="F270" s="2900"/>
      <c r="G270" s="2900"/>
      <c r="H270" s="2900"/>
      <c r="I270" s="2900"/>
      <c r="J270" s="2900"/>
      <c r="K270" s="2925"/>
      <c r="L270" s="2900"/>
      <c r="M270" s="1422"/>
      <c r="N270" s="1423"/>
      <c r="P270" s="1413"/>
      <c r="Q270" s="1413"/>
    </row>
    <row r="271" spans="1:17" s="1387" customFormat="1" ht="30.75" customHeight="1">
      <c r="A271" s="4055" t="s">
        <v>165</v>
      </c>
      <c r="B271" s="1384" t="s">
        <v>1957</v>
      </c>
      <c r="C271" s="1385"/>
      <c r="D271" s="1385"/>
      <c r="E271" s="1385"/>
      <c r="F271" s="2914"/>
      <c r="G271" s="2914"/>
      <c r="H271" s="2914"/>
      <c r="I271" s="2914"/>
      <c r="J271" s="2914"/>
      <c r="K271" s="2914"/>
      <c r="L271" s="2914"/>
      <c r="M271" s="1458"/>
      <c r="N271" s="4056" t="s">
        <v>1910</v>
      </c>
      <c r="P271" s="1413"/>
      <c r="Q271" s="1413"/>
    </row>
    <row r="272" spans="1:17" s="1387" customFormat="1">
      <c r="A272" s="4055"/>
      <c r="B272" s="1388" t="s">
        <v>705</v>
      </c>
      <c r="C272" s="1389"/>
      <c r="D272" s="1389"/>
      <c r="E272" s="1389"/>
      <c r="F272" s="2915"/>
      <c r="G272" s="2915"/>
      <c r="H272" s="2915"/>
      <c r="I272" s="2915"/>
      <c r="J272" s="2915"/>
      <c r="K272" s="2915"/>
      <c r="L272" s="2915"/>
      <c r="M272" s="1459"/>
      <c r="N272" s="4056"/>
      <c r="P272" s="1413"/>
      <c r="Q272" s="1413"/>
    </row>
    <row r="273" spans="1:17" s="1387" customFormat="1">
      <c r="A273" s="4055"/>
      <c r="B273" s="1460"/>
      <c r="C273" s="1461"/>
      <c r="D273" s="1461"/>
      <c r="E273" s="1461"/>
      <c r="F273" s="2916"/>
      <c r="G273" s="2916"/>
      <c r="H273" s="2916"/>
      <c r="I273" s="2916"/>
      <c r="J273" s="2916"/>
      <c r="K273" s="2916"/>
      <c r="L273" s="2916"/>
      <c r="M273" s="1420"/>
      <c r="N273" s="4056"/>
      <c r="P273" s="1413"/>
      <c r="Q273" s="1413"/>
    </row>
    <row r="274" spans="1:17" s="1387" customFormat="1">
      <c r="A274" s="4055"/>
      <c r="B274" s="1401"/>
      <c r="C274" s="1401"/>
      <c r="D274" s="1402"/>
      <c r="E274" s="1403"/>
      <c r="F274" s="2877"/>
      <c r="G274" s="2877"/>
      <c r="H274" s="2877"/>
      <c r="I274" s="2877"/>
      <c r="J274" s="2877"/>
      <c r="K274" s="2877"/>
      <c r="L274" s="2877"/>
      <c r="M274" s="1401"/>
      <c r="N274" s="4056"/>
      <c r="P274" s="1413"/>
      <c r="Q274" s="1413"/>
    </row>
    <row r="275" spans="1:17" s="1387" customFormat="1">
      <c r="A275" s="4055"/>
      <c r="B275" s="1401"/>
      <c r="C275" s="1401"/>
      <c r="D275" s="1402"/>
      <c r="E275" s="1403"/>
      <c r="F275" s="2877"/>
      <c r="G275" s="2877" t="s">
        <v>1913</v>
      </c>
      <c r="H275" s="2877"/>
      <c r="I275" s="2877"/>
      <c r="J275" s="2877" t="s">
        <v>1914</v>
      </c>
      <c r="K275" s="2877"/>
      <c r="L275" s="2877"/>
      <c r="M275" s="1401"/>
      <c r="N275" s="4056"/>
      <c r="P275" s="1413"/>
      <c r="Q275" s="1413"/>
    </row>
    <row r="276" spans="1:17" s="1387" customFormat="1">
      <c r="A276" s="4055"/>
      <c r="B276" s="1401" t="s">
        <v>636</v>
      </c>
      <c r="C276" s="1401" t="s">
        <v>778</v>
      </c>
      <c r="D276" s="1402"/>
      <c r="E276" s="1403" t="s">
        <v>1915</v>
      </c>
      <c r="F276" s="2877" t="s">
        <v>1916</v>
      </c>
      <c r="G276" s="2877" t="s">
        <v>1917</v>
      </c>
      <c r="H276" s="2877" t="s">
        <v>1918</v>
      </c>
      <c r="I276" s="2877" t="s">
        <v>1919</v>
      </c>
      <c r="J276" s="2877" t="s">
        <v>1920</v>
      </c>
      <c r="K276" s="2877" t="s">
        <v>1921</v>
      </c>
      <c r="L276" s="2877" t="s">
        <v>1914</v>
      </c>
      <c r="M276" s="1401" t="s">
        <v>636</v>
      </c>
      <c r="N276" s="4056"/>
      <c r="P276" s="1413"/>
      <c r="Q276" s="1413"/>
    </row>
    <row r="277" spans="1:17" s="1387" customFormat="1">
      <c r="A277" s="4055"/>
      <c r="B277" s="1401" t="s">
        <v>639</v>
      </c>
      <c r="C277" s="1401" t="s">
        <v>782</v>
      </c>
      <c r="D277" s="1402"/>
      <c r="E277" s="1403"/>
      <c r="F277" s="2877" t="s">
        <v>1922</v>
      </c>
      <c r="G277" s="2877" t="s">
        <v>1923</v>
      </c>
      <c r="H277" s="2877" t="s">
        <v>1924</v>
      </c>
      <c r="I277" s="2877"/>
      <c r="J277" s="2877" t="s">
        <v>1925</v>
      </c>
      <c r="K277" s="2877"/>
      <c r="L277" s="2877"/>
      <c r="M277" s="1401" t="s">
        <v>639</v>
      </c>
      <c r="N277" s="4056"/>
      <c r="P277" s="1413"/>
      <c r="Q277" s="1413"/>
    </row>
    <row r="278" spans="1:17" s="1387" customFormat="1" ht="12" thickBot="1">
      <c r="A278" s="4055"/>
      <c r="B278" s="1406"/>
      <c r="C278" s="1406"/>
      <c r="D278" s="1407"/>
      <c r="E278" s="1408" t="s">
        <v>648</v>
      </c>
      <c r="F278" s="2877" t="s">
        <v>649</v>
      </c>
      <c r="G278" s="2877" t="s">
        <v>650</v>
      </c>
      <c r="H278" s="2877" t="s">
        <v>651</v>
      </c>
      <c r="I278" s="2877" t="s">
        <v>652</v>
      </c>
      <c r="J278" s="2877" t="s">
        <v>653</v>
      </c>
      <c r="K278" s="2877" t="s">
        <v>1083</v>
      </c>
      <c r="L278" s="2877" t="s">
        <v>1084</v>
      </c>
      <c r="M278" s="1466"/>
      <c r="N278" s="4056"/>
      <c r="P278" s="1413"/>
      <c r="Q278" s="1413"/>
    </row>
    <row r="279" spans="1:17" s="1387" customFormat="1">
      <c r="A279" s="4055"/>
      <c r="B279" s="1401"/>
      <c r="C279" s="1463"/>
      <c r="D279" s="1464" t="s">
        <v>2077</v>
      </c>
      <c r="E279" s="1464"/>
      <c r="F279" s="2878"/>
      <c r="G279" s="2879"/>
      <c r="H279" s="2879"/>
      <c r="I279" s="2879"/>
      <c r="J279" s="2879"/>
      <c r="K279" s="2879"/>
      <c r="L279" s="2880"/>
      <c r="M279" s="1403"/>
      <c r="N279" s="4056"/>
      <c r="P279" s="1413"/>
      <c r="Q279" s="1413"/>
    </row>
    <row r="280" spans="1:17" s="1387" customFormat="1">
      <c r="A280" s="4055"/>
      <c r="B280" s="1466">
        <v>518</v>
      </c>
      <c r="C280" s="1406"/>
      <c r="D280" s="1467"/>
      <c r="E280" s="1398" t="s">
        <v>2010</v>
      </c>
      <c r="F280" s="2884">
        <v>131483</v>
      </c>
      <c r="G280" s="2926">
        <v>9264</v>
      </c>
      <c r="H280" s="2886">
        <v>55894</v>
      </c>
      <c r="I280" s="2886">
        <v>34258</v>
      </c>
      <c r="J280" s="2887">
        <v>230899</v>
      </c>
      <c r="K280" s="2904"/>
      <c r="L280" s="2888">
        <v>230899</v>
      </c>
      <c r="M280" s="1408">
        <v>518</v>
      </c>
      <c r="N280" s="4056"/>
      <c r="P280" s="1413"/>
      <c r="Q280" s="1413"/>
    </row>
    <row r="281" spans="1:17" s="1387" customFormat="1">
      <c r="A281" s="1410"/>
      <c r="B281" s="1466">
        <f t="shared" ref="B281:B290" si="22">B280+1</f>
        <v>519</v>
      </c>
      <c r="C281" s="1406"/>
      <c r="D281" s="1467"/>
      <c r="E281" s="1398" t="s">
        <v>2078</v>
      </c>
      <c r="F281" s="2884">
        <v>8852</v>
      </c>
      <c r="G281" s="2926">
        <v>264</v>
      </c>
      <c r="H281" s="2886">
        <v>2276</v>
      </c>
      <c r="I281" s="2886">
        <v>251</v>
      </c>
      <c r="J281" s="2887">
        <v>11643</v>
      </c>
      <c r="K281" s="2904"/>
      <c r="L281" s="2888">
        <v>11643</v>
      </c>
      <c r="M281" s="1408">
        <f t="shared" ref="M281:M290" si="23">M280+1</f>
        <v>519</v>
      </c>
      <c r="N281" s="4056"/>
      <c r="P281" s="1413"/>
      <c r="Q281" s="1413"/>
    </row>
    <row r="282" spans="1:17" s="1387" customFormat="1">
      <c r="A282" s="1410"/>
      <c r="B282" s="1466">
        <f t="shared" si="22"/>
        <v>520</v>
      </c>
      <c r="C282" s="1406"/>
      <c r="D282" s="1467"/>
      <c r="E282" s="1398" t="s">
        <v>2079</v>
      </c>
      <c r="F282" s="2884">
        <v>866</v>
      </c>
      <c r="G282" s="2926">
        <v>7</v>
      </c>
      <c r="H282" s="2886">
        <v>17582</v>
      </c>
      <c r="I282" s="2886">
        <v>0</v>
      </c>
      <c r="J282" s="2887">
        <v>18455</v>
      </c>
      <c r="K282" s="2904"/>
      <c r="L282" s="2888">
        <v>18455</v>
      </c>
      <c r="M282" s="1408">
        <f t="shared" si="23"/>
        <v>520</v>
      </c>
      <c r="N282" s="4056"/>
      <c r="P282" s="1413"/>
      <c r="Q282" s="1413"/>
    </row>
    <row r="283" spans="1:17" s="1387" customFormat="1">
      <c r="A283" s="1410"/>
      <c r="B283" s="1466">
        <f t="shared" si="22"/>
        <v>521</v>
      </c>
      <c r="C283" s="1406"/>
      <c r="D283" s="1467"/>
      <c r="E283" s="1398" t="s">
        <v>2080</v>
      </c>
      <c r="F283" s="2884">
        <v>0</v>
      </c>
      <c r="G283" s="2926">
        <v>0</v>
      </c>
      <c r="H283" s="2886">
        <v>0</v>
      </c>
      <c r="I283" s="2886">
        <v>0</v>
      </c>
      <c r="J283" s="2887">
        <v>0</v>
      </c>
      <c r="K283" s="2904"/>
      <c r="L283" s="2888">
        <v>0</v>
      </c>
      <c r="M283" s="1408">
        <f t="shared" si="23"/>
        <v>521</v>
      </c>
      <c r="N283" s="4056"/>
      <c r="P283" s="1413"/>
      <c r="Q283" s="1413"/>
    </row>
    <row r="284" spans="1:17" s="1387" customFormat="1">
      <c r="A284" s="1410"/>
      <c r="B284" s="1466">
        <f t="shared" si="22"/>
        <v>522</v>
      </c>
      <c r="C284" s="1406"/>
      <c r="D284" s="1467"/>
      <c r="E284" s="1398" t="s">
        <v>2014</v>
      </c>
      <c r="F284" s="2932" t="s">
        <v>1053</v>
      </c>
      <c r="G284" s="2918" t="s">
        <v>1053</v>
      </c>
      <c r="H284" s="2918" t="s">
        <v>1053</v>
      </c>
      <c r="I284" s="2886">
        <v>41944</v>
      </c>
      <c r="J284" s="2887">
        <v>41944</v>
      </c>
      <c r="K284" s="2904"/>
      <c r="L284" s="2888">
        <v>41944</v>
      </c>
      <c r="M284" s="1408">
        <f t="shared" si="23"/>
        <v>522</v>
      </c>
      <c r="N284" s="4056"/>
      <c r="P284" s="1413"/>
      <c r="Q284" s="1413"/>
    </row>
    <row r="285" spans="1:17" s="1387" customFormat="1">
      <c r="A285" s="1410"/>
      <c r="B285" s="1466">
        <f t="shared" si="22"/>
        <v>523</v>
      </c>
      <c r="C285" s="1406"/>
      <c r="D285" s="1467"/>
      <c r="E285" s="1398" t="s">
        <v>2075</v>
      </c>
      <c r="F285" s="2932" t="s">
        <v>1053</v>
      </c>
      <c r="G285" s="2918" t="s">
        <v>1053</v>
      </c>
      <c r="H285" s="2918" t="s">
        <v>1053</v>
      </c>
      <c r="I285" s="2886">
        <v>5717</v>
      </c>
      <c r="J285" s="2887">
        <v>5717</v>
      </c>
      <c r="K285" s="2904"/>
      <c r="L285" s="2888">
        <v>5717</v>
      </c>
      <c r="M285" s="1408">
        <f t="shared" si="23"/>
        <v>523</v>
      </c>
      <c r="N285" s="1410"/>
      <c r="P285" s="1413"/>
      <c r="Q285" s="1413"/>
    </row>
    <row r="286" spans="1:17" s="1387" customFormat="1">
      <c r="A286" s="1410"/>
      <c r="B286" s="1466">
        <f t="shared" si="22"/>
        <v>524</v>
      </c>
      <c r="C286" s="1406"/>
      <c r="D286" s="1467"/>
      <c r="E286" s="1398" t="s">
        <v>2022</v>
      </c>
      <c r="F286" s="2932" t="s">
        <v>1053</v>
      </c>
      <c r="G286" s="2918" t="s">
        <v>1053</v>
      </c>
      <c r="H286" s="2886">
        <v>0</v>
      </c>
      <c r="I286" s="2918" t="s">
        <v>1053</v>
      </c>
      <c r="J286" s="2887">
        <v>0</v>
      </c>
      <c r="K286" s="2904"/>
      <c r="L286" s="2888">
        <v>0</v>
      </c>
      <c r="M286" s="1408">
        <f t="shared" si="23"/>
        <v>524</v>
      </c>
      <c r="N286" s="1410"/>
      <c r="P286" s="1413"/>
      <c r="Q286" s="1413"/>
    </row>
    <row r="287" spans="1:17" s="1387" customFormat="1">
      <c r="A287" s="1410"/>
      <c r="B287" s="1466">
        <f t="shared" si="22"/>
        <v>525</v>
      </c>
      <c r="C287" s="1406"/>
      <c r="D287" s="1467"/>
      <c r="E287" s="1398" t="s">
        <v>2023</v>
      </c>
      <c r="F287" s="2932" t="s">
        <v>1053</v>
      </c>
      <c r="G287" s="2918" t="s">
        <v>1053</v>
      </c>
      <c r="H287" s="2886">
        <v>0</v>
      </c>
      <c r="I287" s="2918" t="s">
        <v>1053</v>
      </c>
      <c r="J287" s="2887">
        <v>0</v>
      </c>
      <c r="K287" s="2904"/>
      <c r="L287" s="2888">
        <v>0</v>
      </c>
      <c r="M287" s="1408">
        <f t="shared" si="23"/>
        <v>525</v>
      </c>
      <c r="N287" s="1410"/>
      <c r="P287" s="1413"/>
      <c r="Q287" s="1413"/>
    </row>
    <row r="288" spans="1:17" s="1387" customFormat="1">
      <c r="A288" s="1410"/>
      <c r="B288" s="1466">
        <f t="shared" si="22"/>
        <v>526</v>
      </c>
      <c r="C288" s="1406"/>
      <c r="D288" s="1467"/>
      <c r="E288" s="1398" t="s">
        <v>1664</v>
      </c>
      <c r="F288" s="2884">
        <v>0</v>
      </c>
      <c r="G288" s="2926">
        <v>703</v>
      </c>
      <c r="H288" s="2886">
        <v>0</v>
      </c>
      <c r="I288" s="2886">
        <v>0</v>
      </c>
      <c r="J288" s="2887">
        <v>703</v>
      </c>
      <c r="K288" s="2904"/>
      <c r="L288" s="2888">
        <v>703</v>
      </c>
      <c r="M288" s="1408">
        <f t="shared" si="23"/>
        <v>526</v>
      </c>
      <c r="N288" s="1410"/>
      <c r="P288" s="1413"/>
      <c r="Q288" s="1413"/>
    </row>
    <row r="289" spans="1:17" s="1387" customFormat="1">
      <c r="A289" s="1410"/>
      <c r="B289" s="1466">
        <f t="shared" si="22"/>
        <v>527</v>
      </c>
      <c r="C289" s="1406"/>
      <c r="D289" s="1398" t="s">
        <v>2081</v>
      </c>
      <c r="E289" s="1398"/>
      <c r="F289" s="2921">
        <v>141201</v>
      </c>
      <c r="G289" s="2887">
        <v>10238</v>
      </c>
      <c r="H289" s="2887">
        <v>75752</v>
      </c>
      <c r="I289" s="2887">
        <v>82170</v>
      </c>
      <c r="J289" s="2887">
        <v>309361</v>
      </c>
      <c r="K289" s="2887">
        <v>0</v>
      </c>
      <c r="L289" s="2888">
        <v>309361</v>
      </c>
      <c r="M289" s="1408">
        <f t="shared" si="23"/>
        <v>527</v>
      </c>
      <c r="N289" s="1410"/>
      <c r="P289" s="1413"/>
      <c r="Q289" s="1413"/>
    </row>
    <row r="290" spans="1:17" s="1387" customFormat="1">
      <c r="A290" s="1410"/>
      <c r="B290" s="1466">
        <f t="shared" si="22"/>
        <v>528</v>
      </c>
      <c r="C290" s="1406"/>
      <c r="D290" s="1398" t="s">
        <v>2082</v>
      </c>
      <c r="E290" s="1398"/>
      <c r="F290" s="2884">
        <v>2419915</v>
      </c>
      <c r="G290" s="2887">
        <v>2570405</v>
      </c>
      <c r="H290" s="2887">
        <v>1528694</v>
      </c>
      <c r="I290" s="2887">
        <v>1019724</v>
      </c>
      <c r="J290" s="2887">
        <v>7538738</v>
      </c>
      <c r="K290" s="2887">
        <v>0</v>
      </c>
      <c r="L290" s="2888">
        <v>7538738</v>
      </c>
      <c r="M290" s="1408">
        <f t="shared" si="23"/>
        <v>528</v>
      </c>
      <c r="N290" s="1410"/>
      <c r="P290" s="1413"/>
      <c r="Q290" s="1413"/>
    </row>
    <row r="291" spans="1:17" s="1387" customFormat="1">
      <c r="A291" s="1410"/>
      <c r="B291" s="1401"/>
      <c r="C291" s="1463"/>
      <c r="D291" s="1464" t="s">
        <v>2083</v>
      </c>
      <c r="E291" s="1464"/>
      <c r="F291" s="2890"/>
      <c r="G291" s="2936"/>
      <c r="H291" s="2892"/>
      <c r="I291" s="2892"/>
      <c r="J291" s="2892"/>
      <c r="K291" s="2892"/>
      <c r="L291" s="2893"/>
      <c r="M291" s="1403"/>
      <c r="N291" s="1410"/>
      <c r="P291" s="1413"/>
      <c r="Q291" s="1413"/>
    </row>
    <row r="292" spans="1:17" s="1387" customFormat="1">
      <c r="A292" s="1410"/>
      <c r="B292" s="1466">
        <v>601</v>
      </c>
      <c r="C292" s="1406"/>
      <c r="D292" s="1467"/>
      <c r="E292" s="1398" t="s">
        <v>2084</v>
      </c>
      <c r="F292" s="2884">
        <v>22548</v>
      </c>
      <c r="G292" s="2885">
        <v>5049</v>
      </c>
      <c r="H292" s="2886">
        <v>66161</v>
      </c>
      <c r="I292" s="2886">
        <v>44790</v>
      </c>
      <c r="J292" s="2887">
        <v>138548</v>
      </c>
      <c r="K292" s="2904"/>
      <c r="L292" s="2888">
        <v>138548</v>
      </c>
      <c r="M292" s="1408">
        <v>601</v>
      </c>
      <c r="N292" s="1410"/>
      <c r="P292" s="1413"/>
      <c r="Q292" s="1413"/>
    </row>
    <row r="293" spans="1:17" s="1387" customFormat="1">
      <c r="A293" s="1410"/>
      <c r="B293" s="1466">
        <f t="shared" ref="B293:B308" si="24">B292+1</f>
        <v>602</v>
      </c>
      <c r="C293" s="1406"/>
      <c r="D293" s="1467"/>
      <c r="E293" s="1398" t="s">
        <v>2085</v>
      </c>
      <c r="F293" s="2884">
        <v>48657</v>
      </c>
      <c r="G293" s="2885">
        <v>366</v>
      </c>
      <c r="H293" s="2886">
        <v>11033</v>
      </c>
      <c r="I293" s="2886">
        <v>966</v>
      </c>
      <c r="J293" s="2887">
        <v>61022</v>
      </c>
      <c r="K293" s="2904"/>
      <c r="L293" s="2888">
        <v>61022</v>
      </c>
      <c r="M293" s="1408">
        <f t="shared" ref="M293:M308" si="25">M292+1</f>
        <v>602</v>
      </c>
      <c r="N293" s="1410"/>
      <c r="P293" s="1413"/>
      <c r="Q293" s="1413"/>
    </row>
    <row r="294" spans="1:17" s="1387" customFormat="1">
      <c r="A294" s="1410"/>
      <c r="B294" s="1466">
        <f t="shared" si="24"/>
        <v>603</v>
      </c>
      <c r="C294" s="1406"/>
      <c r="D294" s="1467"/>
      <c r="E294" s="1398" t="s">
        <v>2086</v>
      </c>
      <c r="F294" s="2884">
        <v>28916</v>
      </c>
      <c r="G294" s="2885">
        <v>17638</v>
      </c>
      <c r="H294" s="2886">
        <v>124035</v>
      </c>
      <c r="I294" s="2886">
        <v>3306</v>
      </c>
      <c r="J294" s="2887">
        <v>173895</v>
      </c>
      <c r="K294" s="2904"/>
      <c r="L294" s="2888">
        <v>173895</v>
      </c>
      <c r="M294" s="1408">
        <f t="shared" si="25"/>
        <v>603</v>
      </c>
      <c r="N294" s="1410"/>
      <c r="P294" s="1413"/>
      <c r="Q294" s="1413"/>
    </row>
    <row r="295" spans="1:17" s="1387" customFormat="1">
      <c r="A295" s="1410"/>
      <c r="B295" s="1466">
        <f t="shared" si="24"/>
        <v>604</v>
      </c>
      <c r="C295" s="1406"/>
      <c r="D295" s="1467"/>
      <c r="E295" s="1398" t="s">
        <v>2087</v>
      </c>
      <c r="F295" s="2884">
        <v>36128</v>
      </c>
      <c r="G295" s="2885">
        <v>620</v>
      </c>
      <c r="H295" s="2886">
        <v>7608</v>
      </c>
      <c r="I295" s="2886">
        <v>9332</v>
      </c>
      <c r="J295" s="2887">
        <v>53688</v>
      </c>
      <c r="K295" s="2904"/>
      <c r="L295" s="2888">
        <v>53688</v>
      </c>
      <c r="M295" s="1408">
        <f t="shared" si="25"/>
        <v>604</v>
      </c>
      <c r="N295" s="1410"/>
      <c r="P295" s="1413"/>
      <c r="Q295" s="1413"/>
    </row>
    <row r="296" spans="1:17" s="1387" customFormat="1">
      <c r="A296" s="1410"/>
      <c r="B296" s="1466">
        <f t="shared" si="24"/>
        <v>605</v>
      </c>
      <c r="C296" s="1406"/>
      <c r="D296" s="1467"/>
      <c r="E296" s="1398" t="s">
        <v>2088</v>
      </c>
      <c r="F296" s="2884">
        <v>36061</v>
      </c>
      <c r="G296" s="2885">
        <v>619</v>
      </c>
      <c r="H296" s="2886">
        <v>7623</v>
      </c>
      <c r="I296" s="2886">
        <v>9317</v>
      </c>
      <c r="J296" s="2887">
        <v>53620</v>
      </c>
      <c r="K296" s="2904"/>
      <c r="L296" s="2888">
        <v>53620</v>
      </c>
      <c r="M296" s="1408">
        <f t="shared" si="25"/>
        <v>605</v>
      </c>
      <c r="N296" s="4061">
        <v>51</v>
      </c>
      <c r="P296" s="1413"/>
      <c r="Q296" s="1413"/>
    </row>
    <row r="297" spans="1:17" s="1387" customFormat="1">
      <c r="A297" s="1410"/>
      <c r="B297" s="1466">
        <f t="shared" si="24"/>
        <v>606</v>
      </c>
      <c r="C297" s="1406"/>
      <c r="D297" s="1467"/>
      <c r="E297" s="1398" t="s">
        <v>2089</v>
      </c>
      <c r="F297" s="2884">
        <v>2983</v>
      </c>
      <c r="G297" s="2885">
        <v>13</v>
      </c>
      <c r="H297" s="2886">
        <v>2711</v>
      </c>
      <c r="I297" s="2886">
        <v>975</v>
      </c>
      <c r="J297" s="2887">
        <v>6682</v>
      </c>
      <c r="K297" s="2894" t="s">
        <v>1053</v>
      </c>
      <c r="L297" s="2888">
        <v>6682</v>
      </c>
      <c r="M297" s="1408">
        <f t="shared" si="25"/>
        <v>606</v>
      </c>
      <c r="N297" s="4061"/>
      <c r="P297" s="1413"/>
      <c r="Q297" s="1413"/>
    </row>
    <row r="298" spans="1:17" s="1387" customFormat="1">
      <c r="A298" s="1410"/>
      <c r="B298" s="1466">
        <f t="shared" si="24"/>
        <v>607</v>
      </c>
      <c r="C298" s="1406"/>
      <c r="D298" s="1467"/>
      <c r="E298" s="1398" t="s">
        <v>2090</v>
      </c>
      <c r="F298" s="2884">
        <v>25049</v>
      </c>
      <c r="G298" s="2885">
        <v>0</v>
      </c>
      <c r="H298" s="2886">
        <v>1112</v>
      </c>
      <c r="I298" s="2886">
        <v>0</v>
      </c>
      <c r="J298" s="2887">
        <v>26161</v>
      </c>
      <c r="K298" s="2904"/>
      <c r="L298" s="2888">
        <v>26161</v>
      </c>
      <c r="M298" s="1408">
        <f t="shared" si="25"/>
        <v>607</v>
      </c>
      <c r="N298" s="4061"/>
      <c r="P298" s="1413"/>
      <c r="Q298" s="1413"/>
    </row>
    <row r="299" spans="1:17" s="1387" customFormat="1">
      <c r="A299" s="1410"/>
      <c r="B299" s="1466">
        <f t="shared" si="24"/>
        <v>608</v>
      </c>
      <c r="C299" s="1406"/>
      <c r="D299" s="1467"/>
      <c r="E299" s="1398" t="s">
        <v>2091</v>
      </c>
      <c r="F299" s="2884">
        <v>21516</v>
      </c>
      <c r="G299" s="2885">
        <v>276</v>
      </c>
      <c r="H299" s="2886">
        <v>77155</v>
      </c>
      <c r="I299" s="2886">
        <v>5487</v>
      </c>
      <c r="J299" s="2887">
        <v>104434</v>
      </c>
      <c r="K299" s="2904"/>
      <c r="L299" s="2888">
        <v>104434</v>
      </c>
      <c r="M299" s="1408">
        <f t="shared" si="25"/>
        <v>608</v>
      </c>
      <c r="N299" s="4061"/>
      <c r="P299" s="1413"/>
      <c r="Q299" s="1413"/>
    </row>
    <row r="300" spans="1:17" s="1387" customFormat="1">
      <c r="A300" s="1410"/>
      <c r="B300" s="1466">
        <f t="shared" si="24"/>
        <v>609</v>
      </c>
      <c r="C300" s="1406"/>
      <c r="D300" s="1467"/>
      <c r="E300" s="1398" t="s">
        <v>2092</v>
      </c>
      <c r="F300" s="2884">
        <v>2546</v>
      </c>
      <c r="G300" s="2885">
        <v>1455</v>
      </c>
      <c r="H300" s="2886">
        <v>2016</v>
      </c>
      <c r="I300" s="2886">
        <v>5270</v>
      </c>
      <c r="J300" s="2887">
        <v>11287</v>
      </c>
      <c r="K300" s="2904"/>
      <c r="L300" s="2888">
        <v>11287</v>
      </c>
      <c r="M300" s="1408">
        <f t="shared" si="25"/>
        <v>609</v>
      </c>
      <c r="N300" s="4061"/>
      <c r="P300" s="1413"/>
      <c r="Q300" s="1413"/>
    </row>
    <row r="301" spans="1:17" s="1387" customFormat="1" ht="11.25" customHeight="1">
      <c r="A301" s="1410"/>
      <c r="B301" s="1466">
        <f t="shared" si="24"/>
        <v>610</v>
      </c>
      <c r="C301" s="1406"/>
      <c r="D301" s="1467"/>
      <c r="E301" s="1398" t="s">
        <v>2093</v>
      </c>
      <c r="F301" s="2884">
        <v>0</v>
      </c>
      <c r="G301" s="2885">
        <v>0</v>
      </c>
      <c r="H301" s="2886">
        <v>0</v>
      </c>
      <c r="I301" s="2886">
        <v>0</v>
      </c>
      <c r="J301" s="2887">
        <v>0</v>
      </c>
      <c r="K301" s="2904"/>
      <c r="L301" s="2888">
        <v>0</v>
      </c>
      <c r="M301" s="1408">
        <f t="shared" si="25"/>
        <v>610</v>
      </c>
      <c r="N301" s="4061"/>
      <c r="P301" s="1413"/>
      <c r="Q301" s="1413"/>
    </row>
    <row r="302" spans="1:17" s="1387" customFormat="1">
      <c r="A302" s="4059"/>
      <c r="B302" s="1466">
        <f t="shared" si="24"/>
        <v>611</v>
      </c>
      <c r="C302" s="1406"/>
      <c r="D302" s="1467"/>
      <c r="E302" s="1398" t="s">
        <v>2014</v>
      </c>
      <c r="F302" s="2932" t="s">
        <v>1053</v>
      </c>
      <c r="G302" s="2933" t="s">
        <v>1053</v>
      </c>
      <c r="H302" s="2918" t="s">
        <v>1053</v>
      </c>
      <c r="I302" s="2886">
        <v>97731</v>
      </c>
      <c r="J302" s="2887">
        <v>97731</v>
      </c>
      <c r="K302" s="2904"/>
      <c r="L302" s="2888">
        <v>97731</v>
      </c>
      <c r="M302" s="1408">
        <f t="shared" si="25"/>
        <v>611</v>
      </c>
      <c r="N302" s="4061"/>
      <c r="P302" s="1413"/>
      <c r="Q302" s="1413"/>
    </row>
    <row r="303" spans="1:17" s="1387" customFormat="1">
      <c r="A303" s="4059"/>
      <c r="B303" s="1466">
        <f t="shared" si="24"/>
        <v>612</v>
      </c>
      <c r="C303" s="1406"/>
      <c r="D303" s="1467"/>
      <c r="E303" s="1398" t="s">
        <v>2075</v>
      </c>
      <c r="F303" s="2932" t="s">
        <v>1053</v>
      </c>
      <c r="G303" s="2918" t="s">
        <v>1053</v>
      </c>
      <c r="H303" s="2918" t="s">
        <v>1053</v>
      </c>
      <c r="I303" s="2886">
        <v>1281</v>
      </c>
      <c r="J303" s="2887">
        <v>1281</v>
      </c>
      <c r="K303" s="2904"/>
      <c r="L303" s="2888">
        <v>1281</v>
      </c>
      <c r="M303" s="1408">
        <f t="shared" si="25"/>
        <v>612</v>
      </c>
      <c r="N303" s="4061"/>
      <c r="P303" s="1413"/>
      <c r="Q303" s="1413"/>
    </row>
    <row r="304" spans="1:17" s="1387" customFormat="1">
      <c r="A304" s="4059"/>
      <c r="B304" s="1466">
        <f t="shared" si="24"/>
        <v>613</v>
      </c>
      <c r="C304" s="1406"/>
      <c r="D304" s="1467"/>
      <c r="E304" s="1398" t="s">
        <v>2094</v>
      </c>
      <c r="F304" s="2932" t="s">
        <v>1053</v>
      </c>
      <c r="G304" s="2918" t="s">
        <v>1053</v>
      </c>
      <c r="H304" s="2918" t="s">
        <v>1053</v>
      </c>
      <c r="I304" s="2886">
        <v>22286</v>
      </c>
      <c r="J304" s="2887">
        <v>22286</v>
      </c>
      <c r="K304" s="2904"/>
      <c r="L304" s="2888">
        <v>22286</v>
      </c>
      <c r="M304" s="1408">
        <f t="shared" si="25"/>
        <v>613</v>
      </c>
      <c r="N304" s="4061"/>
      <c r="P304" s="1413"/>
      <c r="Q304" s="1413"/>
    </row>
    <row r="305" spans="1:17" s="1387" customFormat="1">
      <c r="A305" s="4059"/>
      <c r="B305" s="1466">
        <f t="shared" si="24"/>
        <v>614</v>
      </c>
      <c r="C305" s="1406"/>
      <c r="D305" s="1467"/>
      <c r="E305" s="1398" t="s">
        <v>2095</v>
      </c>
      <c r="F305" s="2932" t="s">
        <v>1053</v>
      </c>
      <c r="G305" s="2918" t="s">
        <v>1053</v>
      </c>
      <c r="H305" s="2918" t="s">
        <v>1053</v>
      </c>
      <c r="I305" s="2886">
        <v>319095</v>
      </c>
      <c r="J305" s="2887">
        <v>319095</v>
      </c>
      <c r="K305" s="2904"/>
      <c r="L305" s="2888">
        <v>319095</v>
      </c>
      <c r="M305" s="1408">
        <f t="shared" si="25"/>
        <v>614</v>
      </c>
      <c r="N305" s="4061"/>
      <c r="P305" s="1413"/>
      <c r="Q305" s="1413"/>
    </row>
    <row r="306" spans="1:17" s="1387" customFormat="1">
      <c r="A306" s="4059"/>
      <c r="B306" s="1466">
        <f t="shared" si="24"/>
        <v>615</v>
      </c>
      <c r="C306" s="1406"/>
      <c r="D306" s="1467"/>
      <c r="E306" s="1398" t="s">
        <v>2096</v>
      </c>
      <c r="F306" s="2932" t="s">
        <v>1053</v>
      </c>
      <c r="G306" s="2918" t="s">
        <v>1053</v>
      </c>
      <c r="H306" s="2918" t="s">
        <v>1053</v>
      </c>
      <c r="I306" s="2886">
        <v>2943</v>
      </c>
      <c r="J306" s="2887">
        <v>2943</v>
      </c>
      <c r="K306" s="2904"/>
      <c r="L306" s="2888">
        <v>2943</v>
      </c>
      <c r="M306" s="1408">
        <f t="shared" si="25"/>
        <v>615</v>
      </c>
      <c r="N306" s="4061"/>
      <c r="P306" s="1413"/>
      <c r="Q306" s="1413"/>
    </row>
    <row r="307" spans="1:17" s="1387" customFormat="1">
      <c r="A307" s="4059"/>
      <c r="B307" s="1466">
        <f t="shared" si="24"/>
        <v>616</v>
      </c>
      <c r="C307" s="1406"/>
      <c r="D307" s="1467"/>
      <c r="E307" s="1398" t="s">
        <v>2022</v>
      </c>
      <c r="F307" s="2932" t="s">
        <v>1053</v>
      </c>
      <c r="G307" s="2918" t="s">
        <v>1053</v>
      </c>
      <c r="H307" s="2886">
        <v>3789</v>
      </c>
      <c r="I307" s="2918" t="s">
        <v>1053</v>
      </c>
      <c r="J307" s="2887">
        <v>3789</v>
      </c>
      <c r="K307" s="2904"/>
      <c r="L307" s="2888">
        <v>3789</v>
      </c>
      <c r="M307" s="1408">
        <f t="shared" si="25"/>
        <v>616</v>
      </c>
      <c r="N307" s="4061"/>
      <c r="P307" s="1413"/>
      <c r="Q307" s="1413"/>
    </row>
    <row r="308" spans="1:17" s="1387" customFormat="1">
      <c r="A308" s="4059"/>
      <c r="B308" s="1466">
        <f t="shared" si="24"/>
        <v>617</v>
      </c>
      <c r="C308" s="1406"/>
      <c r="D308" s="1467"/>
      <c r="E308" s="1398" t="s">
        <v>2023</v>
      </c>
      <c r="F308" s="2932" t="s">
        <v>1053</v>
      </c>
      <c r="G308" s="2918" t="s">
        <v>1053</v>
      </c>
      <c r="H308" s="2886">
        <v>-579</v>
      </c>
      <c r="I308" s="2918" t="s">
        <v>1053</v>
      </c>
      <c r="J308" s="2887">
        <v>-579</v>
      </c>
      <c r="K308" s="2904"/>
      <c r="L308" s="2888">
        <v>-579</v>
      </c>
      <c r="M308" s="1408">
        <f t="shared" si="25"/>
        <v>617</v>
      </c>
      <c r="N308" s="4061"/>
      <c r="P308" s="1413"/>
      <c r="Q308" s="1413"/>
    </row>
    <row r="309" spans="1:17" s="1387" customFormat="1">
      <c r="A309" s="4059"/>
      <c r="B309" s="1466">
        <f>B308+1</f>
        <v>618</v>
      </c>
      <c r="C309" s="1406"/>
      <c r="D309" s="1467"/>
      <c r="E309" s="1398" t="s">
        <v>1664</v>
      </c>
      <c r="F309" s="2884">
        <v>87209</v>
      </c>
      <c r="G309" s="2926">
        <v>2891</v>
      </c>
      <c r="H309" s="2886">
        <v>-13163</v>
      </c>
      <c r="I309" s="2886">
        <v>-129599</v>
      </c>
      <c r="J309" s="2887">
        <v>-52662</v>
      </c>
      <c r="K309" s="2904"/>
      <c r="L309" s="2888">
        <v>-52662</v>
      </c>
      <c r="M309" s="1408">
        <f>M308+1</f>
        <v>618</v>
      </c>
      <c r="N309" s="4061"/>
      <c r="P309" s="1413"/>
      <c r="Q309" s="1413"/>
    </row>
    <row r="310" spans="1:17" s="1387" customFormat="1" ht="11.25" customHeight="1">
      <c r="A310" s="4059"/>
      <c r="B310" s="1466">
        <f>B309+1</f>
        <v>619</v>
      </c>
      <c r="C310" s="1406"/>
      <c r="D310" s="1398" t="s">
        <v>2097</v>
      </c>
      <c r="E310" s="1398"/>
      <c r="F310" s="2884">
        <v>311613</v>
      </c>
      <c r="G310" s="2887">
        <v>28927</v>
      </c>
      <c r="H310" s="2887">
        <v>289501</v>
      </c>
      <c r="I310" s="2887">
        <v>393180</v>
      </c>
      <c r="J310" s="2887">
        <v>1023221</v>
      </c>
      <c r="K310" s="2887">
        <v>0</v>
      </c>
      <c r="L310" s="2888">
        <v>1023221</v>
      </c>
      <c r="M310" s="1408">
        <f>M309+1</f>
        <v>619</v>
      </c>
      <c r="N310" s="4061"/>
      <c r="P310" s="1413"/>
      <c r="Q310" s="1413"/>
    </row>
    <row r="311" spans="1:17" s="1387" customFormat="1" ht="12" thickBot="1">
      <c r="A311" s="4059"/>
      <c r="B311" s="1466">
        <f>B310+1</f>
        <v>620</v>
      </c>
      <c r="C311" s="1466" t="s">
        <v>933</v>
      </c>
      <c r="D311" s="1398" t="s">
        <v>2098</v>
      </c>
      <c r="E311" s="1398"/>
      <c r="F311" s="2895">
        <v>3690363</v>
      </c>
      <c r="G311" s="2909">
        <v>3233053</v>
      </c>
      <c r="H311" s="2909">
        <v>3291156</v>
      </c>
      <c r="I311" s="2909">
        <v>3897805</v>
      </c>
      <c r="J311" s="2909">
        <v>14112377</v>
      </c>
      <c r="K311" s="2909">
        <v>0</v>
      </c>
      <c r="L311" s="2956">
        <v>14112377</v>
      </c>
      <c r="M311" s="1408">
        <f>M310+1</f>
        <v>620</v>
      </c>
      <c r="N311" s="4061"/>
      <c r="P311" s="1413"/>
      <c r="Q311" s="1413"/>
    </row>
    <row r="312" spans="1:17">
      <c r="H312" s="2957">
        <v>0</v>
      </c>
    </row>
    <row r="313" spans="1:17"/>
    <row r="314" spans="1:17"/>
    <row r="315" spans="1:17"/>
    <row r="316" spans="1:17"/>
    <row r="317" spans="1:17"/>
    <row r="318" spans="1:17"/>
    <row r="319" spans="1:17"/>
    <row r="320" spans="1:17"/>
    <row r="321"/>
    <row r="322"/>
    <row r="323"/>
    <row r="324"/>
    <row r="325"/>
  </sheetData>
  <autoFilter ref="A11:Q312"/>
  <mergeCells count="28">
    <mergeCell ref="A271:A280"/>
    <mergeCell ref="N271:N284"/>
    <mergeCell ref="N296:N311"/>
    <mergeCell ref="A302:A311"/>
    <mergeCell ref="N203:N226"/>
    <mergeCell ref="A216:A226"/>
    <mergeCell ref="A228:A238"/>
    <mergeCell ref="N228:N242"/>
    <mergeCell ref="N254:N269"/>
    <mergeCell ref="A259:A269"/>
    <mergeCell ref="A135:A145"/>
    <mergeCell ref="N135:N159"/>
    <mergeCell ref="N165:N180"/>
    <mergeCell ref="A170:A180"/>
    <mergeCell ref="A182:A192"/>
    <mergeCell ref="N182:N202"/>
    <mergeCell ref="N69:N87"/>
    <mergeCell ref="A72:A87"/>
    <mergeCell ref="A89:A99"/>
    <mergeCell ref="N89:N108"/>
    <mergeCell ref="N112:N133"/>
    <mergeCell ref="A123:A133"/>
    <mergeCell ref="A1:A11"/>
    <mergeCell ref="N1:N22"/>
    <mergeCell ref="N23:N44"/>
    <mergeCell ref="A34:A44"/>
    <mergeCell ref="A46:A61"/>
    <mergeCell ref="N46:N67"/>
  </mergeCells>
  <printOptions horizontalCentered="1" verticalCentered="1"/>
  <pageMargins left="1" right="1" top="0.5" bottom="0.5" header="0" footer="0"/>
  <pageSetup scale="65" orientation="portrait" r:id="rId1"/>
  <headerFooter alignWithMargins="0"/>
  <rowBreaks count="6" manualBreakCount="6">
    <brk id="45" max="13" man="1"/>
    <brk id="88" max="13" man="1"/>
    <brk id="134" max="16383" man="1"/>
    <brk id="181" max="13" man="1"/>
    <brk id="227" max="13" man="1"/>
    <brk id="270"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view="pageBreakPreview" zoomScale="90" zoomScaleNormal="100" zoomScaleSheetLayoutView="90" workbookViewId="0"/>
  </sheetViews>
  <sheetFormatPr defaultColWidth="0" defaultRowHeight="11.25" customHeight="1" zeroHeight="1"/>
  <cols>
    <col min="1" max="1" width="4.33203125" style="2960" customWidth="1"/>
    <col min="2" max="2" width="6.83203125" style="2960" customWidth="1"/>
    <col min="3" max="3" width="7.5" style="2960" customWidth="1"/>
    <col min="4" max="4" width="27.6640625" style="2960" customWidth="1"/>
    <col min="5" max="7" width="17.83203125" style="2960" customWidth="1"/>
    <col min="8" max="8" width="5.1640625" style="2960" customWidth="1"/>
    <col min="9" max="11" width="10.6640625" style="2960" customWidth="1"/>
    <col min="12" max="16384" width="0" style="2960" hidden="1"/>
  </cols>
  <sheetData>
    <row r="1" spans="1:8" ht="12" customHeight="1">
      <c r="A1" s="2443">
        <v>52</v>
      </c>
      <c r="B1" s="2958"/>
      <c r="C1" s="2959"/>
      <c r="D1" s="2959"/>
      <c r="F1" s="2443"/>
      <c r="G1" s="2961"/>
      <c r="H1" s="2961" t="s">
        <v>554</v>
      </c>
    </row>
    <row r="2" spans="1:8" ht="12" customHeight="1">
      <c r="A2" s="2962" t="s">
        <v>2099</v>
      </c>
      <c r="B2" s="2963"/>
      <c r="C2" s="2963"/>
      <c r="D2" s="2963"/>
      <c r="E2" s="2963"/>
      <c r="F2" s="2963"/>
      <c r="G2" s="2963"/>
      <c r="H2" s="2964"/>
    </row>
    <row r="3" spans="1:8" ht="12" customHeight="1">
      <c r="A3" s="2965" t="s">
        <v>705</v>
      </c>
      <c r="B3" s="2966"/>
      <c r="C3" s="2966"/>
      <c r="D3" s="2966"/>
      <c r="E3" s="2966"/>
      <c r="F3" s="2966"/>
      <c r="G3" s="2966"/>
      <c r="H3" s="2967"/>
    </row>
    <row r="4" spans="1:8" ht="12" customHeight="1">
      <c r="A4" s="2968"/>
      <c r="B4" s="2969"/>
      <c r="C4" s="2969"/>
      <c r="D4" s="2969"/>
      <c r="E4" s="2969"/>
      <c r="F4" s="2969"/>
      <c r="G4" s="2969"/>
      <c r="H4" s="2970"/>
    </row>
    <row r="5" spans="1:8" ht="12" customHeight="1">
      <c r="A5" s="2971" t="s">
        <v>2100</v>
      </c>
      <c r="B5" s="2969" t="s">
        <v>2101</v>
      </c>
      <c r="C5" s="2969"/>
      <c r="D5" s="2969"/>
      <c r="E5" s="2969"/>
      <c r="F5" s="2969"/>
      <c r="G5" s="2969"/>
      <c r="H5" s="2970"/>
    </row>
    <row r="6" spans="1:8" ht="12" customHeight="1">
      <c r="A6" s="2971" t="s">
        <v>385</v>
      </c>
      <c r="B6" s="2969" t="s">
        <v>2102</v>
      </c>
      <c r="C6" s="2969"/>
      <c r="D6" s="2969"/>
      <c r="E6" s="2969"/>
      <c r="F6" s="2969"/>
      <c r="G6" s="2969"/>
      <c r="H6" s="2970"/>
    </row>
    <row r="7" spans="1:8" ht="12" customHeight="1">
      <c r="A7" s="2968" t="s">
        <v>2103</v>
      </c>
      <c r="B7" s="2969"/>
      <c r="C7" s="2969"/>
      <c r="D7" s="2969"/>
      <c r="E7" s="2969"/>
      <c r="F7" s="2969"/>
      <c r="G7" s="2969"/>
      <c r="H7" s="2970"/>
    </row>
    <row r="8" spans="1:8" ht="12" customHeight="1">
      <c r="A8" s="2971" t="s">
        <v>386</v>
      </c>
      <c r="B8" s="2969" t="s">
        <v>2104</v>
      </c>
      <c r="C8" s="2969"/>
      <c r="D8" s="2969"/>
      <c r="E8" s="2969"/>
      <c r="F8" s="2969"/>
      <c r="G8" s="2969"/>
      <c r="H8" s="2970"/>
    </row>
    <row r="9" spans="1:8" ht="12" customHeight="1">
      <c r="A9" s="2968" t="s">
        <v>2105</v>
      </c>
      <c r="B9" s="2969"/>
      <c r="C9" s="2969"/>
      <c r="D9" s="2969"/>
      <c r="E9" s="2969"/>
      <c r="F9" s="2969"/>
      <c r="G9" s="2969"/>
      <c r="H9" s="2970"/>
    </row>
    <row r="10" spans="1:8" ht="12" customHeight="1">
      <c r="A10" s="2968" t="s">
        <v>2106</v>
      </c>
      <c r="B10" s="2969"/>
      <c r="C10" s="2969"/>
      <c r="D10" s="2969"/>
      <c r="E10" s="2969"/>
      <c r="F10" s="2969"/>
      <c r="G10" s="2969"/>
      <c r="H10" s="2970"/>
    </row>
    <row r="11" spans="1:8" ht="12" customHeight="1">
      <c r="A11" s="2968" t="s">
        <v>2107</v>
      </c>
      <c r="B11" s="2969"/>
      <c r="C11" s="2969"/>
      <c r="D11" s="2969"/>
      <c r="E11" s="2969"/>
      <c r="F11" s="2969"/>
      <c r="G11" s="2969"/>
      <c r="H11" s="2970"/>
    </row>
    <row r="12" spans="1:8" ht="12" customHeight="1">
      <c r="A12" s="2968" t="s">
        <v>2108</v>
      </c>
      <c r="B12" s="2969"/>
      <c r="C12" s="2969"/>
      <c r="D12" s="2969"/>
      <c r="E12" s="2969"/>
      <c r="F12" s="2969"/>
      <c r="G12" s="2969"/>
      <c r="H12" s="2970"/>
    </row>
    <row r="13" spans="1:8" ht="12" customHeight="1">
      <c r="A13" s="2971" t="s">
        <v>387</v>
      </c>
      <c r="B13" s="2969" t="s">
        <v>2109</v>
      </c>
      <c r="C13" s="2969"/>
      <c r="D13" s="2969"/>
      <c r="E13" s="2969"/>
      <c r="F13" s="2969"/>
      <c r="G13" s="2969"/>
      <c r="H13" s="2970"/>
    </row>
    <row r="14" spans="1:8" ht="12" customHeight="1">
      <c r="A14" s="2968" t="s">
        <v>2110</v>
      </c>
      <c r="B14" s="2969"/>
      <c r="C14" s="2969"/>
      <c r="D14" s="2969"/>
      <c r="E14" s="2969"/>
      <c r="F14" s="2969"/>
      <c r="G14" s="2969"/>
      <c r="H14" s="2970"/>
    </row>
    <row r="15" spans="1:8" ht="12" customHeight="1">
      <c r="A15" s="2971" t="s">
        <v>388</v>
      </c>
      <c r="B15" s="2969" t="s">
        <v>2111</v>
      </c>
      <c r="C15" s="2969"/>
      <c r="D15" s="2969"/>
      <c r="E15" s="2969"/>
      <c r="F15" s="2969"/>
      <c r="G15" s="2969"/>
      <c r="H15" s="2970"/>
    </row>
    <row r="16" spans="1:8" ht="12" customHeight="1">
      <c r="A16" s="2972" t="s">
        <v>389</v>
      </c>
      <c r="B16" s="2973" t="s">
        <v>2112</v>
      </c>
      <c r="C16" s="2973"/>
      <c r="D16" s="2973"/>
      <c r="E16" s="2973"/>
      <c r="F16" s="2973"/>
      <c r="G16" s="2973"/>
      <c r="H16" s="2974"/>
    </row>
    <row r="17" spans="1:10" ht="12" customHeight="1">
      <c r="A17" s="2975"/>
      <c r="B17" s="2975"/>
      <c r="C17" s="2975"/>
      <c r="D17" s="2975"/>
      <c r="E17" s="2975"/>
      <c r="F17" s="2975"/>
      <c r="G17" s="2976" t="s">
        <v>1483</v>
      </c>
      <c r="H17" s="2975"/>
    </row>
    <row r="18" spans="1:10" ht="12" customHeight="1">
      <c r="A18" s="2976" t="s">
        <v>636</v>
      </c>
      <c r="B18" s="2976" t="s">
        <v>778</v>
      </c>
      <c r="C18" s="2976" t="s">
        <v>2113</v>
      </c>
      <c r="D18" s="2976"/>
      <c r="E18" s="2976"/>
      <c r="F18" s="2976" t="s">
        <v>2114</v>
      </c>
      <c r="G18" s="2976" t="s">
        <v>2115</v>
      </c>
      <c r="H18" s="2976" t="s">
        <v>636</v>
      </c>
    </row>
    <row r="19" spans="1:10" ht="12" customHeight="1">
      <c r="A19" s="2976" t="s">
        <v>639</v>
      </c>
      <c r="B19" s="2976" t="s">
        <v>782</v>
      </c>
      <c r="C19" s="2976" t="s">
        <v>779</v>
      </c>
      <c r="D19" s="2976" t="s">
        <v>2116</v>
      </c>
      <c r="E19" s="2976" t="s">
        <v>1217</v>
      </c>
      <c r="F19" s="2976" t="s">
        <v>2117</v>
      </c>
      <c r="G19" s="2976" t="s">
        <v>1488</v>
      </c>
      <c r="H19" s="2976" t="s">
        <v>639</v>
      </c>
    </row>
    <row r="20" spans="1:10" ht="12" customHeight="1" thickBot="1">
      <c r="A20" s="2977"/>
      <c r="B20" s="2978"/>
      <c r="C20" s="2977"/>
      <c r="D20" s="2977" t="s">
        <v>648</v>
      </c>
      <c r="E20" s="2976" t="s">
        <v>649</v>
      </c>
      <c r="F20" s="2976" t="s">
        <v>650</v>
      </c>
      <c r="G20" s="2976" t="s">
        <v>651</v>
      </c>
      <c r="H20" s="2978"/>
    </row>
    <row r="21" spans="1:10" ht="12" customHeight="1">
      <c r="A21" s="2977">
        <v>1</v>
      </c>
      <c r="B21" s="2978"/>
      <c r="C21" s="2977">
        <v>2</v>
      </c>
      <c r="D21" s="2979" t="s">
        <v>1562</v>
      </c>
      <c r="E21" s="2980">
        <v>0</v>
      </c>
      <c r="F21" s="2981">
        <v>0</v>
      </c>
      <c r="G21" s="2982">
        <v>0</v>
      </c>
      <c r="H21" s="2983">
        <v>1</v>
      </c>
      <c r="J21" s="2984"/>
    </row>
    <row r="22" spans="1:10" ht="12" customHeight="1">
      <c r="A22" s="2977">
        <v>2</v>
      </c>
      <c r="B22" s="2985"/>
      <c r="C22" s="2986">
        <v>3</v>
      </c>
      <c r="D22" s="2979" t="s">
        <v>1563</v>
      </c>
      <c r="E22" s="2987">
        <v>96390</v>
      </c>
      <c r="F22" s="2988">
        <v>0</v>
      </c>
      <c r="G22" s="2989">
        <v>-109</v>
      </c>
      <c r="H22" s="2983">
        <v>2</v>
      </c>
      <c r="J22" s="2984"/>
    </row>
    <row r="23" spans="1:10" ht="12" customHeight="1">
      <c r="A23" s="2977">
        <f>A22+1</f>
        <v>3</v>
      </c>
      <c r="B23" s="2985"/>
      <c r="C23" s="2986">
        <v>4</v>
      </c>
      <c r="D23" s="2979" t="s">
        <v>1564</v>
      </c>
      <c r="E23" s="2987">
        <v>1582</v>
      </c>
      <c r="F23" s="2988">
        <v>0</v>
      </c>
      <c r="G23" s="2989">
        <v>-99</v>
      </c>
      <c r="H23" s="2983">
        <f>H22+1</f>
        <v>3</v>
      </c>
      <c r="J23" s="2984"/>
    </row>
    <row r="24" spans="1:10" ht="12" customHeight="1">
      <c r="A24" s="2977">
        <f>A23+1</f>
        <v>4</v>
      </c>
      <c r="B24" s="2985"/>
      <c r="C24" s="2986">
        <f>C23+1</f>
        <v>5</v>
      </c>
      <c r="D24" s="2979" t="s">
        <v>1565</v>
      </c>
      <c r="E24" s="2987">
        <v>7052</v>
      </c>
      <c r="F24" s="2988">
        <v>0</v>
      </c>
      <c r="G24" s="2989">
        <v>-66</v>
      </c>
      <c r="H24" s="2983">
        <f>H23+1</f>
        <v>4</v>
      </c>
      <c r="J24" s="2984"/>
    </row>
    <row r="25" spans="1:10" ht="12" customHeight="1">
      <c r="A25" s="2977">
        <f>A24+1</f>
        <v>5</v>
      </c>
      <c r="B25" s="2985"/>
      <c r="C25" s="2986">
        <v>6</v>
      </c>
      <c r="D25" s="2979" t="s">
        <v>1566</v>
      </c>
      <c r="E25" s="2987">
        <v>65057</v>
      </c>
      <c r="F25" s="2988">
        <v>0</v>
      </c>
      <c r="G25" s="2989">
        <v>90</v>
      </c>
      <c r="H25" s="2983">
        <f>H24+1</f>
        <v>5</v>
      </c>
      <c r="J25" s="2984"/>
    </row>
    <row r="26" spans="1:10" ht="12" customHeight="1">
      <c r="A26" s="2977">
        <f>A25+1</f>
        <v>6</v>
      </c>
      <c r="B26" s="2985"/>
      <c r="C26" s="2986">
        <v>7</v>
      </c>
      <c r="D26" s="2979" t="s">
        <v>1567</v>
      </c>
      <c r="E26" s="2987">
        <v>0</v>
      </c>
      <c r="F26" s="2988">
        <v>0</v>
      </c>
      <c r="G26" s="2989">
        <v>0</v>
      </c>
      <c r="H26" s="2983">
        <f>H25+1</f>
        <v>6</v>
      </c>
      <c r="J26" s="2984"/>
    </row>
    <row r="27" spans="1:10" ht="12" customHeight="1">
      <c r="A27" s="2977">
        <v>7</v>
      </c>
      <c r="B27" s="2985"/>
      <c r="C27" s="2986">
        <v>8</v>
      </c>
      <c r="D27" s="2979" t="s">
        <v>1568</v>
      </c>
      <c r="E27" s="2987">
        <v>255115</v>
      </c>
      <c r="F27" s="2988">
        <v>0</v>
      </c>
      <c r="G27" s="2989">
        <v>-985</v>
      </c>
      <c r="H27" s="2983">
        <v>7</v>
      </c>
      <c r="J27" s="2984"/>
    </row>
    <row r="28" spans="1:10" ht="12" customHeight="1">
      <c r="A28" s="2977">
        <v>8</v>
      </c>
      <c r="B28" s="2985"/>
      <c r="C28" s="2986">
        <v>9</v>
      </c>
      <c r="D28" s="2979" t="s">
        <v>1569</v>
      </c>
      <c r="E28" s="2987">
        <v>419673</v>
      </c>
      <c r="F28" s="2988">
        <v>0</v>
      </c>
      <c r="G28" s="2989">
        <v>11591</v>
      </c>
      <c r="H28" s="2983">
        <v>8</v>
      </c>
      <c r="J28" s="2984"/>
    </row>
    <row r="29" spans="1:10" ht="12" customHeight="1">
      <c r="A29" s="2977">
        <v>9</v>
      </c>
      <c r="B29" s="2985"/>
      <c r="C29" s="2986">
        <v>11</v>
      </c>
      <c r="D29" s="2979" t="s">
        <v>1570</v>
      </c>
      <c r="E29" s="2987">
        <v>192003</v>
      </c>
      <c r="F29" s="2988">
        <v>0</v>
      </c>
      <c r="G29" s="2989">
        <v>5812</v>
      </c>
      <c r="H29" s="2983">
        <v>9</v>
      </c>
      <c r="J29" s="2984"/>
    </row>
    <row r="30" spans="1:10" ht="12" customHeight="1">
      <c r="A30" s="2977">
        <v>10</v>
      </c>
      <c r="B30" s="2985"/>
      <c r="C30" s="2986">
        <v>13</v>
      </c>
      <c r="D30" s="2979" t="s">
        <v>1571</v>
      </c>
      <c r="E30" s="2987">
        <v>1698</v>
      </c>
      <c r="F30" s="2988">
        <v>0</v>
      </c>
      <c r="G30" s="2989">
        <v>-4</v>
      </c>
      <c r="H30" s="2983">
        <v>10</v>
      </c>
      <c r="J30" s="2984"/>
    </row>
    <row r="31" spans="1:10" ht="12" customHeight="1">
      <c r="A31" s="2977">
        <f t="shared" ref="A31:A46" si="0">A30+1</f>
        <v>11</v>
      </c>
      <c r="B31" s="2985"/>
      <c r="C31" s="2986">
        <v>16</v>
      </c>
      <c r="D31" s="2979" t="s">
        <v>1572</v>
      </c>
      <c r="E31" s="2987">
        <v>12220</v>
      </c>
      <c r="F31" s="2988">
        <v>0</v>
      </c>
      <c r="G31" s="2989">
        <v>-3138</v>
      </c>
      <c r="H31" s="2983">
        <f t="shared" ref="H31:H46" si="1">H30+1</f>
        <v>11</v>
      </c>
      <c r="J31" s="2984"/>
    </row>
    <row r="32" spans="1:10" ht="12" customHeight="1">
      <c r="A32" s="2977">
        <f t="shared" si="0"/>
        <v>12</v>
      </c>
      <c r="B32" s="2985"/>
      <c r="C32" s="2986">
        <v>17</v>
      </c>
      <c r="D32" s="2979" t="s">
        <v>1573</v>
      </c>
      <c r="E32" s="2987">
        <v>1511</v>
      </c>
      <c r="F32" s="2988">
        <v>0</v>
      </c>
      <c r="G32" s="2989">
        <v>-403</v>
      </c>
      <c r="H32" s="2983">
        <f t="shared" si="1"/>
        <v>12</v>
      </c>
      <c r="J32" s="2984"/>
    </row>
    <row r="33" spans="1:10" ht="12" customHeight="1">
      <c r="A33" s="2977">
        <f t="shared" si="0"/>
        <v>13</v>
      </c>
      <c r="B33" s="2985"/>
      <c r="C33" s="2986">
        <v>18</v>
      </c>
      <c r="D33" s="2979" t="s">
        <v>1574</v>
      </c>
      <c r="E33" s="2987">
        <v>686</v>
      </c>
      <c r="F33" s="2988">
        <v>0</v>
      </c>
      <c r="G33" s="2989">
        <v>-64</v>
      </c>
      <c r="H33" s="2983">
        <f t="shared" si="1"/>
        <v>13</v>
      </c>
      <c r="J33" s="2984"/>
    </row>
    <row r="34" spans="1:10" ht="12" customHeight="1">
      <c r="A34" s="2977">
        <f t="shared" si="0"/>
        <v>14</v>
      </c>
      <c r="B34" s="2985"/>
      <c r="C34" s="2986">
        <v>19</v>
      </c>
      <c r="D34" s="2979" t="s">
        <v>1575</v>
      </c>
      <c r="E34" s="2987">
        <v>15228</v>
      </c>
      <c r="F34" s="2988">
        <v>0</v>
      </c>
      <c r="G34" s="2989">
        <v>-1518</v>
      </c>
      <c r="H34" s="2983">
        <f t="shared" si="1"/>
        <v>14</v>
      </c>
      <c r="J34" s="2984"/>
    </row>
    <row r="35" spans="1:10" ht="12" customHeight="1">
      <c r="A35" s="2977">
        <f t="shared" si="0"/>
        <v>15</v>
      </c>
      <c r="B35" s="2985"/>
      <c r="C35" s="2986">
        <v>20</v>
      </c>
      <c r="D35" s="2979" t="s">
        <v>1576</v>
      </c>
      <c r="E35" s="2987">
        <v>14277</v>
      </c>
      <c r="F35" s="2988">
        <v>0</v>
      </c>
      <c r="G35" s="2989">
        <v>-255</v>
      </c>
      <c r="H35" s="2983">
        <f t="shared" si="1"/>
        <v>15</v>
      </c>
      <c r="J35" s="2984"/>
    </row>
    <row r="36" spans="1:10" ht="12" customHeight="1">
      <c r="A36" s="2977">
        <f t="shared" si="0"/>
        <v>16</v>
      </c>
      <c r="B36" s="2985"/>
      <c r="C36" s="2986">
        <v>22</v>
      </c>
      <c r="D36" s="2979" t="s">
        <v>1577</v>
      </c>
      <c r="E36" s="2987">
        <v>0</v>
      </c>
      <c r="F36" s="2988">
        <v>0</v>
      </c>
      <c r="G36" s="2989">
        <v>0</v>
      </c>
      <c r="H36" s="2983">
        <f t="shared" si="1"/>
        <v>16</v>
      </c>
      <c r="J36" s="2984"/>
    </row>
    <row r="37" spans="1:10" ht="12" customHeight="1">
      <c r="A37" s="2977">
        <f t="shared" si="0"/>
        <v>17</v>
      </c>
      <c r="B37" s="2985"/>
      <c r="C37" s="2986">
        <v>23</v>
      </c>
      <c r="D37" s="2979" t="s">
        <v>1578</v>
      </c>
      <c r="E37" s="2990">
        <v>483</v>
      </c>
      <c r="F37" s="2988">
        <v>0</v>
      </c>
      <c r="G37" s="2989">
        <v>23</v>
      </c>
      <c r="H37" s="2983">
        <f t="shared" si="1"/>
        <v>17</v>
      </c>
      <c r="J37" s="2984"/>
    </row>
    <row r="38" spans="1:10" ht="12" customHeight="1">
      <c r="A38" s="2977">
        <f t="shared" si="0"/>
        <v>18</v>
      </c>
      <c r="B38" s="2985"/>
      <c r="C38" s="2986">
        <v>24</v>
      </c>
      <c r="D38" s="2979" t="s">
        <v>1579</v>
      </c>
      <c r="E38" s="2990">
        <v>1315</v>
      </c>
      <c r="F38" s="2988">
        <v>0</v>
      </c>
      <c r="G38" s="2989">
        <v>-18</v>
      </c>
      <c r="H38" s="2983">
        <f t="shared" si="1"/>
        <v>18</v>
      </c>
      <c r="J38" s="2984"/>
    </row>
    <row r="39" spans="1:10" ht="12" customHeight="1">
      <c r="A39" s="2977">
        <f t="shared" si="0"/>
        <v>19</v>
      </c>
      <c r="B39" s="2985"/>
      <c r="C39" s="2986">
        <v>25</v>
      </c>
      <c r="D39" s="2979" t="s">
        <v>1580</v>
      </c>
      <c r="E39" s="2990">
        <v>47733</v>
      </c>
      <c r="F39" s="2988">
        <v>0</v>
      </c>
      <c r="G39" s="2989">
        <v>-4477</v>
      </c>
      <c r="H39" s="2983">
        <f t="shared" si="1"/>
        <v>19</v>
      </c>
      <c r="J39" s="2984"/>
    </row>
    <row r="40" spans="1:10" ht="12" customHeight="1">
      <c r="A40" s="2977">
        <f t="shared" si="0"/>
        <v>20</v>
      </c>
      <c r="B40" s="2985"/>
      <c r="C40" s="2986">
        <v>26</v>
      </c>
      <c r="D40" s="2979" t="s">
        <v>1581</v>
      </c>
      <c r="E40" s="2990">
        <v>26029</v>
      </c>
      <c r="F40" s="2988">
        <v>0</v>
      </c>
      <c r="G40" s="2989">
        <v>-8564</v>
      </c>
      <c r="H40" s="2983">
        <f t="shared" si="1"/>
        <v>20</v>
      </c>
      <c r="J40" s="2984"/>
    </row>
    <row r="41" spans="1:10" ht="12" customHeight="1">
      <c r="A41" s="2977">
        <f t="shared" si="0"/>
        <v>21</v>
      </c>
      <c r="B41" s="2985"/>
      <c r="C41" s="2986">
        <v>27</v>
      </c>
      <c r="D41" s="2979" t="s">
        <v>1582</v>
      </c>
      <c r="E41" s="2990">
        <v>29642</v>
      </c>
      <c r="F41" s="2988">
        <v>0</v>
      </c>
      <c r="G41" s="2989">
        <v>2996</v>
      </c>
      <c r="H41" s="2983">
        <f t="shared" si="1"/>
        <v>21</v>
      </c>
      <c r="J41" s="2984"/>
    </row>
    <row r="42" spans="1:10" ht="12" customHeight="1">
      <c r="A42" s="2977">
        <f t="shared" si="0"/>
        <v>22</v>
      </c>
      <c r="B42" s="2985"/>
      <c r="C42" s="2986">
        <v>29</v>
      </c>
      <c r="D42" s="2979" t="s">
        <v>1583</v>
      </c>
      <c r="E42" s="2990">
        <v>98</v>
      </c>
      <c r="F42" s="2988">
        <v>0</v>
      </c>
      <c r="G42" s="2989">
        <v>-53</v>
      </c>
      <c r="H42" s="2983">
        <f t="shared" si="1"/>
        <v>22</v>
      </c>
      <c r="J42" s="2984"/>
    </row>
    <row r="43" spans="1:10" ht="12" customHeight="1">
      <c r="A43" s="2977">
        <f t="shared" si="0"/>
        <v>23</v>
      </c>
      <c r="B43" s="2985"/>
      <c r="C43" s="2986">
        <v>31</v>
      </c>
      <c r="D43" s="2979" t="s">
        <v>1584</v>
      </c>
      <c r="E43" s="2990">
        <v>1540</v>
      </c>
      <c r="F43" s="2988">
        <v>0</v>
      </c>
      <c r="G43" s="2989">
        <v>-73</v>
      </c>
      <c r="H43" s="2983">
        <f t="shared" si="1"/>
        <v>23</v>
      </c>
      <c r="J43" s="2984"/>
    </row>
    <row r="44" spans="1:10" ht="12" customHeight="1">
      <c r="A44" s="2977">
        <f t="shared" si="0"/>
        <v>24</v>
      </c>
      <c r="B44" s="2985"/>
      <c r="C44" s="2986">
        <v>35</v>
      </c>
      <c r="D44" s="2979" t="s">
        <v>1585</v>
      </c>
      <c r="E44" s="2990">
        <v>1943</v>
      </c>
      <c r="F44" s="2988">
        <v>0</v>
      </c>
      <c r="G44" s="2989">
        <v>-488</v>
      </c>
      <c r="H44" s="2983">
        <f t="shared" si="1"/>
        <v>24</v>
      </c>
      <c r="J44" s="2984"/>
    </row>
    <row r="45" spans="1:10" ht="12" customHeight="1">
      <c r="A45" s="2977">
        <f t="shared" si="0"/>
        <v>25</v>
      </c>
      <c r="B45" s="2985"/>
      <c r="C45" s="2986">
        <v>37</v>
      </c>
      <c r="D45" s="2979" t="s">
        <v>1586</v>
      </c>
      <c r="E45" s="2990">
        <v>31891</v>
      </c>
      <c r="F45" s="2988">
        <v>0</v>
      </c>
      <c r="G45" s="2989">
        <v>-4900</v>
      </c>
      <c r="H45" s="2983">
        <f t="shared" si="1"/>
        <v>25</v>
      </c>
      <c r="J45" s="2984"/>
    </row>
    <row r="46" spans="1:10" ht="12" customHeight="1">
      <c r="A46" s="2977">
        <f t="shared" si="0"/>
        <v>26</v>
      </c>
      <c r="B46" s="2985"/>
      <c r="C46" s="2986">
        <v>39</v>
      </c>
      <c r="D46" s="2979" t="s">
        <v>2118</v>
      </c>
      <c r="E46" s="2990">
        <v>17126</v>
      </c>
      <c r="F46" s="2988">
        <v>0</v>
      </c>
      <c r="G46" s="2989">
        <v>426</v>
      </c>
      <c r="H46" s="2983">
        <f t="shared" si="1"/>
        <v>26</v>
      </c>
      <c r="J46" s="2984"/>
    </row>
    <row r="47" spans="1:10" ht="12" customHeight="1">
      <c r="A47" s="2977">
        <f>A46+1</f>
        <v>27</v>
      </c>
      <c r="B47" s="2985"/>
      <c r="C47" s="2986">
        <v>45</v>
      </c>
      <c r="D47" s="2979" t="s">
        <v>2119</v>
      </c>
      <c r="E47" s="2991">
        <v>124</v>
      </c>
      <c r="F47" s="2992">
        <v>0</v>
      </c>
      <c r="G47" s="2993">
        <v>50</v>
      </c>
      <c r="H47" s="2983">
        <f>H46+1</f>
        <v>27</v>
      </c>
      <c r="J47" s="2984"/>
    </row>
    <row r="48" spans="1:10" ht="12" customHeight="1">
      <c r="A48" s="2977">
        <f>A47+1</f>
        <v>28</v>
      </c>
      <c r="B48" s="2985"/>
      <c r="C48" s="2986"/>
      <c r="D48" s="2979" t="s">
        <v>1590</v>
      </c>
      <c r="E48" s="2987">
        <v>0</v>
      </c>
      <c r="F48" s="2994">
        <v>2470</v>
      </c>
      <c r="G48" s="2995">
        <v>0</v>
      </c>
      <c r="H48" s="2983">
        <v>28</v>
      </c>
      <c r="J48" s="2984"/>
    </row>
    <row r="49" spans="1:10" ht="12" customHeight="1" thickBot="1">
      <c r="A49" s="2977">
        <v>29</v>
      </c>
      <c r="B49" s="2985"/>
      <c r="C49" s="2977"/>
      <c r="D49" s="2979" t="s">
        <v>2120</v>
      </c>
      <c r="E49" s="2996">
        <f>SUM(E21:E48)</f>
        <v>1240416</v>
      </c>
      <c r="F49" s="2997">
        <f>SUM(F21:F48)</f>
        <v>2470</v>
      </c>
      <c r="G49" s="2998">
        <f>SUM(G21:G48)</f>
        <v>-4226</v>
      </c>
      <c r="H49" s="2983">
        <f>A49</f>
        <v>29</v>
      </c>
      <c r="J49" s="2984"/>
    </row>
    <row r="50" spans="1:10" ht="12" customHeight="1">
      <c r="A50" s="2999"/>
      <c r="B50" s="3000"/>
      <c r="C50" s="3001"/>
      <c r="D50" s="3000"/>
      <c r="E50" s="3002"/>
      <c r="F50" s="3003"/>
      <c r="G50" s="3003"/>
      <c r="H50" s="3004"/>
    </row>
    <row r="51" spans="1:10" ht="12" customHeight="1">
      <c r="A51" s="2968"/>
      <c r="B51" s="3003"/>
      <c r="C51" s="3005"/>
      <c r="D51" s="3003"/>
      <c r="E51" s="3002"/>
      <c r="F51" s="3003"/>
      <c r="G51" s="3003"/>
      <c r="H51" s="2970"/>
    </row>
    <row r="52" spans="1:10" ht="12" customHeight="1">
      <c r="A52" s="2968"/>
      <c r="B52" s="3003"/>
      <c r="C52" s="3005"/>
      <c r="D52" s="3003"/>
      <c r="E52" s="3002"/>
      <c r="F52" s="3003"/>
      <c r="G52" s="3003"/>
      <c r="H52" s="2970"/>
    </row>
    <row r="53" spans="1:10" ht="12" customHeight="1">
      <c r="A53" s="2968"/>
      <c r="B53" s="3003"/>
      <c r="C53" s="3005"/>
      <c r="D53" s="3003"/>
      <c r="E53" s="3002"/>
      <c r="F53" s="3003"/>
      <c r="G53" s="3003"/>
      <c r="H53" s="2970"/>
    </row>
    <row r="54" spans="1:10" ht="12" customHeight="1">
      <c r="A54" s="2968"/>
      <c r="B54" s="3003"/>
      <c r="C54" s="3005"/>
      <c r="D54" s="3003"/>
      <c r="E54" s="3002"/>
      <c r="F54" s="3003"/>
      <c r="G54" s="3003"/>
      <c r="H54" s="2970"/>
    </row>
    <row r="55" spans="1:10" ht="12" customHeight="1">
      <c r="A55" s="2968"/>
      <c r="B55" s="3003"/>
      <c r="C55" s="3005"/>
      <c r="D55" s="3003"/>
      <c r="E55" s="3002"/>
      <c r="F55" s="3003"/>
      <c r="G55" s="3003"/>
      <c r="H55" s="2970"/>
    </row>
    <row r="56" spans="1:10" ht="12" customHeight="1">
      <c r="A56" s="2968"/>
      <c r="B56" s="3003"/>
      <c r="C56" s="3005"/>
      <c r="D56" s="3003"/>
      <c r="E56" s="3002"/>
      <c r="F56" s="3003"/>
      <c r="G56" s="3003"/>
      <c r="H56" s="2970"/>
    </row>
    <row r="57" spans="1:10" ht="12" customHeight="1">
      <c r="A57" s="2968"/>
      <c r="B57" s="3003"/>
      <c r="C57" s="3005"/>
      <c r="D57" s="3003"/>
      <c r="E57" s="3002"/>
      <c r="F57" s="3003"/>
      <c r="G57" s="3003"/>
      <c r="H57" s="2970"/>
    </row>
    <row r="58" spans="1:10" ht="12" customHeight="1">
      <c r="A58" s="2968"/>
      <c r="B58" s="3003"/>
      <c r="C58" s="3005"/>
      <c r="D58" s="3003"/>
      <c r="E58" s="3002"/>
      <c r="F58" s="3003"/>
      <c r="G58" s="3003"/>
      <c r="H58" s="2970"/>
    </row>
    <row r="59" spans="1:10" ht="12" customHeight="1">
      <c r="A59" s="2968"/>
      <c r="B59" s="3003"/>
      <c r="C59" s="3005"/>
      <c r="D59" s="3003"/>
      <c r="E59" s="3002"/>
      <c r="F59" s="3003"/>
      <c r="G59" s="3003"/>
      <c r="H59" s="2970"/>
    </row>
    <row r="60" spans="1:10" ht="12" customHeight="1">
      <c r="A60" s="2968"/>
      <c r="B60" s="3003"/>
      <c r="C60" s="3005"/>
      <c r="D60" s="3003"/>
      <c r="E60" s="3002"/>
      <c r="F60" s="3003"/>
      <c r="G60" s="3003"/>
      <c r="H60" s="2970"/>
    </row>
    <row r="61" spans="1:10" ht="12" customHeight="1">
      <c r="A61" s="2968"/>
      <c r="B61" s="3003"/>
      <c r="C61" s="3005"/>
      <c r="D61" s="3003"/>
      <c r="E61" s="3002"/>
      <c r="F61" s="3003"/>
      <c r="G61" s="3003"/>
      <c r="H61" s="2970"/>
    </row>
    <row r="62" spans="1:10" ht="12" customHeight="1">
      <c r="A62" s="2968"/>
      <c r="B62" s="3003"/>
      <c r="C62" s="3005"/>
      <c r="D62" s="3003"/>
      <c r="E62" s="3002"/>
      <c r="F62" s="3003"/>
      <c r="G62" s="3003"/>
      <c r="H62" s="2970"/>
    </row>
    <row r="63" spans="1:10" ht="12" customHeight="1">
      <c r="A63" s="2968"/>
      <c r="B63" s="2969"/>
      <c r="C63" s="3006"/>
      <c r="D63" s="2969"/>
      <c r="E63" s="3007"/>
      <c r="F63" s="2969"/>
      <c r="G63" s="2969"/>
      <c r="H63" s="2970"/>
    </row>
    <row r="64" spans="1:10" ht="12" customHeight="1">
      <c r="A64" s="3008"/>
      <c r="B64" s="3009"/>
      <c r="C64" s="3010"/>
      <c r="D64" s="3009"/>
      <c r="E64" s="3009"/>
      <c r="F64" s="3009"/>
      <c r="G64" s="3009"/>
      <c r="H64" s="3011"/>
    </row>
    <row r="65" spans="1:8" ht="12" customHeight="1">
      <c r="A65" s="3008"/>
      <c r="B65" s="3009"/>
      <c r="C65" s="3010"/>
      <c r="D65" s="3009"/>
      <c r="E65" s="3009"/>
      <c r="F65" s="3009"/>
      <c r="G65" s="3009"/>
      <c r="H65" s="3011"/>
    </row>
    <row r="66" spans="1:8" ht="12" customHeight="1">
      <c r="A66" s="3008"/>
      <c r="B66" s="3009"/>
      <c r="C66" s="3010"/>
      <c r="D66" s="3009"/>
      <c r="E66" s="3009"/>
      <c r="F66" s="3009"/>
      <c r="G66" s="3009"/>
      <c r="H66" s="3011"/>
    </row>
    <row r="67" spans="1:8" ht="12" customHeight="1">
      <c r="A67" s="3012"/>
      <c r="B67" s="3013"/>
      <c r="C67" s="3014"/>
      <c r="D67" s="3013"/>
      <c r="E67" s="3013"/>
      <c r="F67" s="3013"/>
      <c r="G67" s="3013"/>
      <c r="H67" s="3015"/>
    </row>
    <row r="68" spans="1:8" ht="12" customHeight="1">
      <c r="A68" s="3009"/>
      <c r="B68" s="3009"/>
      <c r="C68" s="3009"/>
      <c r="D68" s="3009"/>
      <c r="E68" s="3009"/>
      <c r="F68" s="3009"/>
      <c r="G68" s="3009"/>
      <c r="H68" s="2451" t="s">
        <v>775</v>
      </c>
    </row>
    <row r="69" spans="1:8" ht="11.25" customHeight="1"/>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sheetData>
  <printOptions horizontalCentered="1" verticalCentered="1"/>
  <pageMargins left="1" right="1" top="0.5" bottom="0.5" header="0" footer="0"/>
  <pageSetup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7"/>
  <sheetViews>
    <sheetView view="pageBreakPreview" topLeftCell="A44" zoomScaleNormal="100" zoomScaleSheetLayoutView="100" workbookViewId="0">
      <selection activeCell="A44" sqref="A44"/>
    </sheetView>
  </sheetViews>
  <sheetFormatPr defaultColWidth="7.33203125" defaultRowHeight="11.25"/>
  <cols>
    <col min="1" max="1" width="3.33203125" style="633" customWidth="1"/>
    <col min="2" max="2" width="3.83203125" style="633" customWidth="1"/>
    <col min="3" max="3" width="5.83203125" style="633" customWidth="1"/>
    <col min="4" max="4" width="70.5" style="633" customWidth="1"/>
    <col min="5" max="5" width="12.6640625" style="357" customWidth="1"/>
    <col min="6" max="10" width="14.33203125" style="357" customWidth="1"/>
    <col min="11" max="11" width="3.83203125" style="357" customWidth="1"/>
    <col min="12" max="12" width="3.83203125" style="3056" customWidth="1"/>
    <col min="13" max="16384" width="7.33203125" style="633"/>
  </cols>
  <sheetData>
    <row r="1" spans="1:255" ht="31.5" customHeight="1">
      <c r="A1" s="4063" t="s">
        <v>165</v>
      </c>
      <c r="B1" s="120" t="s">
        <v>2121</v>
      </c>
      <c r="C1" s="3016"/>
      <c r="D1" s="3016"/>
      <c r="E1" s="3017"/>
      <c r="F1" s="3017"/>
      <c r="G1" s="3017"/>
      <c r="H1" s="3017"/>
      <c r="I1" s="3017"/>
      <c r="J1" s="3017"/>
      <c r="K1" s="3018"/>
      <c r="L1" s="4064" t="s">
        <v>2122</v>
      </c>
    </row>
    <row r="2" spans="1:255" ht="10.5" customHeight="1">
      <c r="A2" s="4063"/>
      <c r="B2" s="127" t="s">
        <v>705</v>
      </c>
      <c r="C2" s="128"/>
      <c r="D2" s="128"/>
      <c r="E2" s="3019"/>
      <c r="F2" s="3019"/>
      <c r="G2" s="3019"/>
      <c r="H2" s="3019"/>
      <c r="I2" s="3019"/>
      <c r="J2" s="3019"/>
      <c r="K2" s="3020"/>
      <c r="L2" s="4064"/>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row>
    <row r="3" spans="1:255" ht="10.5" customHeight="1">
      <c r="A3" s="4063"/>
      <c r="B3" s="130"/>
      <c r="C3" s="131"/>
      <c r="D3" s="131"/>
      <c r="E3" s="2002"/>
      <c r="F3" s="2002"/>
      <c r="G3" s="2002"/>
      <c r="H3" s="2002"/>
      <c r="I3" s="2002"/>
      <c r="J3" s="2002"/>
      <c r="K3" s="2725"/>
      <c r="L3" s="4064"/>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row>
    <row r="4" spans="1:255" ht="10.5" customHeight="1">
      <c r="A4" s="4063"/>
      <c r="B4" s="3021" t="s">
        <v>384</v>
      </c>
      <c r="C4" s="131" t="s">
        <v>2101</v>
      </c>
      <c r="D4" s="131"/>
      <c r="E4" s="2002"/>
      <c r="F4" s="2002"/>
      <c r="G4" s="2002"/>
      <c r="H4" s="2002"/>
      <c r="I4" s="2002"/>
      <c r="J4" s="2002"/>
      <c r="K4" s="2725"/>
      <c r="L4" s="4064"/>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row>
    <row r="5" spans="1:255" ht="10.5" customHeight="1">
      <c r="A5" s="4063"/>
      <c r="B5" s="3021" t="s">
        <v>385</v>
      </c>
      <c r="C5" s="131" t="s">
        <v>2123</v>
      </c>
      <c r="D5" s="131"/>
      <c r="E5" s="2002"/>
      <c r="F5" s="2002"/>
      <c r="G5" s="2002"/>
      <c r="H5" s="2002"/>
      <c r="I5" s="2002"/>
      <c r="J5" s="2002"/>
      <c r="K5" s="2725"/>
      <c r="L5" s="406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row>
    <row r="6" spans="1:255" ht="10.5" customHeight="1">
      <c r="A6" s="4063"/>
      <c r="B6" s="130"/>
      <c r="C6" s="131" t="s">
        <v>2124</v>
      </c>
      <c r="D6" s="131"/>
      <c r="E6" s="2002"/>
      <c r="F6" s="2002"/>
      <c r="G6" s="2002"/>
      <c r="H6" s="2002"/>
      <c r="I6" s="2002"/>
      <c r="J6" s="2002"/>
      <c r="K6" s="2725"/>
      <c r="L6" s="4064"/>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row>
    <row r="7" spans="1:255" ht="10.5" customHeight="1">
      <c r="A7" s="4063"/>
      <c r="B7" s="3021" t="s">
        <v>386</v>
      </c>
      <c r="C7" s="131" t="s">
        <v>2125</v>
      </c>
      <c r="D7" s="131"/>
      <c r="E7" s="2002"/>
      <c r="F7" s="2002"/>
      <c r="G7" s="2002"/>
      <c r="H7" s="2002"/>
      <c r="I7" s="2002"/>
      <c r="J7" s="2002"/>
      <c r="K7" s="2725"/>
      <c r="L7" s="4064"/>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row>
    <row r="8" spans="1:255" ht="10.5" customHeight="1">
      <c r="A8" s="4063"/>
      <c r="B8" s="130"/>
      <c r="C8" s="131" t="s">
        <v>2126</v>
      </c>
      <c r="D8" s="131"/>
      <c r="E8" s="2002"/>
      <c r="F8" s="2002"/>
      <c r="G8" s="2002"/>
      <c r="H8" s="2002"/>
      <c r="I8" s="2002"/>
      <c r="J8" s="2002"/>
      <c r="K8" s="2725"/>
      <c r="L8" s="4064"/>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row>
    <row r="9" spans="1:255" ht="10.5" customHeight="1">
      <c r="A9" s="4063"/>
      <c r="B9" s="130"/>
      <c r="C9" s="131" t="s">
        <v>2127</v>
      </c>
      <c r="D9" s="131"/>
      <c r="E9" s="2002"/>
      <c r="F9" s="2002"/>
      <c r="G9" s="2002"/>
      <c r="H9" s="2002"/>
      <c r="I9" s="2002"/>
      <c r="J9" s="2002"/>
      <c r="K9" s="2725"/>
      <c r="L9" s="4064"/>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row>
    <row r="10" spans="1:255" ht="10.5" customHeight="1">
      <c r="A10" s="4063"/>
      <c r="B10" s="130"/>
      <c r="C10" s="131" t="s">
        <v>2128</v>
      </c>
      <c r="D10" s="131"/>
      <c r="E10" s="2002"/>
      <c r="F10" s="2002"/>
      <c r="G10" s="2002"/>
      <c r="H10" s="2002"/>
      <c r="I10" s="2002"/>
      <c r="J10" s="2002"/>
      <c r="K10" s="2725"/>
      <c r="L10" s="4064"/>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row>
    <row r="11" spans="1:255" ht="10.5" customHeight="1">
      <c r="A11" s="3022"/>
      <c r="B11" s="3021" t="s">
        <v>387</v>
      </c>
      <c r="C11" s="131" t="s">
        <v>2129</v>
      </c>
      <c r="D11" s="131"/>
      <c r="E11" s="2002"/>
      <c r="F11" s="2002"/>
      <c r="G11" s="2002"/>
      <c r="H11" s="2002"/>
      <c r="I11" s="2002"/>
      <c r="J11" s="2002"/>
      <c r="K11" s="2725"/>
      <c r="L11" s="4064"/>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row>
    <row r="12" spans="1:255" ht="10.5" customHeight="1">
      <c r="A12" s="3022"/>
      <c r="B12" s="3021" t="s">
        <v>388</v>
      </c>
      <c r="C12" s="131" t="s">
        <v>2130</v>
      </c>
      <c r="D12" s="131"/>
      <c r="E12" s="2002"/>
      <c r="F12" s="2002"/>
      <c r="G12" s="2002"/>
      <c r="H12" s="2002"/>
      <c r="I12" s="2002"/>
      <c r="J12" s="2002"/>
      <c r="K12" s="2725"/>
      <c r="L12" s="4064"/>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row>
    <row r="13" spans="1:255" ht="10.5" customHeight="1">
      <c r="A13" s="3022"/>
      <c r="B13" s="130"/>
      <c r="C13" s="131" t="s">
        <v>2131</v>
      </c>
      <c r="D13" s="131"/>
      <c r="E13" s="2002"/>
      <c r="F13" s="2002"/>
      <c r="G13" s="2002"/>
      <c r="H13" s="2002"/>
      <c r="I13" s="2002"/>
      <c r="J13" s="2002"/>
      <c r="K13" s="2725"/>
      <c r="L13" s="4064"/>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row>
    <row r="14" spans="1:255" ht="10.5" customHeight="1">
      <c r="A14" s="3022"/>
      <c r="B14" s="130"/>
      <c r="C14" s="131" t="s">
        <v>2132</v>
      </c>
      <c r="D14" s="131"/>
      <c r="E14" s="2002"/>
      <c r="F14" s="2002"/>
      <c r="G14" s="2002"/>
      <c r="H14" s="2002"/>
      <c r="I14" s="2002"/>
      <c r="J14" s="2002"/>
      <c r="K14" s="2725"/>
      <c r="L14" s="4065"/>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row>
    <row r="15" spans="1:255" ht="10.5" customHeight="1">
      <c r="A15" s="3022"/>
      <c r="B15" s="140"/>
      <c r="C15" s="141"/>
      <c r="D15" s="141"/>
      <c r="E15" s="2876"/>
      <c r="F15" s="2876"/>
      <c r="G15" s="2876"/>
      <c r="H15" s="2876"/>
      <c r="I15" s="2876"/>
      <c r="J15" s="2876"/>
      <c r="K15" s="3023"/>
      <c r="L15" s="3024"/>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row>
    <row r="16" spans="1:255" ht="10.5" customHeight="1">
      <c r="A16" s="3022"/>
      <c r="B16" s="3025"/>
      <c r="C16" s="3025"/>
      <c r="D16" s="3025"/>
      <c r="E16" s="3026" t="s">
        <v>2133</v>
      </c>
      <c r="F16" s="3027"/>
      <c r="G16" s="3028"/>
      <c r="H16" s="3026" t="s">
        <v>2134</v>
      </c>
      <c r="I16" s="3027"/>
      <c r="J16" s="3028"/>
      <c r="K16" s="3029"/>
      <c r="L16" s="3024"/>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row>
    <row r="17" spans="1:255" ht="10.5" customHeight="1">
      <c r="A17" s="3030"/>
      <c r="B17" s="3031"/>
      <c r="C17" s="3031"/>
      <c r="D17" s="3031"/>
      <c r="E17" s="3032" t="s">
        <v>2135</v>
      </c>
      <c r="F17" s="3033"/>
      <c r="G17" s="3034"/>
      <c r="H17" s="3032" t="s">
        <v>2135</v>
      </c>
      <c r="I17" s="3033"/>
      <c r="J17" s="3034"/>
      <c r="K17" s="2725"/>
      <c r="L17" s="3024"/>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row>
    <row r="18" spans="1:255" ht="10.5" customHeight="1">
      <c r="A18" s="3022"/>
      <c r="B18" s="3035" t="s">
        <v>636</v>
      </c>
      <c r="C18" s="3035" t="s">
        <v>778</v>
      </c>
      <c r="D18" s="3035" t="s">
        <v>2136</v>
      </c>
      <c r="E18" s="2877" t="s">
        <v>2137</v>
      </c>
      <c r="F18" s="2877" t="s">
        <v>2138</v>
      </c>
      <c r="G18" s="2877" t="s">
        <v>2139</v>
      </c>
      <c r="H18" s="2877" t="s">
        <v>2137</v>
      </c>
      <c r="I18" s="2877" t="s">
        <v>2138</v>
      </c>
      <c r="J18" s="2877" t="s">
        <v>2139</v>
      </c>
      <c r="K18" s="2877" t="s">
        <v>636</v>
      </c>
      <c r="L18" s="30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row>
    <row r="19" spans="1:255" ht="10.5" customHeight="1">
      <c r="A19" s="3022"/>
      <c r="B19" s="3035" t="s">
        <v>639</v>
      </c>
      <c r="C19" s="3035" t="s">
        <v>782</v>
      </c>
      <c r="D19" s="3035"/>
      <c r="E19" s="2877" t="s">
        <v>2140</v>
      </c>
      <c r="F19" s="2877"/>
      <c r="G19" s="2877"/>
      <c r="H19" s="2877" t="s">
        <v>2140</v>
      </c>
      <c r="I19" s="2877"/>
      <c r="J19" s="2877"/>
      <c r="K19" s="2877" t="s">
        <v>639</v>
      </c>
      <c r="L19" s="30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row>
    <row r="20" spans="1:255" ht="10.5" customHeight="1" thickBot="1">
      <c r="A20" s="3030"/>
      <c r="B20" s="3037"/>
      <c r="C20" s="3037"/>
      <c r="D20" s="3038" t="s">
        <v>648</v>
      </c>
      <c r="E20" s="2877" t="s">
        <v>649</v>
      </c>
      <c r="F20" s="2877" t="s">
        <v>650</v>
      </c>
      <c r="G20" s="2877" t="s">
        <v>651</v>
      </c>
      <c r="H20" s="2877" t="s">
        <v>652</v>
      </c>
      <c r="I20" s="2877" t="s">
        <v>653</v>
      </c>
      <c r="J20" s="2877" t="s">
        <v>1083</v>
      </c>
      <c r="K20" s="3039"/>
      <c r="L20" s="3024"/>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c r="IT20" s="131"/>
      <c r="IU20" s="131"/>
    </row>
    <row r="21" spans="1:255" ht="12.95" customHeight="1">
      <c r="A21" s="3030"/>
      <c r="B21" s="3031"/>
      <c r="C21" s="3031"/>
      <c r="D21" s="3021" t="s">
        <v>2141</v>
      </c>
      <c r="E21" s="2878"/>
      <c r="F21" s="2879"/>
      <c r="G21" s="2879"/>
      <c r="H21" s="2879"/>
      <c r="I21" s="2879"/>
      <c r="J21" s="2880"/>
      <c r="K21" s="2725"/>
      <c r="L21" s="3024"/>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row>
    <row r="22" spans="1:255" ht="12.95" customHeight="1">
      <c r="A22" s="3030"/>
      <c r="B22" s="3038">
        <v>1</v>
      </c>
      <c r="C22" s="3037"/>
      <c r="D22" s="140" t="s">
        <v>2142</v>
      </c>
      <c r="E22" s="3040">
        <v>0</v>
      </c>
      <c r="F22" s="3041"/>
      <c r="G22" s="3041"/>
      <c r="H22" s="3041"/>
      <c r="I22" s="3041"/>
      <c r="J22" s="3042"/>
      <c r="K22" s="3043">
        <v>1</v>
      </c>
      <c r="L22" s="3024"/>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row>
    <row r="23" spans="1:255" ht="12.95" customHeight="1">
      <c r="A23" s="3022"/>
      <c r="B23" s="3038">
        <v>2</v>
      </c>
      <c r="C23" s="3037"/>
      <c r="D23" s="140" t="s">
        <v>2143</v>
      </c>
      <c r="E23" s="3040">
        <v>0</v>
      </c>
      <c r="F23" s="3041">
        <v>0</v>
      </c>
      <c r="G23" s="3041">
        <v>0</v>
      </c>
      <c r="H23" s="3041">
        <v>3410</v>
      </c>
      <c r="I23" s="3041">
        <v>714</v>
      </c>
      <c r="J23" s="3042">
        <v>2141</v>
      </c>
      <c r="K23" s="3043">
        <v>2</v>
      </c>
      <c r="L23" s="3024"/>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row>
    <row r="24" spans="1:255" ht="12.95" customHeight="1">
      <c r="A24" s="3022"/>
      <c r="B24" s="3038">
        <v>3</v>
      </c>
      <c r="C24" s="3037"/>
      <c r="D24" s="140" t="s">
        <v>2144</v>
      </c>
      <c r="E24" s="3040">
        <v>0</v>
      </c>
      <c r="F24" s="3041">
        <v>835</v>
      </c>
      <c r="G24" s="3041">
        <v>4753</v>
      </c>
      <c r="H24" s="3041">
        <v>12474</v>
      </c>
      <c r="I24" s="3041">
        <v>8134</v>
      </c>
      <c r="J24" s="3042">
        <v>18454</v>
      </c>
      <c r="K24" s="3043">
        <v>3</v>
      </c>
      <c r="L24" s="3024"/>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row>
    <row r="25" spans="1:255" ht="12.95" customHeight="1">
      <c r="A25" s="3044"/>
      <c r="B25" s="3038">
        <v>4</v>
      </c>
      <c r="C25" s="3037"/>
      <c r="D25" s="140" t="s">
        <v>2145</v>
      </c>
      <c r="E25" s="3040">
        <v>0</v>
      </c>
      <c r="F25" s="3041">
        <v>327</v>
      </c>
      <c r="G25" s="3041">
        <v>815</v>
      </c>
      <c r="H25" s="3041">
        <v>8875</v>
      </c>
      <c r="I25" s="3041">
        <v>1127</v>
      </c>
      <c r="J25" s="3042">
        <v>2499</v>
      </c>
      <c r="K25" s="3043">
        <v>4</v>
      </c>
      <c r="L25" s="3024"/>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row>
    <row r="26" spans="1:255" ht="12.95" customHeight="1">
      <c r="A26" s="3022"/>
      <c r="B26" s="3038">
        <v>5</v>
      </c>
      <c r="C26" s="3037"/>
      <c r="D26" s="140" t="s">
        <v>2146</v>
      </c>
      <c r="E26" s="3040">
        <v>0</v>
      </c>
      <c r="F26" s="3041">
        <v>199</v>
      </c>
      <c r="G26" s="3041">
        <v>1256</v>
      </c>
      <c r="H26" s="3041">
        <v>0</v>
      </c>
      <c r="I26" s="3041">
        <v>2501</v>
      </c>
      <c r="J26" s="3042">
        <v>7593</v>
      </c>
      <c r="K26" s="3043">
        <v>5</v>
      </c>
      <c r="L26" s="3024"/>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row>
    <row r="27" spans="1:255" ht="12.95" customHeight="1">
      <c r="A27" s="3022"/>
      <c r="B27" s="3038">
        <v>6</v>
      </c>
      <c r="C27" s="3037"/>
      <c r="D27" s="140" t="s">
        <v>2147</v>
      </c>
      <c r="E27" s="3040">
        <v>0</v>
      </c>
      <c r="F27" s="3041">
        <v>6361</v>
      </c>
      <c r="G27" s="3041">
        <v>15170</v>
      </c>
      <c r="H27" s="3041">
        <v>3856</v>
      </c>
      <c r="I27" s="3041">
        <v>6327</v>
      </c>
      <c r="J27" s="3042">
        <v>9388</v>
      </c>
      <c r="K27" s="3043">
        <v>6</v>
      </c>
      <c r="L27" s="3024"/>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row>
    <row r="28" spans="1:255" ht="12.95" customHeight="1">
      <c r="A28" s="3022"/>
      <c r="B28" s="3038">
        <v>7</v>
      </c>
      <c r="C28" s="3037"/>
      <c r="D28" s="140" t="s">
        <v>2148</v>
      </c>
      <c r="E28" s="3040">
        <v>0</v>
      </c>
      <c r="F28" s="3041">
        <v>103</v>
      </c>
      <c r="G28" s="3041">
        <v>1075</v>
      </c>
      <c r="H28" s="3041">
        <v>149</v>
      </c>
      <c r="I28" s="3041">
        <v>131</v>
      </c>
      <c r="J28" s="3042">
        <v>481</v>
      </c>
      <c r="K28" s="3043">
        <v>7</v>
      </c>
      <c r="L28" s="3024"/>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row>
    <row r="29" spans="1:255" ht="12.95" customHeight="1">
      <c r="A29" s="3022"/>
      <c r="B29" s="3038">
        <v>8</v>
      </c>
      <c r="C29" s="3037"/>
      <c r="D29" s="140" t="s">
        <v>2149</v>
      </c>
      <c r="E29" s="3040">
        <v>0</v>
      </c>
      <c r="F29" s="3041">
        <v>112</v>
      </c>
      <c r="G29" s="3041">
        <v>397</v>
      </c>
      <c r="H29" s="3041">
        <v>1074</v>
      </c>
      <c r="I29" s="3041">
        <v>4</v>
      </c>
      <c r="J29" s="3042">
        <v>182</v>
      </c>
      <c r="K29" s="3043">
        <v>8</v>
      </c>
      <c r="L29" s="3024"/>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row>
    <row r="30" spans="1:255" ht="12.95" customHeight="1">
      <c r="A30" s="3022"/>
      <c r="B30" s="3038">
        <v>9</v>
      </c>
      <c r="C30" s="3037"/>
      <c r="D30" s="140" t="s">
        <v>2150</v>
      </c>
      <c r="E30" s="3040">
        <v>0</v>
      </c>
      <c r="F30" s="3041">
        <v>695</v>
      </c>
      <c r="G30" s="3041">
        <v>3010</v>
      </c>
      <c r="H30" s="3041">
        <v>0</v>
      </c>
      <c r="I30" s="3041">
        <v>20</v>
      </c>
      <c r="J30" s="3042">
        <v>183</v>
      </c>
      <c r="K30" s="3043">
        <v>9</v>
      </c>
      <c r="L30" s="3024"/>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row>
    <row r="31" spans="1:255" ht="12.95" customHeight="1">
      <c r="A31" s="3022"/>
      <c r="B31" s="3038">
        <v>10</v>
      </c>
      <c r="C31" s="3037"/>
      <c r="D31" s="140" t="s">
        <v>2151</v>
      </c>
      <c r="E31" s="3040">
        <v>0</v>
      </c>
      <c r="F31" s="3041">
        <v>0</v>
      </c>
      <c r="G31" s="3041">
        <v>2</v>
      </c>
      <c r="H31" s="3041">
        <v>2</v>
      </c>
      <c r="I31" s="3041">
        <v>37</v>
      </c>
      <c r="J31" s="3042">
        <v>217</v>
      </c>
      <c r="K31" s="3043">
        <v>10</v>
      </c>
      <c r="L31" s="3024"/>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row>
    <row r="32" spans="1:255" ht="12.95" customHeight="1">
      <c r="A32" s="3022"/>
      <c r="B32" s="3038">
        <v>11</v>
      </c>
      <c r="C32" s="3037"/>
      <c r="D32" s="140" t="s">
        <v>2152</v>
      </c>
      <c r="E32" s="3040">
        <v>0</v>
      </c>
      <c r="F32" s="3041">
        <v>7581</v>
      </c>
      <c r="G32" s="3041">
        <v>20446</v>
      </c>
      <c r="H32" s="3041">
        <v>183235</v>
      </c>
      <c r="I32" s="3041">
        <v>6336</v>
      </c>
      <c r="J32" s="3042">
        <v>11829</v>
      </c>
      <c r="K32" s="3043">
        <v>11</v>
      </c>
      <c r="L32" s="3024"/>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row>
    <row r="33" spans="1:255" ht="12.95" customHeight="1">
      <c r="A33" s="3022"/>
      <c r="B33" s="3038">
        <v>12</v>
      </c>
      <c r="C33" s="3037"/>
      <c r="D33" s="140" t="s">
        <v>2153</v>
      </c>
      <c r="E33" s="3040">
        <v>0</v>
      </c>
      <c r="F33" s="3041">
        <v>919</v>
      </c>
      <c r="G33" s="3041">
        <v>23030</v>
      </c>
      <c r="H33" s="3041">
        <v>40242</v>
      </c>
      <c r="I33" s="3041">
        <v>2833</v>
      </c>
      <c r="J33" s="3042">
        <v>9569</v>
      </c>
      <c r="K33" s="3043">
        <v>12</v>
      </c>
      <c r="L33" s="3024"/>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row>
    <row r="34" spans="1:255" ht="12.95" customHeight="1">
      <c r="A34" s="3022"/>
      <c r="B34" s="3038">
        <v>13</v>
      </c>
      <c r="C34" s="3037"/>
      <c r="D34" s="140" t="s">
        <v>2154</v>
      </c>
      <c r="E34" s="3040">
        <v>0</v>
      </c>
      <c r="F34" s="3041">
        <v>2</v>
      </c>
      <c r="G34" s="3041">
        <v>11</v>
      </c>
      <c r="H34" s="3041">
        <v>169</v>
      </c>
      <c r="I34" s="3041">
        <v>21</v>
      </c>
      <c r="J34" s="3042">
        <v>49</v>
      </c>
      <c r="K34" s="3043">
        <v>13</v>
      </c>
      <c r="L34" s="4066">
        <v>53</v>
      </c>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row>
    <row r="35" spans="1:255" ht="12.95" customHeight="1">
      <c r="A35" s="3022"/>
      <c r="B35" s="3038">
        <v>14</v>
      </c>
      <c r="C35" s="3037"/>
      <c r="D35" s="140" t="s">
        <v>2155</v>
      </c>
      <c r="E35" s="3040">
        <v>0</v>
      </c>
      <c r="F35" s="3041">
        <v>259</v>
      </c>
      <c r="G35" s="3041">
        <v>1243</v>
      </c>
      <c r="H35" s="3041">
        <v>32967</v>
      </c>
      <c r="I35" s="3041">
        <v>5244</v>
      </c>
      <c r="J35" s="3042">
        <v>11619</v>
      </c>
      <c r="K35" s="3043">
        <v>14</v>
      </c>
      <c r="L35" s="4066"/>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row>
    <row r="36" spans="1:255" ht="12.95" customHeight="1">
      <c r="A36" s="3022"/>
      <c r="B36" s="3038">
        <v>15</v>
      </c>
      <c r="C36" s="3037"/>
      <c r="D36" s="140" t="s">
        <v>2156</v>
      </c>
      <c r="E36" s="3040">
        <v>0</v>
      </c>
      <c r="F36" s="3041">
        <v>2</v>
      </c>
      <c r="G36" s="3041">
        <v>6</v>
      </c>
      <c r="H36" s="3041">
        <v>2211</v>
      </c>
      <c r="I36" s="3041">
        <v>0</v>
      </c>
      <c r="J36" s="3042">
        <v>0</v>
      </c>
      <c r="K36" s="3043">
        <v>15</v>
      </c>
      <c r="L36" s="4066"/>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row>
    <row r="37" spans="1:255" ht="12.95" customHeight="1">
      <c r="A37" s="3022"/>
      <c r="B37" s="3038">
        <v>16</v>
      </c>
      <c r="C37" s="3037"/>
      <c r="D37" s="140" t="s">
        <v>2157</v>
      </c>
      <c r="E37" s="3040">
        <v>0</v>
      </c>
      <c r="F37" s="3041">
        <v>0</v>
      </c>
      <c r="G37" s="3041">
        <v>0</v>
      </c>
      <c r="H37" s="3041">
        <v>0</v>
      </c>
      <c r="I37" s="3041">
        <v>0</v>
      </c>
      <c r="J37" s="3042">
        <v>0</v>
      </c>
      <c r="K37" s="3043">
        <v>16</v>
      </c>
      <c r="L37" s="406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row>
    <row r="38" spans="1:255" ht="12.95" customHeight="1">
      <c r="B38" s="3038">
        <v>17</v>
      </c>
      <c r="C38" s="3037"/>
      <c r="D38" s="140" t="s">
        <v>2158</v>
      </c>
      <c r="E38" s="3040">
        <v>0</v>
      </c>
      <c r="F38" s="3041">
        <v>0</v>
      </c>
      <c r="G38" s="3041">
        <v>2</v>
      </c>
      <c r="H38" s="3041">
        <v>0</v>
      </c>
      <c r="I38" s="3041">
        <v>68</v>
      </c>
      <c r="J38" s="3042">
        <v>230</v>
      </c>
      <c r="K38" s="3043">
        <v>17</v>
      </c>
      <c r="L38" s="4066"/>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row>
    <row r="39" spans="1:255" ht="12.95" customHeight="1">
      <c r="B39" s="3038">
        <v>18</v>
      </c>
      <c r="C39" s="3037"/>
      <c r="D39" s="140" t="s">
        <v>2159</v>
      </c>
      <c r="E39" s="3040">
        <v>0</v>
      </c>
      <c r="F39" s="3041">
        <v>0</v>
      </c>
      <c r="G39" s="3041">
        <v>504</v>
      </c>
      <c r="H39" s="3041">
        <v>31378</v>
      </c>
      <c r="I39" s="3041">
        <v>0</v>
      </c>
      <c r="J39" s="3045">
        <v>3379</v>
      </c>
      <c r="K39" s="3043">
        <v>18</v>
      </c>
      <c r="L39" s="4066"/>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row>
    <row r="40" spans="1:255" ht="12.95" customHeight="1">
      <c r="B40" s="3038">
        <v>19</v>
      </c>
      <c r="C40" s="3037"/>
      <c r="D40" s="140" t="s">
        <v>2160</v>
      </c>
      <c r="E40" s="3040">
        <f t="shared" ref="E40:J40" si="0">SUM(E22:E39)</f>
        <v>0</v>
      </c>
      <c r="F40" s="3041">
        <f t="shared" si="0"/>
        <v>17395</v>
      </c>
      <c r="G40" s="3041">
        <f t="shared" si="0"/>
        <v>71720</v>
      </c>
      <c r="H40" s="3041">
        <f t="shared" si="0"/>
        <v>320042</v>
      </c>
      <c r="I40" s="3041">
        <f t="shared" si="0"/>
        <v>33497</v>
      </c>
      <c r="J40" s="3046">
        <f t="shared" si="0"/>
        <v>77813</v>
      </c>
      <c r="K40" s="3043">
        <v>19</v>
      </c>
      <c r="L40" s="4066"/>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1"/>
      <c r="IP40" s="131"/>
      <c r="IQ40" s="131"/>
      <c r="IR40" s="131"/>
      <c r="IS40" s="131"/>
      <c r="IT40" s="131"/>
      <c r="IU40" s="131"/>
    </row>
    <row r="41" spans="1:255" ht="12.95" customHeight="1">
      <c r="B41" s="3031"/>
      <c r="C41" s="3031"/>
      <c r="D41" s="3021" t="s">
        <v>2161</v>
      </c>
      <c r="E41" s="3047"/>
      <c r="F41" s="3048"/>
      <c r="G41" s="3048"/>
      <c r="H41" s="3048"/>
      <c r="I41" s="3049"/>
      <c r="J41" s="3050"/>
      <c r="K41" s="2725"/>
      <c r="L41" s="4066"/>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row>
    <row r="42" spans="1:255" ht="12.95" customHeight="1">
      <c r="B42" s="3038" t="s">
        <v>40</v>
      </c>
      <c r="C42" s="3037"/>
      <c r="D42" s="140" t="s">
        <v>2162</v>
      </c>
      <c r="E42" s="3040">
        <v>0</v>
      </c>
      <c r="F42" s="3041">
        <v>0</v>
      </c>
      <c r="G42" s="3041">
        <v>0</v>
      </c>
      <c r="H42" s="3041">
        <v>0</v>
      </c>
      <c r="I42" s="3051">
        <v>0</v>
      </c>
      <c r="J42" s="3052">
        <v>0</v>
      </c>
      <c r="K42" s="3043" t="s">
        <v>40</v>
      </c>
      <c r="L42" s="4066"/>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row>
    <row r="43" spans="1:255" ht="12.95" customHeight="1">
      <c r="B43" s="3038" t="s">
        <v>43</v>
      </c>
      <c r="C43" s="3037"/>
      <c r="D43" s="140" t="s">
        <v>2163</v>
      </c>
      <c r="E43" s="3040">
        <v>0</v>
      </c>
      <c r="F43" s="3041">
        <v>0</v>
      </c>
      <c r="G43" s="3041">
        <v>0</v>
      </c>
      <c r="H43" s="3041">
        <v>0</v>
      </c>
      <c r="I43" s="3051">
        <v>0</v>
      </c>
      <c r="J43" s="3046">
        <v>0</v>
      </c>
      <c r="K43" s="3043" t="s">
        <v>43</v>
      </c>
      <c r="L43" s="4066"/>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1"/>
      <c r="GI43" s="131"/>
      <c r="GJ43" s="131"/>
      <c r="GK43" s="131"/>
      <c r="GL43" s="131"/>
      <c r="GM43" s="131"/>
      <c r="GN43" s="131"/>
      <c r="GO43" s="131"/>
      <c r="GP43" s="131"/>
      <c r="GQ43" s="131"/>
      <c r="GR43" s="131"/>
      <c r="GS43" s="131"/>
      <c r="GT43" s="131"/>
      <c r="GU43" s="131"/>
      <c r="GV43" s="131"/>
      <c r="GW43" s="131"/>
      <c r="GX43" s="131"/>
      <c r="GY43" s="131"/>
      <c r="GZ43" s="131"/>
      <c r="HA43" s="131"/>
      <c r="HB43" s="131"/>
      <c r="HC43" s="131"/>
      <c r="HD43" s="131"/>
      <c r="HE43" s="131"/>
      <c r="HF43" s="131"/>
      <c r="HG43" s="131"/>
      <c r="HH43" s="131"/>
      <c r="HI43" s="131"/>
      <c r="HJ43" s="131"/>
      <c r="HK43" s="131"/>
      <c r="HL43" s="131"/>
      <c r="HM43" s="131"/>
      <c r="HN43" s="131"/>
      <c r="HO43" s="131"/>
      <c r="HP43" s="131"/>
      <c r="HQ43" s="131"/>
      <c r="HR43" s="131"/>
      <c r="HS43" s="131"/>
      <c r="HT43" s="131"/>
      <c r="HU43" s="131"/>
      <c r="HV43" s="131"/>
      <c r="HW43" s="131"/>
      <c r="HX43" s="131"/>
      <c r="HY43" s="131"/>
      <c r="HZ43" s="131"/>
      <c r="IA43" s="131"/>
      <c r="IB43" s="131"/>
      <c r="IC43" s="131"/>
      <c r="ID43" s="131"/>
      <c r="IE43" s="131"/>
      <c r="IF43" s="131"/>
      <c r="IG43" s="131"/>
      <c r="IH43" s="131"/>
      <c r="II43" s="131"/>
      <c r="IJ43" s="131"/>
      <c r="IK43" s="131"/>
      <c r="IL43" s="131"/>
      <c r="IM43" s="131"/>
      <c r="IN43" s="131"/>
      <c r="IO43" s="131"/>
      <c r="IP43" s="131"/>
      <c r="IQ43" s="131"/>
      <c r="IR43" s="131"/>
      <c r="IS43" s="131"/>
      <c r="IT43" s="131"/>
      <c r="IU43" s="131"/>
    </row>
    <row r="44" spans="1:255" ht="12.95" customHeight="1">
      <c r="B44" s="3038" t="s">
        <v>666</v>
      </c>
      <c r="C44" s="3037"/>
      <c r="D44" s="140" t="s">
        <v>2164</v>
      </c>
      <c r="E44" s="3040">
        <v>0</v>
      </c>
      <c r="F44" s="3041">
        <v>0</v>
      </c>
      <c r="G44" s="3041">
        <v>0</v>
      </c>
      <c r="H44" s="3041">
        <v>0</v>
      </c>
      <c r="I44" s="3041">
        <v>0</v>
      </c>
      <c r="J44" s="3042">
        <v>0</v>
      </c>
      <c r="K44" s="3043" t="s">
        <v>666</v>
      </c>
      <c r="L44" s="4066"/>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1"/>
      <c r="GI44" s="131"/>
      <c r="GJ44" s="131"/>
      <c r="GK44" s="131"/>
      <c r="GL44" s="131"/>
      <c r="GM44" s="131"/>
      <c r="GN44" s="131"/>
      <c r="GO44" s="131"/>
      <c r="GP44" s="131"/>
      <c r="GQ44" s="131"/>
      <c r="GR44" s="131"/>
      <c r="GS44" s="131"/>
      <c r="GT44" s="131"/>
      <c r="GU44" s="131"/>
      <c r="GV44" s="131"/>
      <c r="GW44" s="131"/>
      <c r="GX44" s="131"/>
      <c r="GY44" s="131"/>
      <c r="GZ44" s="131"/>
      <c r="HA44" s="131"/>
      <c r="HB44" s="131"/>
      <c r="HC44" s="131"/>
      <c r="HD44" s="131"/>
      <c r="HE44" s="131"/>
      <c r="HF44" s="131"/>
      <c r="HG44" s="131"/>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row>
    <row r="45" spans="1:255" ht="12.95" customHeight="1">
      <c r="B45" s="3038" t="s">
        <v>46</v>
      </c>
      <c r="C45" s="3037"/>
      <c r="D45" s="140" t="s">
        <v>2165</v>
      </c>
      <c r="E45" s="3040">
        <v>0</v>
      </c>
      <c r="F45" s="3041">
        <v>0</v>
      </c>
      <c r="G45" s="3041">
        <v>0</v>
      </c>
      <c r="H45" s="3041">
        <v>0</v>
      </c>
      <c r="I45" s="3041">
        <v>0</v>
      </c>
      <c r="J45" s="3042">
        <v>0</v>
      </c>
      <c r="K45" s="3043" t="s">
        <v>46</v>
      </c>
      <c r="L45" s="4066"/>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1"/>
      <c r="GI45" s="131"/>
      <c r="GJ45" s="131"/>
      <c r="GK45" s="131"/>
      <c r="GL45" s="131"/>
      <c r="GM45" s="131"/>
      <c r="GN45" s="131"/>
      <c r="GO45" s="131"/>
      <c r="GP45" s="131"/>
      <c r="GQ45" s="131"/>
      <c r="GR45" s="131"/>
      <c r="GS45" s="131"/>
      <c r="GT45" s="131"/>
      <c r="GU45" s="131"/>
      <c r="GV45" s="131"/>
      <c r="GW45" s="131"/>
      <c r="GX45" s="131"/>
      <c r="GY45" s="131"/>
      <c r="GZ45" s="131"/>
      <c r="HA45" s="131"/>
      <c r="HB45" s="131"/>
      <c r="HC45" s="131"/>
      <c r="HD45" s="131"/>
      <c r="HE45" s="131"/>
      <c r="HF45" s="131"/>
      <c r="HG45" s="131"/>
      <c r="HH45" s="131"/>
      <c r="HI45" s="131"/>
      <c r="HJ45" s="131"/>
      <c r="HK45" s="131"/>
      <c r="HL45" s="131"/>
      <c r="HM45" s="131"/>
      <c r="HN45" s="131"/>
      <c r="HO45" s="131"/>
      <c r="HP45" s="131"/>
      <c r="HQ45" s="131"/>
      <c r="HR45" s="131"/>
      <c r="HS45" s="131"/>
      <c r="HT45" s="131"/>
      <c r="HU45" s="131"/>
      <c r="HV45" s="131"/>
      <c r="HW45" s="131"/>
      <c r="HX45" s="131"/>
      <c r="HY45" s="131"/>
      <c r="HZ45" s="131"/>
      <c r="IA45" s="131"/>
      <c r="IB45" s="131"/>
      <c r="IC45" s="131"/>
      <c r="ID45" s="131"/>
      <c r="IE45" s="131"/>
      <c r="IF45" s="131"/>
      <c r="IG45" s="131"/>
      <c r="IH45" s="131"/>
      <c r="II45" s="131"/>
      <c r="IJ45" s="131"/>
      <c r="IK45" s="131"/>
      <c r="IL45" s="131"/>
      <c r="IM45" s="131"/>
      <c r="IN45" s="131"/>
      <c r="IO45" s="131"/>
      <c r="IP45" s="131"/>
      <c r="IQ45" s="131"/>
      <c r="IR45" s="131"/>
      <c r="IS45" s="131"/>
      <c r="IT45" s="131"/>
      <c r="IU45" s="131"/>
    </row>
    <row r="46" spans="1:255" ht="12.95" customHeight="1">
      <c r="B46" s="3038" t="s">
        <v>667</v>
      </c>
      <c r="C46" s="3038" t="s">
        <v>933</v>
      </c>
      <c r="D46" s="140" t="s">
        <v>2166</v>
      </c>
      <c r="E46" s="3040">
        <v>0</v>
      </c>
      <c r="F46" s="3041">
        <v>0</v>
      </c>
      <c r="G46" s="3041">
        <v>0</v>
      </c>
      <c r="H46" s="3041">
        <v>0</v>
      </c>
      <c r="I46" s="3041">
        <v>0</v>
      </c>
      <c r="J46" s="3042">
        <v>0</v>
      </c>
      <c r="K46" s="3043" t="s">
        <v>667</v>
      </c>
      <c r="L46" s="4066"/>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131"/>
      <c r="GE46" s="131"/>
      <c r="GF46" s="131"/>
      <c r="GG46" s="131"/>
      <c r="GH46" s="131"/>
      <c r="GI46" s="131"/>
      <c r="GJ46" s="131"/>
      <c r="GK46" s="131"/>
      <c r="GL46" s="131"/>
      <c r="GM46" s="131"/>
      <c r="GN46" s="131"/>
      <c r="GO46" s="131"/>
      <c r="GP46" s="131"/>
      <c r="GQ46" s="131"/>
      <c r="GR46" s="131"/>
      <c r="GS46" s="131"/>
      <c r="GT46" s="131"/>
      <c r="GU46" s="131"/>
      <c r="GV46" s="131"/>
      <c r="GW46" s="131"/>
      <c r="GX46" s="131"/>
      <c r="GY46" s="131"/>
      <c r="GZ46" s="131"/>
      <c r="HA46" s="131"/>
      <c r="HB46" s="131"/>
      <c r="HC46" s="131"/>
      <c r="HD46" s="131"/>
      <c r="HE46" s="131"/>
      <c r="HF46" s="131"/>
      <c r="HG46" s="131"/>
      <c r="HH46" s="131"/>
      <c r="HI46" s="131"/>
      <c r="HJ46" s="131"/>
      <c r="HK46" s="131"/>
      <c r="HL46" s="131"/>
      <c r="HM46" s="131"/>
      <c r="HN46" s="131"/>
      <c r="HO46" s="131"/>
      <c r="HP46" s="131"/>
      <c r="HQ46" s="131"/>
      <c r="HR46" s="131"/>
      <c r="HS46" s="131"/>
      <c r="HT46" s="131"/>
      <c r="HU46" s="131"/>
      <c r="HV46" s="131"/>
      <c r="HW46" s="131"/>
      <c r="HX46" s="131"/>
      <c r="HY46" s="131"/>
      <c r="HZ46" s="131"/>
      <c r="IA46" s="131"/>
      <c r="IB46" s="131"/>
      <c r="IC46" s="131"/>
      <c r="ID46" s="131"/>
      <c r="IE46" s="131"/>
      <c r="IF46" s="131"/>
      <c r="IG46" s="131"/>
      <c r="IH46" s="131"/>
      <c r="II46" s="131"/>
      <c r="IJ46" s="131"/>
      <c r="IK46" s="131"/>
      <c r="IL46" s="131"/>
      <c r="IM46" s="131"/>
      <c r="IN46" s="131"/>
      <c r="IO46" s="131"/>
      <c r="IP46" s="131"/>
      <c r="IQ46" s="131"/>
      <c r="IR46" s="131"/>
      <c r="IS46" s="131"/>
      <c r="IT46" s="131"/>
      <c r="IU46" s="131"/>
    </row>
    <row r="47" spans="1:255" ht="12.95" customHeight="1" thickBot="1">
      <c r="B47" s="3038" t="s">
        <v>668</v>
      </c>
      <c r="C47" s="3037"/>
      <c r="D47" s="140" t="s">
        <v>2167</v>
      </c>
      <c r="E47" s="3053">
        <f>E40+E46</f>
        <v>0</v>
      </c>
      <c r="F47" s="3054">
        <f>F40+F46</f>
        <v>17395</v>
      </c>
      <c r="G47" s="3054">
        <f>G40+G46</f>
        <v>71720</v>
      </c>
      <c r="H47" s="3054">
        <f>H40+H46</f>
        <v>320042</v>
      </c>
      <c r="I47" s="3054">
        <f>I40+I46</f>
        <v>33497</v>
      </c>
      <c r="J47" s="3055">
        <f>J46+J40</f>
        <v>77813</v>
      </c>
      <c r="K47" s="3043" t="s">
        <v>668</v>
      </c>
      <c r="L47" s="4067"/>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1"/>
      <c r="FJ47" s="131"/>
      <c r="FK47" s="131"/>
      <c r="FL47" s="131"/>
      <c r="FM47" s="131"/>
      <c r="FN47" s="131"/>
      <c r="FO47" s="131"/>
      <c r="FP47" s="131"/>
      <c r="FQ47" s="131"/>
      <c r="FR47" s="131"/>
      <c r="FS47" s="131"/>
      <c r="FT47" s="131"/>
      <c r="FU47" s="131"/>
      <c r="FV47" s="131"/>
      <c r="FW47" s="131"/>
      <c r="FX47" s="131"/>
      <c r="FY47" s="131"/>
      <c r="FZ47" s="131"/>
      <c r="GA47" s="131"/>
      <c r="GB47" s="131"/>
      <c r="GC47" s="131"/>
      <c r="GD47" s="131"/>
      <c r="GE47" s="131"/>
      <c r="GF47" s="131"/>
      <c r="GG47" s="131"/>
      <c r="GH47" s="131"/>
      <c r="GI47" s="131"/>
      <c r="GJ47" s="131"/>
      <c r="GK47" s="131"/>
      <c r="GL47" s="131"/>
      <c r="GM47" s="131"/>
      <c r="GN47" s="131"/>
      <c r="GO47" s="131"/>
      <c r="GP47" s="131"/>
      <c r="GQ47" s="131"/>
      <c r="GR47" s="131"/>
      <c r="GS47" s="131"/>
      <c r="GT47" s="131"/>
      <c r="GU47" s="131"/>
      <c r="GV47" s="131"/>
      <c r="GW47" s="131"/>
      <c r="GX47" s="131"/>
      <c r="GY47" s="131"/>
      <c r="GZ47" s="131"/>
      <c r="HA47" s="131"/>
      <c r="HB47" s="131"/>
      <c r="HC47" s="131"/>
      <c r="HD47" s="131"/>
      <c r="HE47" s="131"/>
      <c r="HF47" s="131"/>
      <c r="HG47" s="131"/>
      <c r="HH47" s="131"/>
      <c r="HI47" s="131"/>
      <c r="HJ47" s="131"/>
      <c r="HK47" s="131"/>
      <c r="HL47" s="131"/>
      <c r="HM47" s="131"/>
      <c r="HN47" s="131"/>
      <c r="HO47" s="131"/>
      <c r="HP47" s="131"/>
      <c r="HQ47" s="131"/>
      <c r="HR47" s="131"/>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row>
    <row r="48" spans="1:255" ht="9.9499999999999993" customHeight="1">
      <c r="A48" s="131"/>
      <c r="B48" s="131"/>
      <c r="C48" s="131"/>
      <c r="D48" s="131"/>
      <c r="E48" s="2002"/>
      <c r="F48" s="2002"/>
      <c r="G48" s="2002"/>
      <c r="H48" s="2002"/>
      <c r="I48" s="2002"/>
      <c r="J48" s="2002"/>
      <c r="K48" s="2002"/>
      <c r="L48" s="3024"/>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c r="GM48" s="131"/>
      <c r="GN48" s="131"/>
      <c r="GO48" s="131"/>
      <c r="GP48" s="131"/>
      <c r="GQ48" s="131"/>
      <c r="GR48" s="131"/>
      <c r="GS48" s="131"/>
      <c r="GT48" s="131"/>
      <c r="GU48" s="131"/>
      <c r="GV48" s="131"/>
      <c r="GW48" s="131"/>
      <c r="GX48" s="131"/>
      <c r="GY48" s="131"/>
      <c r="GZ48" s="131"/>
      <c r="HA48" s="131"/>
      <c r="HB48" s="131"/>
      <c r="HC48" s="131"/>
      <c r="HD48" s="131"/>
      <c r="HE48" s="131"/>
      <c r="HF48" s="131"/>
      <c r="HG48" s="131"/>
      <c r="HH48" s="131"/>
      <c r="HI48" s="131"/>
      <c r="HJ48" s="131"/>
      <c r="HK48" s="131"/>
      <c r="HL48" s="131"/>
      <c r="HM48" s="131"/>
      <c r="HN48" s="131"/>
      <c r="HO48" s="131"/>
      <c r="HP48" s="131"/>
      <c r="HQ48" s="131"/>
      <c r="HR48" s="131"/>
      <c r="HS48" s="131"/>
      <c r="HT48" s="131"/>
      <c r="HU48" s="131"/>
      <c r="HV48" s="131"/>
      <c r="HW48" s="131"/>
      <c r="HX48" s="131"/>
      <c r="HY48" s="131"/>
      <c r="HZ48" s="131"/>
      <c r="IA48" s="131"/>
      <c r="IB48" s="131"/>
      <c r="IC48" s="131"/>
      <c r="ID48" s="131"/>
      <c r="IE48" s="131"/>
      <c r="IF48" s="131"/>
      <c r="IG48" s="131"/>
      <c r="IH48" s="131"/>
      <c r="II48" s="131"/>
      <c r="IJ48" s="131"/>
      <c r="IK48" s="131"/>
      <c r="IL48" s="131"/>
      <c r="IM48" s="131"/>
      <c r="IN48" s="131"/>
      <c r="IO48" s="131"/>
      <c r="IP48" s="131"/>
      <c r="IQ48" s="131"/>
      <c r="IR48" s="131"/>
      <c r="IS48" s="131"/>
      <c r="IT48" s="131"/>
      <c r="IU48" s="131"/>
    </row>
    <row r="49" spans="1:255" ht="9.9499999999999993" customHeight="1">
      <c r="A49" s="3022"/>
      <c r="B49" s="131"/>
      <c r="C49" s="131"/>
      <c r="D49" s="131"/>
      <c r="E49" s="2002"/>
      <c r="F49" s="2002"/>
      <c r="G49" s="2002"/>
      <c r="H49" s="2002"/>
      <c r="I49" s="2002"/>
      <c r="J49" s="2002"/>
      <c r="K49" s="2002"/>
      <c r="L49" s="3024"/>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c r="GH49" s="131"/>
      <c r="GI49" s="131"/>
      <c r="GJ49" s="131"/>
      <c r="GK49" s="131"/>
      <c r="GL49" s="131"/>
      <c r="GM49" s="131"/>
      <c r="GN49" s="131"/>
      <c r="GO49" s="131"/>
      <c r="GP49" s="131"/>
      <c r="GQ49" s="131"/>
      <c r="GR49" s="131"/>
      <c r="GS49" s="131"/>
      <c r="GT49" s="131"/>
      <c r="GU49" s="131"/>
      <c r="GV49" s="131"/>
      <c r="GW49" s="131"/>
      <c r="GX49" s="131"/>
      <c r="GY49" s="131"/>
      <c r="GZ49" s="131"/>
      <c r="HA49" s="131"/>
      <c r="HB49" s="131"/>
      <c r="HC49" s="131"/>
      <c r="HD49" s="131"/>
      <c r="HE49" s="131"/>
      <c r="HF49" s="131"/>
      <c r="HG49" s="131"/>
      <c r="HH49" s="131"/>
      <c r="HI49" s="131"/>
      <c r="HJ49" s="131"/>
      <c r="HK49" s="131"/>
      <c r="HL49" s="131"/>
      <c r="HM49" s="131"/>
      <c r="HN49" s="131"/>
      <c r="HO49" s="131"/>
      <c r="HP49" s="131"/>
      <c r="HQ49" s="131"/>
      <c r="HR49" s="131"/>
      <c r="HS49" s="131"/>
      <c r="HT49" s="131"/>
      <c r="HU49" s="131"/>
      <c r="HV49" s="131"/>
      <c r="HW49" s="131"/>
      <c r="HX49" s="131"/>
      <c r="HY49" s="131"/>
      <c r="HZ49" s="131"/>
      <c r="IA49" s="131"/>
      <c r="IB49" s="131"/>
      <c r="IC49" s="131"/>
      <c r="ID49" s="131"/>
      <c r="IE49" s="131"/>
      <c r="IF49" s="131"/>
      <c r="IG49" s="131"/>
      <c r="IH49" s="131"/>
      <c r="II49" s="131"/>
      <c r="IJ49" s="131"/>
      <c r="IK49" s="131"/>
      <c r="IL49" s="131"/>
      <c r="IM49" s="131"/>
      <c r="IN49" s="131"/>
      <c r="IO49" s="131"/>
      <c r="IP49" s="131"/>
      <c r="IQ49" s="131"/>
      <c r="IR49" s="131"/>
      <c r="IS49" s="131"/>
      <c r="IT49" s="131"/>
      <c r="IU49" s="131"/>
    </row>
    <row r="50" spans="1:255" ht="9.9499999999999993" customHeight="1">
      <c r="A50" s="3022"/>
      <c r="B50" s="131"/>
      <c r="C50" s="131"/>
      <c r="D50" s="131"/>
      <c r="E50" s="2002"/>
      <c r="F50" s="2002"/>
      <c r="G50" s="2002"/>
      <c r="H50" s="2002"/>
      <c r="I50" s="2002"/>
      <c r="J50" s="2002"/>
      <c r="K50" s="2002"/>
      <c r="L50" s="3024"/>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row>
    <row r="51" spans="1:255" ht="9.9499999999999993" customHeight="1">
      <c r="A51" s="3022"/>
      <c r="B51" s="131"/>
      <c r="C51" s="131"/>
      <c r="D51" s="131"/>
      <c r="E51" s="2002"/>
      <c r="F51" s="2002"/>
      <c r="G51" s="2002"/>
      <c r="H51" s="2002"/>
      <c r="I51" s="2002"/>
      <c r="J51" s="2002"/>
      <c r="K51" s="2002"/>
      <c r="L51" s="3024"/>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row>
    <row r="52" spans="1:255" ht="9.9499999999999993" customHeight="1">
      <c r="A52" s="131"/>
      <c r="B52" s="131"/>
      <c r="C52" s="131"/>
      <c r="D52" s="131"/>
      <c r="E52" s="2002"/>
      <c r="F52" s="2002"/>
      <c r="G52" s="2002"/>
      <c r="H52" s="2002"/>
      <c r="I52" s="2002"/>
      <c r="J52" s="2002"/>
      <c r="K52" s="2002"/>
      <c r="L52" s="3024"/>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row>
    <row r="53" spans="1:255" ht="9.9499999999999993" customHeight="1">
      <c r="A53" s="131"/>
      <c r="B53" s="131"/>
      <c r="C53" s="131"/>
      <c r="D53" s="131"/>
      <c r="E53" s="2002"/>
      <c r="F53" s="2002"/>
      <c r="G53" s="2002"/>
      <c r="H53" s="2002"/>
      <c r="I53" s="2002"/>
      <c r="J53" s="2002"/>
      <c r="K53" s="2002"/>
      <c r="L53" s="3024"/>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row>
    <row r="54" spans="1:255" ht="9.9499999999999993" customHeight="1">
      <c r="A54" s="131"/>
      <c r="B54" s="131"/>
      <c r="C54" s="131"/>
      <c r="D54" s="131"/>
      <c r="E54" s="2002"/>
      <c r="F54" s="2002"/>
      <c r="G54" s="2002"/>
      <c r="H54" s="2002"/>
      <c r="I54" s="2002"/>
      <c r="J54" s="2002"/>
      <c r="K54" s="2002"/>
      <c r="L54" s="3024"/>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row>
    <row r="55" spans="1:255" ht="9.9499999999999993" customHeight="1">
      <c r="A55" s="131"/>
      <c r="B55" s="131"/>
      <c r="C55" s="131"/>
      <c r="D55" s="131"/>
      <c r="E55" s="2002"/>
      <c r="F55" s="2002"/>
      <c r="G55" s="2002"/>
      <c r="H55" s="2002"/>
      <c r="I55" s="2002"/>
      <c r="J55" s="2002"/>
      <c r="K55" s="2002"/>
      <c r="L55" s="3024"/>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row>
    <row r="56" spans="1:255" ht="9.9499999999999993" customHeight="1">
      <c r="A56" s="131"/>
      <c r="B56" s="131"/>
      <c r="C56" s="131"/>
      <c r="D56" s="131"/>
      <c r="E56" s="2002"/>
      <c r="F56" s="2002"/>
      <c r="G56" s="2002"/>
      <c r="H56" s="2002"/>
      <c r="I56" s="2002"/>
      <c r="J56" s="2002"/>
      <c r="K56" s="2002"/>
      <c r="L56" s="3024"/>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row>
    <row r="57" spans="1:255" ht="9.9499999999999993" customHeight="1">
      <c r="A57" s="131"/>
      <c r="B57" s="131"/>
      <c r="C57" s="131"/>
      <c r="D57" s="131"/>
      <c r="E57" s="2002"/>
      <c r="F57" s="2002"/>
      <c r="G57" s="2002"/>
      <c r="H57" s="2002"/>
      <c r="I57" s="2002"/>
      <c r="J57" s="2002"/>
      <c r="K57" s="2002"/>
      <c r="L57" s="3024"/>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row>
    <row r="58" spans="1:255" ht="9.9499999999999993" customHeight="1">
      <c r="A58" s="131"/>
      <c r="B58" s="131"/>
      <c r="C58" s="131"/>
      <c r="D58" s="131"/>
      <c r="E58" s="2002"/>
      <c r="F58" s="2002"/>
      <c r="G58" s="2002"/>
      <c r="H58" s="2002"/>
      <c r="I58" s="2002"/>
      <c r="J58" s="2002"/>
      <c r="K58" s="2002"/>
      <c r="L58" s="3024"/>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row>
    <row r="59" spans="1:255" ht="9.9499999999999993" customHeight="1">
      <c r="A59" s="131"/>
      <c r="B59" s="131"/>
      <c r="C59" s="131"/>
      <c r="D59" s="131"/>
      <c r="E59" s="2002"/>
      <c r="F59" s="2002"/>
      <c r="G59" s="2002"/>
      <c r="H59" s="2002"/>
      <c r="I59" s="2002"/>
      <c r="J59" s="2002"/>
      <c r="K59" s="2002"/>
      <c r="L59" s="3024"/>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row>
    <row r="60" spans="1:255" ht="9.9499999999999993" customHeight="1"/>
    <row r="61" spans="1:255" ht="9.9499999999999993" customHeight="1"/>
    <row r="62" spans="1:255" ht="9.9499999999999993" customHeight="1"/>
    <row r="63" spans="1:255" ht="9.9499999999999993" customHeight="1"/>
    <row r="64" spans="1:25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sheetData>
  <mergeCells count="3">
    <mergeCell ref="A1:A10"/>
    <mergeCell ref="L1:L14"/>
    <mergeCell ref="L34:L47"/>
  </mergeCells>
  <printOptions horizontalCentered="1" verticalCentered="1"/>
  <pageMargins left="1" right="1" top="0.5" bottom="0.5" header="0" footer="0"/>
  <pageSetup scale="59" fitToWidth="0"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zoomScaleNormal="100" zoomScaleSheetLayoutView="100" workbookViewId="0"/>
  </sheetViews>
  <sheetFormatPr defaultColWidth="0" defaultRowHeight="11.25" zeroHeight="1"/>
  <cols>
    <col min="1" max="1" width="3.33203125" style="108" customWidth="1"/>
    <col min="2" max="2" width="96.83203125" style="108" customWidth="1"/>
    <col min="3" max="3" width="4.83203125" style="108" customWidth="1"/>
    <col min="4" max="6" width="9.33203125" style="108" customWidth="1"/>
    <col min="7" max="16384" width="0" style="108" hidden="1"/>
  </cols>
  <sheetData>
    <row r="1" spans="1:4">
      <c r="A1" s="395">
        <v>54</v>
      </c>
      <c r="B1" s="455"/>
      <c r="C1" s="1088" t="s">
        <v>554</v>
      </c>
      <c r="D1" s="660"/>
    </row>
    <row r="2" spans="1:4">
      <c r="A2" s="399" t="s">
        <v>677</v>
      </c>
      <c r="B2" s="816"/>
      <c r="C2" s="654"/>
      <c r="D2" s="660"/>
    </row>
    <row r="3" spans="1:4">
      <c r="A3" s="468"/>
      <c r="B3" s="660"/>
      <c r="C3" s="661"/>
      <c r="D3" s="660"/>
    </row>
    <row r="4" spans="1:4">
      <c r="A4" s="468"/>
      <c r="B4" s="660"/>
      <c r="C4" s="661"/>
      <c r="D4" s="660"/>
    </row>
    <row r="5" spans="1:4">
      <c r="A5" s="468"/>
      <c r="B5" s="660"/>
      <c r="C5" s="661"/>
      <c r="D5" s="660"/>
    </row>
    <row r="6" spans="1:4">
      <c r="A6" s="468"/>
      <c r="B6" s="660"/>
      <c r="C6" s="661"/>
      <c r="D6" s="660"/>
    </row>
    <row r="7" spans="1:4">
      <c r="A7" s="468"/>
      <c r="B7" s="660"/>
      <c r="C7" s="661"/>
      <c r="D7" s="660"/>
    </row>
    <row r="8" spans="1:4">
      <c r="A8" s="468"/>
      <c r="B8" s="660"/>
      <c r="C8" s="661"/>
      <c r="D8" s="660"/>
    </row>
    <row r="9" spans="1:4">
      <c r="A9" s="468"/>
      <c r="B9" s="660"/>
      <c r="C9" s="661"/>
      <c r="D9" s="660"/>
    </row>
    <row r="10" spans="1:4">
      <c r="A10" s="468"/>
      <c r="B10" s="660"/>
      <c r="C10" s="661"/>
      <c r="D10" s="660"/>
    </row>
    <row r="11" spans="1:4">
      <c r="A11" s="4040" t="s">
        <v>1008</v>
      </c>
      <c r="B11" s="4041"/>
      <c r="C11" s="4042"/>
      <c r="D11" s="660"/>
    </row>
    <row r="12" spans="1:4">
      <c r="A12" s="468"/>
      <c r="B12" s="660"/>
      <c r="C12" s="661"/>
      <c r="D12" s="660"/>
    </row>
    <row r="13" spans="1:4">
      <c r="A13" s="468"/>
      <c r="B13" s="660"/>
      <c r="C13" s="661"/>
      <c r="D13" s="660"/>
    </row>
    <row r="14" spans="1:4">
      <c r="A14" s="468"/>
      <c r="B14" s="660"/>
      <c r="C14" s="661"/>
      <c r="D14" s="660"/>
    </row>
    <row r="15" spans="1:4">
      <c r="A15" s="468"/>
      <c r="B15" s="660"/>
      <c r="C15" s="661"/>
      <c r="D15" s="660"/>
    </row>
    <row r="16" spans="1:4">
      <c r="A16" s="468"/>
      <c r="B16" s="660"/>
      <c r="C16" s="661"/>
      <c r="D16" s="660"/>
    </row>
    <row r="17" spans="1:4">
      <c r="A17" s="468"/>
      <c r="B17" s="660"/>
      <c r="C17" s="661"/>
      <c r="D17" s="660"/>
    </row>
    <row r="18" spans="1:4">
      <c r="A18" s="468"/>
      <c r="B18" s="660"/>
      <c r="C18" s="661"/>
      <c r="D18" s="660"/>
    </row>
    <row r="19" spans="1:4">
      <c r="A19" s="468"/>
      <c r="B19" s="660"/>
      <c r="C19" s="661"/>
      <c r="D19" s="660"/>
    </row>
    <row r="20" spans="1:4">
      <c r="A20" s="468"/>
      <c r="B20" s="660"/>
      <c r="C20" s="661"/>
      <c r="D20" s="660"/>
    </row>
    <row r="21" spans="1:4" ht="11.25" customHeight="1">
      <c r="A21" s="468"/>
      <c r="B21" s="660"/>
      <c r="C21" s="661"/>
      <c r="D21" s="660"/>
    </row>
    <row r="22" spans="1:4" ht="11.25" customHeight="1">
      <c r="A22" s="468"/>
      <c r="B22" s="660"/>
      <c r="C22" s="661"/>
      <c r="D22" s="660"/>
    </row>
    <row r="23" spans="1:4" ht="11.25" customHeight="1">
      <c r="A23" s="468"/>
      <c r="B23" s="660"/>
      <c r="C23" s="661"/>
      <c r="D23" s="660"/>
    </row>
    <row r="24" spans="1:4" ht="11.25" customHeight="1">
      <c r="A24" s="468"/>
      <c r="B24" s="660"/>
      <c r="C24" s="661"/>
      <c r="D24" s="660"/>
    </row>
    <row r="25" spans="1:4" ht="10.5" customHeight="1">
      <c r="A25" s="468"/>
      <c r="B25" s="660"/>
      <c r="C25" s="661"/>
      <c r="D25" s="660"/>
    </row>
    <row r="26" spans="1:4" ht="11.25" customHeight="1">
      <c r="A26" s="468"/>
      <c r="B26" s="660"/>
      <c r="C26" s="661"/>
      <c r="D26" s="660"/>
    </row>
    <row r="27" spans="1:4" ht="11.25" customHeight="1">
      <c r="A27" s="468"/>
      <c r="B27" s="660"/>
      <c r="C27" s="661"/>
      <c r="D27" s="660"/>
    </row>
    <row r="28" spans="1:4" ht="11.25" customHeight="1">
      <c r="A28" s="468"/>
      <c r="B28" s="660"/>
      <c r="C28" s="661"/>
      <c r="D28" s="660"/>
    </row>
    <row r="29" spans="1:4" ht="11.25" customHeight="1">
      <c r="A29" s="468"/>
      <c r="B29" s="660"/>
      <c r="C29" s="661"/>
      <c r="D29" s="660"/>
    </row>
    <row r="30" spans="1:4">
      <c r="A30" s="468"/>
      <c r="B30" s="660"/>
      <c r="C30" s="661"/>
      <c r="D30" s="660"/>
    </row>
    <row r="31" spans="1:4">
      <c r="A31" s="468"/>
      <c r="B31" s="660"/>
      <c r="C31" s="661"/>
      <c r="D31" s="660"/>
    </row>
    <row r="32" spans="1:4">
      <c r="A32" s="468"/>
      <c r="B32" s="660"/>
      <c r="C32" s="661"/>
      <c r="D32" s="660"/>
    </row>
    <row r="33" spans="1:4">
      <c r="A33" s="468"/>
      <c r="B33" s="660"/>
      <c r="C33" s="661"/>
      <c r="D33" s="660"/>
    </row>
    <row r="34" spans="1:4">
      <c r="A34" s="468"/>
      <c r="B34" s="660"/>
      <c r="C34" s="661"/>
      <c r="D34" s="660"/>
    </row>
    <row r="35" spans="1:4">
      <c r="A35" s="468"/>
      <c r="B35" s="660"/>
      <c r="C35" s="661"/>
      <c r="D35" s="660"/>
    </row>
    <row r="36" spans="1:4">
      <c r="A36" s="468"/>
      <c r="B36" s="660"/>
      <c r="C36" s="661"/>
      <c r="D36" s="660"/>
    </row>
    <row r="37" spans="1:4">
      <c r="A37" s="468"/>
      <c r="B37" s="660"/>
      <c r="C37" s="661"/>
      <c r="D37" s="660"/>
    </row>
    <row r="38" spans="1:4">
      <c r="A38" s="468"/>
      <c r="B38" s="660"/>
      <c r="C38" s="661"/>
      <c r="D38" s="660"/>
    </row>
    <row r="39" spans="1:4">
      <c r="A39" s="468"/>
      <c r="B39" s="660"/>
      <c r="C39" s="661"/>
      <c r="D39" s="660"/>
    </row>
    <row r="40" spans="1:4">
      <c r="A40" s="468"/>
      <c r="B40" s="660"/>
      <c r="C40" s="661"/>
      <c r="D40" s="660"/>
    </row>
    <row r="41" spans="1:4">
      <c r="A41" s="468"/>
      <c r="B41" s="660"/>
      <c r="C41" s="661"/>
      <c r="D41" s="660"/>
    </row>
    <row r="42" spans="1:4">
      <c r="A42" s="468"/>
      <c r="B42" s="660"/>
      <c r="C42" s="661"/>
      <c r="D42" s="660"/>
    </row>
    <row r="43" spans="1:4">
      <c r="A43" s="468"/>
      <c r="B43" s="660"/>
      <c r="C43" s="661"/>
      <c r="D43" s="660"/>
    </row>
    <row r="44" spans="1:4">
      <c r="A44" s="468"/>
      <c r="B44" s="660"/>
      <c r="C44" s="661"/>
      <c r="D44" s="660"/>
    </row>
    <row r="45" spans="1:4">
      <c r="A45" s="468"/>
      <c r="B45" s="660"/>
      <c r="C45" s="661"/>
      <c r="D45" s="660"/>
    </row>
    <row r="46" spans="1:4">
      <c r="A46" s="468"/>
      <c r="B46" s="660"/>
      <c r="C46" s="661"/>
      <c r="D46" s="660"/>
    </row>
    <row r="47" spans="1:4">
      <c r="A47" s="468"/>
      <c r="B47" s="660"/>
      <c r="C47" s="661"/>
      <c r="D47" s="660"/>
    </row>
    <row r="48" spans="1:4">
      <c r="A48" s="468"/>
      <c r="B48" s="660"/>
      <c r="C48" s="661"/>
      <c r="D48" s="660"/>
    </row>
    <row r="49" spans="1:4">
      <c r="A49" s="468"/>
      <c r="B49" s="660"/>
      <c r="C49" s="661"/>
      <c r="D49" s="660"/>
    </row>
    <row r="50" spans="1:4">
      <c r="A50" s="468"/>
      <c r="B50" s="660"/>
      <c r="C50" s="661"/>
      <c r="D50" s="660"/>
    </row>
    <row r="51" spans="1:4">
      <c r="A51" s="468"/>
      <c r="B51" s="660"/>
      <c r="C51" s="661"/>
      <c r="D51" s="660"/>
    </row>
    <row r="52" spans="1:4">
      <c r="A52" s="468"/>
      <c r="B52" s="660"/>
      <c r="C52" s="661"/>
      <c r="D52" s="660"/>
    </row>
    <row r="53" spans="1:4">
      <c r="A53" s="468"/>
      <c r="B53" s="660"/>
      <c r="C53" s="661"/>
      <c r="D53" s="660"/>
    </row>
    <row r="54" spans="1:4">
      <c r="A54" s="468"/>
      <c r="B54" s="660"/>
      <c r="C54" s="661"/>
      <c r="D54" s="660"/>
    </row>
    <row r="55" spans="1:4">
      <c r="A55" s="468"/>
      <c r="B55" s="660"/>
      <c r="C55" s="661"/>
      <c r="D55" s="660"/>
    </row>
    <row r="56" spans="1:4">
      <c r="A56" s="468"/>
      <c r="B56" s="660"/>
      <c r="C56" s="661"/>
      <c r="D56" s="660"/>
    </row>
    <row r="57" spans="1:4">
      <c r="A57" s="468"/>
      <c r="B57" s="660"/>
      <c r="C57" s="661"/>
      <c r="D57" s="660"/>
    </row>
    <row r="58" spans="1:4">
      <c r="A58" s="468"/>
      <c r="B58" s="660"/>
      <c r="C58" s="661"/>
      <c r="D58" s="660"/>
    </row>
    <row r="59" spans="1:4">
      <c r="A59" s="468"/>
      <c r="B59" s="660"/>
      <c r="C59" s="661"/>
      <c r="D59" s="660"/>
    </row>
    <row r="60" spans="1:4">
      <c r="A60" s="468"/>
      <c r="B60" s="660"/>
      <c r="C60" s="661"/>
      <c r="D60" s="660"/>
    </row>
    <row r="61" spans="1:4">
      <c r="A61" s="468"/>
      <c r="B61" s="660"/>
      <c r="C61" s="661"/>
      <c r="D61" s="660"/>
    </row>
    <row r="62" spans="1:4">
      <c r="A62" s="468"/>
      <c r="B62" s="660"/>
      <c r="C62" s="661"/>
      <c r="D62" s="660"/>
    </row>
    <row r="63" spans="1:4">
      <c r="A63" s="468"/>
      <c r="B63" s="660"/>
      <c r="C63" s="661"/>
      <c r="D63" s="660"/>
    </row>
    <row r="64" spans="1:4">
      <c r="A64" s="468"/>
      <c r="B64" s="660"/>
      <c r="C64" s="661"/>
      <c r="D64" s="660"/>
    </row>
    <row r="65" spans="1:4">
      <c r="A65" s="468"/>
      <c r="B65" s="660"/>
      <c r="C65" s="661"/>
      <c r="D65" s="660"/>
    </row>
    <row r="66" spans="1:4">
      <c r="A66" s="468"/>
      <c r="B66" s="660"/>
      <c r="C66" s="661"/>
      <c r="D66" s="660"/>
    </row>
    <row r="67" spans="1:4">
      <c r="A67" s="457"/>
      <c r="B67" s="453"/>
      <c r="C67" s="813"/>
    </row>
    <row r="68" spans="1:4">
      <c r="A68" s="457"/>
      <c r="B68" s="453"/>
      <c r="C68" s="813"/>
    </row>
    <row r="69" spans="1:4">
      <c r="A69" s="817"/>
      <c r="B69" s="408"/>
      <c r="C69" s="818"/>
    </row>
    <row r="70" spans="1:4">
      <c r="C70" s="456" t="s">
        <v>165</v>
      </c>
    </row>
    <row r="71" spans="1:4"/>
    <row r="72" spans="1:4"/>
    <row r="73" spans="1:4"/>
    <row r="74" spans="1:4"/>
    <row r="75" spans="1:4"/>
    <row r="76" spans="1:4"/>
    <row r="77" spans="1:4"/>
    <row r="78" spans="1:4"/>
    <row r="79" spans="1:4"/>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1">
    <mergeCell ref="A11:C11"/>
  </mergeCells>
  <printOptions horizontalCentered="1" verticalCentered="1"/>
  <pageMargins left="1" right="1" top="0.5" bottom="0.5" header="0" footer="0"/>
  <pageSetup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view="pageBreakPreview" zoomScale="90" zoomScaleNormal="100" zoomScaleSheetLayoutView="90" workbookViewId="0"/>
  </sheetViews>
  <sheetFormatPr defaultColWidth="0" defaultRowHeight="11.25" zeroHeight="1"/>
  <cols>
    <col min="1" max="1" width="2.83203125" style="108" customWidth="1"/>
    <col min="2" max="2" width="98" style="108" customWidth="1"/>
    <col min="3" max="3" width="3.33203125" style="108" customWidth="1"/>
    <col min="4" max="4" width="9.33203125" style="108" customWidth="1"/>
    <col min="5" max="16384" width="0" style="108" hidden="1"/>
  </cols>
  <sheetData>
    <row r="1" spans="1:3" ht="12" customHeight="1">
      <c r="A1" s="395" t="s">
        <v>2168</v>
      </c>
      <c r="B1" s="453"/>
      <c r="C1" s="1088">
        <v>55</v>
      </c>
    </row>
    <row r="2" spans="1:3" ht="12" customHeight="1">
      <c r="A2" s="1488" t="s">
        <v>2169</v>
      </c>
      <c r="B2" s="1489"/>
      <c r="C2" s="1490"/>
    </row>
    <row r="3" spans="1:3" ht="12" customHeight="1">
      <c r="A3" s="443"/>
      <c r="B3" s="416"/>
      <c r="C3" s="676"/>
    </row>
    <row r="4" spans="1:3" ht="12" customHeight="1">
      <c r="A4" s="485" t="s">
        <v>384</v>
      </c>
      <c r="B4" s="416" t="s">
        <v>2101</v>
      </c>
      <c r="C4" s="676"/>
    </row>
    <row r="5" spans="1:3" ht="12" customHeight="1">
      <c r="A5" s="485" t="s">
        <v>385</v>
      </c>
      <c r="B5" s="416" t="s">
        <v>2170</v>
      </c>
      <c r="C5" s="676"/>
    </row>
    <row r="6" spans="1:3" ht="12" customHeight="1">
      <c r="A6" s="1491"/>
      <c r="B6" s="416" t="s">
        <v>2171</v>
      </c>
      <c r="C6" s="676"/>
    </row>
    <row r="7" spans="1:3" ht="12" customHeight="1">
      <c r="A7" s="485" t="s">
        <v>386</v>
      </c>
      <c r="B7" s="416" t="s">
        <v>2172</v>
      </c>
      <c r="C7" s="676"/>
    </row>
    <row r="8" spans="1:3" ht="12" customHeight="1">
      <c r="A8" s="443"/>
      <c r="B8" s="416" t="s">
        <v>2173</v>
      </c>
      <c r="C8" s="676"/>
    </row>
    <row r="9" spans="1:3" ht="12" customHeight="1">
      <c r="A9" s="443"/>
      <c r="B9" s="416" t="s">
        <v>2174</v>
      </c>
      <c r="C9" s="676"/>
    </row>
    <row r="10" spans="1:3" ht="12" customHeight="1">
      <c r="A10" s="443"/>
      <c r="B10" s="416" t="s">
        <v>2175</v>
      </c>
      <c r="C10" s="676"/>
    </row>
    <row r="11" spans="1:3" ht="12" customHeight="1">
      <c r="A11" s="443"/>
      <c r="B11" s="416" t="s">
        <v>2176</v>
      </c>
      <c r="C11" s="676"/>
    </row>
    <row r="12" spans="1:3" ht="12" customHeight="1">
      <c r="A12" s="443"/>
      <c r="B12" s="416" t="s">
        <v>2177</v>
      </c>
      <c r="C12" s="676"/>
    </row>
    <row r="13" spans="1:3" ht="12" customHeight="1">
      <c r="A13" s="443"/>
      <c r="B13" s="416" t="s">
        <v>2178</v>
      </c>
      <c r="C13" s="676"/>
    </row>
    <row r="14" spans="1:3" ht="12" customHeight="1">
      <c r="A14" s="443"/>
      <c r="B14" s="416" t="s">
        <v>2179</v>
      </c>
      <c r="C14" s="676"/>
    </row>
    <row r="15" spans="1:3" ht="12" customHeight="1">
      <c r="A15" s="443"/>
      <c r="B15" s="416" t="s">
        <v>2180</v>
      </c>
      <c r="C15" s="676"/>
    </row>
    <row r="16" spans="1:3" ht="12" customHeight="1">
      <c r="A16" s="443"/>
      <c r="B16" s="416" t="s">
        <v>2181</v>
      </c>
      <c r="C16" s="676"/>
    </row>
    <row r="17" spans="1:3" ht="12" customHeight="1">
      <c r="A17" s="443"/>
      <c r="B17" s="416" t="s">
        <v>2182</v>
      </c>
      <c r="C17" s="676"/>
    </row>
    <row r="18" spans="1:3" ht="12" customHeight="1">
      <c r="A18" s="443"/>
      <c r="B18" s="416" t="s">
        <v>2183</v>
      </c>
      <c r="C18" s="676"/>
    </row>
    <row r="19" spans="1:3" ht="12" customHeight="1">
      <c r="A19" s="443"/>
      <c r="B19" s="416" t="s">
        <v>2184</v>
      </c>
      <c r="C19" s="676"/>
    </row>
    <row r="20" spans="1:3" ht="12" customHeight="1">
      <c r="A20" s="485" t="s">
        <v>387</v>
      </c>
      <c r="B20" s="416" t="s">
        <v>2185</v>
      </c>
      <c r="C20" s="676"/>
    </row>
    <row r="21" spans="1:3" ht="12" customHeight="1">
      <c r="A21" s="1491"/>
      <c r="B21" s="416" t="s">
        <v>2186</v>
      </c>
      <c r="C21" s="676"/>
    </row>
    <row r="22" spans="1:3" ht="12" customHeight="1">
      <c r="A22" s="443"/>
      <c r="B22" s="416" t="s">
        <v>2187</v>
      </c>
      <c r="C22" s="676"/>
    </row>
    <row r="23" spans="1:3" ht="12" customHeight="1">
      <c r="A23" s="443"/>
      <c r="B23" s="416" t="s">
        <v>2188</v>
      </c>
      <c r="C23" s="676"/>
    </row>
    <row r="24" spans="1:3" ht="12" customHeight="1">
      <c r="A24" s="443"/>
      <c r="B24" s="416" t="s">
        <v>2189</v>
      </c>
      <c r="C24" s="676"/>
    </row>
    <row r="25" spans="1:3" ht="12" customHeight="1">
      <c r="A25" s="443"/>
      <c r="B25" s="416" t="s">
        <v>2178</v>
      </c>
      <c r="C25" s="676"/>
    </row>
    <row r="26" spans="1:3" ht="12" customHeight="1">
      <c r="A26" s="443"/>
      <c r="B26" s="416" t="s">
        <v>2179</v>
      </c>
      <c r="C26" s="676"/>
    </row>
    <row r="27" spans="1:3" ht="12" customHeight="1">
      <c r="A27" s="443"/>
      <c r="B27" s="416" t="s">
        <v>2190</v>
      </c>
      <c r="C27" s="676"/>
    </row>
    <row r="28" spans="1:3" ht="12" customHeight="1">
      <c r="A28" s="485" t="s">
        <v>388</v>
      </c>
      <c r="B28" s="416" t="s">
        <v>2191</v>
      </c>
      <c r="C28" s="676"/>
    </row>
    <row r="29" spans="1:3" ht="12" customHeight="1">
      <c r="A29" s="443"/>
      <c r="B29" s="416" t="s">
        <v>2192</v>
      </c>
      <c r="C29" s="676"/>
    </row>
    <row r="30" spans="1:3" ht="12" customHeight="1">
      <c r="A30" s="485" t="s">
        <v>389</v>
      </c>
      <c r="B30" s="416" t="s">
        <v>2193</v>
      </c>
      <c r="C30" s="676"/>
    </row>
    <row r="31" spans="1:3" ht="12" customHeight="1">
      <c r="A31" s="443"/>
      <c r="B31" s="416" t="s">
        <v>2194</v>
      </c>
      <c r="C31" s="676"/>
    </row>
    <row r="32" spans="1:3" ht="12" customHeight="1">
      <c r="A32" s="443"/>
      <c r="B32" s="416" t="s">
        <v>2195</v>
      </c>
      <c r="C32" s="676"/>
    </row>
    <row r="33" spans="1:3" ht="12" customHeight="1">
      <c r="A33" s="443"/>
      <c r="B33" s="416" t="s">
        <v>2196</v>
      </c>
      <c r="C33" s="676"/>
    </row>
    <row r="34" spans="1:3" ht="12" customHeight="1">
      <c r="A34" s="443"/>
      <c r="B34" s="416" t="s">
        <v>2197</v>
      </c>
      <c r="C34" s="676"/>
    </row>
    <row r="35" spans="1:3" ht="12" customHeight="1">
      <c r="A35" s="443"/>
      <c r="B35" s="416" t="s">
        <v>2198</v>
      </c>
      <c r="C35" s="676"/>
    </row>
    <row r="36" spans="1:3" ht="12" customHeight="1">
      <c r="A36" s="443"/>
      <c r="B36" s="416" t="s">
        <v>2199</v>
      </c>
      <c r="C36" s="676"/>
    </row>
    <row r="37" spans="1:3" ht="12" customHeight="1">
      <c r="A37" s="443"/>
      <c r="B37" s="416" t="s">
        <v>2200</v>
      </c>
      <c r="C37" s="676"/>
    </row>
    <row r="38" spans="1:3" ht="12" customHeight="1">
      <c r="A38" s="485" t="s">
        <v>390</v>
      </c>
      <c r="B38" s="416" t="s">
        <v>2201</v>
      </c>
      <c r="C38" s="676"/>
    </row>
    <row r="39" spans="1:3" ht="12" customHeight="1">
      <c r="A39" s="443"/>
      <c r="B39" s="416" t="s">
        <v>2202</v>
      </c>
      <c r="C39" s="676"/>
    </row>
    <row r="40" spans="1:3" ht="12" customHeight="1">
      <c r="A40" s="443"/>
      <c r="B40" s="416" t="s">
        <v>2203</v>
      </c>
      <c r="C40" s="676"/>
    </row>
    <row r="41" spans="1:3" ht="12" customHeight="1">
      <c r="A41" s="443"/>
      <c r="B41" s="416" t="s">
        <v>2204</v>
      </c>
      <c r="C41" s="676"/>
    </row>
    <row r="42" spans="1:3" ht="12" customHeight="1">
      <c r="A42" s="443"/>
      <c r="B42" s="416" t="s">
        <v>2205</v>
      </c>
      <c r="C42" s="676"/>
    </row>
    <row r="43" spans="1:3" ht="12" customHeight="1">
      <c r="A43" s="443"/>
      <c r="B43" s="416" t="s">
        <v>2206</v>
      </c>
      <c r="C43" s="676"/>
    </row>
    <row r="44" spans="1:3" ht="12" customHeight="1">
      <c r="A44" s="443"/>
      <c r="B44" s="416" t="s">
        <v>2207</v>
      </c>
      <c r="C44" s="676"/>
    </row>
    <row r="45" spans="1:3" ht="12" customHeight="1">
      <c r="A45" s="443"/>
      <c r="B45" s="416" t="s">
        <v>2208</v>
      </c>
      <c r="C45" s="676"/>
    </row>
    <row r="46" spans="1:3" ht="12" customHeight="1">
      <c r="A46" s="485" t="s">
        <v>391</v>
      </c>
      <c r="B46" s="416" t="s">
        <v>2209</v>
      </c>
      <c r="C46" s="676"/>
    </row>
    <row r="47" spans="1:3" ht="12" customHeight="1">
      <c r="A47" s="443"/>
      <c r="B47" s="416" t="s">
        <v>2210</v>
      </c>
      <c r="C47" s="676"/>
    </row>
    <row r="48" spans="1:3" ht="12" customHeight="1">
      <c r="A48" s="443"/>
      <c r="B48" s="416" t="s">
        <v>2211</v>
      </c>
      <c r="C48" s="676"/>
    </row>
    <row r="49" spans="1:3" ht="12" customHeight="1">
      <c r="A49" s="483"/>
      <c r="B49" s="484"/>
      <c r="C49" s="676"/>
    </row>
    <row r="50" spans="1:3" ht="12" customHeight="1">
      <c r="A50" s="443"/>
      <c r="B50" s="416"/>
      <c r="C50" s="676"/>
    </row>
    <row r="51" spans="1:3" ht="12" customHeight="1">
      <c r="A51" s="443"/>
      <c r="B51" s="416"/>
      <c r="C51" s="676"/>
    </row>
    <row r="52" spans="1:3" ht="12" customHeight="1">
      <c r="A52" s="443"/>
      <c r="B52" s="416"/>
      <c r="C52" s="676"/>
    </row>
    <row r="53" spans="1:3" ht="12" customHeight="1">
      <c r="A53" s="443"/>
      <c r="B53" s="416"/>
      <c r="C53" s="676"/>
    </row>
    <row r="54" spans="1:3" ht="12" customHeight="1">
      <c r="A54" s="443"/>
      <c r="B54" s="416"/>
      <c r="C54" s="676"/>
    </row>
    <row r="55" spans="1:3" ht="12" customHeight="1">
      <c r="A55" s="443"/>
      <c r="B55" s="416"/>
      <c r="C55" s="676"/>
    </row>
    <row r="56" spans="1:3" ht="12" customHeight="1">
      <c r="A56" s="443"/>
      <c r="B56" s="416"/>
      <c r="C56" s="676"/>
    </row>
    <row r="57" spans="1:3" ht="12" customHeight="1">
      <c r="A57" s="443"/>
      <c r="B57" s="416"/>
      <c r="C57" s="676"/>
    </row>
    <row r="58" spans="1:3" ht="12" customHeight="1">
      <c r="A58" s="443"/>
      <c r="B58" s="416"/>
      <c r="C58" s="676"/>
    </row>
    <row r="59" spans="1:3" ht="12" customHeight="1">
      <c r="A59" s="443"/>
      <c r="B59" s="416"/>
      <c r="C59" s="676"/>
    </row>
    <row r="60" spans="1:3" ht="12" customHeight="1">
      <c r="A60" s="443"/>
      <c r="B60" s="416"/>
      <c r="C60" s="676"/>
    </row>
    <row r="61" spans="1:3" ht="12" customHeight="1">
      <c r="A61" s="443"/>
      <c r="B61" s="416"/>
      <c r="C61" s="676"/>
    </row>
    <row r="62" spans="1:3" ht="12" customHeight="1">
      <c r="A62" s="443"/>
      <c r="B62" s="416"/>
      <c r="C62" s="676"/>
    </row>
    <row r="63" spans="1:3" ht="12" customHeight="1">
      <c r="A63" s="443"/>
      <c r="B63" s="416"/>
      <c r="C63" s="676"/>
    </row>
    <row r="64" spans="1:3" ht="12" customHeight="1">
      <c r="A64" s="443"/>
      <c r="B64" s="416"/>
      <c r="C64" s="676"/>
    </row>
    <row r="65" spans="1:3" ht="12" customHeight="1">
      <c r="A65" s="440"/>
      <c r="B65" s="1121"/>
      <c r="C65" s="1492"/>
    </row>
    <row r="66" spans="1:3" ht="12" customHeight="1">
      <c r="A66" s="395" t="s">
        <v>165</v>
      </c>
    </row>
    <row r="67" spans="1:3"/>
    <row r="68" spans="1:3"/>
  </sheetData>
  <printOptions horizontalCentered="1" verticalCentered="1"/>
  <pageMargins left="1" right="1" top="0.5" bottom="0.5" header="0" footer="0"/>
  <pageSetup scale="8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Zeros="0" view="pageBreakPreview" zoomScale="90" zoomScaleNormal="100" zoomScaleSheetLayoutView="90" workbookViewId="0">
      <selection activeCell="A51" sqref="A51"/>
    </sheetView>
  </sheetViews>
  <sheetFormatPr defaultColWidth="0" defaultRowHeight="11.25" customHeight="1" zeroHeight="1"/>
  <cols>
    <col min="1" max="1" width="4.5" style="2532" customWidth="1"/>
    <col min="2" max="2" width="6.5" style="2532" customWidth="1"/>
    <col min="3" max="3" width="36.1640625" style="2532" customWidth="1"/>
    <col min="4" max="7" width="12.83203125" style="2532" customWidth="1"/>
    <col min="8" max="8" width="5.33203125" style="2532" customWidth="1"/>
    <col min="9" max="9" width="6.1640625" style="2532" customWidth="1"/>
    <col min="10" max="10" width="7.83203125" style="2532" customWidth="1"/>
    <col min="11" max="15" width="16.83203125" style="2532" customWidth="1"/>
    <col min="16" max="16" width="5.1640625" style="2532" customWidth="1"/>
    <col min="17" max="17" width="9.33203125" style="2532" customWidth="1"/>
    <col min="18" max="16384" width="0" style="2532" hidden="1"/>
  </cols>
  <sheetData>
    <row r="1" spans="1:17" ht="12" customHeight="1">
      <c r="A1" s="3057">
        <v>56</v>
      </c>
      <c r="B1" s="3058"/>
      <c r="C1" s="2151"/>
      <c r="D1" s="2151"/>
      <c r="E1" s="3059"/>
      <c r="H1" s="3060" t="s">
        <v>2168</v>
      </c>
      <c r="I1" s="3057" t="s">
        <v>2168</v>
      </c>
      <c r="J1" s="2151"/>
      <c r="K1" s="2151"/>
      <c r="L1" s="3061"/>
      <c r="N1" s="2151"/>
      <c r="O1" s="2151"/>
      <c r="P1" s="3060">
        <v>57</v>
      </c>
    </row>
    <row r="2" spans="1:17" ht="12" customHeight="1">
      <c r="A2" s="3062" t="s">
        <v>2212</v>
      </c>
      <c r="B2" s="3063"/>
      <c r="C2" s="3063"/>
      <c r="D2" s="3063"/>
      <c r="E2" s="3063"/>
      <c r="F2" s="3063"/>
      <c r="G2" s="3063"/>
      <c r="H2" s="3064"/>
      <c r="I2" s="3062" t="s">
        <v>2213</v>
      </c>
      <c r="J2" s="3063"/>
      <c r="K2" s="3063"/>
      <c r="L2" s="3063"/>
      <c r="M2" s="3063"/>
      <c r="N2" s="3063"/>
      <c r="O2" s="3063"/>
      <c r="P2" s="3064"/>
    </row>
    <row r="3" spans="1:17" ht="12" customHeight="1">
      <c r="A3" s="3065" t="s">
        <v>705</v>
      </c>
      <c r="B3" s="3066"/>
      <c r="C3" s="3066"/>
      <c r="D3" s="3066"/>
      <c r="E3" s="3066"/>
      <c r="F3" s="3066"/>
      <c r="G3" s="3066"/>
      <c r="H3" s="3067"/>
      <c r="I3" s="3068"/>
      <c r="J3" s="3069"/>
      <c r="K3" s="3069"/>
      <c r="L3" s="3069"/>
      <c r="M3" s="3069"/>
      <c r="N3" s="3069"/>
      <c r="O3" s="3069"/>
      <c r="P3" s="3070"/>
    </row>
    <row r="4" spans="1:17" ht="12" customHeight="1">
      <c r="A4" s="3071"/>
      <c r="B4" s="2122"/>
      <c r="C4" s="2122"/>
      <c r="D4" s="2122"/>
      <c r="E4" s="3072" t="s">
        <v>1217</v>
      </c>
      <c r="F4" s="3073"/>
      <c r="G4" s="2122" t="s">
        <v>1483</v>
      </c>
      <c r="H4" s="3074"/>
      <c r="I4" s="3071"/>
      <c r="J4" s="2121"/>
      <c r="K4" s="2121"/>
      <c r="L4" s="3072" t="s">
        <v>2214</v>
      </c>
      <c r="M4" s="3073"/>
      <c r="N4" s="3072" t="s">
        <v>2215</v>
      </c>
      <c r="O4" s="3073"/>
      <c r="P4" s="3075"/>
    </row>
    <row r="5" spans="1:17" ht="12" customHeight="1">
      <c r="A5" s="3071" t="s">
        <v>636</v>
      </c>
      <c r="B5" s="2122" t="s">
        <v>778</v>
      </c>
      <c r="C5" s="2122" t="s">
        <v>2216</v>
      </c>
      <c r="D5" s="2122" t="s">
        <v>2217</v>
      </c>
      <c r="E5" s="2122" t="s">
        <v>2218</v>
      </c>
      <c r="F5" s="2122" t="s">
        <v>2219</v>
      </c>
      <c r="G5" s="2122" t="s">
        <v>2220</v>
      </c>
      <c r="H5" s="3074" t="s">
        <v>636</v>
      </c>
      <c r="I5" s="3071" t="s">
        <v>636</v>
      </c>
      <c r="J5" s="2122" t="s">
        <v>778</v>
      </c>
      <c r="K5" s="2122" t="s">
        <v>2221</v>
      </c>
      <c r="L5" s="2122" t="s">
        <v>2218</v>
      </c>
      <c r="M5" s="2122" t="s">
        <v>2219</v>
      </c>
      <c r="N5" s="2122" t="s">
        <v>2218</v>
      </c>
      <c r="O5" s="2122" t="s">
        <v>2219</v>
      </c>
      <c r="P5" s="3074" t="s">
        <v>636</v>
      </c>
    </row>
    <row r="6" spans="1:17" ht="12" customHeight="1">
      <c r="A6" s="3076" t="s">
        <v>639</v>
      </c>
      <c r="B6" s="2122" t="s">
        <v>782</v>
      </c>
      <c r="C6" s="2122"/>
      <c r="D6" s="2122" t="s">
        <v>2222</v>
      </c>
      <c r="E6" s="2122"/>
      <c r="F6" s="2122" t="s">
        <v>2223</v>
      </c>
      <c r="G6" s="2122" t="s">
        <v>1488</v>
      </c>
      <c r="H6" s="3076" t="s">
        <v>639</v>
      </c>
      <c r="I6" s="3076" t="s">
        <v>639</v>
      </c>
      <c r="J6" s="2122" t="s">
        <v>782</v>
      </c>
      <c r="K6" s="2122" t="s">
        <v>2117</v>
      </c>
      <c r="L6" s="2122"/>
      <c r="M6" s="2122" t="s">
        <v>2223</v>
      </c>
      <c r="N6" s="2122"/>
      <c r="O6" s="2122" t="s">
        <v>2223</v>
      </c>
      <c r="P6" s="3076" t="s">
        <v>639</v>
      </c>
    </row>
    <row r="7" spans="1:17" ht="12" customHeight="1" thickBot="1">
      <c r="A7" s="3077"/>
      <c r="B7" s="3078"/>
      <c r="C7" s="3078" t="s">
        <v>648</v>
      </c>
      <c r="D7" s="2122" t="s">
        <v>649</v>
      </c>
      <c r="E7" s="2122" t="s">
        <v>650</v>
      </c>
      <c r="F7" s="2122" t="s">
        <v>651</v>
      </c>
      <c r="G7" s="2122" t="s">
        <v>652</v>
      </c>
      <c r="H7" s="3079"/>
      <c r="I7" s="3077"/>
      <c r="J7" s="3078"/>
      <c r="K7" s="2122" t="s">
        <v>653</v>
      </c>
      <c r="L7" s="2122" t="s">
        <v>1083</v>
      </c>
      <c r="M7" s="2122" t="s">
        <v>1084</v>
      </c>
      <c r="N7" s="2122" t="s">
        <v>1358</v>
      </c>
      <c r="O7" s="2122" t="s">
        <v>1359</v>
      </c>
      <c r="P7" s="3079"/>
    </row>
    <row r="8" spans="1:17" ht="12" customHeight="1">
      <c r="A8" s="3071"/>
      <c r="B8" s="3080"/>
      <c r="C8" s="3081" t="s">
        <v>2009</v>
      </c>
      <c r="D8" s="3082"/>
      <c r="E8" s="3083"/>
      <c r="F8" s="3083"/>
      <c r="G8" s="3084"/>
      <c r="H8" s="3085"/>
      <c r="I8" s="3086"/>
      <c r="J8" s="3081"/>
      <c r="K8" s="3087"/>
      <c r="L8" s="3088"/>
      <c r="M8" s="3088"/>
      <c r="N8" s="3088"/>
      <c r="O8" s="3089"/>
      <c r="P8" s="3085"/>
    </row>
    <row r="9" spans="1:17" ht="12" customHeight="1">
      <c r="A9" s="3077">
        <v>1</v>
      </c>
      <c r="B9" s="3090"/>
      <c r="C9" s="3091" t="s">
        <v>2224</v>
      </c>
      <c r="D9" s="3092"/>
      <c r="E9" s="3093"/>
      <c r="F9" s="3094">
        <v>0</v>
      </c>
      <c r="G9" s="3095"/>
      <c r="H9" s="3096">
        <v>1</v>
      </c>
      <c r="I9" s="3077">
        <v>1</v>
      </c>
      <c r="J9" s="3091"/>
      <c r="K9" s="3097"/>
      <c r="L9" s="3094"/>
      <c r="M9" s="3094">
        <v>0</v>
      </c>
      <c r="N9" s="3094"/>
      <c r="O9" s="1493">
        <v>0</v>
      </c>
      <c r="P9" s="3096">
        <v>1</v>
      </c>
    </row>
    <row r="10" spans="1:17" ht="12" customHeight="1">
      <c r="A10" s="3077">
        <v>2</v>
      </c>
      <c r="B10" s="3090"/>
      <c r="C10" s="3091" t="s">
        <v>2225</v>
      </c>
      <c r="D10" s="3092">
        <f>598243+122532</f>
        <v>720775</v>
      </c>
      <c r="E10" s="3093">
        <f>463758+24613</f>
        <v>488371</v>
      </c>
      <c r="F10" s="3093">
        <v>35071</v>
      </c>
      <c r="G10" s="3095">
        <f>-25532-15712</f>
        <v>-41244</v>
      </c>
      <c r="H10" s="3096">
        <v>2</v>
      </c>
      <c r="I10" s="3077">
        <v>2</v>
      </c>
      <c r="J10" s="3091"/>
      <c r="K10" s="3097">
        <f>259983</f>
        <v>259983</v>
      </c>
      <c r="L10" s="3094">
        <f>6511968+1299451</f>
        <v>7811419</v>
      </c>
      <c r="M10" s="3094">
        <v>583241</v>
      </c>
      <c r="N10" s="3094">
        <f>1408069+660211</f>
        <v>2068280</v>
      </c>
      <c r="O10" s="1493">
        <v>225344</v>
      </c>
      <c r="P10" s="3096">
        <v>2</v>
      </c>
    </row>
    <row r="11" spans="1:17" ht="12" customHeight="1">
      <c r="A11" s="3077">
        <v>3</v>
      </c>
      <c r="B11" s="3090"/>
      <c r="C11" s="3091" t="s">
        <v>2226</v>
      </c>
      <c r="D11" s="3092"/>
      <c r="E11" s="3094">
        <v>0</v>
      </c>
      <c r="F11" s="3094">
        <v>0</v>
      </c>
      <c r="G11" s="1493">
        <v>0</v>
      </c>
      <c r="H11" s="3096">
        <v>3</v>
      </c>
      <c r="I11" s="3077">
        <v>3</v>
      </c>
      <c r="J11" s="3091"/>
      <c r="K11" s="3097"/>
      <c r="L11" s="3094">
        <v>0</v>
      </c>
      <c r="M11" s="3094">
        <v>0</v>
      </c>
      <c r="N11" s="3094">
        <v>0</v>
      </c>
      <c r="O11" s="1493">
        <v>0</v>
      </c>
      <c r="P11" s="3096">
        <v>3</v>
      </c>
      <c r="Q11" s="3098"/>
    </row>
    <row r="12" spans="1:17" ht="12" customHeight="1">
      <c r="A12" s="3077">
        <v>4</v>
      </c>
      <c r="B12" s="3090"/>
      <c r="C12" s="3091" t="s">
        <v>2227</v>
      </c>
      <c r="D12" s="3092"/>
      <c r="E12" s="3094">
        <v>0</v>
      </c>
      <c r="F12" s="3094">
        <v>0</v>
      </c>
      <c r="G12" s="1493">
        <v>0</v>
      </c>
      <c r="H12" s="3096">
        <v>4</v>
      </c>
      <c r="I12" s="3077">
        <v>4</v>
      </c>
      <c r="J12" s="3091"/>
      <c r="K12" s="3097"/>
      <c r="L12" s="3094">
        <v>0</v>
      </c>
      <c r="M12" s="3094">
        <v>0</v>
      </c>
      <c r="N12" s="3094">
        <v>0</v>
      </c>
      <c r="O12" s="1493">
        <v>0</v>
      </c>
      <c r="P12" s="3096">
        <v>4</v>
      </c>
    </row>
    <row r="13" spans="1:17" ht="12" customHeight="1">
      <c r="A13" s="3077">
        <v>5</v>
      </c>
      <c r="B13" s="3078" t="s">
        <v>933</v>
      </c>
      <c r="C13" s="3091" t="s">
        <v>2228</v>
      </c>
      <c r="D13" s="3092">
        <f>SUM(D9:D12)</f>
        <v>720775</v>
      </c>
      <c r="E13" s="3094">
        <f>SUM(E9:E12)</f>
        <v>488371</v>
      </c>
      <c r="F13" s="3094">
        <f>SUM(F9:F12)</f>
        <v>35071</v>
      </c>
      <c r="G13" s="1493">
        <f>SUM(G9:G12)</f>
        <v>-41244</v>
      </c>
      <c r="H13" s="3096">
        <v>5</v>
      </c>
      <c r="I13" s="3077">
        <v>5</v>
      </c>
      <c r="J13" s="3099" t="s">
        <v>933</v>
      </c>
      <c r="K13" s="3097">
        <f>SUM(K9:K12)</f>
        <v>259983</v>
      </c>
      <c r="L13" s="3094">
        <f>SUM(L9:L12)</f>
        <v>7811419</v>
      </c>
      <c r="M13" s="3094">
        <f>SUM(M9:M12)</f>
        <v>583241</v>
      </c>
      <c r="N13" s="3094">
        <f>SUM(N9:N12)</f>
        <v>2068280</v>
      </c>
      <c r="O13" s="1493">
        <f>SUM(O9:O12)</f>
        <v>225344</v>
      </c>
      <c r="P13" s="3096">
        <v>5</v>
      </c>
      <c r="Q13" s="3098"/>
    </row>
    <row r="14" spans="1:17" ht="12" customHeight="1">
      <c r="A14" s="3071"/>
      <c r="B14" s="3080"/>
      <c r="C14" s="3081" t="s">
        <v>2229</v>
      </c>
      <c r="D14" s="3100"/>
      <c r="E14" s="3101"/>
      <c r="F14" s="3101"/>
      <c r="G14" s="3102"/>
      <c r="H14" s="3103"/>
      <c r="I14" s="3071"/>
      <c r="J14" s="3081"/>
      <c r="K14" s="3104"/>
      <c r="L14" s="3101"/>
      <c r="M14" s="3101"/>
      <c r="N14" s="3101"/>
      <c r="O14" s="3102"/>
      <c r="P14" s="3103"/>
    </row>
    <row r="15" spans="1:17" ht="12" customHeight="1">
      <c r="A15" s="3077">
        <v>6</v>
      </c>
      <c r="B15" s="3090"/>
      <c r="C15" s="3091" t="s">
        <v>2230</v>
      </c>
      <c r="D15" s="3105">
        <v>0</v>
      </c>
      <c r="E15" s="3094">
        <v>-223</v>
      </c>
      <c r="F15" s="3094">
        <v>0</v>
      </c>
      <c r="G15" s="1493">
        <v>-264</v>
      </c>
      <c r="H15" s="3096">
        <v>6</v>
      </c>
      <c r="I15" s="3077">
        <v>6</v>
      </c>
      <c r="J15" s="3091"/>
      <c r="K15" s="3105"/>
      <c r="L15" s="3094">
        <v>35</v>
      </c>
      <c r="M15" s="3094">
        <v>0</v>
      </c>
      <c r="N15" s="3094">
        <v>-31</v>
      </c>
      <c r="O15" s="1493">
        <v>0</v>
      </c>
      <c r="P15" s="3096">
        <v>6</v>
      </c>
    </row>
    <row r="16" spans="1:17" ht="12" customHeight="1">
      <c r="A16" s="3077">
        <v>7</v>
      </c>
      <c r="B16" s="3090"/>
      <c r="C16" s="3091" t="s">
        <v>2231</v>
      </c>
      <c r="D16" s="3092">
        <v>1822</v>
      </c>
      <c r="E16" s="3094">
        <v>162</v>
      </c>
      <c r="F16" s="3094">
        <v>0</v>
      </c>
      <c r="G16" s="1493">
        <v>190</v>
      </c>
      <c r="H16" s="3096">
        <v>7</v>
      </c>
      <c r="I16" s="3077">
        <v>7</v>
      </c>
      <c r="J16" s="3091"/>
      <c r="K16" s="3097"/>
      <c r="L16" s="3094">
        <v>34</v>
      </c>
      <c r="M16" s="3094">
        <v>0</v>
      </c>
      <c r="N16" s="3094">
        <v>17</v>
      </c>
      <c r="O16" s="1493">
        <v>0</v>
      </c>
      <c r="P16" s="3096">
        <v>7</v>
      </c>
    </row>
    <row r="17" spans="1:17" ht="12" customHeight="1">
      <c r="A17" s="3077">
        <v>8</v>
      </c>
      <c r="B17" s="3090"/>
      <c r="C17" s="3091" t="s">
        <v>2144</v>
      </c>
      <c r="D17" s="3092">
        <v>18839</v>
      </c>
      <c r="E17" s="3094">
        <v>5117</v>
      </c>
      <c r="F17" s="3094">
        <v>0</v>
      </c>
      <c r="G17" s="1493">
        <v>1395</v>
      </c>
      <c r="H17" s="3096">
        <v>8</v>
      </c>
      <c r="I17" s="3077">
        <v>8</v>
      </c>
      <c r="J17" s="3091"/>
      <c r="K17" s="3097">
        <v>9378</v>
      </c>
      <c r="L17" s="3094">
        <v>106264</v>
      </c>
      <c r="M17" s="3094">
        <v>0</v>
      </c>
      <c r="N17" s="3094">
        <v>11602</v>
      </c>
      <c r="O17" s="1493">
        <v>0</v>
      </c>
      <c r="P17" s="3096">
        <v>8</v>
      </c>
      <c r="Q17" s="3098"/>
    </row>
    <row r="18" spans="1:17" ht="12" customHeight="1">
      <c r="A18" s="3077">
        <v>9</v>
      </c>
      <c r="B18" s="3090"/>
      <c r="C18" s="3091" t="s">
        <v>2145</v>
      </c>
      <c r="D18" s="3092">
        <v>70371</v>
      </c>
      <c r="E18" s="3094">
        <v>2657</v>
      </c>
      <c r="F18" s="3094">
        <v>0</v>
      </c>
      <c r="G18" s="1493">
        <v>-283</v>
      </c>
      <c r="H18" s="3096">
        <v>9</v>
      </c>
      <c r="I18" s="3077">
        <v>9</v>
      </c>
      <c r="J18" s="3091"/>
      <c r="K18" s="3097"/>
      <c r="L18" s="3094">
        <v>112673</v>
      </c>
      <c r="M18" s="3094">
        <v>0</v>
      </c>
      <c r="N18" s="3094">
        <v>18498</v>
      </c>
      <c r="O18" s="1493">
        <v>0</v>
      </c>
      <c r="P18" s="3096">
        <v>9</v>
      </c>
      <c r="Q18" s="3098"/>
    </row>
    <row r="19" spans="1:17" ht="12" customHeight="1">
      <c r="A19" s="3077">
        <v>10</v>
      </c>
      <c r="B19" s="3090"/>
      <c r="C19" s="3091" t="s">
        <v>2146</v>
      </c>
      <c r="D19" s="3092">
        <v>16467</v>
      </c>
      <c r="E19" s="3094">
        <v>1993</v>
      </c>
      <c r="F19" s="3094">
        <v>0</v>
      </c>
      <c r="G19" s="1493">
        <v>-927</v>
      </c>
      <c r="H19" s="3096">
        <v>10</v>
      </c>
      <c r="I19" s="3077">
        <v>10</v>
      </c>
      <c r="J19" s="3091"/>
      <c r="K19" s="3097">
        <v>36214</v>
      </c>
      <c r="L19" s="3094">
        <v>92636</v>
      </c>
      <c r="M19" s="3094">
        <v>0</v>
      </c>
      <c r="N19" s="3094">
        <v>25897</v>
      </c>
      <c r="O19" s="1493">
        <v>0</v>
      </c>
      <c r="P19" s="3096">
        <v>10</v>
      </c>
      <c r="Q19" s="3098"/>
    </row>
    <row r="20" spans="1:17" ht="12" customHeight="1">
      <c r="A20" s="3077">
        <v>11</v>
      </c>
      <c r="B20" s="3090"/>
      <c r="C20" s="3091" t="s">
        <v>2232</v>
      </c>
      <c r="D20" s="3092">
        <v>107672</v>
      </c>
      <c r="E20" s="3094">
        <v>12259</v>
      </c>
      <c r="F20" s="3094">
        <v>3179</v>
      </c>
      <c r="G20" s="1493">
        <v>-237</v>
      </c>
      <c r="H20" s="3096">
        <v>11</v>
      </c>
      <c r="I20" s="3077">
        <v>11</v>
      </c>
      <c r="J20" s="3091"/>
      <c r="K20" s="3097">
        <v>72116</v>
      </c>
      <c r="L20" s="3094">
        <v>543041</v>
      </c>
      <c r="M20" s="3094">
        <v>134874</v>
      </c>
      <c r="N20" s="3094">
        <v>71491</v>
      </c>
      <c r="O20" s="1493">
        <v>22386</v>
      </c>
      <c r="P20" s="3096">
        <v>11</v>
      </c>
      <c r="Q20" s="3098"/>
    </row>
    <row r="21" spans="1:17" ht="12" customHeight="1">
      <c r="A21" s="3077">
        <v>12</v>
      </c>
      <c r="B21" s="3090"/>
      <c r="C21" s="3091" t="s">
        <v>2233</v>
      </c>
      <c r="D21" s="3092">
        <v>5260</v>
      </c>
      <c r="E21" s="3094">
        <v>1729</v>
      </c>
      <c r="F21" s="3094">
        <v>0</v>
      </c>
      <c r="G21" s="1493">
        <v>-673</v>
      </c>
      <c r="H21" s="3096">
        <v>12</v>
      </c>
      <c r="I21" s="3077">
        <v>12</v>
      </c>
      <c r="J21" s="3091"/>
      <c r="K21" s="3097"/>
      <c r="L21" s="3094">
        <v>82900</v>
      </c>
      <c r="M21" s="3094">
        <v>0</v>
      </c>
      <c r="N21" s="3094">
        <v>27593</v>
      </c>
      <c r="O21" s="1493">
        <v>0</v>
      </c>
      <c r="P21" s="3096">
        <v>12</v>
      </c>
      <c r="Q21" s="3098"/>
    </row>
    <row r="22" spans="1:17" ht="12" customHeight="1">
      <c r="A22" s="3077">
        <v>13</v>
      </c>
      <c r="B22" s="3090"/>
      <c r="C22" s="3091" t="s">
        <v>2234</v>
      </c>
      <c r="D22" s="3092">
        <v>25233</v>
      </c>
      <c r="E22" s="3094">
        <v>2160</v>
      </c>
      <c r="F22" s="3094">
        <v>207</v>
      </c>
      <c r="G22" s="1493">
        <v>-35</v>
      </c>
      <c r="H22" s="3096">
        <v>13</v>
      </c>
      <c r="I22" s="3077">
        <v>13</v>
      </c>
      <c r="J22" s="3091"/>
      <c r="K22" s="3097">
        <v>28286</v>
      </c>
      <c r="L22" s="3094">
        <v>108427</v>
      </c>
      <c r="M22" s="3094">
        <v>9196</v>
      </c>
      <c r="N22" s="3094">
        <v>11793</v>
      </c>
      <c r="O22" s="1493">
        <v>1638</v>
      </c>
      <c r="P22" s="3096">
        <v>13</v>
      </c>
      <c r="Q22" s="3098"/>
    </row>
    <row r="23" spans="1:17" ht="12" customHeight="1">
      <c r="A23" s="3077">
        <v>14</v>
      </c>
      <c r="B23" s="3090"/>
      <c r="C23" s="3091" t="s">
        <v>2150</v>
      </c>
      <c r="D23" s="3092">
        <v>2922</v>
      </c>
      <c r="E23" s="3094">
        <v>0</v>
      </c>
      <c r="F23" s="3094">
        <v>0</v>
      </c>
      <c r="G23" s="1493">
        <v>0</v>
      </c>
      <c r="H23" s="3096">
        <v>14</v>
      </c>
      <c r="I23" s="3077">
        <v>14</v>
      </c>
      <c r="J23" s="3091"/>
      <c r="K23" s="3097"/>
      <c r="L23" s="3094">
        <v>0</v>
      </c>
      <c r="M23" s="3094">
        <v>0</v>
      </c>
      <c r="N23" s="3094">
        <v>0</v>
      </c>
      <c r="O23" s="1493">
        <v>0</v>
      </c>
      <c r="P23" s="3096">
        <v>14</v>
      </c>
      <c r="Q23" s="3098"/>
    </row>
    <row r="24" spans="1:17" ht="12" customHeight="1">
      <c r="A24" s="3077">
        <v>15</v>
      </c>
      <c r="B24" s="3090"/>
      <c r="C24" s="3091" t="s">
        <v>2151</v>
      </c>
      <c r="D24" s="3092">
        <v>1925</v>
      </c>
      <c r="E24" s="3094">
        <v>3249</v>
      </c>
      <c r="F24" s="3094">
        <v>0</v>
      </c>
      <c r="G24" s="1493">
        <v>1192</v>
      </c>
      <c r="H24" s="3096">
        <v>15</v>
      </c>
      <c r="I24" s="3077">
        <v>15</v>
      </c>
      <c r="J24" s="3091"/>
      <c r="K24" s="3097">
        <v>6720</v>
      </c>
      <c r="L24" s="3094">
        <v>57798</v>
      </c>
      <c r="M24" s="3094">
        <v>0</v>
      </c>
      <c r="N24" s="3094">
        <v>12861</v>
      </c>
      <c r="O24" s="1493">
        <v>0</v>
      </c>
      <c r="P24" s="3096">
        <v>15</v>
      </c>
      <c r="Q24" s="3098"/>
    </row>
    <row r="25" spans="1:17" ht="12" customHeight="1">
      <c r="A25" s="3077">
        <v>16</v>
      </c>
      <c r="B25" s="3090"/>
      <c r="C25" s="3091" t="s">
        <v>2152</v>
      </c>
      <c r="D25" s="3092">
        <v>20386</v>
      </c>
      <c r="E25" s="3094">
        <v>5203</v>
      </c>
      <c r="F25" s="3094">
        <v>3030</v>
      </c>
      <c r="G25" s="1493">
        <v>-47</v>
      </c>
      <c r="H25" s="3096">
        <v>16</v>
      </c>
      <c r="I25" s="3077">
        <v>16</v>
      </c>
      <c r="J25" s="3091"/>
      <c r="K25" s="3097">
        <v>19466</v>
      </c>
      <c r="L25" s="3094">
        <v>157104</v>
      </c>
      <c r="M25" s="3094">
        <v>95024</v>
      </c>
      <c r="N25" s="3094">
        <v>14838</v>
      </c>
      <c r="O25" s="1493">
        <v>20202</v>
      </c>
      <c r="P25" s="3096">
        <v>16</v>
      </c>
      <c r="Q25" s="3098"/>
    </row>
    <row r="26" spans="1:17" ht="12" customHeight="1">
      <c r="A26" s="3077">
        <v>17</v>
      </c>
      <c r="B26" s="3090"/>
      <c r="C26" s="3091" t="s">
        <v>2235</v>
      </c>
      <c r="D26" s="3092">
        <v>8595</v>
      </c>
      <c r="E26" s="3094">
        <v>809</v>
      </c>
      <c r="F26" s="3094">
        <v>1672</v>
      </c>
      <c r="G26" s="1493">
        <v>-327</v>
      </c>
      <c r="H26" s="3096">
        <v>17</v>
      </c>
      <c r="I26" s="3077">
        <v>17</v>
      </c>
      <c r="J26" s="3091"/>
      <c r="K26" s="3097"/>
      <c r="L26" s="3094">
        <v>43462</v>
      </c>
      <c r="M26" s="3094">
        <v>67437</v>
      </c>
      <c r="N26" s="3094">
        <v>5810</v>
      </c>
      <c r="O26" s="1493">
        <v>10374</v>
      </c>
      <c r="P26" s="3096">
        <v>17</v>
      </c>
      <c r="Q26" s="3098"/>
    </row>
    <row r="27" spans="1:17" ht="12" customHeight="1">
      <c r="A27" s="3077">
        <v>18</v>
      </c>
      <c r="B27" s="3090"/>
      <c r="C27" s="3091" t="s">
        <v>2154</v>
      </c>
      <c r="D27" s="3092">
        <v>103</v>
      </c>
      <c r="E27" s="3094">
        <v>-35</v>
      </c>
      <c r="F27" s="3094">
        <v>0</v>
      </c>
      <c r="G27" s="1493">
        <v>-88</v>
      </c>
      <c r="H27" s="3096">
        <v>18</v>
      </c>
      <c r="I27" s="3077">
        <v>18</v>
      </c>
      <c r="J27" s="3091"/>
      <c r="K27" s="3097"/>
      <c r="L27" s="3094">
        <v>1565</v>
      </c>
      <c r="M27" s="3094">
        <v>0</v>
      </c>
      <c r="N27" s="3094">
        <v>519</v>
      </c>
      <c r="O27" s="1493">
        <v>0</v>
      </c>
      <c r="P27" s="3096">
        <v>18</v>
      </c>
      <c r="Q27" s="3098"/>
    </row>
    <row r="28" spans="1:17" ht="12" customHeight="1">
      <c r="A28" s="3077">
        <v>19</v>
      </c>
      <c r="B28" s="3090"/>
      <c r="C28" s="3091" t="s">
        <v>2155</v>
      </c>
      <c r="D28" s="3092">
        <v>17464</v>
      </c>
      <c r="E28" s="3094">
        <v>1637</v>
      </c>
      <c r="F28" s="3094">
        <v>0</v>
      </c>
      <c r="G28" s="1493">
        <v>926</v>
      </c>
      <c r="H28" s="3096">
        <v>19</v>
      </c>
      <c r="I28" s="3077">
        <v>19</v>
      </c>
      <c r="J28" s="3091"/>
      <c r="K28" s="3097">
        <v>11575</v>
      </c>
      <c r="L28" s="3094">
        <v>26724</v>
      </c>
      <c r="M28" s="3094">
        <v>0</v>
      </c>
      <c r="N28" s="3094">
        <v>9252</v>
      </c>
      <c r="O28" s="1493">
        <v>0</v>
      </c>
      <c r="P28" s="3096">
        <v>19</v>
      </c>
      <c r="Q28" s="3098"/>
    </row>
    <row r="29" spans="1:17" ht="12" customHeight="1">
      <c r="A29" s="3077">
        <v>20</v>
      </c>
      <c r="B29" s="3090"/>
      <c r="C29" s="3091" t="s">
        <v>2158</v>
      </c>
      <c r="D29" s="3092">
        <v>45000</v>
      </c>
      <c r="E29" s="3094">
        <v>876</v>
      </c>
      <c r="F29" s="3094">
        <v>0</v>
      </c>
      <c r="G29" s="1493">
        <v>-86</v>
      </c>
      <c r="H29" s="3096">
        <v>20</v>
      </c>
      <c r="I29" s="3077">
        <v>20</v>
      </c>
      <c r="J29" s="3091"/>
      <c r="K29" s="3097">
        <v>5259</v>
      </c>
      <c r="L29" s="3094">
        <v>11252</v>
      </c>
      <c r="M29" s="3094">
        <v>0</v>
      </c>
      <c r="N29" s="3094">
        <v>3632</v>
      </c>
      <c r="O29" s="1493">
        <v>0</v>
      </c>
      <c r="P29" s="3096">
        <v>20</v>
      </c>
      <c r="Q29" s="3098"/>
    </row>
    <row r="30" spans="1:17" ht="12" customHeight="1">
      <c r="A30" s="3077">
        <v>21</v>
      </c>
      <c r="B30" s="3090"/>
      <c r="C30" s="3091" t="s">
        <v>2236</v>
      </c>
      <c r="D30" s="3092">
        <v>172</v>
      </c>
      <c r="E30" s="3094">
        <v>-295</v>
      </c>
      <c r="F30" s="3094">
        <v>0</v>
      </c>
      <c r="G30" s="1493">
        <v>-335</v>
      </c>
      <c r="H30" s="3096">
        <v>21</v>
      </c>
      <c r="I30" s="3077">
        <v>21</v>
      </c>
      <c r="J30" s="3091"/>
      <c r="K30" s="3097"/>
      <c r="L30" s="3094">
        <v>8814</v>
      </c>
      <c r="M30" s="3094">
        <v>0</v>
      </c>
      <c r="N30" s="3094">
        <v>4540</v>
      </c>
      <c r="O30" s="1493">
        <v>0</v>
      </c>
      <c r="P30" s="3096">
        <v>21</v>
      </c>
      <c r="Q30" s="3098"/>
    </row>
    <row r="31" spans="1:17" ht="12" customHeight="1">
      <c r="A31" s="3077">
        <v>22</v>
      </c>
      <c r="B31" s="3090"/>
      <c r="C31" s="3091" t="s">
        <v>2159</v>
      </c>
      <c r="D31" s="3105">
        <v>0</v>
      </c>
      <c r="E31" s="3094">
        <v>8271</v>
      </c>
      <c r="F31" s="3094">
        <v>0</v>
      </c>
      <c r="G31" s="1493">
        <v>524</v>
      </c>
      <c r="H31" s="3096">
        <v>22</v>
      </c>
      <c r="I31" s="3077">
        <v>22</v>
      </c>
      <c r="J31" s="3091"/>
      <c r="K31" s="3097">
        <v>10468</v>
      </c>
      <c r="L31" s="3094">
        <v>153181</v>
      </c>
      <c r="M31" s="3094">
        <v>0</v>
      </c>
      <c r="N31" s="3094">
        <v>13775</v>
      </c>
      <c r="O31" s="1493">
        <v>0</v>
      </c>
      <c r="P31" s="3096">
        <v>22</v>
      </c>
      <c r="Q31" s="3098"/>
    </row>
    <row r="32" spans="1:17" ht="12" customHeight="1">
      <c r="A32" s="3077">
        <v>23</v>
      </c>
      <c r="B32" s="3090"/>
      <c r="C32" s="3091" t="s">
        <v>2237</v>
      </c>
      <c r="D32" s="3092">
        <v>1547</v>
      </c>
      <c r="E32" s="3094">
        <v>15323</v>
      </c>
      <c r="F32" s="3094">
        <v>0</v>
      </c>
      <c r="G32" s="1493">
        <v>860</v>
      </c>
      <c r="H32" s="3096">
        <v>23</v>
      </c>
      <c r="I32" s="3077">
        <v>23</v>
      </c>
      <c r="J32" s="3091"/>
      <c r="K32" s="3097"/>
      <c r="L32" s="3094">
        <v>193031</v>
      </c>
      <c r="M32" s="3094">
        <v>0</v>
      </c>
      <c r="N32" s="3094">
        <v>43485</v>
      </c>
      <c r="O32" s="1493">
        <v>0</v>
      </c>
      <c r="P32" s="3096">
        <v>23</v>
      </c>
    </row>
    <row r="33" spans="1:17" ht="12" customHeight="1">
      <c r="A33" s="3077">
        <v>24</v>
      </c>
      <c r="B33" s="3078" t="s">
        <v>933</v>
      </c>
      <c r="C33" s="3091" t="s">
        <v>2160</v>
      </c>
      <c r="D33" s="3092">
        <f>SUM(D15:D32)</f>
        <v>343778</v>
      </c>
      <c r="E33" s="3094">
        <f>SUM(E15:E32)</f>
        <v>60892</v>
      </c>
      <c r="F33" s="3094">
        <f>SUM(F15:F32)</f>
        <v>8088</v>
      </c>
      <c r="G33" s="1493">
        <f>SUM(G15:G32)</f>
        <v>1785</v>
      </c>
      <c r="H33" s="3096">
        <v>24</v>
      </c>
      <c r="I33" s="3077">
        <v>24</v>
      </c>
      <c r="J33" s="3099" t="s">
        <v>933</v>
      </c>
      <c r="K33" s="3097">
        <f>SUM(K15:K32)</f>
        <v>199482</v>
      </c>
      <c r="L33" s="3094">
        <f>SUM(L15:L32)</f>
        <v>1698941</v>
      </c>
      <c r="M33" s="3094">
        <f>SUM(M15:M32)</f>
        <v>306531</v>
      </c>
      <c r="N33" s="3094">
        <f>SUM(N15:N32)</f>
        <v>275572</v>
      </c>
      <c r="O33" s="1493">
        <f>SUM(O15:O32)</f>
        <v>54600</v>
      </c>
      <c r="P33" s="3096">
        <v>24</v>
      </c>
    </row>
    <row r="34" spans="1:17" ht="12" customHeight="1">
      <c r="A34" s="3071"/>
      <c r="B34" s="3080"/>
      <c r="C34" s="3081" t="s">
        <v>2238</v>
      </c>
      <c r="D34" s="3100"/>
      <c r="E34" s="3101"/>
      <c r="F34" s="3101"/>
      <c r="G34" s="3102"/>
      <c r="H34" s="3103"/>
      <c r="I34" s="3071"/>
      <c r="J34" s="3081"/>
      <c r="K34" s="3106"/>
      <c r="L34" s="3101"/>
      <c r="M34" s="3101"/>
      <c r="N34" s="3101"/>
      <c r="O34" s="3102"/>
      <c r="P34" s="3103"/>
    </row>
    <row r="35" spans="1:17" ht="12" customHeight="1">
      <c r="A35" s="3071"/>
      <c r="B35" s="3080"/>
      <c r="C35" s="3081" t="s">
        <v>2239</v>
      </c>
      <c r="D35" s="3100"/>
      <c r="E35" s="3101"/>
      <c r="F35" s="3101"/>
      <c r="G35" s="3102"/>
      <c r="H35" s="3103"/>
      <c r="I35" s="3071"/>
      <c r="J35" s="3081"/>
      <c r="K35" s="3106"/>
      <c r="L35" s="3101"/>
      <c r="M35" s="3101"/>
      <c r="N35" s="3101"/>
      <c r="O35" s="3102"/>
      <c r="P35" s="3103"/>
    </row>
    <row r="36" spans="1:17" ht="12" customHeight="1">
      <c r="A36" s="3077">
        <v>25</v>
      </c>
      <c r="B36" s="3090"/>
      <c r="C36" s="3091" t="s">
        <v>2162</v>
      </c>
      <c r="D36" s="3105">
        <v>0</v>
      </c>
      <c r="E36" s="3094">
        <v>0</v>
      </c>
      <c r="F36" s="3094">
        <v>0</v>
      </c>
      <c r="G36" s="1493">
        <v>0</v>
      </c>
      <c r="H36" s="3096">
        <v>25</v>
      </c>
      <c r="I36" s="3077">
        <v>25</v>
      </c>
      <c r="J36" s="3091"/>
      <c r="K36" s="3097"/>
      <c r="L36" s="3094">
        <v>0</v>
      </c>
      <c r="M36" s="3094">
        <v>0</v>
      </c>
      <c r="N36" s="3094">
        <v>0</v>
      </c>
      <c r="O36" s="1493">
        <v>0</v>
      </c>
      <c r="P36" s="3096">
        <v>25</v>
      </c>
    </row>
    <row r="37" spans="1:17" ht="12" customHeight="1">
      <c r="A37" s="3077">
        <v>26</v>
      </c>
      <c r="B37" s="3090"/>
      <c r="C37" s="3091" t="s">
        <v>2163</v>
      </c>
      <c r="D37" s="3105">
        <v>5042</v>
      </c>
      <c r="E37" s="3094">
        <v>0</v>
      </c>
      <c r="F37" s="3094">
        <v>0</v>
      </c>
      <c r="G37" s="1493">
        <v>0</v>
      </c>
      <c r="H37" s="3096">
        <v>26</v>
      </c>
      <c r="I37" s="3077">
        <v>26</v>
      </c>
      <c r="J37" s="3091"/>
      <c r="K37" s="3097">
        <v>0</v>
      </c>
      <c r="L37" s="3094">
        <v>0</v>
      </c>
      <c r="M37" s="3094">
        <v>0</v>
      </c>
      <c r="N37" s="3094">
        <v>0</v>
      </c>
      <c r="O37" s="1493">
        <v>0</v>
      </c>
      <c r="P37" s="3096">
        <v>26</v>
      </c>
    </row>
    <row r="38" spans="1:17" ht="12" customHeight="1">
      <c r="A38" s="3077">
        <v>27</v>
      </c>
      <c r="B38" s="3090"/>
      <c r="C38" s="3091" t="s">
        <v>2164</v>
      </c>
      <c r="D38" s="3105">
        <v>0</v>
      </c>
      <c r="E38" s="3094">
        <v>0</v>
      </c>
      <c r="F38" s="3094">
        <v>0</v>
      </c>
      <c r="G38" s="1493">
        <v>0</v>
      </c>
      <c r="H38" s="3096">
        <v>27</v>
      </c>
      <c r="I38" s="3077">
        <v>27</v>
      </c>
      <c r="J38" s="3091"/>
      <c r="K38" s="3097"/>
      <c r="L38" s="3094">
        <v>0</v>
      </c>
      <c r="M38" s="3094">
        <v>0</v>
      </c>
      <c r="N38" s="3094">
        <v>0</v>
      </c>
      <c r="O38" s="1493">
        <v>0</v>
      </c>
      <c r="P38" s="3096">
        <v>27</v>
      </c>
    </row>
    <row r="39" spans="1:17" ht="12" customHeight="1">
      <c r="A39" s="3077">
        <v>28</v>
      </c>
      <c r="B39" s="3090"/>
      <c r="C39" s="3091" t="s">
        <v>2165</v>
      </c>
      <c r="D39" s="3105">
        <v>0</v>
      </c>
      <c r="E39" s="3094">
        <v>0</v>
      </c>
      <c r="F39" s="3094">
        <v>0</v>
      </c>
      <c r="G39" s="1493">
        <v>0</v>
      </c>
      <c r="H39" s="3096">
        <v>28</v>
      </c>
      <c r="I39" s="3077">
        <v>28</v>
      </c>
      <c r="J39" s="3091"/>
      <c r="K39" s="3097">
        <v>0</v>
      </c>
      <c r="L39" s="3094">
        <v>0</v>
      </c>
      <c r="M39" s="3094">
        <v>0</v>
      </c>
      <c r="N39" s="3094">
        <v>0</v>
      </c>
      <c r="O39" s="1493">
        <v>0</v>
      </c>
      <c r="P39" s="3096">
        <v>28</v>
      </c>
      <c r="Q39" s="3098"/>
    </row>
    <row r="40" spans="1:17" ht="12" customHeight="1">
      <c r="A40" s="3077">
        <v>29</v>
      </c>
      <c r="B40" s="3090"/>
      <c r="C40" s="3091" t="s">
        <v>2240</v>
      </c>
      <c r="D40" s="3105">
        <v>0</v>
      </c>
      <c r="E40" s="3094">
        <v>0</v>
      </c>
      <c r="F40" s="3094">
        <v>0</v>
      </c>
      <c r="G40" s="1493">
        <v>0</v>
      </c>
      <c r="H40" s="3096">
        <v>29</v>
      </c>
      <c r="I40" s="3077">
        <v>29</v>
      </c>
      <c r="J40" s="3091"/>
      <c r="K40" s="3097">
        <v>0</v>
      </c>
      <c r="L40" s="3094">
        <v>0</v>
      </c>
      <c r="M40" s="3094">
        <v>0</v>
      </c>
      <c r="N40" s="3094">
        <v>0</v>
      </c>
      <c r="O40" s="1493">
        <v>0</v>
      </c>
      <c r="P40" s="3096">
        <v>29</v>
      </c>
      <c r="Q40" s="3098"/>
    </row>
    <row r="41" spans="1:17" ht="12" customHeight="1">
      <c r="A41" s="3077">
        <v>30</v>
      </c>
      <c r="B41" s="3090"/>
      <c r="C41" s="3091" t="s">
        <v>2241</v>
      </c>
      <c r="D41" s="3105">
        <v>1415</v>
      </c>
      <c r="E41" s="3094">
        <v>572</v>
      </c>
      <c r="F41" s="3094">
        <v>0</v>
      </c>
      <c r="G41" s="1493">
        <v>-232</v>
      </c>
      <c r="H41" s="3096">
        <v>30</v>
      </c>
      <c r="I41" s="3077">
        <v>30</v>
      </c>
      <c r="J41" s="3091"/>
      <c r="K41" s="3097">
        <v>1586</v>
      </c>
      <c r="L41" s="3094">
        <v>7364</v>
      </c>
      <c r="M41" s="3094">
        <v>0</v>
      </c>
      <c r="N41" s="3094">
        <v>-3130</v>
      </c>
      <c r="O41" s="1493">
        <v>0</v>
      </c>
      <c r="P41" s="3096">
        <v>30</v>
      </c>
      <c r="Q41" s="3098"/>
    </row>
    <row r="42" spans="1:17" ht="12" customHeight="1">
      <c r="A42" s="3077">
        <v>31</v>
      </c>
      <c r="B42" s="3090"/>
      <c r="C42" s="3091" t="s">
        <v>2242</v>
      </c>
      <c r="D42" s="3092">
        <v>7602</v>
      </c>
      <c r="E42" s="3094">
        <v>0</v>
      </c>
      <c r="F42" s="3094">
        <v>0</v>
      </c>
      <c r="G42" s="1493">
        <v>0</v>
      </c>
      <c r="H42" s="3096">
        <v>31</v>
      </c>
      <c r="I42" s="3077">
        <v>31</v>
      </c>
      <c r="J42" s="3091"/>
      <c r="K42" s="3097"/>
      <c r="L42" s="3094">
        <v>0</v>
      </c>
      <c r="M42" s="3094">
        <v>0</v>
      </c>
      <c r="N42" s="3094">
        <v>0</v>
      </c>
      <c r="O42" s="1493">
        <v>0</v>
      </c>
      <c r="P42" s="3096">
        <v>31</v>
      </c>
    </row>
    <row r="43" spans="1:17" ht="12" customHeight="1">
      <c r="A43" s="3077">
        <v>32</v>
      </c>
      <c r="B43" s="3078" t="s">
        <v>933</v>
      </c>
      <c r="C43" s="3091" t="s">
        <v>2243</v>
      </c>
      <c r="D43" s="3092">
        <f>SUM(D37:D42)</f>
        <v>14059</v>
      </c>
      <c r="E43" s="3094">
        <f>SUM(E37:E42)</f>
        <v>572</v>
      </c>
      <c r="F43" s="3094">
        <f>SUM(F37:F42)</f>
        <v>0</v>
      </c>
      <c r="G43" s="1493">
        <f>SUM(G37:G42)</f>
        <v>-232</v>
      </c>
      <c r="H43" s="3096">
        <v>32</v>
      </c>
      <c r="I43" s="3077">
        <v>32</v>
      </c>
      <c r="J43" s="3099" t="s">
        <v>933</v>
      </c>
      <c r="K43" s="3105">
        <f>SUM(K37:K42)</f>
        <v>1586</v>
      </c>
      <c r="L43" s="3094">
        <f>SUM(L37:L42)</f>
        <v>7364</v>
      </c>
      <c r="M43" s="3094">
        <f>SUM(M37:M42)</f>
        <v>0</v>
      </c>
      <c r="N43" s="3094">
        <f>SUM(N37:N42)</f>
        <v>-3130</v>
      </c>
      <c r="O43" s="1493">
        <f>SUM(O37:O42)</f>
        <v>0</v>
      </c>
      <c r="P43" s="3096">
        <v>32</v>
      </c>
    </row>
    <row r="44" spans="1:17" ht="12" customHeight="1">
      <c r="A44" s="3071"/>
      <c r="B44" s="3080"/>
      <c r="C44" s="3081" t="s">
        <v>2244</v>
      </c>
      <c r="D44" s="3100"/>
      <c r="E44" s="3101"/>
      <c r="F44" s="3101"/>
      <c r="G44" s="3102"/>
      <c r="H44" s="3103"/>
      <c r="I44" s="3071"/>
      <c r="J44" s="3081"/>
      <c r="K44" s="3106"/>
      <c r="L44" s="3101"/>
      <c r="M44" s="3101"/>
      <c r="N44" s="3101"/>
      <c r="O44" s="3102"/>
      <c r="P44" s="3103"/>
    </row>
    <row r="45" spans="1:17" ht="12" customHeight="1">
      <c r="A45" s="3077">
        <v>33</v>
      </c>
      <c r="B45" s="3090"/>
      <c r="C45" s="3091" t="s">
        <v>2245</v>
      </c>
      <c r="D45" s="3092"/>
      <c r="E45" s="3094">
        <v>0</v>
      </c>
      <c r="F45" s="3094">
        <v>0</v>
      </c>
      <c r="G45" s="1493">
        <v>0</v>
      </c>
      <c r="H45" s="3096">
        <v>33</v>
      </c>
      <c r="I45" s="3077">
        <v>33</v>
      </c>
      <c r="J45" s="3091"/>
      <c r="K45" s="3097"/>
      <c r="L45" s="3094">
        <v>0</v>
      </c>
      <c r="M45" s="3094">
        <v>0</v>
      </c>
      <c r="N45" s="3094">
        <v>0</v>
      </c>
      <c r="O45" s="1493">
        <v>0</v>
      </c>
      <c r="P45" s="3096">
        <v>33</v>
      </c>
    </row>
    <row r="46" spans="1:17" ht="12" customHeight="1">
      <c r="A46" s="3077">
        <v>34</v>
      </c>
      <c r="B46" s="3090"/>
      <c r="C46" s="3091" t="s">
        <v>2246</v>
      </c>
      <c r="D46" s="3092"/>
      <c r="E46" s="3094">
        <v>0</v>
      </c>
      <c r="F46" s="3094">
        <v>0</v>
      </c>
      <c r="G46" s="1493">
        <v>0</v>
      </c>
      <c r="H46" s="3096">
        <v>34</v>
      </c>
      <c r="I46" s="3077">
        <v>34</v>
      </c>
      <c r="J46" s="3091"/>
      <c r="K46" s="3097"/>
      <c r="L46" s="3094">
        <v>0</v>
      </c>
      <c r="M46" s="3094">
        <v>0</v>
      </c>
      <c r="N46" s="3094">
        <v>0</v>
      </c>
      <c r="O46" s="1493">
        <v>0</v>
      </c>
      <c r="P46" s="3096">
        <v>34</v>
      </c>
    </row>
    <row r="47" spans="1:17" ht="12" customHeight="1">
      <c r="A47" s="3077">
        <v>35</v>
      </c>
      <c r="B47" s="3078" t="s">
        <v>933</v>
      </c>
      <c r="C47" s="3091" t="s">
        <v>2247</v>
      </c>
      <c r="D47" s="3092"/>
      <c r="E47" s="3094">
        <v>0</v>
      </c>
      <c r="F47" s="3094">
        <v>0</v>
      </c>
      <c r="G47" s="1493">
        <v>0</v>
      </c>
      <c r="H47" s="3096">
        <v>35</v>
      </c>
      <c r="I47" s="3077">
        <v>35</v>
      </c>
      <c r="J47" s="3099" t="s">
        <v>933</v>
      </c>
      <c r="K47" s="3097"/>
      <c r="L47" s="3094">
        <v>0</v>
      </c>
      <c r="M47" s="3094">
        <v>0</v>
      </c>
      <c r="N47" s="3094">
        <v>0</v>
      </c>
      <c r="O47" s="1493">
        <v>0</v>
      </c>
      <c r="P47" s="3096">
        <v>35</v>
      </c>
    </row>
    <row r="48" spans="1:17" ht="12" customHeight="1">
      <c r="A48" s="3071"/>
      <c r="B48" s="3080"/>
      <c r="C48" s="3081" t="s">
        <v>2031</v>
      </c>
      <c r="D48" s="3100"/>
      <c r="E48" s="3101"/>
      <c r="F48" s="3101"/>
      <c r="G48" s="3102"/>
      <c r="H48" s="3103"/>
      <c r="I48" s="3071"/>
      <c r="J48" s="3081"/>
      <c r="K48" s="3106"/>
      <c r="L48" s="3101"/>
      <c r="M48" s="3101"/>
      <c r="N48" s="3101"/>
      <c r="O48" s="3102"/>
      <c r="P48" s="3103"/>
    </row>
    <row r="49" spans="1:16" ht="12" customHeight="1">
      <c r="A49" s="3071">
        <v>36</v>
      </c>
      <c r="B49" s="3080"/>
      <c r="C49" s="3081" t="s">
        <v>2248</v>
      </c>
      <c r="D49" s="3100"/>
      <c r="E49" s="3101"/>
      <c r="F49" s="3101"/>
      <c r="G49" s="3102"/>
      <c r="H49" s="3103">
        <v>36</v>
      </c>
      <c r="I49" s="3071">
        <v>36</v>
      </c>
      <c r="J49" s="3081"/>
      <c r="K49" s="3106"/>
      <c r="L49" s="3101"/>
      <c r="M49" s="3101"/>
      <c r="N49" s="3101"/>
      <c r="O49" s="3102"/>
      <c r="P49" s="3103">
        <v>36</v>
      </c>
    </row>
    <row r="50" spans="1:16" ht="12" customHeight="1">
      <c r="A50" s="3077"/>
      <c r="B50" s="3078" t="s">
        <v>933</v>
      </c>
      <c r="C50" s="3091" t="s">
        <v>2249</v>
      </c>
      <c r="D50" s="3092">
        <v>7429</v>
      </c>
      <c r="E50" s="3094">
        <v>0</v>
      </c>
      <c r="F50" s="3094">
        <v>0</v>
      </c>
      <c r="G50" s="1493">
        <v>0</v>
      </c>
      <c r="H50" s="3096"/>
      <c r="I50" s="3077"/>
      <c r="J50" s="3099" t="s">
        <v>933</v>
      </c>
      <c r="K50" s="3097"/>
      <c r="L50" s="3094">
        <v>0</v>
      </c>
      <c r="M50" s="3094">
        <v>0</v>
      </c>
      <c r="N50" s="3094">
        <v>0</v>
      </c>
      <c r="O50" s="1493">
        <v>0</v>
      </c>
      <c r="P50" s="3096"/>
    </row>
    <row r="51" spans="1:16" ht="12" customHeight="1">
      <c r="A51" s="3077">
        <v>37</v>
      </c>
      <c r="B51" s="3078" t="s">
        <v>933</v>
      </c>
      <c r="C51" s="3091" t="s">
        <v>2250</v>
      </c>
      <c r="D51" s="3092">
        <v>1</v>
      </c>
      <c r="E51" s="3094">
        <v>59940</v>
      </c>
      <c r="F51" s="3094">
        <v>281</v>
      </c>
      <c r="G51" s="1493">
        <v>684</v>
      </c>
      <c r="H51" s="3096">
        <v>37</v>
      </c>
      <c r="I51" s="3077">
        <v>37</v>
      </c>
      <c r="J51" s="3099" t="s">
        <v>933</v>
      </c>
      <c r="K51" s="3097"/>
      <c r="L51" s="3094">
        <v>859784</v>
      </c>
      <c r="M51" s="3094">
        <v>1209</v>
      </c>
      <c r="N51" s="3094">
        <v>475272</v>
      </c>
      <c r="O51" s="1493">
        <v>444</v>
      </c>
      <c r="P51" s="3096">
        <v>37</v>
      </c>
    </row>
    <row r="52" spans="1:16" ht="12" customHeight="1">
      <c r="A52" s="3077">
        <v>38</v>
      </c>
      <c r="B52" s="3078" t="s">
        <v>933</v>
      </c>
      <c r="C52" s="3091" t="s">
        <v>2251</v>
      </c>
      <c r="D52" s="3092">
        <v>1233</v>
      </c>
      <c r="E52" s="3094">
        <v>4831</v>
      </c>
      <c r="F52" s="3094">
        <v>0</v>
      </c>
      <c r="G52" s="1493">
        <v>0</v>
      </c>
      <c r="H52" s="3096">
        <v>38</v>
      </c>
      <c r="I52" s="3077">
        <v>38</v>
      </c>
      <c r="J52" s="3099" t="s">
        <v>933</v>
      </c>
      <c r="K52" s="3097"/>
      <c r="L52" s="3094">
        <v>137481</v>
      </c>
      <c r="M52" s="3094">
        <v>0</v>
      </c>
      <c r="N52" s="3094">
        <v>47989</v>
      </c>
      <c r="O52" s="1493">
        <v>0</v>
      </c>
      <c r="P52" s="3096">
        <v>38</v>
      </c>
    </row>
    <row r="53" spans="1:16" ht="12" customHeight="1">
      <c r="A53" s="3077">
        <v>39</v>
      </c>
      <c r="B53" s="3078" t="s">
        <v>933</v>
      </c>
      <c r="C53" s="3091" t="s">
        <v>2252</v>
      </c>
      <c r="D53" s="3092">
        <v>881</v>
      </c>
      <c r="E53" s="3094">
        <v>3450</v>
      </c>
      <c r="F53" s="3094">
        <v>0</v>
      </c>
      <c r="G53" s="1493">
        <v>0</v>
      </c>
      <c r="H53" s="3107">
        <v>39</v>
      </c>
      <c r="I53" s="3108">
        <v>39</v>
      </c>
      <c r="J53" s="3099" t="s">
        <v>933</v>
      </c>
      <c r="K53" s="3097"/>
      <c r="L53" s="3094">
        <v>98200</v>
      </c>
      <c r="M53" s="3094">
        <v>0</v>
      </c>
      <c r="N53" s="3094">
        <v>34278</v>
      </c>
      <c r="O53" s="1493">
        <v>0</v>
      </c>
      <c r="P53" s="3096">
        <v>39</v>
      </c>
    </row>
    <row r="54" spans="1:16" ht="12" customHeight="1">
      <c r="A54" s="3077">
        <v>40</v>
      </c>
      <c r="B54" s="3078" t="s">
        <v>933</v>
      </c>
      <c r="C54" s="3091" t="s">
        <v>2253</v>
      </c>
      <c r="D54" s="3092">
        <v>88</v>
      </c>
      <c r="E54" s="3094">
        <v>345</v>
      </c>
      <c r="F54" s="3094">
        <v>0</v>
      </c>
      <c r="G54" s="1493">
        <v>0</v>
      </c>
      <c r="H54" s="3096">
        <v>40</v>
      </c>
      <c r="I54" s="3077">
        <v>40</v>
      </c>
      <c r="J54" s="3099" t="s">
        <v>933</v>
      </c>
      <c r="K54" s="3097"/>
      <c r="L54" s="3094">
        <v>9820</v>
      </c>
      <c r="M54" s="3094">
        <v>0</v>
      </c>
      <c r="N54" s="3094">
        <v>3428</v>
      </c>
      <c r="O54" s="1493">
        <v>0</v>
      </c>
      <c r="P54" s="3096">
        <v>40</v>
      </c>
    </row>
    <row r="55" spans="1:16" ht="12" customHeight="1">
      <c r="A55" s="3077">
        <v>41</v>
      </c>
      <c r="B55" s="3078" t="s">
        <v>933</v>
      </c>
      <c r="C55" s="3091" t="s">
        <v>2254</v>
      </c>
      <c r="D55" s="3092">
        <v>30811</v>
      </c>
      <c r="E55" s="3094">
        <v>14623</v>
      </c>
      <c r="F55" s="3094">
        <v>5094</v>
      </c>
      <c r="G55" s="1493">
        <v>-1716</v>
      </c>
      <c r="H55" s="3096">
        <v>41</v>
      </c>
      <c r="I55" s="3077">
        <v>41</v>
      </c>
      <c r="J55" s="3099" t="s">
        <v>933</v>
      </c>
      <c r="K55" s="3097"/>
      <c r="L55" s="3094">
        <v>819878</v>
      </c>
      <c r="M55" s="3094">
        <v>0</v>
      </c>
      <c r="N55" s="3094">
        <v>74136</v>
      </c>
      <c r="O55" s="1493">
        <v>0</v>
      </c>
      <c r="P55" s="3096">
        <v>41</v>
      </c>
    </row>
    <row r="56" spans="1:16" ht="12" customHeight="1">
      <c r="A56" s="3077">
        <v>42</v>
      </c>
      <c r="B56" s="3091"/>
      <c r="C56" s="3109" t="s">
        <v>2255</v>
      </c>
      <c r="D56" s="3092">
        <f>SUM(D50:D55)</f>
        <v>40443</v>
      </c>
      <c r="E56" s="3094">
        <f>SUM(E50:E55)</f>
        <v>83189</v>
      </c>
      <c r="F56" s="3094">
        <f>SUM(F50:F55)</f>
        <v>5375</v>
      </c>
      <c r="G56" s="1493">
        <f>SUM(G50:G55)</f>
        <v>-1032</v>
      </c>
      <c r="H56" s="3096">
        <v>42</v>
      </c>
      <c r="I56" s="3077">
        <v>42</v>
      </c>
      <c r="J56" s="3110"/>
      <c r="K56" s="3097">
        <f>SUM(K50:K55)</f>
        <v>0</v>
      </c>
      <c r="L56" s="3094">
        <f>SUM(L50:L55)</f>
        <v>1925163</v>
      </c>
      <c r="M56" s="3094">
        <f>SUM(M50:M55)</f>
        <v>1209</v>
      </c>
      <c r="N56" s="3094">
        <f>SUM(N50:N55)</f>
        <v>635103</v>
      </c>
      <c r="O56" s="1493">
        <f>SUM(O50:O55)</f>
        <v>444</v>
      </c>
      <c r="P56" s="3096">
        <v>42</v>
      </c>
    </row>
    <row r="57" spans="1:16" ht="12" customHeight="1" thickBot="1">
      <c r="A57" s="3111">
        <v>43</v>
      </c>
      <c r="B57" s="3112"/>
      <c r="C57" s="3113" t="s">
        <v>2256</v>
      </c>
      <c r="D57" s="3114">
        <f>+D56+D47+D43+D33+D13</f>
        <v>1119055</v>
      </c>
      <c r="E57" s="3115">
        <f>+E56+E47+E43+E33+E13</f>
        <v>633024</v>
      </c>
      <c r="F57" s="3115">
        <f>+F56+F47+F43+F33+F13</f>
        <v>48534</v>
      </c>
      <c r="G57" s="3116">
        <f>+G56+G47+G43+G33+G13</f>
        <v>-40723</v>
      </c>
      <c r="H57" s="3117">
        <v>43</v>
      </c>
      <c r="I57" s="3111">
        <v>43</v>
      </c>
      <c r="J57" s="3112"/>
      <c r="K57" s="3118">
        <f>SUM(K56,K47,K43,K33,K13)</f>
        <v>461051</v>
      </c>
      <c r="L57" s="3115">
        <f>+L56+L47+L43+L33+L13</f>
        <v>11442887</v>
      </c>
      <c r="M57" s="3115">
        <f>+M56+M47+M43+M33+M13</f>
        <v>890981</v>
      </c>
      <c r="N57" s="3115">
        <f>+N56+N47+N43+N33+N13</f>
        <v>2975825</v>
      </c>
      <c r="O57" s="3116">
        <f>+O56+O47+O43+O33+O13</f>
        <v>280388</v>
      </c>
      <c r="P57" s="3117">
        <v>43</v>
      </c>
    </row>
    <row r="58" spans="1:16" ht="12" customHeight="1">
      <c r="A58" s="3119"/>
      <c r="B58" s="2167"/>
      <c r="C58" s="2167"/>
      <c r="D58" s="2167"/>
      <c r="E58" s="2167"/>
      <c r="F58" s="3120" t="s">
        <v>595</v>
      </c>
      <c r="G58" s="2167"/>
      <c r="H58" s="3121"/>
      <c r="I58" s="3122"/>
      <c r="J58" s="2167"/>
      <c r="K58" s="2167"/>
      <c r="L58" s="2167"/>
      <c r="M58" s="3120"/>
      <c r="N58" s="3120"/>
      <c r="O58" s="3120" t="s">
        <v>595</v>
      </c>
      <c r="P58" s="3121"/>
    </row>
    <row r="59" spans="1:16" ht="12" customHeight="1">
      <c r="A59" s="2166" t="s">
        <v>2257</v>
      </c>
      <c r="B59" s="2167"/>
      <c r="C59" s="2167"/>
      <c r="D59" s="3120"/>
      <c r="E59" s="3120"/>
      <c r="F59" s="2167"/>
      <c r="G59" s="2167"/>
      <c r="H59" s="3103"/>
      <c r="I59" s="2166" t="s">
        <v>2258</v>
      </c>
      <c r="J59" s="2167"/>
      <c r="K59" s="2167"/>
      <c r="L59" s="3120"/>
      <c r="M59" s="2167"/>
      <c r="N59" s="3120"/>
      <c r="O59" s="3120"/>
      <c r="P59" s="3103"/>
    </row>
    <row r="60" spans="1:16" ht="12" customHeight="1">
      <c r="A60" s="2166" t="s">
        <v>2259</v>
      </c>
      <c r="B60" s="2167"/>
      <c r="C60" s="2167"/>
      <c r="D60" s="2167"/>
      <c r="E60" s="2167"/>
      <c r="F60" s="2167"/>
      <c r="G60" s="2167"/>
      <c r="H60" s="3103"/>
      <c r="I60" s="2166" t="s">
        <v>2260</v>
      </c>
      <c r="J60" s="2167"/>
      <c r="K60" s="2167"/>
      <c r="L60" s="2167" t="s">
        <v>595</v>
      </c>
      <c r="M60" s="2167"/>
      <c r="N60" s="2167"/>
      <c r="O60" s="2167"/>
      <c r="P60" s="3103"/>
    </row>
    <row r="61" spans="1:16" ht="12" customHeight="1">
      <c r="A61" s="3123" t="s">
        <v>2261</v>
      </c>
      <c r="B61" s="2167"/>
      <c r="C61" s="2167"/>
      <c r="D61" s="2167"/>
      <c r="E61" s="2167"/>
      <c r="F61" s="2167"/>
      <c r="G61" s="2167"/>
      <c r="H61" s="3085"/>
      <c r="I61" s="2166"/>
      <c r="J61" s="2167"/>
      <c r="K61" s="2167"/>
      <c r="L61" s="2167"/>
      <c r="M61" s="2167"/>
      <c r="N61" s="2167"/>
      <c r="O61" s="2167"/>
      <c r="P61" s="3085"/>
    </row>
    <row r="62" spans="1:16" ht="12" customHeight="1">
      <c r="A62" s="2166"/>
      <c r="B62" s="2167"/>
      <c r="C62" s="2167"/>
      <c r="D62" s="2167"/>
      <c r="E62" s="2167"/>
      <c r="F62" s="2167"/>
      <c r="G62" s="2167"/>
      <c r="H62" s="3085"/>
      <c r="I62" s="2166"/>
      <c r="J62" s="2167"/>
      <c r="K62" s="2167"/>
      <c r="L62" s="2167"/>
      <c r="M62" s="2167"/>
      <c r="N62" s="2167"/>
      <c r="O62" s="2167"/>
      <c r="P62" s="3085"/>
    </row>
    <row r="63" spans="1:16" ht="12" customHeight="1">
      <c r="A63" s="3123"/>
      <c r="B63" s="2167"/>
      <c r="C63" s="2167"/>
      <c r="D63" s="2167"/>
      <c r="E63" s="2167"/>
      <c r="F63" s="2167"/>
      <c r="G63" s="2167"/>
      <c r="H63" s="3085"/>
      <c r="I63" s="3123"/>
      <c r="J63" s="2167"/>
      <c r="K63" s="2167"/>
      <c r="L63" s="2167"/>
      <c r="M63" s="2167"/>
      <c r="N63" s="2167"/>
      <c r="O63" s="2167"/>
      <c r="P63" s="3085"/>
    </row>
    <row r="64" spans="1:16" ht="12" customHeight="1">
      <c r="A64" s="3124"/>
      <c r="B64" s="2167"/>
      <c r="C64" s="2167"/>
      <c r="D64" s="2167"/>
      <c r="E64" s="2167"/>
      <c r="F64" s="2167"/>
      <c r="G64" s="2167"/>
      <c r="H64" s="3085"/>
      <c r="I64" s="3125"/>
      <c r="J64" s="2167"/>
      <c r="K64" s="2167"/>
      <c r="L64" s="2167"/>
      <c r="M64" s="2167"/>
      <c r="N64" s="2167"/>
      <c r="O64" s="2167"/>
      <c r="P64" s="3085"/>
    </row>
    <row r="65" spans="1:16" ht="12" customHeight="1">
      <c r="A65" s="3126"/>
      <c r="B65" s="3127"/>
      <c r="C65" s="3127"/>
      <c r="D65" s="3127"/>
      <c r="E65" s="3127"/>
      <c r="F65" s="3127"/>
      <c r="G65" s="3127"/>
      <c r="H65" s="3128"/>
      <c r="I65" s="3125"/>
      <c r="J65" s="3127"/>
      <c r="K65" s="3127"/>
      <c r="L65" s="3127"/>
      <c r="M65" s="3127"/>
      <c r="N65" s="3127"/>
      <c r="O65" s="3127"/>
      <c r="P65" s="3129"/>
    </row>
    <row r="66" spans="1:16" ht="12" customHeight="1">
      <c r="B66" s="2151"/>
      <c r="C66" s="2151"/>
      <c r="D66" s="2151"/>
      <c r="E66" s="2151"/>
      <c r="F66" s="2151"/>
      <c r="G66" s="2151"/>
      <c r="H66" s="3130" t="s">
        <v>165</v>
      </c>
      <c r="I66" s="3131" t="s">
        <v>165</v>
      </c>
      <c r="J66" s="2151"/>
      <c r="K66" s="2151"/>
      <c r="L66" s="2151"/>
      <c r="M66" s="2151"/>
      <c r="N66" s="2151"/>
      <c r="O66" s="2151"/>
    </row>
    <row r="67" spans="1:16"/>
    <row r="68" spans="1:16">
      <c r="D68" s="3098">
        <f>SUM(D9:D12)-D13</f>
        <v>0</v>
      </c>
      <c r="E68" s="3098">
        <f>SUM(E9:E12)-E13</f>
        <v>0</v>
      </c>
      <c r="F68" s="3098">
        <f>SUM(F9:F12)-F13</f>
        <v>0</v>
      </c>
      <c r="G68" s="3098">
        <f>SUM(G9:G12)-G13</f>
        <v>0</v>
      </c>
      <c r="K68" s="3098">
        <f>SUM(K9:K12)-K13</f>
        <v>0</v>
      </c>
      <c r="L68" s="3098">
        <f>SUM(L9:L12)-L13</f>
        <v>0</v>
      </c>
      <c r="M68" s="3098">
        <f>SUM(M9:M12)-M13</f>
        <v>0</v>
      </c>
      <c r="N68" s="3098">
        <f>SUM(N9:N12)-N13</f>
        <v>0</v>
      </c>
      <c r="O68" s="3098">
        <f>SUM(O9:O12)-O13</f>
        <v>0</v>
      </c>
    </row>
    <row r="69" spans="1:16">
      <c r="D69" s="3098">
        <f>SUM(D15:D32)-D33</f>
        <v>0</v>
      </c>
      <c r="E69" s="3098">
        <f>SUM(E15:E32)-E33</f>
        <v>0</v>
      </c>
      <c r="F69" s="3098">
        <f>SUM(F15:F32)-F33</f>
        <v>0</v>
      </c>
      <c r="G69" s="3098">
        <f>SUM(G15:G32)-G33</f>
        <v>0</v>
      </c>
      <c r="K69" s="3098">
        <f>SUM(K15:K32)-K33</f>
        <v>0</v>
      </c>
      <c r="L69" s="3098">
        <f>SUM(L15:L32)-L33</f>
        <v>0</v>
      </c>
      <c r="M69" s="3098">
        <f>SUM(M15:M32)-M33</f>
        <v>0</v>
      </c>
      <c r="N69" s="3098">
        <f>SUM(N15:N32)-N33</f>
        <v>0</v>
      </c>
      <c r="O69" s="3098">
        <f>SUM(O15:O32)-O33</f>
        <v>0</v>
      </c>
    </row>
    <row r="70" spans="1:16">
      <c r="D70" s="3098">
        <f>SUM(D36:D42)-D43</f>
        <v>0</v>
      </c>
      <c r="E70" s="3098">
        <f>SUM(E36:E42)-E43</f>
        <v>0</v>
      </c>
      <c r="F70" s="3098">
        <f>SUM(F36:F42)-F43</f>
        <v>0</v>
      </c>
      <c r="G70" s="3098">
        <f>SUM(G36:G42)-G43</f>
        <v>0</v>
      </c>
      <c r="K70" s="3098">
        <f>SUM(K36:K42)-K43</f>
        <v>0</v>
      </c>
      <c r="L70" s="3098">
        <f>SUM(L36:L42)-L43</f>
        <v>0</v>
      </c>
      <c r="M70" s="3098">
        <f>SUM(M36:M42)-M43</f>
        <v>0</v>
      </c>
      <c r="N70" s="3098">
        <f>SUM(N36:N42)-N43</f>
        <v>0</v>
      </c>
      <c r="O70" s="3098">
        <f>SUM(O36:O42)-O43</f>
        <v>0</v>
      </c>
    </row>
    <row r="71" spans="1:16">
      <c r="D71" s="3098">
        <f>SUM(D50:D55)-D56</f>
        <v>0</v>
      </c>
      <c r="E71" s="3098">
        <f>SUM(E50:E55)-E56</f>
        <v>0</v>
      </c>
      <c r="F71" s="3098">
        <f>SUM(F50:F55)-F56</f>
        <v>0</v>
      </c>
      <c r="G71" s="3098">
        <f>SUM(G50:G55)-G56</f>
        <v>0</v>
      </c>
      <c r="K71" s="3098">
        <f>SUM(K50:K55)-K56</f>
        <v>0</v>
      </c>
      <c r="L71" s="3098">
        <f>SUM(L50:L55)-L56</f>
        <v>0</v>
      </c>
      <c r="M71" s="3098">
        <f>SUM(M50:M55)-M56</f>
        <v>0</v>
      </c>
      <c r="N71" s="3098">
        <f>SUM(N50:N55)-N56</f>
        <v>0</v>
      </c>
      <c r="O71" s="3098">
        <f>SUM(O50:O55)-O56</f>
        <v>0</v>
      </c>
    </row>
    <row r="72" spans="1:16">
      <c r="D72" s="3098">
        <f>SUM(D13,D33,D43,D56)-D57</f>
        <v>0</v>
      </c>
      <c r="E72" s="3098">
        <f>SUM(E13,E33,E43,E56)-E57</f>
        <v>0</v>
      </c>
      <c r="F72" s="3098">
        <f>SUM(F13,F33,F43,F56)-F57</f>
        <v>0</v>
      </c>
      <c r="G72" s="3098">
        <f>SUM(G13,G33,G43,G56)-G57</f>
        <v>0</v>
      </c>
      <c r="K72" s="3098">
        <f>SUM(K13,K33,K43,K56)-K57</f>
        <v>0</v>
      </c>
      <c r="L72" s="3098">
        <f>SUM(L13,L33,L43,L56)-L57</f>
        <v>0</v>
      </c>
      <c r="M72" s="3098">
        <f>SUM(M13,M33,M43,M56)-M57</f>
        <v>0</v>
      </c>
      <c r="N72" s="3098">
        <f>SUM(N13,N33,N43,N56)-N57</f>
        <v>0</v>
      </c>
      <c r="O72" s="3098">
        <f>SUM(O13,O33,O43,O56)-O57</f>
        <v>0</v>
      </c>
    </row>
    <row r="73" spans="1:16"/>
    <row r="74" spans="1:16"/>
    <row r="75" spans="1:16"/>
  </sheetData>
  <printOptions horizontalCentered="1" verticalCentered="1"/>
  <pageMargins left="1" right="1" top="0.5" bottom="0.5" header="0" footer="0"/>
  <pageSetup scale="86" fitToWidth="2" orientation="portrait" r:id="rId1"/>
  <headerFooter alignWithMargins="0"/>
  <colBreaks count="1" manualBreakCount="1">
    <brk id="8" max="6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55"/>
  <sheetViews>
    <sheetView showGridLines="0" showZeros="0" view="pageBreakPreview" zoomScale="110" zoomScaleNormal="100" zoomScaleSheetLayoutView="110" workbookViewId="0"/>
  </sheetViews>
  <sheetFormatPr defaultColWidth="0" defaultRowHeight="11.25" customHeight="1" zeroHeight="1"/>
  <cols>
    <col min="1" max="2" width="3.83203125" style="3132" customWidth="1"/>
    <col min="3" max="4" width="7.83203125" style="3132" customWidth="1"/>
    <col min="5" max="5" width="12.83203125" style="3132" customWidth="1"/>
    <col min="6" max="6" width="12.83203125" style="3255" customWidth="1"/>
    <col min="7" max="7" width="7.6640625" style="3132" customWidth="1"/>
    <col min="8" max="9" width="12.83203125" style="3132" customWidth="1"/>
    <col min="10" max="10" width="5.83203125" style="3132" customWidth="1"/>
    <col min="11" max="13" width="12.83203125" style="3132" customWidth="1"/>
    <col min="14" max="15" width="13.6640625" style="3132" customWidth="1"/>
    <col min="16" max="16" width="3.83203125" style="3132" customWidth="1"/>
    <col min="17" max="17" width="3.83203125" style="3143" customWidth="1"/>
    <col min="18" max="18" width="9.83203125" style="3138" bestFit="1" customWidth="1"/>
    <col min="19" max="20" width="8.5" style="3132" customWidth="1"/>
    <col min="21" max="16384" width="0" style="3132" hidden="1"/>
  </cols>
  <sheetData>
    <row r="1" spans="1:20" ht="12.95" customHeight="1">
      <c r="B1" s="3133" t="s">
        <v>2262</v>
      </c>
      <c r="C1" s="3134"/>
      <c r="D1" s="3134"/>
      <c r="E1" s="3134"/>
      <c r="F1" s="3135"/>
      <c r="G1" s="3134"/>
      <c r="H1" s="3134"/>
      <c r="I1" s="3134"/>
      <c r="J1" s="3134"/>
      <c r="K1" s="3134"/>
      <c r="L1" s="3134"/>
      <c r="M1" s="3134"/>
      <c r="N1" s="3134"/>
      <c r="O1" s="3134"/>
      <c r="P1" s="3136"/>
      <c r="Q1" s="3137" t="s">
        <v>97</v>
      </c>
    </row>
    <row r="2" spans="1:20">
      <c r="B2" s="3139" t="s">
        <v>705</v>
      </c>
      <c r="C2" s="3140"/>
      <c r="D2" s="3140"/>
      <c r="E2" s="3140"/>
      <c r="F2" s="3141"/>
      <c r="G2" s="3140"/>
      <c r="H2" s="3140"/>
      <c r="I2" s="3140"/>
      <c r="J2" s="3140"/>
      <c r="K2" s="3140"/>
      <c r="L2" s="3140"/>
      <c r="M2" s="3140"/>
      <c r="N2" s="3140"/>
      <c r="O2" s="3140"/>
      <c r="P2" s="3142"/>
    </row>
    <row r="3" spans="1:20" ht="12" customHeight="1">
      <c r="A3" s="3144"/>
      <c r="B3" s="3145"/>
      <c r="C3" s="3146"/>
      <c r="D3" s="3146"/>
      <c r="E3" s="3146"/>
      <c r="F3" s="3147"/>
      <c r="G3" s="3146"/>
      <c r="H3" s="3146"/>
      <c r="I3" s="3146"/>
      <c r="J3" s="3146"/>
      <c r="K3" s="3146"/>
      <c r="L3" s="3146"/>
      <c r="M3" s="3146"/>
      <c r="N3" s="3146"/>
      <c r="O3" s="3146"/>
      <c r="P3" s="3148"/>
      <c r="Q3" s="3149"/>
    </row>
    <row r="4" spans="1:20" ht="12" customHeight="1">
      <c r="A4" s="3144"/>
      <c r="B4" s="3150"/>
      <c r="C4" s="3150"/>
      <c r="D4" s="3150"/>
      <c r="E4" s="3151" t="s">
        <v>2263</v>
      </c>
      <c r="F4" s="3152"/>
      <c r="G4" s="3153"/>
      <c r="H4" s="3151" t="s">
        <v>2264</v>
      </c>
      <c r="I4" s="3154"/>
      <c r="J4" s="3153"/>
      <c r="K4" s="3151" t="s">
        <v>2265</v>
      </c>
      <c r="L4" s="3154"/>
      <c r="M4" s="3153"/>
      <c r="N4" s="3155" t="s">
        <v>1914</v>
      </c>
      <c r="O4" s="3155"/>
      <c r="P4" s="3150"/>
      <c r="Q4" s="3156"/>
    </row>
    <row r="5" spans="1:20" ht="12" customHeight="1">
      <c r="A5" s="3144"/>
      <c r="B5" s="3157"/>
      <c r="C5" s="3157"/>
      <c r="D5" s="3157"/>
      <c r="E5" s="3150"/>
      <c r="F5" s="3158"/>
      <c r="G5" s="3150"/>
      <c r="H5" s="3150"/>
      <c r="I5" s="3150"/>
      <c r="J5" s="3150"/>
      <c r="K5" s="3150"/>
      <c r="L5" s="3150"/>
      <c r="M5" s="3150"/>
      <c r="N5" s="3150"/>
      <c r="O5" s="3159" t="s">
        <v>2266</v>
      </c>
      <c r="P5" s="3157"/>
      <c r="Q5" s="3156"/>
    </row>
    <row r="6" spans="1:20" ht="12" customHeight="1">
      <c r="A6" s="3144"/>
      <c r="B6" s="3157"/>
      <c r="C6" s="3160" t="s">
        <v>2267</v>
      </c>
      <c r="D6" s="3157"/>
      <c r="E6" s="3157"/>
      <c r="F6" s="3161"/>
      <c r="G6" s="3160" t="s">
        <v>2268</v>
      </c>
      <c r="H6" s="3157"/>
      <c r="I6" s="3157"/>
      <c r="J6" s="3160" t="s">
        <v>2268</v>
      </c>
      <c r="K6" s="3157"/>
      <c r="L6" s="3160" t="s">
        <v>768</v>
      </c>
      <c r="M6" s="3157"/>
      <c r="N6" s="3157"/>
      <c r="O6" s="3160" t="s">
        <v>1217</v>
      </c>
      <c r="P6" s="3157"/>
      <c r="Q6" s="3156"/>
    </row>
    <row r="7" spans="1:20" ht="12" customHeight="1">
      <c r="A7" s="3162"/>
      <c r="B7" s="3160" t="s">
        <v>636</v>
      </c>
      <c r="C7" s="3160" t="s">
        <v>2116</v>
      </c>
      <c r="D7" s="3160" t="s">
        <v>779</v>
      </c>
      <c r="E7" s="3160" t="s">
        <v>2269</v>
      </c>
      <c r="F7" s="3163" t="s">
        <v>2266</v>
      </c>
      <c r="G7" s="3160" t="s">
        <v>2270</v>
      </c>
      <c r="H7" s="3160" t="s">
        <v>2269</v>
      </c>
      <c r="I7" s="3160" t="s">
        <v>2266</v>
      </c>
      <c r="J7" s="3160" t="s">
        <v>2270</v>
      </c>
      <c r="K7" s="3160" t="s">
        <v>2269</v>
      </c>
      <c r="L7" s="3160" t="s">
        <v>175</v>
      </c>
      <c r="M7" s="3160" t="s">
        <v>2266</v>
      </c>
      <c r="N7" s="3160" t="s">
        <v>2269</v>
      </c>
      <c r="O7" s="3160" t="s">
        <v>2271</v>
      </c>
      <c r="P7" s="3160" t="s">
        <v>636</v>
      </c>
      <c r="Q7" s="3164"/>
    </row>
    <row r="8" spans="1:20" ht="12" customHeight="1">
      <c r="A8" s="3162"/>
      <c r="B8" s="3160" t="s">
        <v>639</v>
      </c>
      <c r="C8" s="3160" t="s">
        <v>2272</v>
      </c>
      <c r="D8" s="3160" t="s">
        <v>639</v>
      </c>
      <c r="E8" s="3160" t="s">
        <v>2273</v>
      </c>
      <c r="F8" s="3163" t="s">
        <v>1217</v>
      </c>
      <c r="G8" s="3160" t="s">
        <v>1633</v>
      </c>
      <c r="H8" s="3160" t="s">
        <v>2273</v>
      </c>
      <c r="I8" s="3160" t="s">
        <v>1217</v>
      </c>
      <c r="J8" s="3160" t="s">
        <v>1633</v>
      </c>
      <c r="K8" s="3160" t="s">
        <v>2273</v>
      </c>
      <c r="L8" s="3160" t="s">
        <v>1483</v>
      </c>
      <c r="M8" s="3160" t="s">
        <v>1483</v>
      </c>
      <c r="N8" s="3160" t="s">
        <v>2273</v>
      </c>
      <c r="O8" s="3160" t="s">
        <v>1483</v>
      </c>
      <c r="P8" s="3160" t="s">
        <v>639</v>
      </c>
      <c r="Q8" s="3164"/>
    </row>
    <row r="9" spans="1:20" ht="12" customHeight="1" thickBot="1">
      <c r="A9" s="3144"/>
      <c r="B9" s="3165"/>
      <c r="C9" s="3166" t="s">
        <v>648</v>
      </c>
      <c r="D9" s="3166" t="s">
        <v>649</v>
      </c>
      <c r="E9" s="3160" t="s">
        <v>650</v>
      </c>
      <c r="F9" s="3163" t="s">
        <v>651</v>
      </c>
      <c r="G9" s="3166" t="s">
        <v>652</v>
      </c>
      <c r="H9" s="3160" t="s">
        <v>653</v>
      </c>
      <c r="I9" s="3160" t="s">
        <v>1083</v>
      </c>
      <c r="J9" s="3166" t="s">
        <v>1084</v>
      </c>
      <c r="K9" s="3160" t="s">
        <v>1358</v>
      </c>
      <c r="L9" s="3167" t="s">
        <v>1359</v>
      </c>
      <c r="M9" s="3160" t="s">
        <v>1360</v>
      </c>
      <c r="N9" s="3160" t="s">
        <v>1361</v>
      </c>
      <c r="O9" s="3160" t="s">
        <v>2274</v>
      </c>
      <c r="P9" s="3165"/>
      <c r="Q9" s="3156"/>
    </row>
    <row r="10" spans="1:20" ht="12" customHeight="1">
      <c r="A10" s="3144"/>
      <c r="B10" s="3168">
        <v>1</v>
      </c>
      <c r="C10" s="3168" t="s">
        <v>1276</v>
      </c>
      <c r="D10" s="3169">
        <v>3</v>
      </c>
      <c r="E10" s="3170">
        <v>6745248</v>
      </c>
      <c r="F10" s="3171">
        <v>404522</v>
      </c>
      <c r="G10" s="3172">
        <v>1.0500000000000001E-2</v>
      </c>
      <c r="H10" s="4070" t="s">
        <v>2275</v>
      </c>
      <c r="I10" s="4071"/>
      <c r="J10" s="3173"/>
      <c r="K10" s="3174"/>
      <c r="L10" s="3175" t="s">
        <v>2276</v>
      </c>
      <c r="M10" s="3176"/>
      <c r="N10" s="3170">
        <f t="shared" ref="N10:O13" si="0">E10</f>
        <v>6745248</v>
      </c>
      <c r="O10" s="3177">
        <f t="shared" si="0"/>
        <v>404522</v>
      </c>
      <c r="P10" s="3178">
        <v>1</v>
      </c>
      <c r="Q10" s="3156"/>
      <c r="R10" s="3179"/>
      <c r="T10" s="3180"/>
    </row>
    <row r="11" spans="1:20" ht="12" customHeight="1">
      <c r="A11" s="3144"/>
      <c r="B11" s="3168">
        <v>2</v>
      </c>
      <c r="C11" s="3168"/>
      <c r="D11" s="3169">
        <v>8</v>
      </c>
      <c r="E11" s="3181">
        <v>3912137</v>
      </c>
      <c r="F11" s="3182">
        <v>316204</v>
      </c>
      <c r="G11" s="3183">
        <v>3.9699999999999999E-2</v>
      </c>
      <c r="H11" s="4072" t="s">
        <v>2277</v>
      </c>
      <c r="I11" s="4073"/>
      <c r="J11" s="3173"/>
      <c r="K11" s="3184"/>
      <c r="L11" s="3185"/>
      <c r="M11" s="3186"/>
      <c r="N11" s="3181">
        <f t="shared" si="0"/>
        <v>3912137</v>
      </c>
      <c r="O11" s="3187">
        <f t="shared" si="0"/>
        <v>316204</v>
      </c>
      <c r="P11" s="3178">
        <v>2</v>
      </c>
      <c r="Q11" s="3156"/>
      <c r="R11" s="3179"/>
      <c r="T11" s="3180"/>
    </row>
    <row r="12" spans="1:20" ht="12" customHeight="1">
      <c r="B12" s="3168">
        <v>3</v>
      </c>
      <c r="C12" s="3168"/>
      <c r="D12" s="3169">
        <v>9</v>
      </c>
      <c r="E12" s="3181">
        <v>9252591</v>
      </c>
      <c r="F12" s="3182">
        <v>1457344</v>
      </c>
      <c r="G12" s="3188">
        <v>3.1E-2</v>
      </c>
      <c r="H12" s="4074" t="s">
        <v>1637</v>
      </c>
      <c r="I12" s="4075"/>
      <c r="J12" s="3173"/>
      <c r="K12" s="3184"/>
      <c r="L12" s="3189"/>
      <c r="M12" s="3186"/>
      <c r="N12" s="3181">
        <f t="shared" si="0"/>
        <v>9252591</v>
      </c>
      <c r="O12" s="3187">
        <f t="shared" si="0"/>
        <v>1457344</v>
      </c>
      <c r="P12" s="3178">
        <v>3</v>
      </c>
      <c r="Q12" s="3149"/>
      <c r="R12" s="3179"/>
      <c r="T12" s="3180"/>
    </row>
    <row r="13" spans="1:20" ht="12" customHeight="1">
      <c r="B13" s="3168">
        <v>4</v>
      </c>
      <c r="C13" s="3168"/>
      <c r="D13" s="3169">
        <v>11</v>
      </c>
      <c r="E13" s="3181">
        <v>3218033</v>
      </c>
      <c r="F13" s="3182">
        <v>4849</v>
      </c>
      <c r="G13" s="3183">
        <v>4.1700000000000001E-2</v>
      </c>
      <c r="H13" s="4074" t="s">
        <v>2278</v>
      </c>
      <c r="I13" s="4075"/>
      <c r="J13" s="3173"/>
      <c r="K13" s="3184"/>
      <c r="L13" s="3190"/>
      <c r="M13" s="3186"/>
      <c r="N13" s="3181">
        <f t="shared" si="0"/>
        <v>3218033</v>
      </c>
      <c r="O13" s="3187">
        <f t="shared" si="0"/>
        <v>4849</v>
      </c>
      <c r="P13" s="3178">
        <v>4</v>
      </c>
      <c r="Q13" s="3149"/>
      <c r="R13" s="3179"/>
      <c r="T13" s="3180"/>
    </row>
    <row r="14" spans="1:20" ht="12" customHeight="1" thickBot="1">
      <c r="B14" s="3191">
        <v>5</v>
      </c>
      <c r="C14" s="3192" t="s">
        <v>2279</v>
      </c>
      <c r="D14" s="3193"/>
      <c r="E14" s="3194">
        <f>SUM(E10:E13)</f>
        <v>23128009</v>
      </c>
      <c r="F14" s="3195">
        <f>SUM(F10:F13)</f>
        <v>2182919</v>
      </c>
      <c r="G14" s="3196"/>
      <c r="H14" s="3197">
        <v>0</v>
      </c>
      <c r="I14" s="3198">
        <v>0</v>
      </c>
      <c r="J14" s="3199"/>
      <c r="K14" s="3197"/>
      <c r="L14" s="3200">
        <v>0</v>
      </c>
      <c r="M14" s="3201"/>
      <c r="N14" s="3194">
        <f>SUM(N10:N13)</f>
        <v>23128009</v>
      </c>
      <c r="O14" s="3195">
        <f>SUM(O10:O13)</f>
        <v>2182919</v>
      </c>
      <c r="P14" s="3202">
        <v>5</v>
      </c>
      <c r="Q14" s="3149"/>
      <c r="R14" s="3179"/>
      <c r="T14" s="3180"/>
    </row>
    <row r="15" spans="1:20" ht="12" customHeight="1" thickTop="1">
      <c r="B15" s="3168">
        <v>6</v>
      </c>
      <c r="C15" s="3168" t="s">
        <v>1278</v>
      </c>
      <c r="D15" s="3169">
        <v>3</v>
      </c>
      <c r="E15" s="3170">
        <v>1699003</v>
      </c>
      <c r="F15" s="3171">
        <v>115071</v>
      </c>
      <c r="G15" s="3183">
        <v>1.0500000000000001E-2</v>
      </c>
      <c r="H15" s="3184"/>
      <c r="I15" s="3203"/>
      <c r="J15" s="3173"/>
      <c r="K15" s="3184"/>
      <c r="L15" s="3204"/>
      <c r="M15" s="3186"/>
      <c r="N15" s="3170">
        <f t="shared" ref="N15:O18" si="1">E15</f>
        <v>1699003</v>
      </c>
      <c r="O15" s="3177">
        <f t="shared" si="1"/>
        <v>115071</v>
      </c>
      <c r="P15" s="3178">
        <v>6</v>
      </c>
      <c r="Q15" s="3149"/>
      <c r="R15" s="3179"/>
    </row>
    <row r="16" spans="1:20" ht="12" customHeight="1">
      <c r="B16" s="3168">
        <v>7</v>
      </c>
      <c r="C16" s="3168"/>
      <c r="D16" s="3169">
        <v>8</v>
      </c>
      <c r="E16" s="3181">
        <v>1343965</v>
      </c>
      <c r="F16" s="3182">
        <v>19151</v>
      </c>
      <c r="G16" s="3183">
        <v>3.4004802334849711E-2</v>
      </c>
      <c r="H16" s="3184"/>
      <c r="I16" s="3203"/>
      <c r="J16" s="3173"/>
      <c r="K16" s="3184"/>
      <c r="L16" s="3204"/>
      <c r="M16" s="3186"/>
      <c r="N16" s="3181">
        <f t="shared" si="1"/>
        <v>1343965</v>
      </c>
      <c r="O16" s="3187">
        <f t="shared" si="1"/>
        <v>19151</v>
      </c>
      <c r="P16" s="3178">
        <v>7</v>
      </c>
      <c r="Q16" s="3149"/>
      <c r="R16" s="3179"/>
    </row>
    <row r="17" spans="1:18" ht="12" customHeight="1">
      <c r="B17" s="3168">
        <v>8</v>
      </c>
      <c r="C17" s="3168"/>
      <c r="D17" s="3169">
        <v>9</v>
      </c>
      <c r="E17" s="3181">
        <v>1956434</v>
      </c>
      <c r="F17" s="3182">
        <v>47443</v>
      </c>
      <c r="G17" s="3183">
        <v>2.75E-2</v>
      </c>
      <c r="H17" s="3184"/>
      <c r="I17" s="3203"/>
      <c r="J17" s="3173"/>
      <c r="K17" s="3184"/>
      <c r="L17" s="3204"/>
      <c r="M17" s="3186"/>
      <c r="N17" s="3181">
        <f t="shared" si="1"/>
        <v>1956434</v>
      </c>
      <c r="O17" s="3187">
        <f t="shared" si="1"/>
        <v>47443</v>
      </c>
      <c r="P17" s="3178">
        <v>8</v>
      </c>
      <c r="Q17" s="3149"/>
      <c r="R17" s="3179"/>
    </row>
    <row r="18" spans="1:18" ht="12" customHeight="1">
      <c r="B18" s="3168">
        <v>9</v>
      </c>
      <c r="C18" s="3168"/>
      <c r="D18" s="3169">
        <v>11</v>
      </c>
      <c r="E18" s="3181">
        <v>853491</v>
      </c>
      <c r="F18" s="3182">
        <v>2440</v>
      </c>
      <c r="G18" s="3183">
        <v>3.4500000000000003E-2</v>
      </c>
      <c r="H18" s="3184"/>
      <c r="I18" s="3203"/>
      <c r="J18" s="3173"/>
      <c r="K18" s="3184"/>
      <c r="L18" s="3204"/>
      <c r="M18" s="3186"/>
      <c r="N18" s="3181">
        <f t="shared" si="1"/>
        <v>853491</v>
      </c>
      <c r="O18" s="3187">
        <f t="shared" si="1"/>
        <v>2440</v>
      </c>
      <c r="P18" s="3178">
        <v>9</v>
      </c>
      <c r="Q18" s="3149"/>
      <c r="R18" s="3179"/>
    </row>
    <row r="19" spans="1:18" ht="12" customHeight="1" thickBot="1">
      <c r="A19" s="3149"/>
      <c r="B19" s="3191">
        <v>10</v>
      </c>
      <c r="C19" s="3192" t="s">
        <v>2279</v>
      </c>
      <c r="D19" s="3193"/>
      <c r="E19" s="3194">
        <f>SUM(E15:E18)</f>
        <v>5852893</v>
      </c>
      <c r="F19" s="3195">
        <f>SUM(F15:F18)</f>
        <v>184105</v>
      </c>
      <c r="G19" s="3196"/>
      <c r="H19" s="3197">
        <v>0</v>
      </c>
      <c r="I19" s="3198">
        <v>0</v>
      </c>
      <c r="J19" s="3199"/>
      <c r="K19" s="3197">
        <v>0</v>
      </c>
      <c r="L19" s="3200">
        <v>0</v>
      </c>
      <c r="M19" s="3201">
        <v>0</v>
      </c>
      <c r="N19" s="3194">
        <f>SUM(N15:N18)</f>
        <v>5852893</v>
      </c>
      <c r="O19" s="3195">
        <f>SUM(O15:O18)</f>
        <v>184105</v>
      </c>
      <c r="P19" s="3202">
        <v>10</v>
      </c>
      <c r="Q19" s="3149"/>
      <c r="R19" s="3179"/>
    </row>
    <row r="20" spans="1:18" ht="12" customHeight="1" thickTop="1">
      <c r="A20" s="3149"/>
      <c r="B20" s="3168">
        <v>11</v>
      </c>
      <c r="C20" s="3168" t="s">
        <v>1280</v>
      </c>
      <c r="D20" s="3169">
        <v>3</v>
      </c>
      <c r="E20" s="3170"/>
      <c r="F20" s="3171"/>
      <c r="G20" s="1494"/>
      <c r="H20" s="3205"/>
      <c r="I20" s="3206"/>
      <c r="J20" s="3207"/>
      <c r="K20" s="3184"/>
      <c r="L20" s="3168"/>
      <c r="M20" s="3169"/>
      <c r="N20" s="3170">
        <v>0</v>
      </c>
      <c r="O20" s="3177">
        <v>0</v>
      </c>
      <c r="P20" s="3178">
        <v>11</v>
      </c>
      <c r="Q20" s="3149"/>
      <c r="R20" s="3179"/>
    </row>
    <row r="21" spans="1:18" ht="12" customHeight="1">
      <c r="A21" s="3208"/>
      <c r="B21" s="3168">
        <v>12</v>
      </c>
      <c r="C21" s="3168"/>
      <c r="D21" s="3169">
        <v>8</v>
      </c>
      <c r="E21" s="3181"/>
      <c r="F21" s="3182"/>
      <c r="G21" s="3207"/>
      <c r="H21" s="3184"/>
      <c r="I21" s="3206"/>
      <c r="J21" s="3207"/>
      <c r="K21" s="3184"/>
      <c r="L21" s="3168"/>
      <c r="M21" s="3169"/>
      <c r="N21" s="3181">
        <v>0</v>
      </c>
      <c r="O21" s="3187">
        <v>0</v>
      </c>
      <c r="P21" s="3178">
        <v>12</v>
      </c>
      <c r="Q21" s="3149"/>
      <c r="R21" s="3179"/>
    </row>
    <row r="22" spans="1:18" ht="12" customHeight="1">
      <c r="A22" s="3149"/>
      <c r="B22" s="3168">
        <v>13</v>
      </c>
      <c r="C22" s="3168"/>
      <c r="D22" s="3169">
        <v>9</v>
      </c>
      <c r="E22" s="3181"/>
      <c r="F22" s="3182"/>
      <c r="G22" s="3207"/>
      <c r="H22" s="3184"/>
      <c r="I22" s="3206"/>
      <c r="J22" s="3207"/>
      <c r="K22" s="3184"/>
      <c r="L22" s="3168"/>
      <c r="M22" s="3169"/>
      <c r="N22" s="3181">
        <v>0</v>
      </c>
      <c r="O22" s="3187">
        <v>0</v>
      </c>
      <c r="P22" s="3178">
        <v>13</v>
      </c>
      <c r="Q22" s="3149"/>
      <c r="R22" s="3179"/>
    </row>
    <row r="23" spans="1:18" ht="12" customHeight="1">
      <c r="A23" s="3149"/>
      <c r="B23" s="3168">
        <v>14</v>
      </c>
      <c r="C23" s="3168"/>
      <c r="D23" s="3169">
        <v>11</v>
      </c>
      <c r="E23" s="3181"/>
      <c r="F23" s="3182"/>
      <c r="G23" s="3207"/>
      <c r="H23" s="3184"/>
      <c r="I23" s="3206"/>
      <c r="J23" s="3207"/>
      <c r="K23" s="3184"/>
      <c r="L23" s="3168"/>
      <c r="M23" s="3169"/>
      <c r="N23" s="3181">
        <v>0</v>
      </c>
      <c r="O23" s="3187">
        <v>0</v>
      </c>
      <c r="P23" s="3178">
        <v>14</v>
      </c>
      <c r="Q23" s="3149"/>
      <c r="R23" s="3179"/>
    </row>
    <row r="24" spans="1:18" ht="12" customHeight="1" thickBot="1">
      <c r="A24" s="3149"/>
      <c r="B24" s="3191">
        <v>15</v>
      </c>
      <c r="C24" s="3192" t="s">
        <v>2279</v>
      </c>
      <c r="D24" s="3193"/>
      <c r="E24" s="3209">
        <v>0</v>
      </c>
      <c r="F24" s="3195">
        <v>0</v>
      </c>
      <c r="G24" s="3196"/>
      <c r="H24" s="3210">
        <v>0</v>
      </c>
      <c r="I24" s="3211">
        <v>0</v>
      </c>
      <c r="J24" s="3196"/>
      <c r="K24" s="3210">
        <v>0</v>
      </c>
      <c r="L24" s="3212">
        <v>0</v>
      </c>
      <c r="M24" s="3199">
        <v>0</v>
      </c>
      <c r="N24" s="3209">
        <v>0</v>
      </c>
      <c r="O24" s="3213">
        <v>0</v>
      </c>
      <c r="P24" s="3202">
        <v>15</v>
      </c>
      <c r="Q24" s="3149"/>
      <c r="R24" s="3179"/>
    </row>
    <row r="25" spans="1:18" ht="12" customHeight="1" thickTop="1">
      <c r="A25" s="3149"/>
      <c r="B25" s="3168">
        <v>16</v>
      </c>
      <c r="C25" s="3168" t="s">
        <v>1282</v>
      </c>
      <c r="D25" s="3169">
        <v>3</v>
      </c>
      <c r="E25" s="3170">
        <v>788312</v>
      </c>
      <c r="F25" s="3171">
        <v>53372</v>
      </c>
      <c r="G25" s="3214">
        <v>1.0500000000000001E-2</v>
      </c>
      <c r="H25" s="3184"/>
      <c r="I25" s="3215"/>
      <c r="J25" s="3216"/>
      <c r="K25" s="3184"/>
      <c r="L25" s="3204"/>
      <c r="M25" s="3186"/>
      <c r="N25" s="3170">
        <f t="shared" ref="N25:O28" si="2">E25</f>
        <v>788312</v>
      </c>
      <c r="O25" s="3177">
        <f t="shared" si="2"/>
        <v>53372</v>
      </c>
      <c r="P25" s="3178">
        <v>16</v>
      </c>
      <c r="Q25" s="3149"/>
      <c r="R25" s="3179"/>
    </row>
    <row r="26" spans="1:18" ht="12" customHeight="1">
      <c r="A26" s="3149"/>
      <c r="B26" s="3168">
        <v>17</v>
      </c>
      <c r="C26" s="3168"/>
      <c r="D26" s="3169">
        <v>8</v>
      </c>
      <c r="E26" s="3181">
        <v>546475</v>
      </c>
      <c r="F26" s="3182">
        <v>91439</v>
      </c>
      <c r="G26" s="3188">
        <v>2.4500000000000001E-2</v>
      </c>
      <c r="H26" s="3184"/>
      <c r="I26" s="3215"/>
      <c r="J26" s="3216"/>
      <c r="K26" s="3184"/>
      <c r="L26" s="3204"/>
      <c r="M26" s="3186"/>
      <c r="N26" s="3181">
        <f t="shared" si="2"/>
        <v>546475</v>
      </c>
      <c r="O26" s="3187">
        <f t="shared" si="2"/>
        <v>91439</v>
      </c>
      <c r="P26" s="3178">
        <v>17</v>
      </c>
      <c r="Q26" s="3149"/>
      <c r="R26" s="3179"/>
    </row>
    <row r="27" spans="1:18" ht="12" customHeight="1">
      <c r="A27" s="3149"/>
      <c r="B27" s="3168">
        <v>18</v>
      </c>
      <c r="C27" s="3168"/>
      <c r="D27" s="3169">
        <v>9</v>
      </c>
      <c r="E27" s="3181">
        <v>922394</v>
      </c>
      <c r="F27" s="3182">
        <v>127460</v>
      </c>
      <c r="G27" s="3183">
        <v>1.9199999999999998E-2</v>
      </c>
      <c r="H27" s="3184"/>
      <c r="I27" s="3215"/>
      <c r="J27" s="3216"/>
      <c r="K27" s="3184"/>
      <c r="L27" s="3204"/>
      <c r="M27" s="3186"/>
      <c r="N27" s="3181">
        <f t="shared" si="2"/>
        <v>922394</v>
      </c>
      <c r="O27" s="3187">
        <f t="shared" si="2"/>
        <v>127460</v>
      </c>
      <c r="P27" s="3178">
        <v>18</v>
      </c>
      <c r="Q27" s="3149"/>
      <c r="R27" s="3179"/>
    </row>
    <row r="28" spans="1:18" ht="12" customHeight="1">
      <c r="A28" s="3149"/>
      <c r="B28" s="3168">
        <v>19</v>
      </c>
      <c r="C28" s="3168"/>
      <c r="D28" s="3169">
        <v>11</v>
      </c>
      <c r="E28" s="3181">
        <v>451045</v>
      </c>
      <c r="F28" s="3182">
        <v>2005</v>
      </c>
      <c r="G28" s="3183">
        <v>2.2200000000000001E-2</v>
      </c>
      <c r="H28" s="3184"/>
      <c r="I28" s="3215"/>
      <c r="J28" s="3216"/>
      <c r="K28" s="3184"/>
      <c r="L28" s="3204"/>
      <c r="M28" s="3186"/>
      <c r="N28" s="3181">
        <f t="shared" si="2"/>
        <v>451045</v>
      </c>
      <c r="O28" s="3187">
        <f t="shared" si="2"/>
        <v>2005</v>
      </c>
      <c r="P28" s="3178">
        <v>19</v>
      </c>
      <c r="Q28" s="3149"/>
      <c r="R28" s="3179"/>
    </row>
    <row r="29" spans="1:18" ht="12" customHeight="1" thickBot="1">
      <c r="A29" s="3149"/>
      <c r="B29" s="3191">
        <v>20</v>
      </c>
      <c r="C29" s="3192" t="s">
        <v>2279</v>
      </c>
      <c r="D29" s="3193"/>
      <c r="E29" s="3194">
        <f>SUM(E25:E28)</f>
        <v>2708226</v>
      </c>
      <c r="F29" s="3195">
        <f>SUM(F25:F28)</f>
        <v>274276</v>
      </c>
      <c r="G29" s="3196"/>
      <c r="H29" s="3197">
        <v>0</v>
      </c>
      <c r="I29" s="3198">
        <v>0</v>
      </c>
      <c r="J29" s="3196"/>
      <c r="K29" s="3197">
        <v>0</v>
      </c>
      <c r="L29" s="3200">
        <v>0</v>
      </c>
      <c r="M29" s="3201">
        <v>0</v>
      </c>
      <c r="N29" s="3194">
        <f>SUM(N25:N28)</f>
        <v>2708226</v>
      </c>
      <c r="O29" s="3195">
        <f>SUM(O25:O28)</f>
        <v>274276</v>
      </c>
      <c r="P29" s="3202">
        <v>20</v>
      </c>
      <c r="Q29" s="3217"/>
      <c r="R29" s="3179"/>
    </row>
    <row r="30" spans="1:18" ht="12" customHeight="1" thickTop="1">
      <c r="A30" s="3149"/>
      <c r="B30" s="3168">
        <v>21</v>
      </c>
      <c r="C30" s="3168"/>
      <c r="D30" s="3169"/>
      <c r="E30" s="3218"/>
      <c r="F30" s="3219"/>
      <c r="G30" s="3183"/>
      <c r="H30" s="3184"/>
      <c r="I30" s="3203"/>
      <c r="J30" s="3207"/>
      <c r="K30" s="3184"/>
      <c r="L30" s="3204"/>
      <c r="M30" s="3186"/>
      <c r="N30" s="3220"/>
      <c r="O30" s="3221"/>
      <c r="P30" s="3178">
        <v>21</v>
      </c>
    </row>
    <row r="31" spans="1:18" ht="12" customHeight="1">
      <c r="A31" s="3149"/>
      <c r="B31" s="3168">
        <v>22</v>
      </c>
      <c r="C31" s="3168"/>
      <c r="D31" s="3169"/>
      <c r="E31" s="3222"/>
      <c r="F31" s="3223"/>
      <c r="G31" s="3183"/>
      <c r="H31" s="3184"/>
      <c r="I31" s="3203"/>
      <c r="J31" s="3207"/>
      <c r="K31" s="3184"/>
      <c r="L31" s="3204"/>
      <c r="M31" s="3186"/>
      <c r="N31" s="3224"/>
      <c r="O31" s="3225"/>
      <c r="P31" s="3178">
        <v>22</v>
      </c>
      <c r="Q31" s="3226"/>
    </row>
    <row r="32" spans="1:18" ht="12" customHeight="1">
      <c r="A32" s="3149"/>
      <c r="B32" s="3168">
        <v>23</v>
      </c>
      <c r="C32" s="3168"/>
      <c r="D32" s="3169"/>
      <c r="E32" s="3222"/>
      <c r="F32" s="3223"/>
      <c r="G32" s="3183"/>
      <c r="H32" s="3184"/>
      <c r="I32" s="3203"/>
      <c r="J32" s="3207"/>
      <c r="K32" s="3184"/>
      <c r="L32" s="3204"/>
      <c r="M32" s="3186"/>
      <c r="N32" s="3224"/>
      <c r="O32" s="3225"/>
      <c r="P32" s="3178">
        <v>23</v>
      </c>
      <c r="Q32" s="4068" t="s">
        <v>2280</v>
      </c>
    </row>
    <row r="33" spans="1:17" s="3138" customFormat="1" ht="12" customHeight="1">
      <c r="A33" s="4069" t="s">
        <v>165</v>
      </c>
      <c r="B33" s="3168">
        <v>24</v>
      </c>
      <c r="C33" s="3168"/>
      <c r="D33" s="3169"/>
      <c r="E33" s="3222"/>
      <c r="F33" s="3223"/>
      <c r="G33" s="3183"/>
      <c r="H33" s="3184"/>
      <c r="I33" s="3203"/>
      <c r="J33" s="3207"/>
      <c r="K33" s="3184"/>
      <c r="L33" s="3204"/>
      <c r="M33" s="3186"/>
      <c r="N33" s="3224"/>
      <c r="O33" s="3225"/>
      <c r="P33" s="3178">
        <v>24</v>
      </c>
      <c r="Q33" s="4068"/>
    </row>
    <row r="34" spans="1:17" s="3138" customFormat="1" ht="12" customHeight="1" thickBot="1">
      <c r="A34" s="4069"/>
      <c r="B34" s="3191">
        <v>25</v>
      </c>
      <c r="C34" s="3192"/>
      <c r="D34" s="3193"/>
      <c r="E34" s="3227"/>
      <c r="F34" s="3228"/>
      <c r="G34" s="3196"/>
      <c r="H34" s="3197"/>
      <c r="I34" s="3198"/>
      <c r="J34" s="3196"/>
      <c r="K34" s="3197"/>
      <c r="L34" s="3200"/>
      <c r="M34" s="3201"/>
      <c r="N34" s="3227"/>
      <c r="O34" s="3228"/>
      <c r="P34" s="3202">
        <v>25</v>
      </c>
      <c r="Q34" s="4068"/>
    </row>
    <row r="35" spans="1:17" s="3138" customFormat="1" ht="12" customHeight="1" thickTop="1" thickBot="1">
      <c r="A35" s="4069"/>
      <c r="B35" s="3166">
        <v>26</v>
      </c>
      <c r="C35" s="3229" t="s">
        <v>1603</v>
      </c>
      <c r="D35" s="3230"/>
      <c r="E35" s="3231">
        <f>E34+E29+E19+E14</f>
        <v>31689128</v>
      </c>
      <c r="F35" s="3232">
        <f>F34+F29+F19+F14</f>
        <v>2641300</v>
      </c>
      <c r="G35" s="1494" t="s">
        <v>1053</v>
      </c>
      <c r="H35" s="3233"/>
      <c r="I35" s="3234"/>
      <c r="J35" s="1494"/>
      <c r="K35" s="3235">
        <v>0</v>
      </c>
      <c r="L35" s="3236">
        <v>0</v>
      </c>
      <c r="M35" s="3237">
        <v>0</v>
      </c>
      <c r="N35" s="3231">
        <f>N34+N29+N19+N14</f>
        <v>31689128</v>
      </c>
      <c r="O35" s="3232">
        <f>O34+O29+O19+O14</f>
        <v>2641300</v>
      </c>
      <c r="P35" s="3238">
        <v>26</v>
      </c>
      <c r="Q35" s="4068"/>
    </row>
    <row r="36" spans="1:17" s="3138" customFormat="1" ht="12" customHeight="1">
      <c r="A36" s="4069"/>
      <c r="B36" s="3239"/>
      <c r="C36" s="3240"/>
      <c r="D36" s="3240"/>
      <c r="E36" s="3241"/>
      <c r="F36" s="3242"/>
      <c r="G36" s="3240"/>
      <c r="H36" s="3241"/>
      <c r="I36" s="3241"/>
      <c r="J36" s="3240"/>
      <c r="K36" s="3243"/>
      <c r="L36" s="3241"/>
      <c r="M36" s="3241"/>
      <c r="N36" s="3241"/>
      <c r="O36" s="3241"/>
      <c r="P36" s="3244"/>
      <c r="Q36" s="4068"/>
    </row>
    <row r="37" spans="1:17" s="3138" customFormat="1" ht="12" customHeight="1">
      <c r="A37" s="4069"/>
      <c r="B37" s="3245"/>
      <c r="C37" s="3144" t="s">
        <v>2281</v>
      </c>
      <c r="D37" s="3144"/>
      <c r="E37" s="3246"/>
      <c r="F37" s="3247"/>
      <c r="G37" s="3144"/>
      <c r="H37" s="3144"/>
      <c r="I37" s="3144"/>
      <c r="J37" s="3144"/>
      <c r="K37" s="3144"/>
      <c r="L37" s="3144"/>
      <c r="M37" s="3144"/>
      <c r="N37" s="3248"/>
      <c r="O37" s="3249"/>
      <c r="P37" s="3244"/>
      <c r="Q37" s="4068"/>
    </row>
    <row r="38" spans="1:17" s="3138" customFormat="1" ht="12" customHeight="1">
      <c r="A38" s="4069"/>
      <c r="B38" s="3245"/>
      <c r="C38" s="3144" t="s">
        <v>2282</v>
      </c>
      <c r="D38" s="3144"/>
      <c r="E38" s="3144"/>
      <c r="F38" s="3247"/>
      <c r="G38" s="3144"/>
      <c r="H38" s="3144"/>
      <c r="I38" s="3144"/>
      <c r="J38" s="3144"/>
      <c r="K38" s="3144"/>
      <c r="L38" s="3144"/>
      <c r="M38" s="3144"/>
      <c r="N38" s="3248"/>
      <c r="O38" s="3249"/>
      <c r="P38" s="3244"/>
      <c r="Q38" s="4068"/>
    </row>
    <row r="39" spans="1:17" s="3138" customFormat="1" ht="12" customHeight="1">
      <c r="A39" s="4069"/>
      <c r="B39" s="3245"/>
      <c r="C39" s="3144" t="s">
        <v>2283</v>
      </c>
      <c r="D39" s="3144"/>
      <c r="E39" s="3144"/>
      <c r="F39" s="3247"/>
      <c r="G39" s="3144"/>
      <c r="H39" s="3144"/>
      <c r="I39" s="3144"/>
      <c r="J39" s="3144"/>
      <c r="K39" s="3144"/>
      <c r="L39" s="3144"/>
      <c r="M39" s="3144"/>
      <c r="N39" s="3248"/>
      <c r="O39" s="3249"/>
      <c r="P39" s="3244"/>
      <c r="Q39" s="4068"/>
    </row>
    <row r="40" spans="1:17" s="3138" customFormat="1" ht="12" customHeight="1">
      <c r="A40" s="4069"/>
      <c r="B40" s="3245"/>
      <c r="C40" s="3250" t="s">
        <v>2284</v>
      </c>
      <c r="D40" s="3144"/>
      <c r="E40" s="3144"/>
      <c r="F40" s="3247"/>
      <c r="G40" s="3144"/>
      <c r="H40" s="3144"/>
      <c r="I40" s="3144"/>
      <c r="J40" s="3144"/>
      <c r="K40" s="3144"/>
      <c r="L40" s="3144"/>
      <c r="M40" s="3144"/>
      <c r="N40" s="3248"/>
      <c r="O40" s="3249"/>
      <c r="P40" s="3244"/>
      <c r="Q40" s="4068"/>
    </row>
    <row r="41" spans="1:17" s="3138" customFormat="1" ht="12" customHeight="1">
      <c r="A41" s="4069"/>
      <c r="B41" s="3245"/>
      <c r="C41" s="3250"/>
      <c r="D41" s="3144"/>
      <c r="E41" s="3144"/>
      <c r="F41" s="3247"/>
      <c r="G41" s="3144"/>
      <c r="H41" s="3144"/>
      <c r="I41" s="3144"/>
      <c r="J41" s="3144"/>
      <c r="K41" s="3144"/>
      <c r="L41" s="3144"/>
      <c r="M41" s="3144"/>
      <c r="N41" s="3249"/>
      <c r="O41" s="3249"/>
      <c r="P41" s="3244"/>
      <c r="Q41" s="4068"/>
    </row>
    <row r="42" spans="1:17" s="3138" customFormat="1" ht="12" customHeight="1">
      <c r="A42" s="4069"/>
      <c r="B42" s="3245"/>
      <c r="C42" s="3132"/>
      <c r="D42" s="3144"/>
      <c r="E42" s="3144"/>
      <c r="F42" s="3247"/>
      <c r="G42" s="3144"/>
      <c r="H42" s="3144"/>
      <c r="I42" s="3144"/>
      <c r="J42" s="3144"/>
      <c r="K42" s="3144"/>
      <c r="L42" s="3144"/>
      <c r="M42" s="3144"/>
      <c r="N42" s="3249"/>
      <c r="O42" s="3249"/>
      <c r="P42" s="3244"/>
      <c r="Q42" s="4068"/>
    </row>
    <row r="43" spans="1:17" s="3138" customFormat="1" ht="12" customHeight="1">
      <c r="A43" s="4069"/>
      <c r="B43" s="3251" t="s">
        <v>2285</v>
      </c>
      <c r="C43" s="3252"/>
      <c r="D43" s="3252"/>
      <c r="E43" s="3252"/>
      <c r="F43" s="3253"/>
      <c r="G43" s="3252"/>
      <c r="H43" s="3252"/>
      <c r="I43" s="3252"/>
      <c r="J43" s="3252"/>
      <c r="K43" s="3252"/>
      <c r="L43" s="3252"/>
      <c r="M43" s="3252"/>
      <c r="N43" s="3252"/>
      <c r="O43" s="3252"/>
      <c r="P43" s="3254"/>
      <c r="Q43" s="4068"/>
    </row>
    <row r="44" spans="1:17" s="3138" customFormat="1" ht="9.9499999999999993" customHeight="1">
      <c r="A44" s="3144"/>
      <c r="B44" s="3144"/>
      <c r="C44" s="3144"/>
      <c r="D44" s="3144"/>
      <c r="E44" s="3144"/>
      <c r="F44" s="3247"/>
      <c r="G44" s="3144"/>
      <c r="H44" s="3144"/>
      <c r="I44" s="3144"/>
      <c r="J44" s="3144"/>
      <c r="K44" s="3144"/>
      <c r="L44" s="3144"/>
      <c r="M44" s="3144"/>
      <c r="N44" s="3144"/>
      <c r="O44" s="3144"/>
      <c r="P44" s="3144"/>
      <c r="Q44" s="3132"/>
    </row>
    <row r="45" spans="1:17" s="3138" customFormat="1" ht="9.9499999999999993" customHeight="1">
      <c r="A45" s="3144"/>
      <c r="B45" s="3144"/>
      <c r="C45" s="3144"/>
      <c r="D45" s="3144"/>
      <c r="E45" s="3144"/>
      <c r="F45" s="3247"/>
      <c r="G45" s="3144"/>
      <c r="H45" s="3144"/>
      <c r="I45" s="3144"/>
      <c r="J45" s="3144"/>
      <c r="K45" s="3144"/>
      <c r="L45" s="3144"/>
      <c r="M45" s="3144"/>
      <c r="N45" s="3144"/>
      <c r="O45" s="3144"/>
      <c r="P45" s="3144"/>
      <c r="Q45" s="3149"/>
    </row>
    <row r="46" spans="1:17" s="3138" customFormat="1" ht="9.9499999999999993" customHeight="1">
      <c r="A46" s="3144"/>
      <c r="B46" s="3144"/>
      <c r="C46" s="3144"/>
      <c r="D46" s="3144"/>
      <c r="E46" s="3144"/>
      <c r="F46" s="3247"/>
      <c r="G46" s="3144"/>
      <c r="H46" s="3144"/>
      <c r="I46" s="3144"/>
      <c r="J46" s="3144"/>
      <c r="K46" s="3144"/>
      <c r="L46" s="3144"/>
      <c r="M46" s="3144"/>
      <c r="N46" s="3144"/>
      <c r="O46" s="3144"/>
      <c r="P46" s="3144"/>
      <c r="Q46" s="3149"/>
    </row>
    <row r="47" spans="1:17" s="3138" customFormat="1" ht="9.9499999999999993" customHeight="1">
      <c r="A47" s="3144"/>
      <c r="B47" s="3144"/>
      <c r="C47" s="3144"/>
      <c r="D47" s="3144"/>
      <c r="E47" s="3144"/>
      <c r="F47" s="3247"/>
      <c r="G47" s="3144"/>
      <c r="H47" s="3144"/>
      <c r="I47" s="3144"/>
      <c r="J47" s="3144"/>
      <c r="K47" s="3144"/>
      <c r="L47" s="3144"/>
      <c r="M47" s="3144"/>
      <c r="N47" s="3144"/>
      <c r="O47" s="3144"/>
      <c r="P47" s="3144"/>
      <c r="Q47" s="3149"/>
    </row>
    <row r="48" spans="1:17" s="3138" customFormat="1">
      <c r="A48" s="3132"/>
      <c r="B48" s="3132"/>
      <c r="C48" s="3132"/>
      <c r="D48" s="3132"/>
      <c r="E48" s="3132"/>
      <c r="F48" s="3255"/>
      <c r="G48" s="3132"/>
      <c r="H48" s="3132"/>
      <c r="I48" s="3132"/>
      <c r="J48" s="3132"/>
      <c r="K48" s="3132"/>
      <c r="L48" s="3132"/>
      <c r="M48" s="3132"/>
      <c r="N48" s="3132"/>
      <c r="O48" s="3132"/>
      <c r="P48" s="3132"/>
      <c r="Q48" s="3143"/>
    </row>
    <row r="49" spans="5:18" s="3255" customFormat="1" ht="11.25" hidden="1" customHeight="1">
      <c r="E49" s="3132"/>
      <c r="G49" s="3132"/>
      <c r="H49" s="3132"/>
      <c r="I49" s="3132"/>
      <c r="J49" s="3132"/>
      <c r="K49" s="3132"/>
      <c r="L49" s="3132"/>
      <c r="M49" s="3132"/>
      <c r="N49" s="3132"/>
      <c r="O49" s="3132"/>
      <c r="P49" s="3132"/>
      <c r="Q49" s="3143"/>
      <c r="R49" s="3138"/>
    </row>
    <row r="50" spans="5:18" s="3255" customFormat="1" ht="11.25" hidden="1" customHeight="1">
      <c r="E50" s="3132"/>
      <c r="G50" s="3132"/>
      <c r="H50" s="3132"/>
      <c r="I50" s="3132"/>
      <c r="J50" s="3132"/>
      <c r="K50" s="3132"/>
      <c r="L50" s="3132"/>
      <c r="M50" s="3132"/>
      <c r="N50" s="3132"/>
      <c r="O50" s="3132"/>
      <c r="P50" s="3132"/>
      <c r="Q50" s="3143"/>
      <c r="R50" s="3138"/>
    </row>
    <row r="51" spans="5:18" s="3255" customFormat="1" ht="11.25" hidden="1" customHeight="1">
      <c r="E51" s="3132"/>
      <c r="G51" s="3132"/>
      <c r="H51" s="3132"/>
      <c r="I51" s="3132"/>
      <c r="J51" s="3132"/>
      <c r="K51" s="3132"/>
      <c r="L51" s="3132"/>
      <c r="M51" s="3132"/>
      <c r="N51" s="3132"/>
      <c r="O51" s="3132"/>
      <c r="P51" s="3132"/>
      <c r="Q51" s="3143"/>
      <c r="R51" s="3138"/>
    </row>
    <row r="52" spans="5:18" s="3255" customFormat="1" ht="11.25" hidden="1" customHeight="1">
      <c r="E52" s="3132"/>
      <c r="G52" s="3132"/>
      <c r="H52" s="3132"/>
      <c r="I52" s="3132"/>
      <c r="J52" s="3132"/>
      <c r="K52" s="3132"/>
      <c r="L52" s="3132"/>
      <c r="M52" s="3132"/>
      <c r="N52" s="3132"/>
      <c r="O52" s="3132"/>
      <c r="P52" s="3132"/>
      <c r="Q52" s="3143"/>
      <c r="R52" s="3138"/>
    </row>
    <row r="53" spans="5:18" s="3255" customFormat="1" ht="11.25" hidden="1" customHeight="1">
      <c r="E53" s="3132"/>
      <c r="G53" s="3132"/>
      <c r="H53" s="3132"/>
      <c r="I53" s="3132"/>
      <c r="J53" s="3132"/>
      <c r="K53" s="3132"/>
      <c r="L53" s="3132"/>
      <c r="M53" s="3132"/>
      <c r="N53" s="3132"/>
      <c r="O53" s="3132"/>
      <c r="P53" s="3132"/>
      <c r="Q53" s="3143"/>
      <c r="R53" s="3138"/>
    </row>
    <row r="54" spans="5:18" s="3255" customFormat="1" ht="11.25" hidden="1" customHeight="1">
      <c r="E54" s="3256"/>
      <c r="G54" s="3132"/>
      <c r="H54" s="3132"/>
      <c r="I54" s="3132"/>
      <c r="J54" s="3132"/>
      <c r="K54" s="3132"/>
      <c r="L54" s="3132"/>
      <c r="M54" s="3132"/>
      <c r="N54" s="3132"/>
      <c r="O54" s="3132"/>
      <c r="P54" s="3132"/>
      <c r="Q54" s="3143"/>
      <c r="R54" s="3138"/>
    </row>
    <row r="55" spans="5:18" s="3255" customFormat="1">
      <c r="E55" s="3132"/>
      <c r="G55" s="3132"/>
      <c r="H55" s="3132"/>
      <c r="I55" s="3132"/>
      <c r="J55" s="3132"/>
      <c r="K55" s="3132"/>
      <c r="L55" s="3132"/>
      <c r="M55" s="3132"/>
      <c r="N55" s="3132"/>
      <c r="O55" s="3132"/>
      <c r="P55" s="3132"/>
      <c r="Q55" s="3143"/>
      <c r="R55" s="3138"/>
    </row>
  </sheetData>
  <mergeCells count="6">
    <mergeCell ref="Q32:Q43"/>
    <mergeCell ref="A33:A43"/>
    <mergeCell ref="H10:I10"/>
    <mergeCell ref="H11:I11"/>
    <mergeCell ref="H12:I12"/>
    <mergeCell ref="H13:I13"/>
  </mergeCells>
  <printOptions horizontalCentered="1" verticalCentered="1"/>
  <pageMargins left="1" right="1" top="0.5" bottom="0.5" header="0" footer="0"/>
  <pageSetup scale="6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zoomScale="90" zoomScaleNormal="100" zoomScaleSheetLayoutView="90" workbookViewId="0"/>
  </sheetViews>
  <sheetFormatPr defaultColWidth="0" defaultRowHeight="11.25" zeroHeight="1"/>
  <cols>
    <col min="1" max="1" width="3.33203125" style="108" customWidth="1"/>
    <col min="2" max="2" width="96.83203125" style="108" customWidth="1"/>
    <col min="3" max="3" width="4.83203125" style="108" customWidth="1"/>
    <col min="4" max="6" width="9.33203125" style="108" customWidth="1"/>
    <col min="7" max="16384" width="0" style="108" hidden="1"/>
  </cols>
  <sheetData>
    <row r="1" spans="1:4">
      <c r="A1" s="395" t="s">
        <v>554</v>
      </c>
      <c r="B1" s="455"/>
      <c r="C1" s="1088">
        <v>59</v>
      </c>
      <c r="D1" s="660"/>
    </row>
    <row r="2" spans="1:4">
      <c r="A2" s="399" t="s">
        <v>677</v>
      </c>
      <c r="B2" s="816"/>
      <c r="C2" s="654"/>
      <c r="D2" s="660"/>
    </row>
    <row r="3" spans="1:4">
      <c r="A3" s="468"/>
      <c r="B3" s="660"/>
      <c r="C3" s="661"/>
      <c r="D3" s="660"/>
    </row>
    <row r="4" spans="1:4">
      <c r="A4" s="468"/>
      <c r="B4" s="660"/>
      <c r="C4" s="661"/>
      <c r="D4" s="660"/>
    </row>
    <row r="5" spans="1:4">
      <c r="A5" s="468"/>
      <c r="B5" s="660"/>
      <c r="C5" s="661"/>
      <c r="D5" s="660"/>
    </row>
    <row r="6" spans="1:4">
      <c r="A6" s="468"/>
      <c r="B6" s="660"/>
      <c r="C6" s="661"/>
      <c r="D6" s="660"/>
    </row>
    <row r="7" spans="1:4">
      <c r="A7" s="468"/>
      <c r="B7" s="660"/>
      <c r="C7" s="661"/>
      <c r="D7" s="660"/>
    </row>
    <row r="8" spans="1:4">
      <c r="A8" s="468"/>
      <c r="B8" s="660"/>
      <c r="C8" s="661"/>
      <c r="D8" s="660"/>
    </row>
    <row r="9" spans="1:4">
      <c r="A9" s="468"/>
      <c r="B9" s="660"/>
      <c r="C9" s="661"/>
      <c r="D9" s="660"/>
    </row>
    <row r="10" spans="1:4">
      <c r="A10" s="468"/>
      <c r="B10" s="660"/>
      <c r="C10" s="661"/>
      <c r="D10" s="660"/>
    </row>
    <row r="11" spans="1:4">
      <c r="A11" s="4040" t="s">
        <v>1008</v>
      </c>
      <c r="B11" s="4041"/>
      <c r="C11" s="4042"/>
      <c r="D11" s="660"/>
    </row>
    <row r="12" spans="1:4">
      <c r="A12" s="468"/>
      <c r="B12" s="660"/>
      <c r="C12" s="661"/>
      <c r="D12" s="660"/>
    </row>
    <row r="13" spans="1:4">
      <c r="A13" s="468"/>
      <c r="B13" s="660"/>
      <c r="C13" s="661"/>
      <c r="D13" s="660"/>
    </row>
    <row r="14" spans="1:4">
      <c r="A14" s="468"/>
      <c r="B14" s="660"/>
      <c r="C14" s="661"/>
      <c r="D14" s="660"/>
    </row>
    <row r="15" spans="1:4">
      <c r="A15" s="468"/>
      <c r="B15" s="660"/>
      <c r="C15" s="661"/>
      <c r="D15" s="660"/>
    </row>
    <row r="16" spans="1:4">
      <c r="A16" s="468"/>
      <c r="B16" s="660"/>
      <c r="C16" s="661"/>
      <c r="D16" s="660"/>
    </row>
    <row r="17" spans="1:4">
      <c r="A17" s="468"/>
      <c r="B17" s="660"/>
      <c r="C17" s="661"/>
      <c r="D17" s="660"/>
    </row>
    <row r="18" spans="1:4">
      <c r="A18" s="468"/>
      <c r="B18" s="660"/>
      <c r="C18" s="661"/>
      <c r="D18" s="660"/>
    </row>
    <row r="19" spans="1:4">
      <c r="A19" s="468"/>
      <c r="B19" s="660"/>
      <c r="C19" s="661"/>
      <c r="D19" s="660"/>
    </row>
    <row r="20" spans="1:4">
      <c r="A20" s="468"/>
      <c r="B20" s="660"/>
      <c r="C20" s="661"/>
      <c r="D20" s="660"/>
    </row>
    <row r="21" spans="1:4" ht="11.25" customHeight="1">
      <c r="A21" s="468"/>
      <c r="B21" s="660"/>
      <c r="C21" s="661"/>
      <c r="D21" s="660"/>
    </row>
    <row r="22" spans="1:4" ht="11.25" customHeight="1">
      <c r="A22" s="468"/>
      <c r="B22" s="660"/>
      <c r="C22" s="661"/>
      <c r="D22" s="660"/>
    </row>
    <row r="23" spans="1:4" ht="11.25" customHeight="1">
      <c r="A23" s="468"/>
      <c r="B23" s="660"/>
      <c r="C23" s="661"/>
      <c r="D23" s="660"/>
    </row>
    <row r="24" spans="1:4" ht="11.25" customHeight="1">
      <c r="A24" s="468"/>
      <c r="B24" s="660"/>
      <c r="C24" s="661"/>
      <c r="D24" s="660"/>
    </row>
    <row r="25" spans="1:4" ht="10.5" customHeight="1">
      <c r="A25" s="468"/>
      <c r="B25" s="660"/>
      <c r="C25" s="661"/>
      <c r="D25" s="660"/>
    </row>
    <row r="26" spans="1:4" ht="11.25" customHeight="1">
      <c r="A26" s="468"/>
      <c r="B26" s="660"/>
      <c r="C26" s="661"/>
      <c r="D26" s="660"/>
    </row>
    <row r="27" spans="1:4" ht="11.25" customHeight="1">
      <c r="A27" s="468"/>
      <c r="B27" s="660"/>
      <c r="C27" s="661"/>
      <c r="D27" s="660"/>
    </row>
    <row r="28" spans="1:4" ht="11.25" customHeight="1">
      <c r="A28" s="468"/>
      <c r="B28" s="660"/>
      <c r="C28" s="661"/>
      <c r="D28" s="660"/>
    </row>
    <row r="29" spans="1:4" ht="11.25" customHeight="1">
      <c r="A29" s="468"/>
      <c r="B29" s="660"/>
      <c r="C29" s="661"/>
      <c r="D29" s="660"/>
    </row>
    <row r="30" spans="1:4">
      <c r="A30" s="468"/>
      <c r="B30" s="660"/>
      <c r="C30" s="661"/>
      <c r="D30" s="660"/>
    </row>
    <row r="31" spans="1:4">
      <c r="A31" s="468"/>
      <c r="B31" s="660"/>
      <c r="C31" s="661"/>
      <c r="D31" s="660"/>
    </row>
    <row r="32" spans="1:4">
      <c r="A32" s="468"/>
      <c r="B32" s="660"/>
      <c r="C32" s="661"/>
      <c r="D32" s="660"/>
    </row>
    <row r="33" spans="1:4">
      <c r="A33" s="468"/>
      <c r="B33" s="660"/>
      <c r="C33" s="661"/>
      <c r="D33" s="660"/>
    </row>
    <row r="34" spans="1:4">
      <c r="A34" s="468"/>
      <c r="B34" s="660"/>
      <c r="C34" s="661"/>
      <c r="D34" s="660"/>
    </row>
    <row r="35" spans="1:4">
      <c r="A35" s="468"/>
      <c r="B35" s="660"/>
      <c r="C35" s="661"/>
      <c r="D35" s="660"/>
    </row>
    <row r="36" spans="1:4">
      <c r="A36" s="468"/>
      <c r="B36" s="660"/>
      <c r="C36" s="661"/>
      <c r="D36" s="660"/>
    </row>
    <row r="37" spans="1:4">
      <c r="A37" s="468"/>
      <c r="B37" s="660"/>
      <c r="C37" s="661"/>
      <c r="D37" s="660"/>
    </row>
    <row r="38" spans="1:4">
      <c r="A38" s="468"/>
      <c r="B38" s="660"/>
      <c r="C38" s="661"/>
      <c r="D38" s="660"/>
    </row>
    <row r="39" spans="1:4">
      <c r="A39" s="468"/>
      <c r="B39" s="660"/>
      <c r="C39" s="661"/>
      <c r="D39" s="660"/>
    </row>
    <row r="40" spans="1:4">
      <c r="A40" s="468"/>
      <c r="B40" s="660"/>
      <c r="C40" s="661"/>
      <c r="D40" s="660"/>
    </row>
    <row r="41" spans="1:4">
      <c r="A41" s="468"/>
      <c r="B41" s="660"/>
      <c r="C41" s="661"/>
      <c r="D41" s="660"/>
    </row>
    <row r="42" spans="1:4">
      <c r="A42" s="468"/>
      <c r="B42" s="660"/>
      <c r="C42" s="661"/>
      <c r="D42" s="660"/>
    </row>
    <row r="43" spans="1:4">
      <c r="A43" s="468"/>
      <c r="B43" s="660"/>
      <c r="C43" s="661"/>
      <c r="D43" s="660"/>
    </row>
    <row r="44" spans="1:4">
      <c r="A44" s="468"/>
      <c r="B44" s="660"/>
      <c r="C44" s="661"/>
      <c r="D44" s="660"/>
    </row>
    <row r="45" spans="1:4">
      <c r="A45" s="468"/>
      <c r="B45" s="660"/>
      <c r="C45" s="661"/>
      <c r="D45" s="660"/>
    </row>
    <row r="46" spans="1:4">
      <c r="A46" s="468"/>
      <c r="B46" s="660"/>
      <c r="C46" s="661"/>
      <c r="D46" s="660"/>
    </row>
    <row r="47" spans="1:4">
      <c r="A47" s="468"/>
      <c r="B47" s="660"/>
      <c r="C47" s="661"/>
      <c r="D47" s="660"/>
    </row>
    <row r="48" spans="1:4">
      <c r="A48" s="468"/>
      <c r="B48" s="660"/>
      <c r="C48" s="661"/>
      <c r="D48" s="660"/>
    </row>
    <row r="49" spans="1:4">
      <c r="A49" s="468"/>
      <c r="B49" s="660"/>
      <c r="C49" s="661"/>
      <c r="D49" s="660"/>
    </row>
    <row r="50" spans="1:4">
      <c r="A50" s="468"/>
      <c r="B50" s="660"/>
      <c r="C50" s="661"/>
      <c r="D50" s="660"/>
    </row>
    <row r="51" spans="1:4">
      <c r="A51" s="468"/>
      <c r="B51" s="660"/>
      <c r="C51" s="661"/>
      <c r="D51" s="660"/>
    </row>
    <row r="52" spans="1:4">
      <c r="A52" s="468"/>
      <c r="B52" s="660"/>
      <c r="C52" s="661"/>
      <c r="D52" s="660"/>
    </row>
    <row r="53" spans="1:4">
      <c r="A53" s="468"/>
      <c r="B53" s="660"/>
      <c r="C53" s="661"/>
      <c r="D53" s="660"/>
    </row>
    <row r="54" spans="1:4">
      <c r="A54" s="468"/>
      <c r="B54" s="660"/>
      <c r="C54" s="661"/>
      <c r="D54" s="660"/>
    </row>
    <row r="55" spans="1:4">
      <c r="A55" s="468"/>
      <c r="B55" s="660"/>
      <c r="C55" s="661"/>
      <c r="D55" s="660"/>
    </row>
    <row r="56" spans="1:4">
      <c r="A56" s="468"/>
      <c r="B56" s="660"/>
      <c r="C56" s="661"/>
      <c r="D56" s="660"/>
    </row>
    <row r="57" spans="1:4">
      <c r="A57" s="468"/>
      <c r="B57" s="660"/>
      <c r="C57" s="661"/>
      <c r="D57" s="660"/>
    </row>
    <row r="58" spans="1:4">
      <c r="A58" s="468"/>
      <c r="B58" s="660"/>
      <c r="C58" s="661"/>
      <c r="D58" s="660"/>
    </row>
    <row r="59" spans="1:4">
      <c r="A59" s="468"/>
      <c r="B59" s="660"/>
      <c r="C59" s="661"/>
      <c r="D59" s="660"/>
    </row>
    <row r="60" spans="1:4">
      <c r="A60" s="468"/>
      <c r="B60" s="660"/>
      <c r="C60" s="661"/>
      <c r="D60" s="660"/>
    </row>
    <row r="61" spans="1:4">
      <c r="A61" s="468"/>
      <c r="B61" s="660"/>
      <c r="C61" s="661"/>
      <c r="D61" s="660"/>
    </row>
    <row r="62" spans="1:4">
      <c r="A62" s="468"/>
      <c r="B62" s="660"/>
      <c r="C62" s="661"/>
      <c r="D62" s="660"/>
    </row>
    <row r="63" spans="1:4">
      <c r="A63" s="468"/>
      <c r="B63" s="660"/>
      <c r="C63" s="661"/>
      <c r="D63" s="660"/>
    </row>
    <row r="64" spans="1:4">
      <c r="A64" s="468"/>
      <c r="B64" s="660"/>
      <c r="C64" s="661"/>
      <c r="D64" s="660"/>
    </row>
    <row r="65" spans="1:4">
      <c r="A65" s="468"/>
      <c r="B65" s="660"/>
      <c r="C65" s="661"/>
      <c r="D65" s="660"/>
    </row>
    <row r="66" spans="1:4">
      <c r="A66" s="468"/>
      <c r="B66" s="660"/>
      <c r="C66" s="661"/>
      <c r="D66" s="660"/>
    </row>
    <row r="67" spans="1:4">
      <c r="A67" s="457"/>
      <c r="B67" s="453"/>
      <c r="C67" s="813"/>
    </row>
    <row r="68" spans="1:4">
      <c r="A68" s="457"/>
      <c r="B68" s="453"/>
      <c r="C68" s="813"/>
    </row>
    <row r="69" spans="1:4">
      <c r="A69" s="817"/>
      <c r="B69" s="408"/>
      <c r="C69" s="818"/>
    </row>
    <row r="70" spans="1:4">
      <c r="A70" s="454"/>
      <c r="C70" s="456" t="s">
        <v>165</v>
      </c>
    </row>
    <row r="71" spans="1:4"/>
    <row r="72" spans="1:4"/>
    <row r="73" spans="1:4"/>
    <row r="74" spans="1:4"/>
    <row r="75" spans="1:4"/>
    <row r="76" spans="1:4"/>
    <row r="77" spans="1:4"/>
    <row r="78" spans="1:4"/>
    <row r="79" spans="1:4"/>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1">
    <mergeCell ref="A11:C11"/>
  </mergeCells>
  <printOptions horizontalCentered="1" verticalCentered="1"/>
  <pageMargins left="1" right="1" top="0.5" bottom="0.5" header="0" footer="0"/>
  <pageSetup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Zeros="0" view="pageBreakPreview" zoomScaleNormal="100" zoomScaleSheetLayoutView="100" workbookViewId="0"/>
  </sheetViews>
  <sheetFormatPr defaultColWidth="0" defaultRowHeight="11.25" zeroHeight="1"/>
  <cols>
    <col min="1" max="1" width="3" style="610" customWidth="1"/>
    <col min="2" max="2" width="5.5" style="610" customWidth="1"/>
    <col min="3" max="3" width="6.5" style="610" customWidth="1"/>
    <col min="4" max="4" width="34.33203125" style="610" customWidth="1"/>
    <col min="5" max="5" width="11.33203125" style="610" customWidth="1"/>
    <col min="6" max="6" width="10.83203125" style="610" customWidth="1"/>
    <col min="7" max="7" width="11.5" style="610" customWidth="1"/>
    <col min="8" max="8" width="10" style="610" customWidth="1"/>
    <col min="9" max="9" width="11.5" style="610" customWidth="1"/>
    <col min="10" max="11" width="12.1640625" style="610" customWidth="1"/>
    <col min="12" max="12" width="11.1640625" style="610" customWidth="1"/>
    <col min="13" max="13" width="10.1640625" style="610" customWidth="1"/>
    <col min="14" max="14" width="5.83203125" style="610" customWidth="1"/>
    <col min="15" max="15" width="4.6640625" style="610" customWidth="1"/>
    <col min="16" max="18" width="9.33203125" style="610" customWidth="1"/>
    <col min="19" max="16384" width="0" style="610" hidden="1"/>
  </cols>
  <sheetData>
    <row r="1" spans="2:15" ht="12" customHeight="1">
      <c r="B1" s="1495" t="s">
        <v>2286</v>
      </c>
      <c r="C1" s="2658"/>
      <c r="D1" s="2658"/>
      <c r="E1" s="2658"/>
      <c r="F1" s="2658"/>
      <c r="G1" s="2658"/>
      <c r="H1" s="2658"/>
      <c r="I1" s="2658"/>
      <c r="J1" s="2658"/>
      <c r="K1" s="2658"/>
      <c r="L1" s="2658"/>
      <c r="M1" s="2658"/>
      <c r="N1" s="2659"/>
      <c r="O1" s="3257" t="s">
        <v>100</v>
      </c>
    </row>
    <row r="2" spans="2:15" ht="12" customHeight="1">
      <c r="B2" s="609" t="s">
        <v>705</v>
      </c>
      <c r="C2" s="2671"/>
      <c r="D2" s="2671"/>
      <c r="E2" s="2671"/>
      <c r="F2" s="2671"/>
      <c r="G2" s="2671"/>
      <c r="H2" s="2671"/>
      <c r="I2" s="2671"/>
      <c r="J2" s="2671"/>
      <c r="K2" s="2671"/>
      <c r="L2" s="2671"/>
      <c r="M2" s="2671"/>
      <c r="N2" s="2672"/>
    </row>
    <row r="3" spans="2:15" ht="12" customHeight="1">
      <c r="B3" s="113" t="s">
        <v>384</v>
      </c>
      <c r="C3" s="114" t="s">
        <v>2101</v>
      </c>
      <c r="D3" s="114"/>
      <c r="E3" s="114"/>
      <c r="F3" s="114"/>
      <c r="G3" s="114"/>
      <c r="H3" s="114"/>
      <c r="I3" s="114"/>
      <c r="J3" s="114"/>
      <c r="K3" s="114"/>
      <c r="L3" s="114"/>
      <c r="M3" s="114"/>
      <c r="N3" s="115"/>
      <c r="O3" s="114"/>
    </row>
    <row r="4" spans="2:15" ht="12" customHeight="1">
      <c r="B4" s="113" t="s">
        <v>385</v>
      </c>
      <c r="C4" s="114" t="s">
        <v>2287</v>
      </c>
      <c r="D4" s="114"/>
      <c r="E4" s="114"/>
      <c r="F4" s="114"/>
      <c r="G4" s="114"/>
      <c r="H4" s="114"/>
      <c r="I4" s="114"/>
      <c r="J4" s="114"/>
      <c r="K4" s="114"/>
      <c r="L4" s="114"/>
      <c r="M4" s="114"/>
      <c r="N4" s="115"/>
      <c r="O4" s="114"/>
    </row>
    <row r="5" spans="2:15" ht="12" customHeight="1">
      <c r="B5" s="109" t="s">
        <v>2288</v>
      </c>
      <c r="C5" s="114"/>
      <c r="D5" s="114"/>
      <c r="E5" s="114"/>
      <c r="F5" s="114"/>
      <c r="G5" s="114"/>
      <c r="H5" s="114"/>
      <c r="I5" s="114"/>
      <c r="J5" s="114"/>
      <c r="K5" s="114"/>
      <c r="L5" s="114"/>
      <c r="M5" s="114"/>
      <c r="N5" s="115"/>
      <c r="O5" s="114"/>
    </row>
    <row r="6" spans="2:15" ht="12" customHeight="1">
      <c r="B6" s="113" t="s">
        <v>386</v>
      </c>
      <c r="C6" s="114" t="s">
        <v>2289</v>
      </c>
      <c r="D6" s="114"/>
      <c r="E6" s="114"/>
      <c r="F6" s="114"/>
      <c r="G6" s="114"/>
      <c r="H6" s="114"/>
      <c r="I6" s="114"/>
      <c r="J6" s="114"/>
      <c r="K6" s="114"/>
      <c r="L6" s="114"/>
      <c r="M6" s="114"/>
      <c r="N6" s="115"/>
      <c r="O6" s="114"/>
    </row>
    <row r="7" spans="2:15" ht="12" customHeight="1">
      <c r="B7" s="109" t="s">
        <v>2290</v>
      </c>
      <c r="C7" s="114"/>
      <c r="D7" s="114"/>
      <c r="E7" s="114"/>
      <c r="F7" s="114"/>
      <c r="G7" s="114"/>
      <c r="H7" s="114"/>
      <c r="I7" s="114"/>
      <c r="J7" s="114"/>
      <c r="K7" s="114"/>
      <c r="L7" s="114"/>
      <c r="M7" s="114"/>
      <c r="N7" s="115"/>
      <c r="O7" s="114"/>
    </row>
    <row r="8" spans="2:15" ht="12" customHeight="1">
      <c r="B8" s="113" t="s">
        <v>387</v>
      </c>
      <c r="C8" s="114" t="s">
        <v>2291</v>
      </c>
      <c r="D8" s="114"/>
      <c r="E8" s="114"/>
      <c r="F8" s="114"/>
      <c r="G8" s="114"/>
      <c r="H8" s="114"/>
      <c r="I8" s="114"/>
      <c r="J8" s="114"/>
      <c r="K8" s="114"/>
      <c r="L8" s="114"/>
      <c r="M8" s="114"/>
      <c r="N8" s="115"/>
      <c r="O8" s="114"/>
    </row>
    <row r="9" spans="2:15" ht="12" customHeight="1">
      <c r="B9" s="109" t="s">
        <v>2292</v>
      </c>
      <c r="C9" s="114"/>
      <c r="D9" s="114"/>
      <c r="E9" s="114"/>
      <c r="F9" s="114"/>
      <c r="G9" s="114"/>
      <c r="H9" s="114"/>
      <c r="I9" s="114"/>
      <c r="J9" s="114"/>
      <c r="K9" s="114"/>
      <c r="L9" s="114"/>
      <c r="M9" s="114"/>
      <c r="N9" s="115"/>
      <c r="O9" s="114"/>
    </row>
    <row r="10" spans="2:15" ht="12" customHeight="1">
      <c r="B10" s="113" t="s">
        <v>388</v>
      </c>
      <c r="C10" s="114" t="s">
        <v>2293</v>
      </c>
      <c r="D10" s="114"/>
      <c r="E10" s="114"/>
      <c r="F10" s="114"/>
      <c r="G10" s="114"/>
      <c r="H10" s="114"/>
      <c r="I10" s="114"/>
      <c r="J10" s="114"/>
      <c r="K10" s="114"/>
      <c r="L10" s="114"/>
      <c r="M10" s="114"/>
      <c r="N10" s="115"/>
      <c r="O10" s="114"/>
    </row>
    <row r="11" spans="2:15" ht="12" customHeight="1">
      <c r="B11" s="109" t="s">
        <v>2294</v>
      </c>
      <c r="C11" s="114"/>
      <c r="D11" s="114"/>
      <c r="E11" s="114"/>
      <c r="F11" s="114"/>
      <c r="G11" s="114"/>
      <c r="H11" s="114"/>
      <c r="I11" s="114"/>
      <c r="J11" s="114"/>
      <c r="K11" s="114"/>
      <c r="L11" s="114"/>
      <c r="M11" s="114"/>
      <c r="N11" s="115"/>
      <c r="O11" s="114"/>
    </row>
    <row r="12" spans="2:15" ht="12" customHeight="1">
      <c r="B12" s="113" t="s">
        <v>389</v>
      </c>
      <c r="C12" s="114" t="s">
        <v>2295</v>
      </c>
      <c r="D12" s="114"/>
      <c r="E12" s="114"/>
      <c r="F12" s="114"/>
      <c r="G12" s="114"/>
      <c r="H12" s="114"/>
      <c r="I12" s="114"/>
      <c r="J12" s="114"/>
      <c r="K12" s="114"/>
      <c r="L12" s="114"/>
      <c r="M12" s="114"/>
      <c r="N12" s="115"/>
      <c r="O12" s="1757"/>
    </row>
    <row r="13" spans="2:15" ht="12" customHeight="1">
      <c r="B13" s="109" t="s">
        <v>2296</v>
      </c>
      <c r="C13" s="114"/>
      <c r="D13" s="114"/>
      <c r="E13" s="114"/>
      <c r="F13" s="114"/>
      <c r="G13" s="114"/>
      <c r="H13" s="114"/>
      <c r="I13" s="114"/>
      <c r="J13" s="114"/>
      <c r="K13" s="114"/>
      <c r="L13" s="114"/>
      <c r="M13" s="114"/>
      <c r="N13" s="115"/>
      <c r="O13" s="1498"/>
    </row>
    <row r="14" spans="2:15" ht="12" customHeight="1">
      <c r="B14" s="109" t="s">
        <v>2297</v>
      </c>
      <c r="C14" s="114"/>
      <c r="D14" s="114"/>
      <c r="E14" s="114"/>
      <c r="F14" s="114"/>
      <c r="G14" s="114"/>
      <c r="H14" s="114"/>
      <c r="I14" s="114"/>
      <c r="J14" s="114"/>
      <c r="K14" s="114"/>
      <c r="L14" s="114"/>
      <c r="M14" s="114"/>
      <c r="N14" s="115"/>
      <c r="O14" s="1498"/>
    </row>
    <row r="15" spans="2:15" ht="12" customHeight="1">
      <c r="B15" s="113" t="s">
        <v>390</v>
      </c>
      <c r="C15" s="114" t="s">
        <v>2298</v>
      </c>
      <c r="D15" s="114"/>
      <c r="E15" s="114"/>
      <c r="F15" s="114"/>
      <c r="G15" s="114"/>
      <c r="H15" s="114"/>
      <c r="I15" s="114"/>
      <c r="J15" s="114"/>
      <c r="K15" s="114"/>
      <c r="L15" s="114"/>
      <c r="M15" s="114"/>
      <c r="N15" s="115"/>
      <c r="O15" s="1498"/>
    </row>
    <row r="16" spans="2:15" ht="12" customHeight="1">
      <c r="B16" s="109" t="s">
        <v>2299</v>
      </c>
      <c r="C16" s="114"/>
      <c r="D16" s="114"/>
      <c r="E16" s="114"/>
      <c r="F16" s="114"/>
      <c r="G16" s="114"/>
      <c r="H16" s="114"/>
      <c r="I16" s="114"/>
      <c r="J16" s="114"/>
      <c r="K16" s="114"/>
      <c r="L16" s="114"/>
      <c r="M16" s="114"/>
      <c r="N16" s="115"/>
      <c r="O16" s="1498"/>
    </row>
    <row r="17" spans="1:15" ht="12" customHeight="1">
      <c r="B17" s="113" t="s">
        <v>391</v>
      </c>
      <c r="C17" s="114" t="s">
        <v>2300</v>
      </c>
      <c r="D17" s="114"/>
      <c r="E17" s="114"/>
      <c r="F17" s="114"/>
      <c r="G17" s="114"/>
      <c r="H17" s="114"/>
      <c r="I17" s="114"/>
      <c r="J17" s="114"/>
      <c r="K17" s="114"/>
      <c r="L17" s="114"/>
      <c r="M17" s="114"/>
      <c r="N17" s="115"/>
      <c r="O17" s="1498"/>
    </row>
    <row r="18" spans="1:15" ht="12" customHeight="1">
      <c r="A18" s="1757"/>
      <c r="B18" s="109" t="s">
        <v>2301</v>
      </c>
      <c r="C18" s="114"/>
      <c r="D18" s="114"/>
      <c r="E18" s="114"/>
      <c r="F18" s="114"/>
      <c r="G18" s="114"/>
      <c r="H18" s="114"/>
      <c r="I18" s="114"/>
      <c r="J18" s="114"/>
      <c r="K18" s="114"/>
      <c r="L18" s="114"/>
      <c r="M18" s="114"/>
      <c r="N18" s="115"/>
      <c r="O18" s="1498"/>
    </row>
    <row r="19" spans="1:15" ht="12" customHeight="1">
      <c r="A19" s="1498"/>
      <c r="B19" s="618"/>
      <c r="C19" s="116"/>
      <c r="D19" s="116"/>
      <c r="E19" s="116"/>
      <c r="F19" s="116"/>
      <c r="G19" s="116"/>
      <c r="H19" s="116"/>
      <c r="I19" s="116"/>
      <c r="J19" s="116"/>
      <c r="K19" s="116"/>
      <c r="L19" s="116"/>
      <c r="M19" s="116"/>
      <c r="N19" s="117"/>
      <c r="O19" s="1498"/>
    </row>
    <row r="20" spans="1:15" ht="12" customHeight="1">
      <c r="A20" s="1499"/>
      <c r="B20" s="1500"/>
      <c r="C20" s="1500"/>
      <c r="D20" s="1500"/>
      <c r="E20" s="1500"/>
      <c r="F20" s="1500"/>
      <c r="G20" s="1500" t="s">
        <v>2302</v>
      </c>
      <c r="H20" s="1500" t="s">
        <v>2303</v>
      </c>
      <c r="I20" s="1500" t="s">
        <v>1664</v>
      </c>
      <c r="J20" s="1500" t="s">
        <v>2304</v>
      </c>
      <c r="K20" s="1500" t="s">
        <v>2305</v>
      </c>
      <c r="L20" s="1500" t="s">
        <v>1664</v>
      </c>
      <c r="M20" s="1500" t="s">
        <v>1914</v>
      </c>
      <c r="N20" s="1500"/>
      <c r="O20" s="1498"/>
    </row>
    <row r="21" spans="1:15" ht="12" customHeight="1">
      <c r="A21" s="1498"/>
      <c r="B21" s="780" t="s">
        <v>636</v>
      </c>
      <c r="C21" s="780" t="s">
        <v>778</v>
      </c>
      <c r="D21" s="780" t="s">
        <v>2306</v>
      </c>
      <c r="E21" s="780" t="s">
        <v>2307</v>
      </c>
      <c r="F21" s="780" t="s">
        <v>2308</v>
      </c>
      <c r="G21" s="780" t="s">
        <v>2309</v>
      </c>
      <c r="H21" s="780" t="s">
        <v>2309</v>
      </c>
      <c r="I21" s="780" t="s">
        <v>2309</v>
      </c>
      <c r="J21" s="119" t="s">
        <v>2310</v>
      </c>
      <c r="K21" s="780" t="s">
        <v>1924</v>
      </c>
      <c r="L21" s="780" t="s">
        <v>2311</v>
      </c>
      <c r="M21" s="780" t="s">
        <v>2312</v>
      </c>
      <c r="N21" s="780" t="s">
        <v>636</v>
      </c>
      <c r="O21" s="1498"/>
    </row>
    <row r="22" spans="1:15" ht="12" customHeight="1">
      <c r="A22" s="1498"/>
      <c r="B22" s="780" t="s">
        <v>639</v>
      </c>
      <c r="C22" s="780" t="s">
        <v>782</v>
      </c>
      <c r="D22" s="780"/>
      <c r="E22" s="780" t="s">
        <v>2313</v>
      </c>
      <c r="F22" s="119" t="s">
        <v>2314</v>
      </c>
      <c r="G22" s="780" t="s">
        <v>2313</v>
      </c>
      <c r="H22" s="119" t="s">
        <v>2313</v>
      </c>
      <c r="I22" s="780" t="s">
        <v>2313</v>
      </c>
      <c r="J22" s="119" t="s">
        <v>2315</v>
      </c>
      <c r="K22" s="780" t="s">
        <v>2316</v>
      </c>
      <c r="L22" s="119" t="s">
        <v>1924</v>
      </c>
      <c r="M22" s="780" t="s">
        <v>2317</v>
      </c>
      <c r="N22" s="780" t="s">
        <v>639</v>
      </c>
      <c r="O22" s="1498"/>
    </row>
    <row r="23" spans="1:15" ht="12" customHeight="1" thickBot="1">
      <c r="A23" s="1498"/>
      <c r="B23" s="617"/>
      <c r="C23" s="617"/>
      <c r="D23" s="784" t="s">
        <v>648</v>
      </c>
      <c r="E23" s="780" t="s">
        <v>649</v>
      </c>
      <c r="F23" s="780" t="s">
        <v>650</v>
      </c>
      <c r="G23" s="780" t="s">
        <v>651</v>
      </c>
      <c r="H23" s="780" t="s">
        <v>652</v>
      </c>
      <c r="I23" s="780" t="s">
        <v>653</v>
      </c>
      <c r="J23" s="780" t="s">
        <v>1083</v>
      </c>
      <c r="K23" s="780" t="s">
        <v>1084</v>
      </c>
      <c r="L23" s="780" t="s">
        <v>1358</v>
      </c>
      <c r="M23" s="780" t="s">
        <v>1359</v>
      </c>
      <c r="N23" s="617"/>
      <c r="O23" s="1498"/>
    </row>
    <row r="24" spans="1:15" ht="12" customHeight="1">
      <c r="A24" s="1498"/>
      <c r="B24" s="1501">
        <v>1</v>
      </c>
      <c r="C24" s="1501" t="s">
        <v>933</v>
      </c>
      <c r="D24" s="614" t="s">
        <v>2010</v>
      </c>
      <c r="E24" s="1502">
        <v>11992</v>
      </c>
      <c r="F24" s="1503">
        <v>0</v>
      </c>
      <c r="G24" s="1503">
        <v>0</v>
      </c>
      <c r="H24" s="1503">
        <v>20</v>
      </c>
      <c r="I24" s="1503">
        <v>0</v>
      </c>
      <c r="J24" s="1503">
        <v>1236</v>
      </c>
      <c r="K24" s="1503">
        <v>317</v>
      </c>
      <c r="L24" s="1503">
        <v>0</v>
      </c>
      <c r="M24" s="3258">
        <f>SUM(E24:L24)</f>
        <v>13565</v>
      </c>
      <c r="N24" s="1504">
        <v>1</v>
      </c>
      <c r="O24" s="1498"/>
    </row>
    <row r="25" spans="1:15" ht="12" customHeight="1">
      <c r="A25" s="1498"/>
      <c r="B25" s="1501">
        <v>2</v>
      </c>
      <c r="C25" s="1501" t="s">
        <v>933</v>
      </c>
      <c r="D25" s="614" t="s">
        <v>2318</v>
      </c>
      <c r="E25" s="1505">
        <v>40630</v>
      </c>
      <c r="F25" s="1506">
        <v>0</v>
      </c>
      <c r="G25" s="1506">
        <v>0</v>
      </c>
      <c r="H25" s="1506">
        <v>0</v>
      </c>
      <c r="I25" s="1506">
        <v>0</v>
      </c>
      <c r="J25" s="1506">
        <v>190</v>
      </c>
      <c r="K25" s="1507" t="s">
        <v>1053</v>
      </c>
      <c r="L25" s="1506">
        <v>0</v>
      </c>
      <c r="M25" s="3259">
        <f>SUM(E25:J25)</f>
        <v>40820</v>
      </c>
      <c r="N25" s="1504">
        <v>2</v>
      </c>
      <c r="O25" s="1498"/>
    </row>
    <row r="26" spans="1:15" ht="12" customHeight="1">
      <c r="A26" s="1498"/>
      <c r="B26" s="1501">
        <v>3</v>
      </c>
      <c r="C26" s="1501" t="s">
        <v>933</v>
      </c>
      <c r="D26" s="614" t="s">
        <v>2319</v>
      </c>
      <c r="E26" s="1505">
        <v>278150</v>
      </c>
      <c r="F26" s="1506">
        <v>0</v>
      </c>
      <c r="G26" s="1506">
        <v>0</v>
      </c>
      <c r="H26" s="1506">
        <v>523</v>
      </c>
      <c r="I26" s="1506">
        <v>0</v>
      </c>
      <c r="J26" s="1508">
        <v>31972</v>
      </c>
      <c r="K26" s="1507" t="s">
        <v>1053</v>
      </c>
      <c r="L26" s="1506">
        <v>0</v>
      </c>
      <c r="M26" s="3259">
        <f>SUM(E26:J26)</f>
        <v>310645</v>
      </c>
      <c r="N26" s="1504">
        <v>3</v>
      </c>
      <c r="O26" s="1498"/>
    </row>
    <row r="27" spans="1:15" ht="12" customHeight="1">
      <c r="A27" s="1498"/>
      <c r="B27" s="1501">
        <v>4</v>
      </c>
      <c r="C27" s="1501" t="s">
        <v>933</v>
      </c>
      <c r="D27" s="614" t="s">
        <v>2320</v>
      </c>
      <c r="E27" s="1505">
        <v>72</v>
      </c>
      <c r="F27" s="1506">
        <v>0</v>
      </c>
      <c r="G27" s="1506">
        <v>0</v>
      </c>
      <c r="H27" s="1506">
        <v>0</v>
      </c>
      <c r="I27" s="1506">
        <v>0</v>
      </c>
      <c r="J27" s="1506">
        <v>669</v>
      </c>
      <c r="K27" s="1506">
        <v>7841</v>
      </c>
      <c r="L27" s="1506">
        <v>0</v>
      </c>
      <c r="M27" s="3259">
        <f>SUM(E27:L27)</f>
        <v>8582</v>
      </c>
      <c r="N27" s="1504">
        <v>4</v>
      </c>
      <c r="O27" s="1498"/>
    </row>
    <row r="28" spans="1:15" ht="12" customHeight="1">
      <c r="A28" s="4076" t="s">
        <v>165</v>
      </c>
      <c r="B28" s="1501">
        <v>5</v>
      </c>
      <c r="C28" s="1501" t="s">
        <v>933</v>
      </c>
      <c r="D28" s="614" t="s">
        <v>2054</v>
      </c>
      <c r="E28" s="1505">
        <v>0</v>
      </c>
      <c r="F28" s="1506">
        <v>0</v>
      </c>
      <c r="G28" s="1506">
        <v>0</v>
      </c>
      <c r="H28" s="1506">
        <v>0</v>
      </c>
      <c r="I28" s="1506">
        <v>0</v>
      </c>
      <c r="J28" s="1506">
        <v>0</v>
      </c>
      <c r="K28" s="1506">
        <v>0</v>
      </c>
      <c r="L28" s="1506">
        <v>0</v>
      </c>
      <c r="M28" s="3259">
        <f>SUM(E28:L28)</f>
        <v>0</v>
      </c>
      <c r="N28" s="1504">
        <v>5</v>
      </c>
      <c r="O28" s="4077" t="s">
        <v>554</v>
      </c>
    </row>
    <row r="29" spans="1:15" ht="12" customHeight="1">
      <c r="A29" s="4076"/>
      <c r="B29" s="1501">
        <v>6</v>
      </c>
      <c r="C29" s="1501" t="s">
        <v>933</v>
      </c>
      <c r="D29" s="614" t="s">
        <v>2014</v>
      </c>
      <c r="E29" s="1505">
        <v>2182</v>
      </c>
      <c r="F29" s="1506">
        <v>0</v>
      </c>
      <c r="G29" s="1506">
        <v>0</v>
      </c>
      <c r="H29" s="1506">
        <v>308</v>
      </c>
      <c r="I29" s="1506">
        <v>0</v>
      </c>
      <c r="J29" s="1506">
        <v>0</v>
      </c>
      <c r="K29" s="1506">
        <v>35</v>
      </c>
      <c r="L29" s="1506">
        <v>0</v>
      </c>
      <c r="M29" s="3259">
        <f>SUM(E29:L29)</f>
        <v>2525</v>
      </c>
      <c r="N29" s="1504">
        <v>6</v>
      </c>
      <c r="O29" s="4078"/>
    </row>
    <row r="30" spans="1:15" ht="12" customHeight="1">
      <c r="A30" s="4076"/>
      <c r="B30" s="1501">
        <v>7</v>
      </c>
      <c r="C30" s="1501" t="s">
        <v>933</v>
      </c>
      <c r="D30" s="614" t="s">
        <v>2321</v>
      </c>
      <c r="E30" s="1505">
        <v>433</v>
      </c>
      <c r="F30" s="1506">
        <v>0</v>
      </c>
      <c r="G30" s="1506">
        <v>0</v>
      </c>
      <c r="H30" s="1506">
        <v>0</v>
      </c>
      <c r="I30" s="1506">
        <v>0</v>
      </c>
      <c r="J30" s="1506">
        <v>0</v>
      </c>
      <c r="K30" s="1506">
        <v>0</v>
      </c>
      <c r="L30" s="1506">
        <v>0</v>
      </c>
      <c r="M30" s="3259">
        <f>SUM(E30:L30)</f>
        <v>433</v>
      </c>
      <c r="N30" s="1504">
        <v>7</v>
      </c>
      <c r="O30" s="4078"/>
    </row>
    <row r="31" spans="1:15" ht="12" customHeight="1">
      <c r="A31" s="4076"/>
      <c r="B31" s="1501">
        <v>8</v>
      </c>
      <c r="C31" s="1501" t="s">
        <v>933</v>
      </c>
      <c r="D31" s="614" t="s">
        <v>2022</v>
      </c>
      <c r="E31" s="1505"/>
      <c r="F31" s="1506"/>
      <c r="G31" s="1506"/>
      <c r="H31" s="1506"/>
      <c r="I31" s="1506"/>
      <c r="J31" s="1506"/>
      <c r="K31" s="1506"/>
      <c r="L31" s="1506"/>
      <c r="M31" s="3259">
        <f>SUM(E31:L31)</f>
        <v>0</v>
      </c>
      <c r="N31" s="1504">
        <v>8</v>
      </c>
      <c r="O31" s="4078"/>
    </row>
    <row r="32" spans="1:15" ht="12" customHeight="1">
      <c r="A32" s="4076"/>
      <c r="B32" s="1501">
        <v>9</v>
      </c>
      <c r="C32" s="1501" t="s">
        <v>933</v>
      </c>
      <c r="D32" s="614" t="s">
        <v>2322</v>
      </c>
      <c r="E32" s="1509" t="s">
        <v>2323</v>
      </c>
      <c r="F32" s="1507" t="s">
        <v>2323</v>
      </c>
      <c r="G32" s="1507" t="s">
        <v>2323</v>
      </c>
      <c r="H32" s="1507" t="s">
        <v>2323</v>
      </c>
      <c r="I32" s="1507" t="s">
        <v>2323</v>
      </c>
      <c r="J32" s="1507" t="s">
        <v>2323</v>
      </c>
      <c r="K32" s="1507" t="s">
        <v>2323</v>
      </c>
      <c r="L32" s="1507" t="s">
        <v>2323</v>
      </c>
      <c r="M32" s="1510" t="s">
        <v>2323</v>
      </c>
      <c r="N32" s="1504">
        <v>9</v>
      </c>
      <c r="O32" s="4078"/>
    </row>
    <row r="33" spans="1:15" ht="12" customHeight="1">
      <c r="A33" s="4076"/>
      <c r="B33" s="1501">
        <v>10</v>
      </c>
      <c r="C33" s="1501" t="s">
        <v>933</v>
      </c>
      <c r="D33" s="614" t="s">
        <v>1664</v>
      </c>
      <c r="E33" s="1511"/>
      <c r="F33" s="1512"/>
      <c r="G33" s="1512"/>
      <c r="H33" s="1512"/>
      <c r="I33" s="1512"/>
      <c r="J33" s="1512"/>
      <c r="K33" s="1512"/>
      <c r="L33" s="1512"/>
      <c r="M33" s="3259">
        <f>SUM(E33:L33)</f>
        <v>0</v>
      </c>
      <c r="N33" s="1504">
        <v>10</v>
      </c>
      <c r="O33" s="4078"/>
    </row>
    <row r="34" spans="1:15" ht="12" customHeight="1" thickBot="1">
      <c r="A34" s="4076"/>
      <c r="B34" s="1501">
        <v>11</v>
      </c>
      <c r="C34" s="1501" t="s">
        <v>933</v>
      </c>
      <c r="D34" s="614" t="s">
        <v>2324</v>
      </c>
      <c r="E34" s="3260">
        <f t="shared" ref="E34:L34" si="0">SUM(E24:E31,E33)</f>
        <v>333459</v>
      </c>
      <c r="F34" s="3261">
        <f t="shared" si="0"/>
        <v>0</v>
      </c>
      <c r="G34" s="3261">
        <f t="shared" si="0"/>
        <v>0</v>
      </c>
      <c r="H34" s="3261">
        <f t="shared" si="0"/>
        <v>851</v>
      </c>
      <c r="I34" s="3261">
        <f t="shared" si="0"/>
        <v>0</v>
      </c>
      <c r="J34" s="3261">
        <f t="shared" si="0"/>
        <v>34067</v>
      </c>
      <c r="K34" s="3261">
        <f t="shared" si="0"/>
        <v>8193</v>
      </c>
      <c r="L34" s="3261">
        <f t="shared" si="0"/>
        <v>0</v>
      </c>
      <c r="M34" s="3262">
        <f>SUM(E34:L34)</f>
        <v>376570</v>
      </c>
      <c r="N34" s="1504">
        <v>11</v>
      </c>
      <c r="O34" s="4078"/>
    </row>
    <row r="35" spans="1:15" ht="12" customHeight="1">
      <c r="A35" s="4076"/>
      <c r="B35" s="1513"/>
      <c r="C35" s="1514"/>
      <c r="D35" s="1515"/>
      <c r="E35" s="620"/>
      <c r="F35" s="620"/>
      <c r="G35" s="620"/>
      <c r="H35" s="620"/>
      <c r="I35" s="620"/>
      <c r="J35" s="620"/>
      <c r="K35" s="620"/>
      <c r="L35" s="620"/>
      <c r="M35" s="620"/>
      <c r="N35" s="1516"/>
      <c r="O35" s="4078"/>
    </row>
    <row r="36" spans="1:15" ht="12" customHeight="1">
      <c r="A36" s="4076"/>
      <c r="B36" s="113"/>
      <c r="C36" s="803"/>
      <c r="D36" s="620"/>
      <c r="E36" s="620"/>
      <c r="F36" s="620"/>
      <c r="G36" s="620"/>
      <c r="H36" s="620"/>
      <c r="I36" s="620"/>
      <c r="J36" s="620"/>
      <c r="K36" s="620"/>
      <c r="L36" s="620"/>
      <c r="M36" s="620"/>
      <c r="N36" s="1517"/>
      <c r="O36" s="4078"/>
    </row>
    <row r="37" spans="1:15" ht="12" customHeight="1">
      <c r="A37" s="4076"/>
      <c r="B37" s="113"/>
      <c r="C37" s="803"/>
      <c r="D37" s="620"/>
      <c r="E37" s="620"/>
      <c r="F37" s="620"/>
      <c r="G37" s="620"/>
      <c r="H37" s="620"/>
      <c r="I37" s="620"/>
      <c r="J37" s="620"/>
      <c r="K37" s="620"/>
      <c r="L37" s="620"/>
      <c r="M37" s="620"/>
      <c r="N37" s="1517"/>
      <c r="O37" s="4078"/>
    </row>
    <row r="38" spans="1:15" ht="12" customHeight="1">
      <c r="A38" s="4076"/>
      <c r="B38" s="113"/>
      <c r="C38" s="803"/>
      <c r="D38" s="620"/>
      <c r="E38" s="620"/>
      <c r="F38" s="620"/>
      <c r="G38" s="620"/>
      <c r="H38" s="620"/>
      <c r="I38" s="620"/>
      <c r="J38" s="620"/>
      <c r="K38" s="620"/>
      <c r="L38" s="620"/>
      <c r="M38" s="620"/>
      <c r="N38" s="1517"/>
      <c r="O38" s="4078"/>
    </row>
    <row r="39" spans="1:15" ht="12" customHeight="1">
      <c r="A39" s="4076"/>
      <c r="B39" s="113"/>
      <c r="C39" s="803"/>
      <c r="D39" s="620"/>
      <c r="E39" s="620"/>
      <c r="F39" s="620"/>
      <c r="G39" s="620"/>
      <c r="H39" s="620"/>
      <c r="I39" s="620"/>
      <c r="J39" s="620"/>
      <c r="K39" s="620"/>
      <c r="L39" s="620"/>
      <c r="M39" s="620"/>
      <c r="N39" s="1517"/>
      <c r="O39" s="4078"/>
    </row>
    <row r="40" spans="1:15" ht="12" customHeight="1">
      <c r="A40" s="4076"/>
      <c r="B40" s="113"/>
      <c r="C40" s="803"/>
      <c r="D40" s="620"/>
      <c r="E40" s="620"/>
      <c r="F40" s="620"/>
      <c r="G40" s="620"/>
      <c r="H40" s="620"/>
      <c r="I40" s="620"/>
      <c r="J40" s="620"/>
      <c r="K40" s="620"/>
      <c r="L40" s="620"/>
      <c r="M40" s="620"/>
      <c r="N40" s="1517"/>
      <c r="O40" s="4078"/>
    </row>
    <row r="41" spans="1:15" ht="12" customHeight="1">
      <c r="A41" s="4076"/>
      <c r="B41" s="109"/>
      <c r="C41" s="620"/>
      <c r="D41" s="620"/>
      <c r="E41" s="620"/>
      <c r="F41" s="620"/>
      <c r="G41" s="620"/>
      <c r="H41" s="620"/>
      <c r="I41" s="620"/>
      <c r="J41" s="620"/>
      <c r="K41" s="620"/>
      <c r="L41" s="620"/>
      <c r="M41" s="620"/>
      <c r="N41" s="115"/>
      <c r="O41" s="4078"/>
    </row>
    <row r="42" spans="1:15" ht="12" customHeight="1">
      <c r="A42" s="4076"/>
      <c r="B42" s="109"/>
      <c r="C42" s="620"/>
      <c r="D42" s="620"/>
      <c r="E42" s="620"/>
      <c r="F42" s="620"/>
      <c r="G42" s="620"/>
      <c r="H42" s="620"/>
      <c r="I42" s="620"/>
      <c r="J42" s="620"/>
      <c r="K42" s="620"/>
      <c r="L42" s="620"/>
      <c r="M42" s="620"/>
      <c r="N42" s="115"/>
      <c r="O42" s="4078"/>
    </row>
    <row r="43" spans="1:15" ht="12" customHeight="1">
      <c r="A43" s="4076"/>
      <c r="B43" s="109"/>
      <c r="C43" s="620"/>
      <c r="D43" s="620"/>
      <c r="E43" s="620"/>
      <c r="F43" s="620"/>
      <c r="G43" s="620"/>
      <c r="H43" s="620"/>
      <c r="I43" s="620"/>
      <c r="J43" s="620"/>
      <c r="K43" s="620"/>
      <c r="L43" s="620"/>
      <c r="M43" s="620"/>
      <c r="N43" s="115"/>
      <c r="O43" s="4078"/>
    </row>
    <row r="44" spans="1:15" ht="12" customHeight="1">
      <c r="A44" s="4076"/>
      <c r="B44" s="109"/>
      <c r="C44" s="114"/>
      <c r="D44" s="114"/>
      <c r="E44" s="114"/>
      <c r="F44" s="114"/>
      <c r="G44" s="114"/>
      <c r="H44" s="114"/>
      <c r="I44" s="114"/>
      <c r="J44" s="114"/>
      <c r="K44" s="114"/>
      <c r="L44" s="114"/>
      <c r="M44" s="114"/>
      <c r="N44" s="115"/>
      <c r="O44" s="4078"/>
    </row>
    <row r="45" spans="1:15" ht="12" customHeight="1">
      <c r="A45" s="4076"/>
      <c r="B45" s="144" t="s">
        <v>2325</v>
      </c>
      <c r="C45" s="116"/>
      <c r="D45" s="116"/>
      <c r="E45" s="116"/>
      <c r="F45" s="116"/>
      <c r="G45" s="116"/>
      <c r="H45" s="116"/>
      <c r="I45" s="116"/>
      <c r="J45" s="116"/>
      <c r="K45" s="116"/>
      <c r="L45" s="116"/>
      <c r="M45" s="116"/>
      <c r="N45" s="117"/>
      <c r="O45" s="4078"/>
    </row>
    <row r="46" spans="1:15">
      <c r="A46" s="114"/>
      <c r="B46" s="114"/>
      <c r="C46" s="114"/>
      <c r="D46" s="114"/>
      <c r="E46" s="114"/>
      <c r="F46" s="114"/>
      <c r="G46" s="114"/>
      <c r="H46" s="114"/>
      <c r="I46" s="114"/>
      <c r="J46" s="114"/>
      <c r="K46" s="114"/>
      <c r="L46" s="114"/>
      <c r="M46" s="114"/>
      <c r="N46" s="114"/>
      <c r="O46" s="114"/>
    </row>
    <row r="47" spans="1:15">
      <c r="A47" s="114"/>
      <c r="B47" s="114"/>
      <c r="C47" s="114"/>
      <c r="D47" s="114"/>
      <c r="E47" s="114"/>
      <c r="F47" s="114"/>
      <c r="G47" s="114"/>
      <c r="H47" s="114"/>
      <c r="I47" s="114"/>
      <c r="J47" s="114"/>
      <c r="K47" s="114"/>
      <c r="L47" s="114"/>
      <c r="M47" s="114"/>
      <c r="N47" s="114"/>
      <c r="O47" s="114"/>
    </row>
    <row r="48" spans="1:15"/>
    <row r="49"/>
    <row r="50"/>
  </sheetData>
  <mergeCells count="2">
    <mergeCell ref="A28:A45"/>
    <mergeCell ref="O28:O45"/>
  </mergeCells>
  <printOptions horizontalCentered="1" verticalCentered="1"/>
  <pageMargins left="1" right="1" top="0.5" bottom="0.5" header="0" footer="0"/>
  <pageSetup scale="6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view="pageBreakPreview" zoomScaleNormal="100" zoomScaleSheetLayoutView="100" workbookViewId="0"/>
  </sheetViews>
  <sheetFormatPr defaultRowHeight="11.25" zeroHeight="1"/>
  <cols>
    <col min="1" max="1" width="38.83203125" style="108" customWidth="1"/>
    <col min="2" max="3" width="16.83203125" style="108" customWidth="1"/>
    <col min="4" max="5" width="15.83203125" style="108" customWidth="1"/>
    <col min="6" max="16384" width="9.33203125" style="108"/>
  </cols>
  <sheetData>
    <row r="1" spans="1:5">
      <c r="A1" s="395" t="s">
        <v>554</v>
      </c>
      <c r="B1" s="455"/>
      <c r="C1" s="1518"/>
      <c r="D1" s="455"/>
      <c r="E1" s="1088">
        <v>61</v>
      </c>
    </row>
    <row r="2" spans="1:5">
      <c r="A2" s="399" t="s">
        <v>2326</v>
      </c>
      <c r="B2" s="400"/>
      <c r="C2" s="400"/>
      <c r="D2" s="400"/>
      <c r="E2" s="402"/>
    </row>
    <row r="3" spans="1:5">
      <c r="A3" s="1519" t="s">
        <v>705</v>
      </c>
      <c r="B3" s="657"/>
      <c r="C3" s="657"/>
      <c r="D3" s="657"/>
      <c r="E3" s="658"/>
    </row>
    <row r="4" spans="1:5">
      <c r="A4" s="457"/>
      <c r="B4" s="453"/>
      <c r="C4" s="453"/>
      <c r="D4" s="453"/>
      <c r="E4" s="813"/>
    </row>
    <row r="5" spans="1:5">
      <c r="A5" s="468" t="s">
        <v>2327</v>
      </c>
      <c r="B5" s="660"/>
      <c r="C5" s="660"/>
      <c r="D5" s="660"/>
      <c r="E5" s="661"/>
    </row>
    <row r="6" spans="1:5">
      <c r="A6" s="468"/>
      <c r="B6" s="660"/>
      <c r="C6" s="660"/>
      <c r="D6" s="660"/>
      <c r="E6" s="661"/>
    </row>
    <row r="7" spans="1:5">
      <c r="A7" s="468" t="s">
        <v>2328</v>
      </c>
      <c r="B7" s="660"/>
      <c r="C7" s="660"/>
      <c r="D7" s="660"/>
      <c r="E7" s="661"/>
    </row>
    <row r="8" spans="1:5">
      <c r="A8" s="468"/>
      <c r="B8" s="660"/>
      <c r="C8" s="660"/>
      <c r="D8" s="660"/>
      <c r="E8" s="661"/>
    </row>
    <row r="9" spans="1:5">
      <c r="A9" s="1520" t="s">
        <v>2329</v>
      </c>
      <c r="B9" s="660"/>
      <c r="C9" s="660"/>
      <c r="D9" s="660"/>
      <c r="E9" s="661"/>
    </row>
    <row r="10" spans="1:5">
      <c r="A10" s="1520" t="s">
        <v>2330</v>
      </c>
      <c r="B10" s="660" t="s">
        <v>2331</v>
      </c>
      <c r="C10" s="660"/>
      <c r="D10" s="660"/>
      <c r="E10" s="661"/>
    </row>
    <row r="11" spans="1:5">
      <c r="A11" s="1520" t="s">
        <v>2332</v>
      </c>
      <c r="B11" s="660" t="s">
        <v>2333</v>
      </c>
      <c r="C11" s="660"/>
      <c r="D11" s="660"/>
      <c r="E11" s="661"/>
    </row>
    <row r="12" spans="1:5">
      <c r="A12" s="1520" t="s">
        <v>2334</v>
      </c>
      <c r="B12" s="660" t="s">
        <v>2335</v>
      </c>
      <c r="C12" s="660"/>
      <c r="D12" s="660"/>
      <c r="E12" s="661"/>
    </row>
    <row r="13" spans="1:5">
      <c r="A13" s="1520" t="s">
        <v>2336</v>
      </c>
      <c r="B13" s="660" t="s">
        <v>2337</v>
      </c>
      <c r="C13" s="660"/>
      <c r="D13" s="660"/>
      <c r="E13" s="661"/>
    </row>
    <row r="14" spans="1:5">
      <c r="A14" s="1520" t="s">
        <v>2338</v>
      </c>
      <c r="B14" s="660" t="s">
        <v>2339</v>
      </c>
      <c r="C14" s="660"/>
      <c r="D14" s="660"/>
      <c r="E14" s="661"/>
    </row>
    <row r="15" spans="1:5">
      <c r="A15" s="468"/>
      <c r="B15" s="660"/>
      <c r="C15" s="660"/>
      <c r="D15" s="660"/>
      <c r="E15" s="661"/>
    </row>
    <row r="16" spans="1:5">
      <c r="A16" s="817"/>
      <c r="B16" s="408"/>
      <c r="C16" s="408"/>
      <c r="D16" s="408"/>
      <c r="E16" s="818"/>
    </row>
    <row r="17" spans="1:7">
      <c r="A17" s="1093"/>
      <c r="B17" s="1093"/>
      <c r="C17" s="1209" t="s">
        <v>2340</v>
      </c>
      <c r="D17" s="1521"/>
      <c r="E17" s="1522"/>
    </row>
    <row r="18" spans="1:7">
      <c r="A18" s="458" t="s">
        <v>2341</v>
      </c>
      <c r="B18" s="458" t="s">
        <v>2342</v>
      </c>
      <c r="C18" s="413" t="s">
        <v>2343</v>
      </c>
      <c r="D18" s="413" t="s">
        <v>1123</v>
      </c>
      <c r="E18" s="413" t="s">
        <v>2266</v>
      </c>
    </row>
    <row r="19" spans="1:7">
      <c r="A19" s="458" t="s">
        <v>2344</v>
      </c>
      <c r="B19" s="458" t="s">
        <v>2345</v>
      </c>
      <c r="C19" s="413" t="s">
        <v>2346</v>
      </c>
      <c r="D19" s="413" t="s">
        <v>1483</v>
      </c>
      <c r="E19" s="413" t="s">
        <v>1483</v>
      </c>
    </row>
    <row r="20" spans="1:7">
      <c r="A20" s="418" t="s">
        <v>648</v>
      </c>
      <c r="B20" s="418" t="s">
        <v>649</v>
      </c>
      <c r="C20" s="418" t="s">
        <v>650</v>
      </c>
      <c r="D20" s="418" t="s">
        <v>651</v>
      </c>
      <c r="E20" s="418" t="s">
        <v>652</v>
      </c>
    </row>
    <row r="21" spans="1:7">
      <c r="A21" s="817" t="s">
        <v>2347</v>
      </c>
      <c r="B21" s="1523">
        <v>1530732</v>
      </c>
      <c r="C21" s="1524">
        <v>110716</v>
      </c>
      <c r="D21" s="1525">
        <v>4459</v>
      </c>
      <c r="E21" s="1525">
        <v>29116</v>
      </c>
      <c r="F21" s="1526"/>
    </row>
    <row r="22" spans="1:7">
      <c r="A22" s="1527"/>
      <c r="B22" s="1523"/>
      <c r="C22" s="1524"/>
      <c r="D22" s="1525"/>
      <c r="E22" s="1525"/>
      <c r="F22" s="1526"/>
    </row>
    <row r="23" spans="1:7">
      <c r="A23" s="817" t="s">
        <v>2348</v>
      </c>
      <c r="B23" s="1523">
        <v>775981</v>
      </c>
      <c r="C23" s="1524">
        <v>202727</v>
      </c>
      <c r="D23" s="1525">
        <v>12774</v>
      </c>
      <c r="E23" s="1525">
        <v>79787</v>
      </c>
      <c r="F23" s="1528"/>
      <c r="G23" s="1529"/>
    </row>
    <row r="24" spans="1:7">
      <c r="A24" s="1527"/>
      <c r="B24" s="1523"/>
      <c r="C24" s="1524"/>
      <c r="D24" s="1525"/>
      <c r="E24" s="1525"/>
      <c r="F24" s="1526"/>
    </row>
    <row r="25" spans="1:7">
      <c r="A25" s="817" t="s">
        <v>2349</v>
      </c>
      <c r="B25" s="1523">
        <v>8394660</v>
      </c>
      <c r="C25" s="1524">
        <v>583241</v>
      </c>
      <c r="D25" s="1525">
        <v>35071</v>
      </c>
      <c r="E25" s="1525">
        <v>225344</v>
      </c>
      <c r="F25" s="1526"/>
    </row>
    <row r="26" spans="1:7">
      <c r="A26" s="1527"/>
      <c r="B26" s="1523"/>
      <c r="C26" s="1524"/>
      <c r="D26" s="1525"/>
      <c r="E26" s="1525"/>
      <c r="F26" s="1526"/>
    </row>
    <row r="27" spans="1:7">
      <c r="A27" s="817" t="s">
        <v>2350</v>
      </c>
      <c r="B27" s="1523">
        <v>2005472</v>
      </c>
      <c r="C27" s="1524">
        <v>306531</v>
      </c>
      <c r="D27" s="1525">
        <v>8088</v>
      </c>
      <c r="E27" s="1525">
        <v>54600</v>
      </c>
      <c r="F27" s="1526"/>
    </row>
    <row r="28" spans="1:7">
      <c r="A28" s="1527"/>
      <c r="B28" s="1530"/>
      <c r="C28" s="1524"/>
      <c r="D28" s="1531"/>
      <c r="E28" s="1531"/>
      <c r="F28" s="1526"/>
    </row>
    <row r="29" spans="1:7">
      <c r="A29" s="817" t="s">
        <v>2351</v>
      </c>
      <c r="B29" s="1523">
        <v>464559</v>
      </c>
      <c r="C29" s="1524">
        <v>0</v>
      </c>
      <c r="D29" s="1525">
        <v>147</v>
      </c>
      <c r="E29" s="1525">
        <v>0</v>
      </c>
      <c r="F29" s="1526"/>
    </row>
    <row r="30" spans="1:7">
      <c r="A30" s="1527"/>
      <c r="B30" s="1530"/>
      <c r="C30" s="1531"/>
      <c r="D30" s="1531"/>
      <c r="E30" s="1531"/>
    </row>
    <row r="31" spans="1:7">
      <c r="A31" s="817" t="s">
        <v>2352</v>
      </c>
      <c r="B31" s="1523">
        <v>355319</v>
      </c>
      <c r="C31" s="1524">
        <v>0</v>
      </c>
      <c r="D31" s="1525">
        <v>4947</v>
      </c>
      <c r="E31" s="1525">
        <v>0</v>
      </c>
    </row>
    <row r="32" spans="1:7">
      <c r="A32" s="817"/>
      <c r="B32" s="817"/>
      <c r="C32" s="1531"/>
      <c r="D32" s="1532"/>
      <c r="E32" s="1532"/>
    </row>
    <row r="33" spans="1:5">
      <c r="A33" s="817" t="s">
        <v>2353</v>
      </c>
      <c r="B33" s="1523">
        <v>860993</v>
      </c>
      <c r="C33" s="1533">
        <v>1209</v>
      </c>
      <c r="D33" s="1524">
        <v>281</v>
      </c>
      <c r="E33" s="1532">
        <v>444</v>
      </c>
    </row>
    <row r="34" spans="1:5">
      <c r="A34" s="817"/>
      <c r="B34" s="817"/>
      <c r="C34" s="1532"/>
      <c r="D34" s="1532"/>
      <c r="E34" s="1532"/>
    </row>
    <row r="35" spans="1:5">
      <c r="A35" s="817"/>
      <c r="B35" s="817"/>
      <c r="C35" s="1532"/>
      <c r="D35" s="1532"/>
      <c r="E35" s="1532"/>
    </row>
    <row r="36" spans="1:5">
      <c r="A36" s="817"/>
      <c r="B36" s="817"/>
      <c r="C36" s="1532"/>
      <c r="D36" s="1532"/>
      <c r="E36" s="1532"/>
    </row>
    <row r="37" spans="1:5">
      <c r="A37" s="457"/>
      <c r="B37" s="457"/>
      <c r="C37" s="1534"/>
      <c r="D37" s="1534"/>
      <c r="E37" s="1534"/>
    </row>
    <row r="38" spans="1:5">
      <c r="A38" s="1535"/>
      <c r="B38" s="1536"/>
      <c r="C38" s="1536"/>
      <c r="D38" s="1536"/>
      <c r="E38" s="1537"/>
    </row>
    <row r="39" spans="1:5">
      <c r="A39" s="1491"/>
      <c r="B39" s="423"/>
      <c r="C39" s="423"/>
      <c r="D39" s="423"/>
      <c r="E39" s="1538"/>
    </row>
    <row r="40" spans="1:5">
      <c r="A40" s="1491"/>
      <c r="B40" s="423"/>
      <c r="C40" s="423"/>
      <c r="D40" s="423"/>
      <c r="E40" s="1538"/>
    </row>
    <row r="41" spans="1:5">
      <c r="A41" s="1491"/>
      <c r="B41" s="423"/>
      <c r="C41" s="423"/>
      <c r="D41" s="423"/>
      <c r="E41" s="1538"/>
    </row>
    <row r="42" spans="1:5">
      <c r="A42" s="1491"/>
      <c r="B42" s="423"/>
      <c r="C42" s="423"/>
      <c r="D42" s="423"/>
      <c r="E42" s="1538"/>
    </row>
    <row r="43" spans="1:5">
      <c r="A43" s="1491"/>
      <c r="B43" s="423"/>
      <c r="C43" s="423"/>
      <c r="D43" s="423"/>
      <c r="E43" s="1538"/>
    </row>
    <row r="44" spans="1:5">
      <c r="A44" s="1539"/>
      <c r="B44" s="1540"/>
      <c r="C44" s="1541"/>
      <c r="D44" s="1541"/>
      <c r="E44" s="1542"/>
    </row>
    <row r="45" spans="1:5">
      <c r="A45" s="1543"/>
      <c r="B45" s="1544"/>
      <c r="C45" s="1545"/>
      <c r="D45" s="1545"/>
      <c r="E45" s="361"/>
    </row>
    <row r="46" spans="1:5">
      <c r="A46" s="457"/>
      <c r="B46" s="1546"/>
      <c r="C46" s="423"/>
      <c r="D46" s="423"/>
      <c r="E46" s="813"/>
    </row>
    <row r="47" spans="1:5">
      <c r="A47" s="457"/>
      <c r="B47" s="423"/>
      <c r="C47" s="423"/>
      <c r="D47" s="423"/>
      <c r="E47" s="813"/>
    </row>
    <row r="48" spans="1:5">
      <c r="A48" s="457"/>
      <c r="B48" s="423"/>
      <c r="C48" s="423"/>
      <c r="D48" s="423"/>
      <c r="E48" s="813"/>
    </row>
    <row r="49" spans="1:5">
      <c r="A49" s="457"/>
      <c r="B49" s="423"/>
      <c r="C49" s="423"/>
      <c r="D49" s="423"/>
      <c r="E49" s="813"/>
    </row>
    <row r="50" spans="1:5">
      <c r="A50" s="457"/>
      <c r="B50" s="423"/>
      <c r="C50" s="423"/>
      <c r="D50" s="423"/>
      <c r="E50" s="813"/>
    </row>
    <row r="51" spans="1:5">
      <c r="A51" s="457"/>
      <c r="B51" s="423"/>
      <c r="C51" s="423"/>
      <c r="D51" s="423"/>
      <c r="E51" s="813"/>
    </row>
    <row r="52" spans="1:5" ht="14.25" customHeight="1">
      <c r="A52" s="457"/>
      <c r="B52" s="423"/>
      <c r="C52" s="423"/>
      <c r="D52" s="423"/>
      <c r="E52" s="813"/>
    </row>
    <row r="53" spans="1:5">
      <c r="A53" s="457"/>
      <c r="B53" s="423"/>
      <c r="C53" s="423"/>
      <c r="D53" s="423"/>
      <c r="E53" s="813"/>
    </row>
    <row r="54" spans="1:5">
      <c r="A54" s="457"/>
      <c r="B54" s="423"/>
      <c r="C54" s="423"/>
      <c r="D54" s="423"/>
      <c r="E54" s="813"/>
    </row>
    <row r="55" spans="1:5">
      <c r="A55" s="457"/>
      <c r="B55" s="423"/>
      <c r="C55" s="423"/>
      <c r="D55" s="423"/>
      <c r="E55" s="813"/>
    </row>
    <row r="56" spans="1:5">
      <c r="A56" s="457"/>
      <c r="B56" s="423"/>
      <c r="C56" s="423"/>
      <c r="D56" s="423"/>
      <c r="E56" s="813"/>
    </row>
    <row r="57" spans="1:5">
      <c r="A57" s="457"/>
      <c r="B57" s="423"/>
      <c r="C57" s="423"/>
      <c r="D57" s="423"/>
      <c r="E57" s="813"/>
    </row>
    <row r="58" spans="1:5">
      <c r="A58" s="457"/>
      <c r="B58" s="423"/>
      <c r="C58" s="423"/>
      <c r="D58" s="423"/>
      <c r="E58" s="813"/>
    </row>
    <row r="59" spans="1:5">
      <c r="A59" s="457"/>
      <c r="B59" s="423"/>
      <c r="C59" s="423"/>
      <c r="D59" s="423"/>
      <c r="E59" s="813"/>
    </row>
    <row r="60" spans="1:5">
      <c r="A60" s="457"/>
      <c r="B60" s="423"/>
      <c r="C60" s="423"/>
      <c r="D60" s="423"/>
      <c r="E60" s="813"/>
    </row>
    <row r="61" spans="1:5">
      <c r="A61" s="457"/>
      <c r="B61" s="423"/>
      <c r="C61" s="423"/>
      <c r="D61" s="423"/>
      <c r="E61" s="813"/>
    </row>
    <row r="62" spans="1:5">
      <c r="A62" s="457"/>
      <c r="B62" s="423"/>
      <c r="C62" s="423"/>
      <c r="D62" s="423"/>
      <c r="E62" s="813"/>
    </row>
    <row r="63" spans="1:5">
      <c r="A63" s="457"/>
      <c r="B63" s="423"/>
      <c r="C63" s="423"/>
      <c r="D63" s="423"/>
      <c r="E63" s="813"/>
    </row>
    <row r="64" spans="1:5">
      <c r="A64" s="457"/>
      <c r="B64" s="453"/>
      <c r="C64" s="453"/>
      <c r="D64" s="453"/>
      <c r="E64" s="813"/>
    </row>
    <row r="65" spans="1:5">
      <c r="A65" s="457"/>
      <c r="B65" s="453"/>
      <c r="C65" s="453"/>
      <c r="D65" s="453"/>
      <c r="E65" s="813"/>
    </row>
    <row r="66" spans="1:5">
      <c r="A66" s="457"/>
      <c r="B66" s="453"/>
      <c r="C66" s="453"/>
      <c r="D66" s="453"/>
      <c r="E66" s="813"/>
    </row>
    <row r="67" spans="1:5">
      <c r="A67" s="457"/>
      <c r="B67" s="453"/>
      <c r="C67" s="453"/>
      <c r="D67" s="453"/>
      <c r="E67" s="813"/>
    </row>
    <row r="68" spans="1:5">
      <c r="A68" s="817"/>
      <c r="B68" s="408"/>
      <c r="C68" s="408"/>
      <c r="D68" s="408"/>
      <c r="E68" s="818"/>
    </row>
    <row r="69" spans="1:5">
      <c r="A69" s="454" t="s">
        <v>573</v>
      </c>
    </row>
    <row r="70" spans="1:5"/>
    <row r="71" spans="1:5"/>
    <row r="72" spans="1:5"/>
    <row r="73" spans="1:5"/>
    <row r="74" spans="1:5"/>
    <row r="75" spans="1:5"/>
    <row r="76" spans="1:5"/>
    <row r="77" spans="1:5"/>
    <row r="78" spans="1:5"/>
  </sheetData>
  <printOptions horizontalCentered="1" verticalCentered="1"/>
  <pageMargins left="1" right="1" top="0.5" bottom="0.5" header="0" footer="0"/>
  <pageSetup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view="pageBreakPreview" zoomScale="60" zoomScaleNormal="100" workbookViewId="0">
      <selection activeCell="E27" sqref="E27"/>
    </sheetView>
  </sheetViews>
  <sheetFormatPr defaultColWidth="0" defaultRowHeight="11.25"/>
  <cols>
    <col min="1" max="1" width="3.33203125" style="108" customWidth="1"/>
    <col min="2" max="2" width="96.83203125" style="108" customWidth="1"/>
    <col min="3" max="3" width="4.83203125" style="108" customWidth="1"/>
    <col min="4" max="6" width="9.33203125" style="108" customWidth="1"/>
    <col min="7" max="16384" width="0" style="108" hidden="1"/>
  </cols>
  <sheetData>
    <row r="1" spans="1:4">
      <c r="A1" s="395">
        <v>62</v>
      </c>
      <c r="B1" s="455"/>
      <c r="C1" s="1088" t="s">
        <v>554</v>
      </c>
      <c r="D1" s="660"/>
    </row>
    <row r="2" spans="1:4">
      <c r="A2" s="399" t="s">
        <v>677</v>
      </c>
      <c r="B2" s="816"/>
      <c r="C2" s="654"/>
      <c r="D2" s="660"/>
    </row>
    <row r="3" spans="1:4">
      <c r="A3" s="468"/>
      <c r="B3" s="660"/>
      <c r="C3" s="661"/>
      <c r="D3" s="660"/>
    </row>
    <row r="4" spans="1:4">
      <c r="A4" s="468"/>
      <c r="B4" s="660"/>
      <c r="C4" s="661"/>
      <c r="D4" s="660"/>
    </row>
    <row r="5" spans="1:4">
      <c r="A5" s="468"/>
      <c r="B5" s="660"/>
      <c r="C5" s="661"/>
      <c r="D5" s="660"/>
    </row>
    <row r="6" spans="1:4">
      <c r="A6" s="468"/>
      <c r="B6" s="660"/>
      <c r="C6" s="661"/>
      <c r="D6" s="660"/>
    </row>
    <row r="7" spans="1:4">
      <c r="A7" s="468"/>
      <c r="B7" s="660"/>
      <c r="C7" s="661"/>
      <c r="D7" s="660"/>
    </row>
    <row r="8" spans="1:4">
      <c r="A8" s="468"/>
      <c r="B8" s="660"/>
      <c r="C8" s="661"/>
      <c r="D8" s="660"/>
    </row>
    <row r="9" spans="1:4">
      <c r="A9" s="468"/>
      <c r="B9" s="660"/>
      <c r="C9" s="661"/>
      <c r="D9" s="660"/>
    </row>
    <row r="10" spans="1:4">
      <c r="A10" s="468"/>
      <c r="B10" s="660"/>
      <c r="C10" s="661"/>
      <c r="D10" s="660"/>
    </row>
    <row r="11" spans="1:4">
      <c r="A11" s="4040" t="s">
        <v>1008</v>
      </c>
      <c r="B11" s="4041"/>
      <c r="C11" s="4042"/>
      <c r="D11" s="660"/>
    </row>
    <row r="12" spans="1:4">
      <c r="A12" s="468"/>
      <c r="B12" s="660"/>
      <c r="C12" s="661"/>
      <c r="D12" s="660"/>
    </row>
    <row r="13" spans="1:4">
      <c r="A13" s="468"/>
      <c r="B13" s="660"/>
      <c r="C13" s="661"/>
      <c r="D13" s="660"/>
    </row>
    <row r="14" spans="1:4">
      <c r="A14" s="468"/>
      <c r="B14" s="660"/>
      <c r="C14" s="661"/>
      <c r="D14" s="660"/>
    </row>
    <row r="15" spans="1:4">
      <c r="A15" s="468"/>
      <c r="B15" s="660"/>
      <c r="C15" s="661"/>
      <c r="D15" s="660"/>
    </row>
    <row r="16" spans="1:4">
      <c r="A16" s="468"/>
      <c r="B16" s="660"/>
      <c r="C16" s="661"/>
      <c r="D16" s="660"/>
    </row>
    <row r="17" spans="1:4">
      <c r="A17" s="468"/>
      <c r="B17" s="660"/>
      <c r="C17" s="661"/>
      <c r="D17" s="660"/>
    </row>
    <row r="18" spans="1:4">
      <c r="A18" s="468"/>
      <c r="B18" s="660"/>
      <c r="C18" s="661"/>
      <c r="D18" s="660"/>
    </row>
    <row r="19" spans="1:4">
      <c r="A19" s="468"/>
      <c r="B19" s="660"/>
      <c r="C19" s="661"/>
      <c r="D19" s="660"/>
    </row>
    <row r="20" spans="1:4">
      <c r="A20" s="468"/>
      <c r="B20" s="660"/>
      <c r="C20" s="661"/>
      <c r="D20" s="660"/>
    </row>
    <row r="21" spans="1:4" ht="11.25" customHeight="1">
      <c r="A21" s="468"/>
      <c r="B21" s="660"/>
      <c r="C21" s="661"/>
      <c r="D21" s="660"/>
    </row>
    <row r="22" spans="1:4" ht="11.25" customHeight="1">
      <c r="A22" s="468"/>
      <c r="B22" s="660"/>
      <c r="C22" s="661"/>
      <c r="D22" s="660"/>
    </row>
    <row r="23" spans="1:4" ht="11.25" customHeight="1">
      <c r="A23" s="468"/>
      <c r="B23" s="660"/>
      <c r="C23" s="661"/>
      <c r="D23" s="660"/>
    </row>
    <row r="24" spans="1:4" ht="11.25" customHeight="1">
      <c r="A24" s="468"/>
      <c r="B24" s="660"/>
      <c r="C24" s="661"/>
      <c r="D24" s="660"/>
    </row>
    <row r="25" spans="1:4" ht="10.5" customHeight="1">
      <c r="A25" s="468"/>
      <c r="B25" s="660"/>
      <c r="C25" s="661"/>
      <c r="D25" s="660"/>
    </row>
    <row r="26" spans="1:4" ht="11.25" customHeight="1">
      <c r="A26" s="468"/>
      <c r="B26" s="660"/>
      <c r="C26" s="661"/>
      <c r="D26" s="660"/>
    </row>
    <row r="27" spans="1:4" ht="11.25" customHeight="1">
      <c r="A27" s="468"/>
      <c r="B27" s="660"/>
      <c r="C27" s="661"/>
      <c r="D27" s="660"/>
    </row>
    <row r="28" spans="1:4" ht="11.25" customHeight="1">
      <c r="A28" s="468"/>
      <c r="B28" s="660"/>
      <c r="C28" s="661"/>
      <c r="D28" s="660"/>
    </row>
    <row r="29" spans="1:4" ht="11.25" customHeight="1">
      <c r="A29" s="468"/>
      <c r="B29" s="660"/>
      <c r="C29" s="661"/>
      <c r="D29" s="660"/>
    </row>
    <row r="30" spans="1:4">
      <c r="A30" s="468"/>
      <c r="B30" s="660"/>
      <c r="C30" s="661"/>
      <c r="D30" s="660"/>
    </row>
    <row r="31" spans="1:4">
      <c r="A31" s="468"/>
      <c r="B31" s="660"/>
      <c r="C31" s="661"/>
      <c r="D31" s="660"/>
    </row>
    <row r="32" spans="1:4">
      <c r="A32" s="468"/>
      <c r="B32" s="660"/>
      <c r="C32" s="661"/>
      <c r="D32" s="660"/>
    </row>
    <row r="33" spans="1:4">
      <c r="A33" s="468"/>
      <c r="B33" s="660"/>
      <c r="C33" s="661"/>
      <c r="D33" s="660"/>
    </row>
    <row r="34" spans="1:4">
      <c r="A34" s="468"/>
      <c r="B34" s="660"/>
      <c r="C34" s="661"/>
      <c r="D34" s="660"/>
    </row>
    <row r="35" spans="1:4">
      <c r="A35" s="468"/>
      <c r="B35" s="660"/>
      <c r="C35" s="661"/>
      <c r="D35" s="660"/>
    </row>
    <row r="36" spans="1:4">
      <c r="A36" s="468"/>
      <c r="B36" s="660"/>
      <c r="C36" s="661"/>
      <c r="D36" s="660"/>
    </row>
    <row r="37" spans="1:4">
      <c r="A37" s="468"/>
      <c r="B37" s="660"/>
      <c r="C37" s="661"/>
      <c r="D37" s="660"/>
    </row>
    <row r="38" spans="1:4">
      <c r="A38" s="468"/>
      <c r="B38" s="660"/>
      <c r="C38" s="661"/>
      <c r="D38" s="660"/>
    </row>
    <row r="39" spans="1:4">
      <c r="A39" s="468"/>
      <c r="B39" s="660"/>
      <c r="C39" s="661"/>
      <c r="D39" s="660"/>
    </row>
    <row r="40" spans="1:4">
      <c r="A40" s="468"/>
      <c r="B40" s="660"/>
      <c r="C40" s="661"/>
      <c r="D40" s="660"/>
    </row>
    <row r="41" spans="1:4">
      <c r="A41" s="468"/>
      <c r="B41" s="660"/>
      <c r="C41" s="661"/>
      <c r="D41" s="660"/>
    </row>
    <row r="42" spans="1:4">
      <c r="A42" s="468"/>
      <c r="B42" s="660"/>
      <c r="C42" s="661"/>
      <c r="D42" s="660"/>
    </row>
    <row r="43" spans="1:4">
      <c r="A43" s="468"/>
      <c r="B43" s="660"/>
      <c r="C43" s="661"/>
      <c r="D43" s="660"/>
    </row>
    <row r="44" spans="1:4">
      <c r="A44" s="468"/>
      <c r="B44" s="660"/>
      <c r="C44" s="661"/>
      <c r="D44" s="660"/>
    </row>
    <row r="45" spans="1:4">
      <c r="A45" s="468"/>
      <c r="B45" s="660"/>
      <c r="C45" s="661"/>
      <c r="D45" s="660"/>
    </row>
    <row r="46" spans="1:4">
      <c r="A46" s="468"/>
      <c r="B46" s="660"/>
      <c r="C46" s="661"/>
      <c r="D46" s="660"/>
    </row>
    <row r="47" spans="1:4">
      <c r="A47" s="468"/>
      <c r="B47" s="660"/>
      <c r="C47" s="661"/>
      <c r="D47" s="660"/>
    </row>
    <row r="48" spans="1:4">
      <c r="A48" s="468"/>
      <c r="B48" s="660"/>
      <c r="C48" s="661"/>
      <c r="D48" s="660"/>
    </row>
    <row r="49" spans="1:4">
      <c r="A49" s="468"/>
      <c r="B49" s="660"/>
      <c r="C49" s="661"/>
      <c r="D49" s="660"/>
    </row>
    <row r="50" spans="1:4">
      <c r="A50" s="468"/>
      <c r="B50" s="660"/>
      <c r="C50" s="661"/>
      <c r="D50" s="660"/>
    </row>
    <row r="51" spans="1:4">
      <c r="A51" s="468"/>
      <c r="B51" s="660"/>
      <c r="C51" s="661"/>
      <c r="D51" s="660"/>
    </row>
    <row r="52" spans="1:4">
      <c r="A52" s="468"/>
      <c r="B52" s="660"/>
      <c r="C52" s="661"/>
      <c r="D52" s="660"/>
    </row>
    <row r="53" spans="1:4">
      <c r="A53" s="468"/>
      <c r="B53" s="660"/>
      <c r="C53" s="661"/>
      <c r="D53" s="660"/>
    </row>
    <row r="54" spans="1:4">
      <c r="A54" s="468"/>
      <c r="B54" s="660"/>
      <c r="C54" s="661"/>
      <c r="D54" s="660"/>
    </row>
    <row r="55" spans="1:4">
      <c r="A55" s="468"/>
      <c r="B55" s="660"/>
      <c r="C55" s="661"/>
      <c r="D55" s="660"/>
    </row>
    <row r="56" spans="1:4">
      <c r="A56" s="468"/>
      <c r="B56" s="660"/>
      <c r="C56" s="661"/>
      <c r="D56" s="660"/>
    </row>
    <row r="57" spans="1:4">
      <c r="A57" s="468"/>
      <c r="B57" s="660"/>
      <c r="C57" s="661"/>
      <c r="D57" s="660"/>
    </row>
    <row r="58" spans="1:4">
      <c r="A58" s="468"/>
      <c r="B58" s="660"/>
      <c r="C58" s="661"/>
      <c r="D58" s="660"/>
    </row>
    <row r="59" spans="1:4">
      <c r="A59" s="468"/>
      <c r="B59" s="660"/>
      <c r="C59" s="661"/>
      <c r="D59" s="660"/>
    </row>
    <row r="60" spans="1:4">
      <c r="A60" s="468"/>
      <c r="B60" s="660"/>
      <c r="C60" s="661"/>
      <c r="D60" s="660"/>
    </row>
    <row r="61" spans="1:4">
      <c r="A61" s="468"/>
      <c r="B61" s="660"/>
      <c r="C61" s="661"/>
      <c r="D61" s="660"/>
    </row>
    <row r="62" spans="1:4">
      <c r="A62" s="468"/>
      <c r="B62" s="660"/>
      <c r="C62" s="661"/>
      <c r="D62" s="660"/>
    </row>
    <row r="63" spans="1:4">
      <c r="A63" s="468"/>
      <c r="B63" s="660"/>
      <c r="C63" s="661"/>
      <c r="D63" s="660"/>
    </row>
    <row r="64" spans="1:4">
      <c r="A64" s="468"/>
      <c r="B64" s="660"/>
      <c r="C64" s="661"/>
      <c r="D64" s="660"/>
    </row>
    <row r="65" spans="1:4">
      <c r="A65" s="468"/>
      <c r="B65" s="660"/>
      <c r="C65" s="661"/>
      <c r="D65" s="660"/>
    </row>
    <row r="66" spans="1:4">
      <c r="A66" s="468"/>
      <c r="B66" s="660"/>
      <c r="C66" s="661"/>
      <c r="D66" s="660"/>
    </row>
    <row r="67" spans="1:4">
      <c r="A67" s="457"/>
      <c r="B67" s="453"/>
      <c r="C67" s="813"/>
    </row>
    <row r="68" spans="1:4">
      <c r="A68" s="457"/>
      <c r="B68" s="453"/>
      <c r="C68" s="813"/>
    </row>
    <row r="69" spans="1:4">
      <c r="A69" s="817"/>
      <c r="B69" s="408"/>
      <c r="C69" s="818"/>
    </row>
    <row r="70" spans="1:4">
      <c r="C70" s="456" t="s">
        <v>165</v>
      </c>
    </row>
  </sheetData>
  <mergeCells count="1">
    <mergeCell ref="A11:C11"/>
  </mergeCells>
  <printOptions horizontalCentered="1" verticalCentered="1"/>
  <pageMargins left="1" right="1" top="0.5" bottom="0.5" header="0" footer="0"/>
  <pageSetup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view="pageBreakPreview" topLeftCell="A22" zoomScaleNormal="130" zoomScaleSheetLayoutView="100" workbookViewId="0"/>
  </sheetViews>
  <sheetFormatPr defaultColWidth="0" defaultRowHeight="11.25" zeroHeight="1"/>
  <cols>
    <col min="1" max="1" width="5.6640625" style="610" customWidth="1"/>
    <col min="2" max="2" width="6" style="610" customWidth="1"/>
    <col min="3" max="3" width="40.6640625" style="610" customWidth="1"/>
    <col min="4" max="4" width="8" style="610" customWidth="1"/>
    <col min="5" max="7" width="11.83203125" style="610" customWidth="1"/>
    <col min="8" max="8" width="12.83203125" style="610" customWidth="1"/>
    <col min="9" max="9" width="5.83203125" style="610" customWidth="1"/>
    <col min="10" max="10" width="9.33203125" style="610" customWidth="1"/>
    <col min="11" max="16384" width="0" style="610" hidden="1"/>
  </cols>
  <sheetData>
    <row r="1" spans="1:10">
      <c r="A1" s="395" t="s">
        <v>2354</v>
      </c>
      <c r="B1" s="455"/>
      <c r="C1" s="455"/>
      <c r="D1" s="455"/>
      <c r="E1" s="1518"/>
      <c r="F1" s="455"/>
      <c r="G1" s="455"/>
      <c r="H1" s="455"/>
      <c r="I1" s="1088">
        <v>63</v>
      </c>
    </row>
    <row r="2" spans="1:10">
      <c r="A2" s="399" t="s">
        <v>2355</v>
      </c>
      <c r="B2" s="816"/>
      <c r="C2" s="816"/>
      <c r="D2" s="816"/>
      <c r="E2" s="816"/>
      <c r="F2" s="816"/>
      <c r="G2" s="816"/>
      <c r="H2" s="816"/>
      <c r="I2" s="1089"/>
    </row>
    <row r="3" spans="1:10">
      <c r="A3" s="1642" t="s">
        <v>705</v>
      </c>
      <c r="B3" s="1643"/>
      <c r="C3" s="1643"/>
      <c r="D3" s="1643"/>
      <c r="E3" s="1643"/>
      <c r="F3" s="1643"/>
      <c r="G3" s="1643"/>
      <c r="H3" s="1643"/>
      <c r="I3" s="2039"/>
    </row>
    <row r="4" spans="1:10">
      <c r="A4" s="3263" t="s">
        <v>2356</v>
      </c>
      <c r="B4" s="3264" t="s">
        <v>2357</v>
      </c>
      <c r="C4" s="3264"/>
      <c r="D4" s="3264"/>
      <c r="E4" s="660"/>
      <c r="F4" s="660"/>
      <c r="G4" s="660"/>
      <c r="H4" s="660"/>
      <c r="I4" s="661"/>
    </row>
    <row r="5" spans="1:10">
      <c r="A5" s="409" t="s">
        <v>636</v>
      </c>
      <c r="B5" s="409" t="s">
        <v>778</v>
      </c>
      <c r="C5" s="411"/>
      <c r="D5" s="411"/>
      <c r="E5" s="411"/>
      <c r="F5" s="411"/>
      <c r="G5" s="411"/>
      <c r="H5" s="409"/>
      <c r="I5" s="409" t="s">
        <v>636</v>
      </c>
    </row>
    <row r="6" spans="1:10">
      <c r="A6" s="413" t="s">
        <v>639</v>
      </c>
      <c r="B6" s="413" t="s">
        <v>782</v>
      </c>
      <c r="C6" s="1643" t="s">
        <v>2358</v>
      </c>
      <c r="D6" s="1643"/>
      <c r="E6" s="1643"/>
      <c r="F6" s="1643"/>
      <c r="G6" s="1643"/>
      <c r="H6" s="413" t="s">
        <v>1180</v>
      </c>
      <c r="I6" s="413" t="s">
        <v>639</v>
      </c>
    </row>
    <row r="7" spans="1:10" ht="12" thickBot="1">
      <c r="A7" s="1103"/>
      <c r="B7" s="1103"/>
      <c r="C7" s="428"/>
      <c r="D7" s="428"/>
      <c r="E7" s="428"/>
      <c r="F7" s="428"/>
      <c r="G7" s="428"/>
      <c r="H7" s="1103"/>
      <c r="I7" s="1103"/>
    </row>
    <row r="8" spans="1:10">
      <c r="A8" s="418">
        <v>1</v>
      </c>
      <c r="B8" s="1103"/>
      <c r="C8" s="428" t="s">
        <v>2359</v>
      </c>
      <c r="D8" s="428"/>
      <c r="E8" s="428"/>
      <c r="F8" s="428"/>
      <c r="G8" s="428"/>
      <c r="H8" s="1550">
        <v>592971</v>
      </c>
      <c r="I8" s="419">
        <v>1</v>
      </c>
      <c r="J8" s="3265"/>
    </row>
    <row r="9" spans="1:10">
      <c r="A9" s="413"/>
      <c r="B9" s="670"/>
      <c r="C9" s="660" t="s">
        <v>2360</v>
      </c>
      <c r="D9" s="660"/>
      <c r="E9" s="660"/>
      <c r="F9" s="660"/>
      <c r="G9" s="660"/>
      <c r="H9" s="1552"/>
      <c r="I9" s="414"/>
    </row>
    <row r="10" spans="1:10">
      <c r="A10" s="413"/>
      <c r="B10" s="670"/>
      <c r="C10" s="660" t="s">
        <v>2361</v>
      </c>
      <c r="D10" s="660"/>
      <c r="E10" s="660"/>
      <c r="F10" s="660"/>
      <c r="G10" s="660"/>
      <c r="H10" s="1552"/>
      <c r="I10" s="414"/>
    </row>
    <row r="11" spans="1:10">
      <c r="A11" s="418">
        <v>2</v>
      </c>
      <c r="B11" s="1103"/>
      <c r="C11" s="428" t="s">
        <v>2362</v>
      </c>
      <c r="D11" s="428"/>
      <c r="E11" s="428"/>
      <c r="F11" s="428"/>
      <c r="G11" s="428"/>
      <c r="H11" s="1553">
        <v>1578619</v>
      </c>
      <c r="I11" s="419">
        <v>2</v>
      </c>
      <c r="J11" s="3265"/>
    </row>
    <row r="12" spans="1:10">
      <c r="A12" s="418">
        <v>3</v>
      </c>
      <c r="B12" s="1103"/>
      <c r="C12" s="428" t="s">
        <v>2363</v>
      </c>
      <c r="D12" s="428"/>
      <c r="E12" s="428"/>
      <c r="F12" s="428"/>
      <c r="G12" s="428"/>
      <c r="H12" s="3266"/>
      <c r="I12" s="419">
        <v>3</v>
      </c>
    </row>
    <row r="13" spans="1:10">
      <c r="A13" s="418">
        <v>4</v>
      </c>
      <c r="B13" s="418" t="s">
        <v>933</v>
      </c>
      <c r="C13" s="428" t="s">
        <v>2364</v>
      </c>
      <c r="D13" s="428"/>
      <c r="E13" s="428"/>
      <c r="F13" s="428"/>
      <c r="G13" s="428"/>
      <c r="H13" s="3266">
        <f>SUM(H11:H12)</f>
        <v>1578619</v>
      </c>
      <c r="I13" s="419">
        <v>4</v>
      </c>
      <c r="J13" s="3265"/>
    </row>
    <row r="14" spans="1:10">
      <c r="A14" s="418">
        <v>5</v>
      </c>
      <c r="B14" s="1103"/>
      <c r="C14" s="428" t="s">
        <v>2365</v>
      </c>
      <c r="D14" s="428"/>
      <c r="E14" s="428"/>
      <c r="F14" s="428"/>
      <c r="G14" s="428"/>
      <c r="H14" s="1554">
        <v>744692.40857000009</v>
      </c>
      <c r="I14" s="419">
        <v>5</v>
      </c>
      <c r="J14" s="3265"/>
    </row>
    <row r="15" spans="1:10">
      <c r="A15" s="418">
        <v>6</v>
      </c>
      <c r="B15" s="1103"/>
      <c r="C15" s="428" t="s">
        <v>2366</v>
      </c>
      <c r="D15" s="428"/>
      <c r="E15" s="428"/>
      <c r="F15" s="428"/>
      <c r="G15" s="428"/>
      <c r="H15" s="1554">
        <v>63350.551030000002</v>
      </c>
      <c r="I15" s="419">
        <v>6</v>
      </c>
      <c r="J15" s="3265"/>
    </row>
    <row r="16" spans="1:10">
      <c r="A16" s="418">
        <v>7</v>
      </c>
      <c r="B16" s="1103"/>
      <c r="C16" s="428" t="s">
        <v>2367</v>
      </c>
      <c r="D16" s="428"/>
      <c r="E16" s="428"/>
      <c r="F16" s="428"/>
      <c r="G16" s="428"/>
      <c r="H16" s="1554">
        <v>0</v>
      </c>
      <c r="I16" s="419">
        <v>7</v>
      </c>
      <c r="J16" s="3265"/>
    </row>
    <row r="17" spans="1:10">
      <c r="A17" s="418">
        <v>8</v>
      </c>
      <c r="B17" s="1103"/>
      <c r="C17" s="428" t="s">
        <v>2368</v>
      </c>
      <c r="D17" s="428"/>
      <c r="E17" s="428"/>
      <c r="F17" s="428"/>
      <c r="G17" s="428"/>
      <c r="H17" s="1554">
        <v>18072.01195</v>
      </c>
      <c r="I17" s="419">
        <v>8</v>
      </c>
      <c r="J17" s="3265"/>
    </row>
    <row r="18" spans="1:10">
      <c r="A18" s="418">
        <v>9</v>
      </c>
      <c r="B18" s="1103"/>
      <c r="C18" s="428" t="s">
        <v>2369</v>
      </c>
      <c r="D18" s="428"/>
      <c r="E18" s="428"/>
      <c r="F18" s="428"/>
      <c r="G18" s="428"/>
      <c r="H18" s="1554">
        <v>0</v>
      </c>
      <c r="I18" s="419">
        <v>9</v>
      </c>
      <c r="J18" s="3265"/>
    </row>
    <row r="19" spans="1:10">
      <c r="A19" s="418">
        <v>10</v>
      </c>
      <c r="B19" s="1103"/>
      <c r="C19" s="428" t="s">
        <v>2370</v>
      </c>
      <c r="D19" s="428"/>
      <c r="E19" s="428"/>
      <c r="F19" s="428"/>
      <c r="G19" s="428"/>
      <c r="H19" s="1554">
        <f>SUM(H13:H18)</f>
        <v>2404733.9715500004</v>
      </c>
      <c r="I19" s="419">
        <v>10</v>
      </c>
      <c r="J19" s="3265"/>
    </row>
    <row r="20" spans="1:10" ht="12" thickBot="1">
      <c r="A20" s="418">
        <v>11</v>
      </c>
      <c r="B20" s="1103"/>
      <c r="C20" s="428" t="s">
        <v>2371</v>
      </c>
      <c r="D20" s="428"/>
      <c r="E20" s="428"/>
      <c r="F20" s="428"/>
      <c r="G20" s="428"/>
      <c r="H20" s="3267">
        <f>H19+H8</f>
        <v>2997704.9715500004</v>
      </c>
      <c r="I20" s="419">
        <v>11</v>
      </c>
      <c r="J20" s="3265"/>
    </row>
    <row r="21" spans="1:10">
      <c r="A21" s="2150"/>
      <c r="B21" s="1181"/>
      <c r="C21" s="1181"/>
      <c r="D21" s="1181"/>
      <c r="E21" s="1181"/>
      <c r="F21" s="1181"/>
      <c r="G21" s="1181"/>
      <c r="H21" s="1181"/>
      <c r="I21" s="1098"/>
    </row>
    <row r="22" spans="1:10">
      <c r="A22" s="458"/>
      <c r="B22" s="416"/>
      <c r="C22" s="416"/>
      <c r="D22" s="416"/>
      <c r="E22" s="416"/>
      <c r="F22" s="416"/>
      <c r="G22" s="416"/>
      <c r="H22" s="416"/>
      <c r="I22" s="661"/>
    </row>
    <row r="23" spans="1:10">
      <c r="A23" s="3263" t="s">
        <v>2372</v>
      </c>
      <c r="B23" s="3264" t="s">
        <v>2373</v>
      </c>
      <c r="C23" s="660"/>
      <c r="D23" s="660"/>
      <c r="E23" s="660"/>
      <c r="F23" s="660"/>
      <c r="G23" s="660"/>
      <c r="H23" s="660"/>
      <c r="I23" s="661"/>
    </row>
    <row r="24" spans="1:10">
      <c r="A24" s="458"/>
      <c r="B24" s="660"/>
      <c r="C24" s="660"/>
      <c r="D24" s="660"/>
      <c r="E24" s="660"/>
      <c r="F24" s="660"/>
      <c r="G24" s="660"/>
      <c r="H24" s="660"/>
      <c r="I24" s="661"/>
    </row>
    <row r="25" spans="1:10">
      <c r="A25" s="458" t="s">
        <v>384</v>
      </c>
      <c r="B25" s="660" t="s">
        <v>2374</v>
      </c>
      <c r="C25" s="660"/>
      <c r="D25" s="660"/>
      <c r="E25" s="660"/>
      <c r="F25" s="660"/>
      <c r="G25" s="660"/>
      <c r="H25" s="660"/>
      <c r="I25" s="661"/>
    </row>
    <row r="26" spans="1:10">
      <c r="A26" s="458"/>
      <c r="B26" s="660" t="s">
        <v>2375</v>
      </c>
      <c r="C26" s="660"/>
      <c r="D26" s="660"/>
      <c r="E26" s="660"/>
      <c r="F26" s="660"/>
      <c r="G26" s="660"/>
      <c r="H26" s="660"/>
      <c r="I26" s="661"/>
    </row>
    <row r="27" spans="1:10">
      <c r="A27" s="458"/>
      <c r="B27" s="660" t="s">
        <v>2376</v>
      </c>
      <c r="C27" s="660"/>
      <c r="D27" s="660"/>
      <c r="E27" s="660"/>
      <c r="F27" s="660"/>
      <c r="G27" s="660"/>
      <c r="H27" s="660"/>
      <c r="I27" s="661"/>
    </row>
    <row r="28" spans="1:10">
      <c r="A28" s="458" t="s">
        <v>385</v>
      </c>
      <c r="B28" s="660" t="s">
        <v>2377</v>
      </c>
      <c r="C28" s="660"/>
      <c r="D28" s="660"/>
      <c r="E28" s="660"/>
      <c r="F28" s="660"/>
      <c r="G28" s="660"/>
      <c r="H28" s="660"/>
      <c r="I28" s="661"/>
    </row>
    <row r="29" spans="1:10">
      <c r="A29" s="458" t="s">
        <v>386</v>
      </c>
      <c r="B29" s="660" t="s">
        <v>2378</v>
      </c>
      <c r="C29" s="660"/>
      <c r="D29" s="660"/>
      <c r="E29" s="660"/>
      <c r="F29" s="660"/>
      <c r="G29" s="660"/>
      <c r="H29" s="660"/>
      <c r="I29" s="661"/>
    </row>
    <row r="30" spans="1:10">
      <c r="A30" s="458"/>
      <c r="B30" s="660" t="s">
        <v>2379</v>
      </c>
      <c r="C30" s="660"/>
      <c r="D30" s="660"/>
      <c r="E30" s="660"/>
      <c r="F30" s="660"/>
      <c r="G30" s="660"/>
      <c r="H30" s="660"/>
      <c r="I30" s="661"/>
    </row>
    <row r="31" spans="1:10">
      <c r="A31" s="458" t="s">
        <v>387</v>
      </c>
      <c r="B31" s="660" t="s">
        <v>2380</v>
      </c>
      <c r="C31" s="660"/>
      <c r="D31" s="660"/>
      <c r="E31" s="660"/>
      <c r="F31" s="660"/>
      <c r="G31" s="660"/>
      <c r="H31" s="660"/>
      <c r="I31" s="661"/>
    </row>
    <row r="32" spans="1:10">
      <c r="A32" s="458"/>
      <c r="B32" s="660" t="s">
        <v>2381</v>
      </c>
      <c r="C32" s="660"/>
      <c r="D32" s="660"/>
      <c r="E32" s="660"/>
      <c r="F32" s="660"/>
      <c r="G32" s="660"/>
      <c r="H32" s="660"/>
      <c r="I32" s="661"/>
    </row>
    <row r="33" spans="1:9">
      <c r="A33" s="458" t="s">
        <v>388</v>
      </c>
      <c r="B33" s="660" t="s">
        <v>2382</v>
      </c>
      <c r="C33" s="660"/>
      <c r="D33" s="660"/>
      <c r="E33" s="660"/>
      <c r="F33" s="660"/>
      <c r="G33" s="660"/>
      <c r="H33" s="660"/>
      <c r="I33" s="661"/>
    </row>
    <row r="34" spans="1:9">
      <c r="A34" s="458"/>
      <c r="B34" s="660" t="s">
        <v>2383</v>
      </c>
      <c r="C34" s="660"/>
      <c r="D34" s="660"/>
      <c r="E34" s="660"/>
      <c r="F34" s="660"/>
      <c r="G34" s="660"/>
      <c r="H34" s="660"/>
      <c r="I34" s="661"/>
    </row>
    <row r="35" spans="1:9">
      <c r="A35" s="458" t="s">
        <v>389</v>
      </c>
      <c r="B35" s="660" t="s">
        <v>2384</v>
      </c>
      <c r="C35" s="660"/>
      <c r="D35" s="660"/>
      <c r="E35" s="660"/>
      <c r="F35" s="660"/>
      <c r="G35" s="660"/>
      <c r="H35" s="660"/>
      <c r="I35" s="661"/>
    </row>
    <row r="36" spans="1:9">
      <c r="A36" s="458"/>
      <c r="B36" s="660" t="s">
        <v>2385</v>
      </c>
      <c r="C36" s="660"/>
      <c r="D36" s="660"/>
      <c r="E36" s="660"/>
      <c r="F36" s="660"/>
      <c r="G36" s="660"/>
      <c r="H36" s="660"/>
      <c r="I36" s="661"/>
    </row>
    <row r="37" spans="1:9">
      <c r="A37" s="458"/>
      <c r="B37" s="660"/>
      <c r="C37" s="660"/>
      <c r="D37" s="660"/>
      <c r="E37" s="660"/>
      <c r="F37" s="660"/>
      <c r="G37" s="660"/>
      <c r="H37" s="660"/>
      <c r="I37" s="661"/>
    </row>
    <row r="38" spans="1:9" ht="5.0999999999999996" customHeight="1">
      <c r="A38" s="458"/>
      <c r="B38" s="428"/>
      <c r="C38" s="428"/>
      <c r="D38" s="1121"/>
      <c r="E38" s="416"/>
      <c r="F38" s="428"/>
      <c r="G38" s="416"/>
      <c r="H38" s="428"/>
      <c r="I38" s="661"/>
    </row>
    <row r="39" spans="1:9">
      <c r="A39" s="430"/>
      <c r="B39" s="411"/>
      <c r="C39" s="411"/>
      <c r="D39" s="424"/>
      <c r="E39" s="430"/>
      <c r="F39" s="411" t="s">
        <v>2386</v>
      </c>
      <c r="G39" s="430"/>
      <c r="H39" s="411"/>
      <c r="I39" s="430"/>
    </row>
    <row r="40" spans="1:9">
      <c r="A40" s="1637" t="s">
        <v>636</v>
      </c>
      <c r="B40" s="1643" t="s">
        <v>2387</v>
      </c>
      <c r="C40" s="1643"/>
      <c r="D40" s="1643"/>
      <c r="E40" s="1637" t="s">
        <v>2388</v>
      </c>
      <c r="F40" s="424" t="s">
        <v>2389</v>
      </c>
      <c r="G40" s="1637" t="s">
        <v>1348</v>
      </c>
      <c r="H40" s="424" t="s">
        <v>2390</v>
      </c>
      <c r="I40" s="1637" t="s">
        <v>636</v>
      </c>
    </row>
    <row r="41" spans="1:9">
      <c r="A41" s="1637" t="s">
        <v>639</v>
      </c>
      <c r="B41" s="492"/>
      <c r="C41" s="492"/>
      <c r="D41" s="492"/>
      <c r="E41" s="1637" t="s">
        <v>2391</v>
      </c>
      <c r="F41" s="424" t="s">
        <v>910</v>
      </c>
      <c r="G41" s="1637"/>
      <c r="H41" s="424" t="s">
        <v>2391</v>
      </c>
      <c r="I41" s="1637" t="s">
        <v>639</v>
      </c>
    </row>
    <row r="42" spans="1:9" ht="12.75" customHeight="1">
      <c r="A42" s="3268"/>
      <c r="B42" s="1091" t="s">
        <v>648</v>
      </c>
      <c r="C42" s="1091"/>
      <c r="D42" s="3269"/>
      <c r="E42" s="431" t="s">
        <v>649</v>
      </c>
      <c r="F42" s="421" t="s">
        <v>650</v>
      </c>
      <c r="G42" s="431" t="s">
        <v>651</v>
      </c>
      <c r="H42" s="421" t="s">
        <v>652</v>
      </c>
      <c r="I42" s="3268"/>
    </row>
    <row r="43" spans="1:9" ht="1.5" hidden="1" customHeight="1">
      <c r="A43" s="413"/>
      <c r="B43" s="660"/>
      <c r="C43" s="660"/>
      <c r="D43" s="660"/>
      <c r="E43" s="670"/>
      <c r="F43" s="670"/>
      <c r="G43" s="670"/>
      <c r="H43" s="670"/>
      <c r="I43" s="670"/>
    </row>
    <row r="44" spans="1:9" ht="15.75" customHeight="1">
      <c r="A44" s="418">
        <v>1</v>
      </c>
      <c r="B44" s="428" t="s">
        <v>2392</v>
      </c>
      <c r="C44" s="428"/>
      <c r="D44" s="428"/>
      <c r="E44" s="1103"/>
      <c r="F44" s="1103"/>
      <c r="G44" s="1103"/>
      <c r="H44" s="1103"/>
      <c r="I44" s="418">
        <v>1</v>
      </c>
    </row>
    <row r="45" spans="1:9">
      <c r="A45" s="418">
        <v>2</v>
      </c>
      <c r="B45" s="428" t="s">
        <v>2393</v>
      </c>
      <c r="C45" s="428"/>
      <c r="D45" s="428"/>
      <c r="E45" s="1605"/>
      <c r="F45" s="1605"/>
      <c r="G45" s="1605"/>
      <c r="H45" s="1605"/>
      <c r="I45" s="418">
        <v>2</v>
      </c>
    </row>
    <row r="46" spans="1:9">
      <c r="A46" s="418">
        <v>3</v>
      </c>
      <c r="B46" s="3270" t="s">
        <v>2394</v>
      </c>
      <c r="C46" s="3271"/>
      <c r="D46" s="3272"/>
      <c r="E46" s="1563">
        <v>-299598</v>
      </c>
      <c r="F46" s="1563">
        <v>13322</v>
      </c>
      <c r="G46" s="1563">
        <v>-7</v>
      </c>
      <c r="H46" s="3273">
        <f t="shared" ref="H46:H51" si="0">SUM(E46:G46)</f>
        <v>-286283</v>
      </c>
      <c r="I46" s="418">
        <v>3</v>
      </c>
    </row>
    <row r="47" spans="1:9">
      <c r="A47" s="418">
        <v>4</v>
      </c>
      <c r="B47" s="3274" t="s">
        <v>2395</v>
      </c>
      <c r="C47" s="428"/>
      <c r="D47" s="428"/>
      <c r="E47" s="1564">
        <v>-202095</v>
      </c>
      <c r="F47" s="1563">
        <v>43278</v>
      </c>
      <c r="G47" s="1564">
        <v>33088</v>
      </c>
      <c r="H47" s="3273">
        <f t="shared" si="0"/>
        <v>-125729</v>
      </c>
      <c r="I47" s="418">
        <v>4</v>
      </c>
    </row>
    <row r="48" spans="1:9">
      <c r="A48" s="418">
        <v>5</v>
      </c>
      <c r="B48" s="3270" t="s">
        <v>2396</v>
      </c>
      <c r="C48" s="3271"/>
      <c r="D48" s="3272"/>
      <c r="E48" s="1563">
        <v>-307757</v>
      </c>
      <c r="F48" s="1563">
        <v>7392</v>
      </c>
      <c r="G48" s="1563">
        <v>-173</v>
      </c>
      <c r="H48" s="3273">
        <f t="shared" si="0"/>
        <v>-300538</v>
      </c>
      <c r="I48" s="418">
        <v>5</v>
      </c>
    </row>
    <row r="49" spans="1:9">
      <c r="A49" s="418">
        <v>6</v>
      </c>
      <c r="B49" s="3270" t="s">
        <v>2397</v>
      </c>
      <c r="C49" s="3271"/>
      <c r="D49" s="3272"/>
      <c r="E49" s="1563">
        <v>-99291</v>
      </c>
      <c r="F49" s="1563">
        <v>24545</v>
      </c>
      <c r="G49" s="1563">
        <v>0</v>
      </c>
      <c r="H49" s="3273">
        <f t="shared" si="0"/>
        <v>-74746</v>
      </c>
      <c r="I49" s="418">
        <v>6</v>
      </c>
    </row>
    <row r="50" spans="1:9">
      <c r="A50" s="460">
        <v>7</v>
      </c>
      <c r="B50" s="3270" t="s">
        <v>2398</v>
      </c>
      <c r="C50" s="3271"/>
      <c r="D50" s="3272"/>
      <c r="E50" s="1563">
        <v>-19657</v>
      </c>
      <c r="F50" s="1563">
        <v>7168</v>
      </c>
      <c r="G50" s="1563">
        <v>-20</v>
      </c>
      <c r="H50" s="3273">
        <f t="shared" si="0"/>
        <v>-12509</v>
      </c>
      <c r="I50" s="418">
        <v>7</v>
      </c>
    </row>
    <row r="51" spans="1:9" s="357" customFormat="1">
      <c r="A51" s="379">
        <v>8</v>
      </c>
      <c r="B51" s="3275" t="s">
        <v>2399</v>
      </c>
      <c r="C51" s="3276"/>
      <c r="D51" s="3277"/>
      <c r="E51" s="1563">
        <v>-221173</v>
      </c>
      <c r="F51" s="1563">
        <v>10213</v>
      </c>
      <c r="G51" s="1563">
        <v>-165</v>
      </c>
      <c r="H51" s="3273">
        <f t="shared" si="0"/>
        <v>-211125</v>
      </c>
      <c r="I51" s="418">
        <v>8</v>
      </c>
    </row>
    <row r="52" spans="1:9">
      <c r="A52" s="418">
        <v>9</v>
      </c>
      <c r="B52" s="3278" t="s">
        <v>2400</v>
      </c>
      <c r="C52" s="3279"/>
      <c r="D52" s="3280"/>
      <c r="E52" s="1563">
        <f>SUM(E46:E51)</f>
        <v>-1149571</v>
      </c>
      <c r="F52" s="1563">
        <f>SUM(F46:F51)</f>
        <v>105918</v>
      </c>
      <c r="G52" s="1563">
        <f>SUM(G46:G51)</f>
        <v>32723</v>
      </c>
      <c r="H52" s="1563">
        <f>SUM(H46:H51)</f>
        <v>-1010930</v>
      </c>
      <c r="I52" s="418">
        <v>9</v>
      </c>
    </row>
    <row r="53" spans="1:9">
      <c r="A53" s="460">
        <v>10</v>
      </c>
      <c r="B53" s="3278" t="s">
        <v>2401</v>
      </c>
      <c r="C53" s="3279"/>
      <c r="D53" s="3280"/>
      <c r="E53" s="3273"/>
      <c r="F53" s="3273"/>
      <c r="G53" s="3273"/>
      <c r="H53" s="3273"/>
      <c r="I53" s="418">
        <v>10</v>
      </c>
    </row>
    <row r="54" spans="1:9">
      <c r="A54" s="413">
        <v>11</v>
      </c>
      <c r="B54" s="3278" t="s">
        <v>2402</v>
      </c>
      <c r="C54" s="3279"/>
      <c r="D54" s="3280"/>
      <c r="E54" s="1563">
        <v>17342321</v>
      </c>
      <c r="F54" s="1563">
        <v>1025228</v>
      </c>
      <c r="G54" s="1563">
        <v>4557</v>
      </c>
      <c r="H54" s="3273">
        <f>SUM(E54:G54)</f>
        <v>18372106</v>
      </c>
      <c r="I54" s="418">
        <v>11</v>
      </c>
    </row>
    <row r="55" spans="1:9">
      <c r="A55" s="3281">
        <v>12</v>
      </c>
      <c r="B55" s="3270" t="s">
        <v>2403</v>
      </c>
      <c r="C55" s="3271"/>
      <c r="D55" s="3272"/>
      <c r="E55" s="1563">
        <v>355084</v>
      </c>
      <c r="F55" s="1563">
        <f>-324-15819</f>
        <v>-16143</v>
      </c>
      <c r="G55" s="1563">
        <v>118</v>
      </c>
      <c r="H55" s="3273">
        <f>SUM(E55:G55)</f>
        <v>339059</v>
      </c>
      <c r="I55" s="418">
        <v>12</v>
      </c>
    </row>
    <row r="56" spans="1:9">
      <c r="A56" s="418">
        <v>13</v>
      </c>
      <c r="B56" s="3278" t="s">
        <v>2400</v>
      </c>
      <c r="C56" s="3279"/>
      <c r="D56" s="3280"/>
      <c r="E56" s="1563">
        <f>SUM(E54:E55)</f>
        <v>17697405</v>
      </c>
      <c r="F56" s="1563">
        <f>SUM(F54:F55)</f>
        <v>1009085</v>
      </c>
      <c r="G56" s="1563">
        <f>SUM(G54:G55)</f>
        <v>4675</v>
      </c>
      <c r="H56" s="1563">
        <f>SUM(H54:H55)</f>
        <v>18711165</v>
      </c>
      <c r="I56" s="418">
        <v>13</v>
      </c>
    </row>
    <row r="57" spans="1:9">
      <c r="A57" s="460">
        <v>14</v>
      </c>
      <c r="B57" s="3282"/>
      <c r="C57" s="428"/>
      <c r="D57" s="428"/>
      <c r="E57" s="1605"/>
      <c r="F57" s="1564"/>
      <c r="G57" s="1605"/>
      <c r="H57" s="1605"/>
      <c r="I57" s="419">
        <v>14</v>
      </c>
    </row>
    <row r="58" spans="1:9">
      <c r="A58" s="460">
        <v>15</v>
      </c>
      <c r="B58" s="440"/>
      <c r="C58" s="428"/>
      <c r="D58" s="428"/>
      <c r="E58" s="1605"/>
      <c r="F58" s="1564"/>
      <c r="G58" s="1605"/>
      <c r="H58" s="1605"/>
      <c r="I58" s="419">
        <v>15</v>
      </c>
    </row>
    <row r="59" spans="1:9">
      <c r="A59" s="460">
        <v>16</v>
      </c>
      <c r="B59" s="3278"/>
      <c r="C59" s="3279"/>
      <c r="D59" s="3280"/>
      <c r="E59" s="3273"/>
      <c r="F59" s="1563"/>
      <c r="G59" s="3273"/>
      <c r="H59" s="3273"/>
      <c r="I59" s="418">
        <v>16</v>
      </c>
    </row>
    <row r="60" spans="1:9">
      <c r="A60" s="418">
        <v>17</v>
      </c>
      <c r="B60" s="428"/>
      <c r="C60" s="428"/>
      <c r="D60" s="428"/>
      <c r="E60" s="1605"/>
      <c r="F60" s="1564"/>
      <c r="G60" s="1605"/>
      <c r="H60" s="1605"/>
      <c r="I60" s="418">
        <v>17</v>
      </c>
    </row>
    <row r="61" spans="1:9">
      <c r="A61" s="418">
        <v>18</v>
      </c>
      <c r="B61" s="428"/>
      <c r="C61" s="428"/>
      <c r="D61" s="428"/>
      <c r="E61" s="1605"/>
      <c r="F61" s="1564"/>
      <c r="G61" s="1605"/>
      <c r="H61" s="1605"/>
      <c r="I61" s="418">
        <v>18</v>
      </c>
    </row>
    <row r="62" spans="1:9">
      <c r="A62" s="418">
        <v>19</v>
      </c>
      <c r="B62" s="428"/>
      <c r="C62" s="428"/>
      <c r="D62" s="428"/>
      <c r="E62" s="1605"/>
      <c r="F62" s="1564"/>
      <c r="G62" s="1605"/>
      <c r="H62" s="1605"/>
      <c r="I62" s="418">
        <v>19</v>
      </c>
    </row>
    <row r="63" spans="1:9">
      <c r="A63" s="418">
        <v>20</v>
      </c>
      <c r="B63" s="3274"/>
      <c r="C63" s="428"/>
      <c r="D63" s="428"/>
      <c r="E63" s="1605"/>
      <c r="F63" s="1564"/>
      <c r="G63" s="1605"/>
      <c r="H63" s="1605"/>
      <c r="I63" s="418">
        <v>20</v>
      </c>
    </row>
    <row r="64" spans="1:9">
      <c r="A64" s="418">
        <v>21</v>
      </c>
      <c r="B64" s="3274"/>
      <c r="C64" s="428" t="s">
        <v>2404</v>
      </c>
      <c r="D64" s="428"/>
      <c r="E64" s="1605">
        <f>E52+E56</f>
        <v>16547834</v>
      </c>
      <c r="F64" s="1564">
        <f>F52+F56</f>
        <v>1115003</v>
      </c>
      <c r="G64" s="1605">
        <f>G52+G56</f>
        <v>37398</v>
      </c>
      <c r="H64" s="1605">
        <f>H52+H56</f>
        <v>17700235</v>
      </c>
      <c r="I64" s="418">
        <v>21</v>
      </c>
    </row>
    <row r="65" spans="1:9">
      <c r="A65" s="3283"/>
      <c r="B65" s="3284"/>
      <c r="C65" s="3285"/>
      <c r="D65" s="3285"/>
      <c r="E65" s="3286"/>
      <c r="F65" s="3286"/>
      <c r="G65" s="3286"/>
      <c r="H65" s="3286"/>
      <c r="I65" s="3287"/>
    </row>
    <row r="66" spans="1:9">
      <c r="A66" s="485"/>
      <c r="B66" s="416"/>
      <c r="C66" s="3288"/>
      <c r="D66" s="3288"/>
      <c r="E66" s="2525"/>
      <c r="F66" s="2525"/>
      <c r="G66" s="2525"/>
      <c r="H66" s="2525"/>
      <c r="I66" s="486"/>
    </row>
    <row r="67" spans="1:9">
      <c r="A67" s="485"/>
      <c r="B67" s="416"/>
      <c r="C67" s="3288"/>
      <c r="D67" s="3288"/>
      <c r="E67" s="2525"/>
      <c r="F67" s="2525"/>
      <c r="G67" s="2525"/>
      <c r="I67" s="486"/>
    </row>
    <row r="68" spans="1:9">
      <c r="A68" s="443"/>
      <c r="B68" s="3288"/>
      <c r="C68" s="416"/>
      <c r="D68" s="3288"/>
      <c r="E68" s="416"/>
      <c r="F68" s="416"/>
      <c r="G68" s="416"/>
      <c r="H68" s="416"/>
      <c r="I68" s="676"/>
    </row>
    <row r="69" spans="1:9">
      <c r="A69" s="443"/>
      <c r="B69" s="3288"/>
      <c r="C69" s="416"/>
      <c r="D69" s="3288"/>
      <c r="E69" s="416"/>
      <c r="F69" s="416"/>
      <c r="G69" s="416"/>
      <c r="H69" s="416"/>
      <c r="I69" s="676"/>
    </row>
    <row r="70" spans="1:9">
      <c r="A70" s="443"/>
      <c r="B70" s="3288"/>
      <c r="C70" s="416"/>
      <c r="D70" s="3288"/>
      <c r="E70" s="416"/>
      <c r="F70" s="416"/>
      <c r="G70" s="416"/>
      <c r="H70" s="416"/>
      <c r="I70" s="676"/>
    </row>
    <row r="71" spans="1:9">
      <c r="A71" s="443"/>
      <c r="B71" s="474"/>
      <c r="C71" s="416"/>
      <c r="D71" s="3288"/>
      <c r="E71" s="416"/>
      <c r="F71" s="416"/>
      <c r="G71" s="416"/>
      <c r="H71" s="416"/>
      <c r="I71" s="676"/>
    </row>
    <row r="72" spans="1:9">
      <c r="A72" s="443"/>
      <c r="B72" s="3288"/>
      <c r="C72" s="416"/>
      <c r="D72" s="3288"/>
      <c r="E72" s="416"/>
      <c r="F72" s="416"/>
      <c r="G72" s="416"/>
      <c r="H72" s="416"/>
      <c r="I72" s="676"/>
    </row>
    <row r="73" spans="1:9">
      <c r="A73" s="443"/>
      <c r="B73" s="3288"/>
      <c r="C73" s="416"/>
      <c r="D73" s="3288"/>
      <c r="E73" s="416"/>
      <c r="F73" s="416"/>
      <c r="G73" s="416"/>
      <c r="H73" s="416"/>
      <c r="I73" s="676"/>
    </row>
    <row r="74" spans="1:9">
      <c r="A74" s="443"/>
      <c r="B74" s="3288"/>
      <c r="C74" s="416"/>
      <c r="D74" s="3288"/>
      <c r="E74" s="416"/>
      <c r="F74" s="416"/>
      <c r="G74" s="416"/>
      <c r="H74" s="416"/>
      <c r="I74" s="676"/>
    </row>
    <row r="75" spans="1:9">
      <c r="A75" s="485"/>
      <c r="B75" s="416"/>
      <c r="C75" s="1229"/>
      <c r="D75" s="3288"/>
      <c r="E75" s="2525"/>
      <c r="F75" s="2525"/>
      <c r="G75" s="2525"/>
      <c r="H75" s="2525"/>
      <c r="I75" s="486"/>
    </row>
    <row r="76" spans="1:9">
      <c r="A76" s="485"/>
      <c r="B76" s="416"/>
      <c r="C76" s="3288"/>
      <c r="D76" s="3288"/>
      <c r="E76" s="2525"/>
      <c r="F76" s="2525"/>
      <c r="G76" s="2525"/>
      <c r="H76" s="2525"/>
      <c r="I76" s="486"/>
    </row>
    <row r="77" spans="1:9" ht="12" customHeight="1">
      <c r="A77" s="440"/>
      <c r="B77" s="1121"/>
      <c r="C77" s="1121"/>
      <c r="D77" s="1121"/>
      <c r="E77" s="1121"/>
      <c r="F77" s="1121"/>
      <c r="G77" s="1121"/>
      <c r="H77" s="1121"/>
      <c r="I77" s="1492"/>
    </row>
    <row r="78" spans="1:9">
      <c r="A78" s="454" t="s">
        <v>573</v>
      </c>
      <c r="B78" s="660"/>
      <c r="C78" s="660"/>
      <c r="D78" s="660"/>
      <c r="E78" s="660"/>
      <c r="F78" s="660"/>
      <c r="G78" s="660"/>
      <c r="I78" s="456"/>
    </row>
    <row r="79" spans="1:9">
      <c r="A79" s="395">
        <v>64</v>
      </c>
      <c r="B79" s="398"/>
      <c r="C79" s="455"/>
      <c r="D79" s="455"/>
      <c r="E79" s="455"/>
      <c r="F79" s="395"/>
      <c r="H79" s="1088"/>
      <c r="I79" s="1088" t="s">
        <v>2354</v>
      </c>
    </row>
    <row r="80" spans="1:9">
      <c r="A80" s="1488" t="s">
        <v>2355</v>
      </c>
      <c r="B80" s="1489"/>
      <c r="C80" s="1489"/>
      <c r="D80" s="1489"/>
      <c r="E80" s="1489"/>
      <c r="F80" s="1489"/>
      <c r="G80" s="1489"/>
      <c r="H80" s="1489"/>
      <c r="I80" s="1490"/>
    </row>
    <row r="81" spans="1:10">
      <c r="A81" s="479" t="s">
        <v>705</v>
      </c>
      <c r="B81" s="481"/>
      <c r="C81" s="481"/>
      <c r="D81" s="481"/>
      <c r="E81" s="481"/>
      <c r="F81" s="481"/>
      <c r="G81" s="481"/>
      <c r="H81" s="481"/>
      <c r="I81" s="1623"/>
    </row>
    <row r="82" spans="1:10">
      <c r="A82" s="479"/>
      <c r="B82" s="481"/>
      <c r="C82" s="481"/>
      <c r="D82" s="481"/>
      <c r="E82" s="481"/>
      <c r="F82" s="481"/>
      <c r="G82" s="481"/>
      <c r="H82" s="481"/>
      <c r="I82" s="1623"/>
    </row>
    <row r="83" spans="1:10">
      <c r="A83" s="443"/>
      <c r="B83" s="416" t="s">
        <v>2405</v>
      </c>
      <c r="C83" s="416"/>
      <c r="D83" s="416"/>
      <c r="E83" s="416"/>
      <c r="F83" s="416"/>
      <c r="G83" s="416"/>
      <c r="H83" s="416"/>
      <c r="I83" s="676"/>
    </row>
    <row r="84" spans="1:10">
      <c r="A84" s="443"/>
      <c r="B84" s="416"/>
      <c r="C84" s="416"/>
      <c r="D84" s="416"/>
      <c r="E84" s="416"/>
      <c r="F84" s="416"/>
      <c r="G84" s="416"/>
      <c r="H84" s="416"/>
      <c r="I84" s="676"/>
    </row>
    <row r="85" spans="1:10">
      <c r="A85" s="1636" t="s">
        <v>384</v>
      </c>
      <c r="B85" s="449" t="s">
        <v>2406</v>
      </c>
      <c r="C85" s="401"/>
      <c r="D85" s="401"/>
      <c r="E85" s="401"/>
      <c r="F85" s="401"/>
      <c r="G85" s="401"/>
      <c r="H85" s="473"/>
      <c r="I85" s="3289"/>
    </row>
    <row r="86" spans="1:10">
      <c r="A86" s="1178"/>
      <c r="B86" s="421" t="s">
        <v>2407</v>
      </c>
      <c r="C86" s="1091"/>
      <c r="D86" s="1091"/>
      <c r="E86" s="1091"/>
      <c r="F86" s="1091"/>
      <c r="G86" s="1091"/>
      <c r="H86" s="464"/>
      <c r="I86" s="2055">
        <v>0</v>
      </c>
    </row>
    <row r="87" spans="1:10">
      <c r="A87" s="3290"/>
      <c r="B87" s="449" t="s">
        <v>2408</v>
      </c>
      <c r="C87" s="481"/>
      <c r="D87" s="481"/>
      <c r="E87" s="481"/>
      <c r="F87" s="481"/>
      <c r="G87" s="481"/>
      <c r="H87" s="1642"/>
      <c r="I87" s="486"/>
    </row>
    <row r="88" spans="1:10">
      <c r="A88" s="1178"/>
      <c r="B88" s="407" t="s">
        <v>2409</v>
      </c>
      <c r="C88" s="1091"/>
      <c r="D88" s="1091"/>
      <c r="E88" s="1091"/>
      <c r="F88" s="1091"/>
      <c r="G88" s="1091"/>
      <c r="H88" s="1090"/>
      <c r="I88" s="2055" t="s">
        <v>1053</v>
      </c>
      <c r="J88" s="610" t="s">
        <v>595</v>
      </c>
    </row>
    <row r="89" spans="1:10">
      <c r="A89" s="443"/>
      <c r="B89" s="416" t="s">
        <v>2410</v>
      </c>
      <c r="C89" s="416"/>
      <c r="D89" s="416"/>
      <c r="E89" s="416"/>
      <c r="F89" s="416"/>
      <c r="G89" s="416"/>
      <c r="H89" s="468"/>
      <c r="I89" s="486"/>
    </row>
    <row r="90" spans="1:10">
      <c r="A90" s="1178"/>
      <c r="B90" s="428" t="s">
        <v>2411</v>
      </c>
      <c r="C90" s="1091"/>
      <c r="D90" s="1091"/>
      <c r="E90" s="1091"/>
      <c r="F90" s="1091"/>
      <c r="G90" s="1091"/>
      <c r="H90" s="1090"/>
      <c r="I90" s="2055" t="s">
        <v>1053</v>
      </c>
    </row>
    <row r="91" spans="1:10">
      <c r="A91" s="1178"/>
      <c r="B91" s="2052" t="s">
        <v>2412</v>
      </c>
      <c r="C91" s="1091"/>
      <c r="D91" s="1091"/>
      <c r="E91" s="1091"/>
      <c r="F91" s="1091"/>
      <c r="G91" s="1091"/>
      <c r="H91" s="1090"/>
      <c r="I91" s="2055" t="s">
        <v>1053</v>
      </c>
    </row>
    <row r="92" spans="1:10">
      <c r="A92" s="1178"/>
      <c r="B92" s="2052" t="s">
        <v>2413</v>
      </c>
      <c r="C92" s="1091"/>
      <c r="D92" s="1091"/>
      <c r="E92" s="1091"/>
      <c r="F92" s="1091"/>
      <c r="G92" s="1091"/>
      <c r="H92" s="1090"/>
      <c r="I92" s="2055" t="s">
        <v>1053</v>
      </c>
    </row>
    <row r="93" spans="1:10">
      <c r="A93" s="1178"/>
      <c r="B93" s="2052" t="s">
        <v>2414</v>
      </c>
      <c r="C93" s="1091"/>
      <c r="D93" s="1091"/>
      <c r="E93" s="1091"/>
      <c r="F93" s="1091"/>
      <c r="G93" s="1091"/>
      <c r="H93" s="1090"/>
      <c r="I93" s="2055" t="s">
        <v>1053</v>
      </c>
    </row>
    <row r="94" spans="1:10">
      <c r="A94" s="479" t="s">
        <v>385</v>
      </c>
      <c r="B94" s="1181" t="s">
        <v>2415</v>
      </c>
      <c r="C94" s="481"/>
      <c r="D94" s="481"/>
      <c r="E94" s="481"/>
      <c r="F94" s="481"/>
      <c r="G94" s="481"/>
      <c r="H94" s="1642"/>
      <c r="I94" s="486"/>
    </row>
    <row r="95" spans="1:10">
      <c r="A95" s="3291" t="s">
        <v>2416</v>
      </c>
      <c r="B95" s="2523"/>
      <c r="C95" s="1091"/>
      <c r="D95" s="1091"/>
      <c r="E95" s="1091"/>
      <c r="F95" s="1091"/>
      <c r="G95" s="1091"/>
      <c r="H95" s="1090"/>
      <c r="I95" s="2055">
        <v>0</v>
      </c>
    </row>
    <row r="96" spans="1:10">
      <c r="A96" s="1180"/>
      <c r="B96" s="1181"/>
      <c r="C96" s="1181"/>
      <c r="D96" s="1181"/>
      <c r="E96" s="1181"/>
      <c r="F96" s="1181"/>
      <c r="G96" s="1181"/>
      <c r="H96" s="1181"/>
      <c r="I96" s="1182"/>
    </row>
    <row r="97" spans="1:9">
      <c r="A97" s="443"/>
      <c r="B97" s="416"/>
      <c r="C97" s="416"/>
      <c r="D97" s="416"/>
      <c r="E97" s="416"/>
      <c r="F97" s="416"/>
      <c r="G97" s="416"/>
      <c r="H97" s="416"/>
      <c r="I97" s="676"/>
    </row>
    <row r="98" spans="1:9">
      <c r="A98" s="443"/>
      <c r="B98" s="2523"/>
      <c r="C98" s="416"/>
      <c r="D98" s="416"/>
      <c r="E98" s="416"/>
      <c r="F98" s="416"/>
      <c r="G98" s="416"/>
      <c r="H98" s="416"/>
      <c r="I98" s="676"/>
    </row>
    <row r="99" spans="1:9">
      <c r="A99" s="443"/>
      <c r="B99" s="2523"/>
      <c r="C99" s="416"/>
      <c r="D99" s="416"/>
      <c r="E99" s="416"/>
      <c r="F99" s="416"/>
      <c r="G99" s="416"/>
      <c r="H99" s="416"/>
      <c r="I99" s="676"/>
    </row>
    <row r="100" spans="1:9">
      <c r="A100" s="443"/>
      <c r="B100" s="2523"/>
      <c r="C100" s="416"/>
      <c r="D100" s="416"/>
      <c r="E100" s="416"/>
      <c r="F100" s="416"/>
      <c r="G100" s="416"/>
      <c r="H100" s="416"/>
      <c r="I100" s="676"/>
    </row>
    <row r="101" spans="1:9">
      <c r="A101" s="443"/>
      <c r="B101" s="2523"/>
      <c r="C101" s="416"/>
      <c r="D101" s="416"/>
      <c r="E101" s="416"/>
      <c r="F101" s="416"/>
      <c r="G101" s="416"/>
      <c r="H101" s="416"/>
      <c r="I101" s="676"/>
    </row>
    <row r="102" spans="1:9">
      <c r="A102" s="443"/>
      <c r="B102" s="2523"/>
      <c r="C102" s="416"/>
      <c r="D102" s="416"/>
      <c r="E102" s="416"/>
      <c r="F102" s="416"/>
      <c r="G102" s="416"/>
      <c r="H102" s="416"/>
      <c r="I102" s="676"/>
    </row>
    <row r="103" spans="1:9">
      <c r="A103" s="443"/>
      <c r="B103" s="2523"/>
      <c r="C103" s="416"/>
      <c r="D103" s="416"/>
      <c r="E103" s="416"/>
      <c r="F103" s="416"/>
      <c r="G103" s="416"/>
      <c r="H103" s="416"/>
      <c r="I103" s="676"/>
    </row>
    <row r="104" spans="1:9">
      <c r="A104" s="443"/>
      <c r="B104" s="2523"/>
      <c r="C104" s="416"/>
      <c r="D104" s="416"/>
      <c r="E104" s="416"/>
      <c r="F104" s="416"/>
      <c r="G104" s="416"/>
      <c r="H104" s="416"/>
      <c r="I104" s="676"/>
    </row>
    <row r="105" spans="1:9">
      <c r="A105" s="443"/>
      <c r="B105" s="2523"/>
      <c r="C105" s="416"/>
      <c r="D105" s="416"/>
      <c r="E105" s="416"/>
      <c r="F105" s="416"/>
      <c r="G105" s="416"/>
      <c r="H105" s="416"/>
      <c r="I105" s="676"/>
    </row>
    <row r="106" spans="1:9">
      <c r="A106" s="443"/>
      <c r="B106" s="2523"/>
      <c r="C106" s="416"/>
      <c r="D106" s="416"/>
      <c r="E106" s="416"/>
      <c r="F106" s="416"/>
      <c r="G106" s="416"/>
      <c r="H106" s="416"/>
      <c r="I106" s="676"/>
    </row>
    <row r="107" spans="1:9">
      <c r="A107" s="443"/>
      <c r="B107" s="2523"/>
      <c r="C107" s="416"/>
      <c r="D107" s="416"/>
      <c r="E107" s="416"/>
      <c r="F107" s="416"/>
      <c r="G107" s="416"/>
      <c r="H107" s="416"/>
      <c r="I107" s="676"/>
    </row>
    <row r="108" spans="1:9">
      <c r="A108" s="443"/>
      <c r="B108" s="2523"/>
      <c r="C108" s="416"/>
      <c r="D108" s="416"/>
      <c r="E108" s="416"/>
      <c r="F108" s="416"/>
      <c r="G108" s="416"/>
      <c r="H108" s="416"/>
      <c r="I108" s="676"/>
    </row>
    <row r="109" spans="1:9">
      <c r="A109" s="443"/>
      <c r="B109" s="2523"/>
      <c r="C109" s="416"/>
      <c r="D109" s="416"/>
      <c r="E109" s="416"/>
      <c r="F109" s="416"/>
      <c r="G109" s="416"/>
      <c r="H109" s="416"/>
      <c r="I109" s="676"/>
    </row>
    <row r="110" spans="1:9">
      <c r="A110" s="443"/>
      <c r="B110" s="2523"/>
      <c r="C110" s="416"/>
      <c r="D110" s="416"/>
      <c r="E110" s="416"/>
      <c r="F110" s="416"/>
      <c r="G110" s="416"/>
      <c r="H110" s="416"/>
      <c r="I110" s="676"/>
    </row>
    <row r="111" spans="1:9">
      <c r="A111" s="443"/>
      <c r="B111" s="2523"/>
      <c r="C111" s="416"/>
      <c r="D111" s="416"/>
      <c r="E111" s="416"/>
      <c r="F111" s="416"/>
      <c r="G111" s="416"/>
      <c r="H111" s="416"/>
      <c r="I111" s="676"/>
    </row>
    <row r="112" spans="1:9">
      <c r="A112" s="443"/>
      <c r="B112" s="2523"/>
      <c r="C112" s="416"/>
      <c r="D112" s="416"/>
      <c r="E112" s="416"/>
      <c r="F112" s="416"/>
      <c r="G112" s="416"/>
      <c r="H112" s="416"/>
      <c r="I112" s="676"/>
    </row>
    <row r="113" spans="1:9">
      <c r="A113" s="443"/>
      <c r="B113" s="2523"/>
      <c r="C113" s="416"/>
      <c r="D113" s="416"/>
      <c r="E113" s="416"/>
      <c r="F113" s="416"/>
      <c r="G113" s="416"/>
      <c r="H113" s="416"/>
      <c r="I113" s="676"/>
    </row>
    <row r="114" spans="1:9">
      <c r="A114" s="443"/>
      <c r="B114" s="2523"/>
      <c r="C114" s="416"/>
      <c r="D114" s="416"/>
      <c r="E114" s="416"/>
      <c r="F114" s="416"/>
      <c r="G114" s="416"/>
      <c r="H114" s="416"/>
      <c r="I114" s="676"/>
    </row>
    <row r="115" spans="1:9">
      <c r="A115" s="443"/>
      <c r="B115" s="416"/>
      <c r="C115" s="416"/>
      <c r="D115" s="416"/>
      <c r="E115" s="416"/>
      <c r="F115" s="416"/>
      <c r="G115" s="416"/>
      <c r="H115" s="416"/>
      <c r="I115" s="676"/>
    </row>
    <row r="116" spans="1:9" ht="18.75" customHeight="1">
      <c r="A116" s="443"/>
      <c r="B116" s="416" t="s">
        <v>2417</v>
      </c>
      <c r="C116" s="416"/>
      <c r="D116" s="416"/>
      <c r="E116" s="416"/>
      <c r="F116" s="416"/>
      <c r="G116" s="416"/>
      <c r="H116" s="416"/>
      <c r="I116" s="676"/>
    </row>
    <row r="117" spans="1:9">
      <c r="A117" s="443"/>
      <c r="B117" s="416"/>
      <c r="C117" s="416"/>
      <c r="D117" s="416"/>
      <c r="E117" s="416"/>
      <c r="F117" s="416"/>
      <c r="G117" s="416"/>
      <c r="H117" s="416"/>
      <c r="I117" s="676"/>
    </row>
    <row r="118" spans="1:9">
      <c r="A118" s="443"/>
      <c r="B118" s="416" t="s">
        <v>2418</v>
      </c>
      <c r="C118" s="416"/>
      <c r="D118" s="416"/>
      <c r="E118" s="416"/>
      <c r="F118" s="416"/>
      <c r="G118" s="416"/>
      <c r="H118" s="416"/>
      <c r="I118" s="676"/>
    </row>
    <row r="119" spans="1:9">
      <c r="A119" s="443"/>
      <c r="B119" s="416" t="s">
        <v>2419</v>
      </c>
      <c r="C119" s="416"/>
      <c r="D119" s="416"/>
      <c r="E119" s="416"/>
      <c r="F119" s="416"/>
      <c r="G119" s="416"/>
      <c r="H119" s="416"/>
      <c r="I119" s="676"/>
    </row>
    <row r="120" spans="1:9">
      <c r="A120" s="443"/>
      <c r="B120" s="416"/>
      <c r="C120" s="416"/>
      <c r="D120" s="416"/>
      <c r="E120" s="416"/>
      <c r="F120" s="416"/>
      <c r="G120" s="416"/>
      <c r="H120" s="416"/>
      <c r="I120" s="676"/>
    </row>
    <row r="121" spans="1:9">
      <c r="A121" s="443"/>
      <c r="B121" s="474" t="s">
        <v>2420</v>
      </c>
      <c r="C121" s="416"/>
      <c r="D121" s="416"/>
      <c r="E121" s="1577">
        <v>49840</v>
      </c>
      <c r="F121" s="416"/>
      <c r="G121" s="416"/>
      <c r="H121" s="416"/>
      <c r="I121" s="676"/>
    </row>
    <row r="122" spans="1:9">
      <c r="A122" s="443"/>
      <c r="B122" s="416" t="s">
        <v>2421</v>
      </c>
      <c r="C122" s="416"/>
      <c r="D122" s="416"/>
      <c r="E122" s="968">
        <v>-14439</v>
      </c>
      <c r="F122" s="416"/>
      <c r="G122" s="416"/>
      <c r="H122" s="416"/>
      <c r="I122" s="676"/>
    </row>
    <row r="123" spans="1:9">
      <c r="A123" s="443"/>
      <c r="B123" s="416" t="s">
        <v>2422</v>
      </c>
      <c r="C123" s="416"/>
      <c r="D123" s="416"/>
      <c r="E123" s="968">
        <v>306.42098750000821</v>
      </c>
      <c r="F123" s="416"/>
      <c r="G123" s="3292"/>
      <c r="H123" s="416"/>
      <c r="I123" s="676"/>
    </row>
    <row r="124" spans="1:9">
      <c r="A124" s="443"/>
      <c r="B124" s="416" t="s">
        <v>2423</v>
      </c>
      <c r="C124" s="416"/>
      <c r="D124" s="416"/>
      <c r="E124" s="968">
        <v>1709</v>
      </c>
      <c r="F124" s="416"/>
      <c r="G124" s="416"/>
      <c r="H124" s="416"/>
      <c r="I124" s="676"/>
    </row>
    <row r="125" spans="1:9">
      <c r="A125" s="443"/>
      <c r="B125" s="416" t="s">
        <v>2424</v>
      </c>
      <c r="C125" s="416"/>
      <c r="D125" s="416"/>
      <c r="E125" s="968">
        <v>-18</v>
      </c>
      <c r="F125" s="416"/>
      <c r="G125" s="416"/>
      <c r="H125" s="416"/>
      <c r="I125" s="676"/>
    </row>
    <row r="126" spans="1:9" ht="12" thickBot="1">
      <c r="A126" s="443"/>
      <c r="B126" s="416" t="s">
        <v>2425</v>
      </c>
      <c r="C126" s="416"/>
      <c r="D126" s="416"/>
      <c r="E126" s="1578">
        <v>37398.420987500009</v>
      </c>
      <c r="F126" s="416"/>
      <c r="G126" s="416"/>
      <c r="H126" s="416"/>
      <c r="I126" s="676"/>
    </row>
    <row r="127" spans="1:9" ht="12" thickTop="1">
      <c r="A127" s="443"/>
      <c r="F127" s="416"/>
      <c r="G127" s="416"/>
      <c r="H127" s="416"/>
      <c r="I127" s="676"/>
    </row>
    <row r="128" spans="1:9">
      <c r="A128" s="443"/>
      <c r="B128" s="416"/>
      <c r="C128" s="416"/>
      <c r="D128" s="416"/>
      <c r="E128" s="416"/>
      <c r="F128" s="416"/>
      <c r="G128" s="416"/>
      <c r="H128" s="416"/>
      <c r="I128" s="676"/>
    </row>
    <row r="129" spans="1:9">
      <c r="A129" s="443"/>
      <c r="B129" s="416"/>
      <c r="C129" s="416"/>
      <c r="D129" s="416"/>
      <c r="E129" s="416"/>
      <c r="F129" s="416"/>
      <c r="G129" s="416"/>
      <c r="H129" s="416"/>
      <c r="I129" s="676"/>
    </row>
    <row r="130" spans="1:9">
      <c r="A130" s="443"/>
      <c r="B130" s="416"/>
      <c r="C130" s="416"/>
      <c r="D130" s="416"/>
      <c r="E130" s="416"/>
      <c r="F130" s="416"/>
      <c r="G130" s="416"/>
      <c r="H130" s="416"/>
      <c r="I130" s="676"/>
    </row>
    <row r="131" spans="1:9">
      <c r="A131" s="2522"/>
      <c r="E131" s="2491"/>
      <c r="F131" s="2491"/>
      <c r="I131" s="676"/>
    </row>
    <row r="132" spans="1:9">
      <c r="A132" s="2522"/>
      <c r="E132" s="2491"/>
      <c r="F132" s="2491"/>
      <c r="I132" s="676"/>
    </row>
    <row r="133" spans="1:9">
      <c r="A133" s="2522"/>
      <c r="E133" s="2491"/>
      <c r="F133" s="2491"/>
      <c r="I133" s="676"/>
    </row>
    <row r="134" spans="1:9">
      <c r="A134" s="2522"/>
      <c r="I134" s="676"/>
    </row>
    <row r="135" spans="1:9">
      <c r="A135" s="2522"/>
      <c r="I135" s="676"/>
    </row>
    <row r="136" spans="1:9">
      <c r="A136" s="2522"/>
      <c r="I136" s="676"/>
    </row>
    <row r="137" spans="1:9">
      <c r="A137" s="2522"/>
      <c r="I137" s="676"/>
    </row>
    <row r="138" spans="1:9">
      <c r="A138" s="2522"/>
      <c r="I138" s="676"/>
    </row>
    <row r="139" spans="1:9">
      <c r="A139" s="2522"/>
      <c r="I139" s="676"/>
    </row>
    <row r="140" spans="1:9">
      <c r="A140" s="2522"/>
      <c r="I140" s="676"/>
    </row>
    <row r="141" spans="1:9">
      <c r="A141" s="2522"/>
      <c r="I141" s="676"/>
    </row>
    <row r="142" spans="1:9">
      <c r="A142" s="2522"/>
      <c r="I142" s="676"/>
    </row>
    <row r="143" spans="1:9">
      <c r="A143" s="2522"/>
      <c r="I143" s="676"/>
    </row>
    <row r="144" spans="1:9">
      <c r="A144" s="443"/>
      <c r="B144" s="416"/>
      <c r="C144" s="416"/>
      <c r="D144" s="416"/>
      <c r="E144" s="416"/>
      <c r="F144" s="416"/>
      <c r="G144" s="416"/>
      <c r="H144" s="416"/>
      <c r="I144" s="676"/>
    </row>
    <row r="145" spans="1:9">
      <c r="A145" s="443"/>
      <c r="B145" s="416"/>
      <c r="C145" s="416"/>
      <c r="D145" s="416"/>
      <c r="E145" s="416"/>
      <c r="F145" s="416"/>
      <c r="G145" s="416"/>
      <c r="H145" s="416"/>
      <c r="I145" s="676"/>
    </row>
    <row r="146" spans="1:9">
      <c r="A146" s="443"/>
      <c r="B146" s="416"/>
      <c r="C146" s="416"/>
      <c r="D146" s="416"/>
      <c r="E146" s="416"/>
      <c r="F146" s="416"/>
      <c r="G146" s="416"/>
      <c r="H146" s="416"/>
      <c r="I146" s="676"/>
    </row>
    <row r="147" spans="1:9">
      <c r="A147" s="443"/>
      <c r="B147" s="416"/>
      <c r="C147" s="416"/>
      <c r="D147" s="416"/>
      <c r="E147" s="416"/>
      <c r="F147" s="416"/>
      <c r="G147" s="416"/>
      <c r="H147" s="416"/>
      <c r="I147" s="676"/>
    </row>
    <row r="148" spans="1:9">
      <c r="A148" s="443"/>
      <c r="B148" s="416"/>
      <c r="C148" s="416"/>
      <c r="D148" s="416"/>
      <c r="E148" s="416"/>
      <c r="F148" s="416"/>
      <c r="G148" s="416"/>
      <c r="H148" s="416"/>
      <c r="I148" s="676"/>
    </row>
    <row r="149" spans="1:9">
      <c r="A149" s="443"/>
      <c r="B149" s="416"/>
      <c r="C149" s="416"/>
      <c r="D149" s="416"/>
      <c r="E149" s="416"/>
      <c r="F149" s="416"/>
      <c r="G149" s="416"/>
      <c r="H149" s="416"/>
      <c r="I149" s="676"/>
    </row>
    <row r="150" spans="1:9">
      <c r="A150" s="2594"/>
      <c r="B150" s="2467"/>
      <c r="C150" s="2467"/>
      <c r="D150" s="2467"/>
      <c r="E150" s="2467"/>
      <c r="F150" s="2467"/>
      <c r="G150" s="2467"/>
      <c r="H150" s="2467"/>
      <c r="I150" s="2596"/>
    </row>
    <row r="151" spans="1:9">
      <c r="A151" s="2594"/>
      <c r="B151" s="2467"/>
      <c r="C151" s="2467"/>
      <c r="D151" s="2467"/>
      <c r="E151" s="2467"/>
      <c r="F151" s="2467"/>
      <c r="G151" s="2467"/>
      <c r="H151" s="2467"/>
      <c r="I151" s="2596"/>
    </row>
    <row r="152" spans="1:9">
      <c r="A152" s="2594"/>
      <c r="B152" s="2467"/>
      <c r="C152" s="2467"/>
      <c r="D152" s="2467"/>
      <c r="E152" s="2467"/>
      <c r="F152" s="2467"/>
      <c r="G152" s="2467"/>
      <c r="H152" s="2467"/>
      <c r="I152" s="2596"/>
    </row>
    <row r="153" spans="1:9">
      <c r="A153" s="3293"/>
      <c r="B153" s="2526"/>
      <c r="C153" s="2526"/>
      <c r="D153" s="2526"/>
      <c r="E153" s="2526"/>
      <c r="F153" s="2526"/>
      <c r="G153" s="2526"/>
      <c r="H153" s="2526"/>
      <c r="I153" s="3294"/>
    </row>
    <row r="154" spans="1:9">
      <c r="B154" s="455"/>
      <c r="C154" s="455"/>
      <c r="D154" s="455"/>
      <c r="E154" s="455"/>
      <c r="F154" s="455"/>
      <c r="G154" s="455"/>
      <c r="H154" s="455"/>
      <c r="I154" s="456" t="s">
        <v>573</v>
      </c>
    </row>
    <row r="155" spans="1:9"/>
    <row r="156" spans="1:9"/>
    <row r="157" spans="1:9"/>
    <row r="158" spans="1:9"/>
    <row r="159" spans="1:9"/>
    <row r="160" spans="1:9"/>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sheetData>
  <printOptions horizontalCentered="1" verticalCentered="1"/>
  <pageMargins left="1" right="1" top="0.5" bottom="0.5" header="0" footer="0"/>
  <pageSetup scale="86" orientation="portrait" r:id="rId1"/>
  <headerFooter alignWithMargins="0"/>
  <rowBreaks count="1" manualBreakCount="1">
    <brk id="78"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100" workbookViewId="0"/>
  </sheetViews>
  <sheetFormatPr defaultColWidth="0" defaultRowHeight="11.25" customHeight="1" zeroHeight="1"/>
  <cols>
    <col min="1" max="1" width="5.6640625" style="1586" customWidth="1"/>
    <col min="2" max="2" width="8.1640625" style="1586" customWidth="1"/>
    <col min="3" max="3" width="53.5" style="1586" customWidth="1"/>
    <col min="4" max="5" width="12.83203125" style="1586" customWidth="1"/>
    <col min="6" max="6" width="5.5" style="1586" customWidth="1"/>
    <col min="7" max="9" width="9.33203125" style="1586" customWidth="1"/>
    <col min="10" max="16384" width="0" style="1586" hidden="1"/>
  </cols>
  <sheetData>
    <row r="1" spans="1:6">
      <c r="A1" s="1582" t="s">
        <v>554</v>
      </c>
      <c r="B1" s="1583"/>
      <c r="C1" s="1584"/>
      <c r="D1" s="1583"/>
      <c r="E1" s="1583"/>
      <c r="F1" s="1585">
        <v>65</v>
      </c>
    </row>
    <row r="2" spans="1:6">
      <c r="A2" s="1587" t="s">
        <v>2426</v>
      </c>
      <c r="B2" s="1588"/>
      <c r="C2" s="1588"/>
      <c r="D2" s="1588"/>
      <c r="E2" s="1588"/>
      <c r="F2" s="1589"/>
    </row>
    <row r="3" spans="1:6">
      <c r="A3" s="1590" t="s">
        <v>705</v>
      </c>
      <c r="B3" s="1591"/>
      <c r="C3" s="1591"/>
      <c r="D3" s="1591"/>
      <c r="E3" s="1591"/>
      <c r="F3" s="1592"/>
    </row>
    <row r="4" spans="1:6">
      <c r="A4" s="1593"/>
      <c r="B4" s="1594"/>
      <c r="C4" s="1594"/>
      <c r="D4" s="1594"/>
      <c r="E4" s="1594"/>
      <c r="F4" s="1595"/>
    </row>
    <row r="5" spans="1:6">
      <c r="A5" s="1593"/>
      <c r="B5" s="1594" t="s">
        <v>2427</v>
      </c>
      <c r="C5" s="1594"/>
      <c r="D5" s="1594"/>
      <c r="E5" s="1594"/>
      <c r="F5" s="1595"/>
    </row>
    <row r="6" spans="1:6">
      <c r="A6" s="1593" t="s">
        <v>2428</v>
      </c>
      <c r="B6" s="1594"/>
      <c r="C6" s="1594"/>
      <c r="D6" s="1594"/>
      <c r="E6" s="1594"/>
      <c r="F6" s="1595"/>
    </row>
    <row r="7" spans="1:6">
      <c r="A7" s="1593" t="s">
        <v>2429</v>
      </c>
      <c r="B7" s="1594"/>
      <c r="C7" s="1594"/>
      <c r="D7" s="1594"/>
      <c r="E7" s="1594"/>
      <c r="F7" s="1595"/>
    </row>
    <row r="8" spans="1:6">
      <c r="A8" s="1593" t="s">
        <v>2430</v>
      </c>
      <c r="B8" s="1594"/>
      <c r="C8" s="1594"/>
      <c r="D8" s="1594"/>
      <c r="E8" s="1594"/>
      <c r="F8" s="1595"/>
    </row>
    <row r="9" spans="1:6">
      <c r="A9" s="1593" t="s">
        <v>2431</v>
      </c>
      <c r="B9" s="1594"/>
      <c r="C9" s="1594"/>
      <c r="D9" s="1594"/>
      <c r="E9" s="1594"/>
      <c r="F9" s="1595"/>
    </row>
    <row r="10" spans="1:6">
      <c r="A10" s="1593" t="s">
        <v>2432</v>
      </c>
      <c r="B10" s="1594"/>
      <c r="C10" s="1594"/>
      <c r="D10" s="1594"/>
      <c r="E10" s="1594"/>
      <c r="F10" s="1595"/>
    </row>
    <row r="11" spans="1:6">
      <c r="A11" s="1593"/>
      <c r="B11" s="1594"/>
      <c r="C11" s="1594"/>
      <c r="D11" s="1594"/>
      <c r="E11" s="1594"/>
      <c r="F11" s="1595"/>
    </row>
    <row r="12" spans="1:6">
      <c r="A12" s="1593"/>
      <c r="B12" s="1594" t="s">
        <v>2433</v>
      </c>
      <c r="C12" s="1594"/>
      <c r="D12" s="1594"/>
      <c r="E12" s="1594"/>
      <c r="F12" s="1595"/>
    </row>
    <row r="13" spans="1:6">
      <c r="A13" s="1593" t="s">
        <v>2434</v>
      </c>
      <c r="B13" s="1594"/>
      <c r="C13" s="1594"/>
      <c r="D13" s="1594"/>
      <c r="E13" s="1594"/>
      <c r="F13" s="1595"/>
    </row>
    <row r="14" spans="1:6">
      <c r="A14" s="1596"/>
      <c r="B14" s="1597"/>
      <c r="C14" s="1597"/>
      <c r="D14" s="1597"/>
      <c r="E14" s="1597"/>
      <c r="F14" s="1598"/>
    </row>
    <row r="15" spans="1:6">
      <c r="A15" s="1599" t="s">
        <v>636</v>
      </c>
      <c r="B15" s="1599" t="s">
        <v>779</v>
      </c>
      <c r="C15" s="1599" t="s">
        <v>906</v>
      </c>
      <c r="D15" s="1599" t="s">
        <v>2435</v>
      </c>
      <c r="E15" s="1599" t="s">
        <v>2436</v>
      </c>
      <c r="F15" s="1599" t="s">
        <v>636</v>
      </c>
    </row>
    <row r="16" spans="1:6">
      <c r="A16" s="1600" t="s">
        <v>639</v>
      </c>
      <c r="B16" s="1600" t="s">
        <v>639</v>
      </c>
      <c r="C16" s="1601"/>
      <c r="D16" s="1601"/>
      <c r="E16" s="1601"/>
      <c r="F16" s="1600" t="s">
        <v>639</v>
      </c>
    </row>
    <row r="17" spans="1:6">
      <c r="A17" s="1602"/>
      <c r="B17" s="1603" t="s">
        <v>648</v>
      </c>
      <c r="C17" s="1603" t="s">
        <v>649</v>
      </c>
      <c r="D17" s="1603" t="s">
        <v>650</v>
      </c>
      <c r="E17" s="1603" t="s">
        <v>650</v>
      </c>
      <c r="F17" s="1602"/>
    </row>
    <row r="18" spans="1:6">
      <c r="A18" s="1603">
        <v>1</v>
      </c>
      <c r="B18" s="1603">
        <v>616</v>
      </c>
      <c r="C18" s="1604" t="s">
        <v>2437</v>
      </c>
      <c r="D18" s="1605">
        <v>6</v>
      </c>
      <c r="E18" s="1605"/>
      <c r="F18" s="1603">
        <v>1</v>
      </c>
    </row>
    <row r="19" spans="1:6">
      <c r="A19" s="1603">
        <v>2</v>
      </c>
      <c r="B19" s="1603">
        <v>606</v>
      </c>
      <c r="C19" s="1602" t="s">
        <v>2438</v>
      </c>
      <c r="D19" s="1605"/>
      <c r="E19" s="1605">
        <v>57475</v>
      </c>
      <c r="F19" s="1603">
        <v>2</v>
      </c>
    </row>
    <row r="20" spans="1:6">
      <c r="A20" s="1603">
        <v>3</v>
      </c>
      <c r="B20" s="1603">
        <v>616</v>
      </c>
      <c r="C20" s="1602" t="s">
        <v>2439</v>
      </c>
      <c r="D20" s="1605">
        <v>2633200</v>
      </c>
      <c r="E20" s="1605"/>
      <c r="F20" s="1603">
        <v>3</v>
      </c>
    </row>
    <row r="21" spans="1:6">
      <c r="A21" s="1603">
        <v>4</v>
      </c>
      <c r="B21" s="1603">
        <v>616</v>
      </c>
      <c r="C21" s="1602" t="s">
        <v>2440</v>
      </c>
      <c r="D21" s="1605">
        <v>181</v>
      </c>
      <c r="E21" s="1605"/>
      <c r="F21" s="1603">
        <v>4</v>
      </c>
    </row>
    <row r="22" spans="1:6">
      <c r="A22" s="1603">
        <v>5</v>
      </c>
      <c r="B22" s="1603"/>
      <c r="C22" s="1602"/>
      <c r="D22" s="1605"/>
      <c r="E22" s="1605"/>
      <c r="F22" s="1603">
        <v>5</v>
      </c>
    </row>
    <row r="23" spans="1:6">
      <c r="A23" s="1603">
        <v>6</v>
      </c>
      <c r="B23" s="1603"/>
      <c r="C23" s="1602"/>
      <c r="D23" s="1605"/>
      <c r="E23" s="1605"/>
      <c r="F23" s="1603">
        <v>6</v>
      </c>
    </row>
    <row r="24" spans="1:6">
      <c r="A24" s="1603">
        <v>7</v>
      </c>
      <c r="B24" s="1603"/>
      <c r="C24" s="1602"/>
      <c r="D24" s="1605"/>
      <c r="E24" s="1605"/>
      <c r="F24" s="1603">
        <v>7</v>
      </c>
    </row>
    <row r="25" spans="1:6">
      <c r="A25" s="1603">
        <v>8</v>
      </c>
      <c r="B25" s="1603"/>
      <c r="C25" s="1602"/>
      <c r="D25" s="1605"/>
      <c r="E25" s="1605"/>
      <c r="F25" s="1603">
        <v>8</v>
      </c>
    </row>
    <row r="26" spans="1:6">
      <c r="A26" s="1603">
        <v>9</v>
      </c>
      <c r="B26" s="1603"/>
      <c r="C26" s="1602"/>
      <c r="D26" s="1605"/>
      <c r="E26" s="1605"/>
      <c r="F26" s="1603">
        <v>9</v>
      </c>
    </row>
    <row r="27" spans="1:6">
      <c r="A27" s="1603">
        <v>10</v>
      </c>
      <c r="B27" s="1603"/>
      <c r="C27" s="1602"/>
      <c r="D27" s="1605"/>
      <c r="E27" s="1605"/>
      <c r="F27" s="1603">
        <v>10</v>
      </c>
    </row>
    <row r="28" spans="1:6">
      <c r="A28" s="1603">
        <v>11</v>
      </c>
      <c r="B28" s="1603"/>
      <c r="C28" s="1602"/>
      <c r="D28" s="1564"/>
      <c r="E28" s="1564"/>
      <c r="F28" s="1603">
        <v>11</v>
      </c>
    </row>
    <row r="29" spans="1:6">
      <c r="A29" s="1603">
        <v>12</v>
      </c>
      <c r="B29" s="1603"/>
      <c r="C29" s="1604"/>
      <c r="D29" s="1605"/>
      <c r="E29" s="1605"/>
      <c r="F29" s="1603">
        <v>12</v>
      </c>
    </row>
    <row r="30" spans="1:6">
      <c r="A30" s="1603">
        <v>13</v>
      </c>
      <c r="B30" s="1603"/>
      <c r="C30" s="1602"/>
      <c r="D30" s="1605"/>
      <c r="E30" s="1605"/>
      <c r="F30" s="1603">
        <v>13</v>
      </c>
    </row>
    <row r="31" spans="1:6">
      <c r="A31" s="1603">
        <v>14</v>
      </c>
      <c r="B31" s="1603"/>
      <c r="C31" s="1602"/>
      <c r="D31" s="1564"/>
      <c r="E31" s="1564"/>
      <c r="F31" s="1603">
        <v>14</v>
      </c>
    </row>
    <row r="32" spans="1:6">
      <c r="A32" s="1603">
        <v>15</v>
      </c>
      <c r="B32" s="1603"/>
      <c r="C32" s="1602"/>
      <c r="D32" s="1564"/>
      <c r="E32" s="1564"/>
      <c r="F32" s="1603">
        <v>15</v>
      </c>
    </row>
    <row r="33" spans="1:6">
      <c r="A33" s="1603">
        <v>16</v>
      </c>
      <c r="B33" s="1603"/>
      <c r="C33" s="1604"/>
      <c r="D33" s="1605"/>
      <c r="E33" s="1605"/>
      <c r="F33" s="1603">
        <v>16</v>
      </c>
    </row>
    <row r="34" spans="1:6">
      <c r="A34" s="1603">
        <v>17</v>
      </c>
      <c r="B34" s="1603"/>
      <c r="C34" s="1602"/>
      <c r="D34" s="1605"/>
      <c r="E34" s="1605"/>
      <c r="F34" s="1603">
        <v>17</v>
      </c>
    </row>
    <row r="35" spans="1:6">
      <c r="A35" s="1603">
        <v>18</v>
      </c>
      <c r="B35" s="1603"/>
      <c r="C35" s="1602"/>
      <c r="D35" s="1564"/>
      <c r="E35" s="1564"/>
      <c r="F35" s="1603">
        <v>18</v>
      </c>
    </row>
    <row r="36" spans="1:6">
      <c r="A36" s="1603">
        <v>19</v>
      </c>
      <c r="B36" s="1603"/>
      <c r="C36" s="1602"/>
      <c r="D36" s="1564"/>
      <c r="E36" s="1564"/>
      <c r="F36" s="1603">
        <v>19</v>
      </c>
    </row>
    <row r="37" spans="1:6">
      <c r="A37" s="1603">
        <v>20</v>
      </c>
      <c r="B37" s="1606"/>
      <c r="C37" s="1606"/>
      <c r="D37" s="1606"/>
      <c r="E37" s="1606"/>
      <c r="F37" s="1603">
        <v>20</v>
      </c>
    </row>
    <row r="38" spans="1:6">
      <c r="A38" s="1603">
        <v>21</v>
      </c>
      <c r="B38" s="1606"/>
      <c r="C38" s="1606"/>
      <c r="D38" s="1606"/>
      <c r="E38" s="1606"/>
      <c r="F38" s="1603">
        <v>21</v>
      </c>
    </row>
    <row r="39" spans="1:6">
      <c r="A39" s="1603">
        <v>22</v>
      </c>
      <c r="B39" s="1606"/>
      <c r="C39" s="1606"/>
      <c r="D39" s="1606"/>
      <c r="E39" s="1606"/>
      <c r="F39" s="1603">
        <v>22</v>
      </c>
    </row>
    <row r="40" spans="1:6">
      <c r="A40" s="1603">
        <v>23</v>
      </c>
      <c r="B40" s="1606"/>
      <c r="C40" s="1606"/>
      <c r="D40" s="1606"/>
      <c r="E40" s="1606"/>
      <c r="F40" s="1603">
        <v>23</v>
      </c>
    </row>
    <row r="41" spans="1:6">
      <c r="A41" s="1603">
        <v>24</v>
      </c>
      <c r="B41" s="1606"/>
      <c r="C41" s="1606"/>
      <c r="D41" s="1606"/>
      <c r="E41" s="1606"/>
      <c r="F41" s="1603">
        <v>24</v>
      </c>
    </row>
    <row r="42" spans="1:6">
      <c r="A42" s="1603">
        <v>25</v>
      </c>
      <c r="B42" s="1606"/>
      <c r="C42" s="1606"/>
      <c r="D42" s="1606"/>
      <c r="E42" s="1606"/>
      <c r="F42" s="1603">
        <v>25</v>
      </c>
    </row>
    <row r="43" spans="1:6">
      <c r="A43" s="1603">
        <v>26</v>
      </c>
      <c r="B43" s="1606"/>
      <c r="C43" s="1606"/>
      <c r="D43" s="1606"/>
      <c r="E43" s="1606"/>
      <c r="F43" s="1603">
        <v>26</v>
      </c>
    </row>
    <row r="44" spans="1:6">
      <c r="A44" s="1603">
        <v>27</v>
      </c>
      <c r="B44" s="1606"/>
      <c r="C44" s="1606"/>
      <c r="D44" s="1606"/>
      <c r="E44" s="1606"/>
      <c r="F44" s="1603">
        <v>27</v>
      </c>
    </row>
    <row r="45" spans="1:6">
      <c r="A45" s="1603">
        <v>28</v>
      </c>
      <c r="B45" s="1606"/>
      <c r="C45" s="1606"/>
      <c r="D45" s="1606"/>
      <c r="E45" s="1606"/>
      <c r="F45" s="1603">
        <v>28</v>
      </c>
    </row>
    <row r="46" spans="1:6">
      <c r="A46" s="1603">
        <v>29</v>
      </c>
      <c r="B46" s="1606"/>
      <c r="C46" s="1606"/>
      <c r="D46" s="1606"/>
      <c r="E46" s="1606"/>
      <c r="F46" s="1603">
        <v>29</v>
      </c>
    </row>
    <row r="47" spans="1:6">
      <c r="A47" s="1607"/>
      <c r="B47" s="1608"/>
      <c r="C47" s="1608"/>
      <c r="D47" s="1608"/>
      <c r="E47" s="1608"/>
      <c r="F47" s="1609"/>
    </row>
    <row r="48" spans="1:6">
      <c r="A48" s="1610" t="s">
        <v>2441</v>
      </c>
      <c r="B48" s="1611"/>
      <c r="C48" s="1611"/>
      <c r="D48" s="1611"/>
      <c r="E48" s="1611"/>
      <c r="F48" s="1612"/>
    </row>
    <row r="49" spans="1:6">
      <c r="A49" s="1613"/>
      <c r="B49" s="1614"/>
      <c r="C49" s="1614"/>
      <c r="D49" s="1614"/>
      <c r="E49" s="1614"/>
      <c r="F49" s="1615"/>
    </row>
    <row r="50" spans="1:6">
      <c r="A50" s="1613"/>
      <c r="B50" s="1583" t="s">
        <v>2442</v>
      </c>
      <c r="C50" s="1614"/>
      <c r="D50" s="1614"/>
      <c r="E50" s="1614"/>
      <c r="F50" s="1615"/>
    </row>
    <row r="51" spans="1:6">
      <c r="A51" s="1613"/>
      <c r="B51" s="1583" t="s">
        <v>2443</v>
      </c>
      <c r="C51" s="1614"/>
      <c r="D51" s="1614"/>
      <c r="E51" s="1614"/>
      <c r="F51" s="1615"/>
    </row>
    <row r="52" spans="1:6">
      <c r="A52" s="1613"/>
      <c r="B52" s="1614"/>
      <c r="C52" s="1614"/>
      <c r="D52" s="1614"/>
      <c r="E52" s="1614"/>
      <c r="F52" s="1615"/>
    </row>
    <row r="53" spans="1:6">
      <c r="A53" s="1613"/>
      <c r="B53" s="1614"/>
      <c r="C53" s="1614"/>
      <c r="D53" s="1614"/>
      <c r="E53" s="1614"/>
      <c r="F53" s="1615"/>
    </row>
    <row r="54" spans="1:6">
      <c r="A54" s="1613"/>
      <c r="B54" s="1614"/>
      <c r="C54" s="1614"/>
      <c r="D54" s="1614"/>
      <c r="E54" s="1614"/>
      <c r="F54" s="1615"/>
    </row>
    <row r="55" spans="1:6">
      <c r="A55" s="1613"/>
      <c r="B55" s="1614"/>
      <c r="C55" s="1614"/>
      <c r="D55" s="1614"/>
      <c r="E55" s="1614"/>
      <c r="F55" s="1615"/>
    </row>
    <row r="56" spans="1:6" ht="11.25" customHeight="1">
      <c r="A56" s="1613"/>
      <c r="B56" s="1614"/>
      <c r="C56" s="1614"/>
      <c r="D56" s="1614"/>
      <c r="E56" s="1614"/>
      <c r="F56" s="1615"/>
    </row>
    <row r="57" spans="1:6">
      <c r="A57" s="1613"/>
      <c r="B57" s="1614"/>
      <c r="C57" s="1614"/>
      <c r="D57" s="1614"/>
      <c r="E57" s="1614"/>
      <c r="F57" s="1615"/>
    </row>
    <row r="58" spans="1:6">
      <c r="A58" s="1613"/>
      <c r="B58" s="1614"/>
      <c r="C58" s="1614"/>
      <c r="D58" s="1614"/>
      <c r="E58" s="1614"/>
      <c r="F58" s="1615"/>
    </row>
    <row r="59" spans="1:6">
      <c r="A59" s="1613"/>
      <c r="B59" s="1614"/>
      <c r="C59" s="1614"/>
      <c r="D59" s="1614"/>
      <c r="E59" s="1614"/>
      <c r="F59" s="1615"/>
    </row>
    <row r="60" spans="1:6">
      <c r="A60" s="1613"/>
      <c r="B60" s="1614"/>
      <c r="C60" s="1614"/>
      <c r="D60" s="1614"/>
      <c r="E60" s="1614"/>
      <c r="F60" s="1615"/>
    </row>
    <row r="61" spans="1:6">
      <c r="A61" s="1613"/>
      <c r="B61" s="1614"/>
      <c r="C61" s="1614"/>
      <c r="D61" s="1614"/>
      <c r="E61" s="1614"/>
      <c r="F61" s="1615"/>
    </row>
    <row r="62" spans="1:6">
      <c r="A62" s="1616"/>
      <c r="B62" s="1614"/>
      <c r="C62" s="1614"/>
      <c r="D62" s="1614"/>
      <c r="E62" s="1614"/>
      <c r="F62" s="1615"/>
    </row>
    <row r="63" spans="1:6">
      <c r="A63" s="1616"/>
      <c r="B63" s="1614"/>
      <c r="C63" s="1614"/>
      <c r="D63" s="1614"/>
      <c r="E63" s="1614"/>
      <c r="F63" s="1615"/>
    </row>
    <row r="64" spans="1:6">
      <c r="A64" s="1617"/>
      <c r="B64" s="1618"/>
      <c r="C64" s="1618"/>
      <c r="D64" s="1618"/>
      <c r="E64" s="1618"/>
      <c r="F64" s="1619"/>
    </row>
    <row r="65" spans="1:1">
      <c r="A65" s="1620" t="s">
        <v>573</v>
      </c>
    </row>
    <row r="66" spans="1:1"/>
    <row r="67" spans="1:1"/>
    <row r="68" spans="1:1"/>
    <row r="69" spans="1:1"/>
    <row r="70" spans="1:1"/>
    <row r="71" spans="1:1"/>
    <row r="72" spans="1:1"/>
    <row r="73" spans="1:1"/>
    <row r="74" spans="1:1"/>
  </sheetData>
  <printOptions horizontalCentered="1" verticalCentered="1"/>
  <pageMargins left="1" right="1" top="0.5" bottom="0.5" header="0" footer="0"/>
  <pageSetup scale="8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300"/>
  <sheetViews>
    <sheetView view="pageBreakPreview" zoomScale="110" zoomScaleNormal="100" zoomScaleSheetLayoutView="110" workbookViewId="0"/>
  </sheetViews>
  <sheetFormatPr defaultColWidth="0" defaultRowHeight="11.25" zeroHeight="1"/>
  <cols>
    <col min="1" max="1" width="3.83203125" style="108" customWidth="1"/>
    <col min="2" max="2" width="37.83203125" style="108" customWidth="1"/>
    <col min="3" max="3" width="27.83203125" style="108" customWidth="1"/>
    <col min="4" max="4" width="16.6640625" style="108" customWidth="1"/>
    <col min="5" max="5" width="28.83203125" style="108" customWidth="1"/>
    <col min="6" max="6" width="4.5" style="108" customWidth="1"/>
    <col min="7" max="9" width="9.33203125" style="108" customWidth="1"/>
    <col min="10" max="16384" width="0" style="108" hidden="1"/>
  </cols>
  <sheetData>
    <row r="1" spans="1:6">
      <c r="A1" s="395">
        <v>66</v>
      </c>
      <c r="B1" s="455"/>
      <c r="C1" s="455"/>
      <c r="D1" s="395"/>
      <c r="E1" s="395"/>
      <c r="F1" s="1088" t="s">
        <v>554</v>
      </c>
    </row>
    <row r="2" spans="1:6">
      <c r="A2" s="1621"/>
      <c r="B2" s="476"/>
      <c r="C2" s="476"/>
      <c r="D2" s="476"/>
      <c r="E2" s="476"/>
      <c r="F2" s="478"/>
    </row>
    <row r="3" spans="1:6">
      <c r="A3" s="1622" t="s">
        <v>2444</v>
      </c>
      <c r="B3" s="480"/>
      <c r="C3" s="480"/>
      <c r="D3" s="480"/>
      <c r="E3" s="480"/>
      <c r="F3" s="482"/>
    </row>
    <row r="4" spans="1:6">
      <c r="A4" s="479" t="s">
        <v>705</v>
      </c>
      <c r="B4" s="481"/>
      <c r="C4" s="481"/>
      <c r="D4" s="480"/>
      <c r="E4" s="480"/>
      <c r="F4" s="482"/>
    </row>
    <row r="5" spans="1:6">
      <c r="A5" s="483"/>
      <c r="B5" s="484"/>
      <c r="C5" s="484"/>
      <c r="D5" s="481"/>
      <c r="E5" s="481"/>
      <c r="F5" s="1623"/>
    </row>
    <row r="6" spans="1:6" ht="5.0999999999999996" customHeight="1">
      <c r="A6" s="443"/>
      <c r="B6" s="416"/>
      <c r="C6" s="416"/>
      <c r="D6" s="416"/>
      <c r="E6" s="416"/>
      <c r="F6" s="676"/>
    </row>
    <row r="7" spans="1:6">
      <c r="A7" s="485" t="s">
        <v>384</v>
      </c>
      <c r="B7" s="416" t="s">
        <v>2445</v>
      </c>
      <c r="C7" s="416"/>
      <c r="D7" s="416"/>
      <c r="E7" s="416"/>
      <c r="F7" s="676"/>
    </row>
    <row r="8" spans="1:6">
      <c r="A8" s="443" t="s">
        <v>2446</v>
      </c>
      <c r="B8" s="416"/>
      <c r="C8" s="416"/>
      <c r="D8" s="416"/>
      <c r="E8" s="416"/>
      <c r="F8" s="676"/>
    </row>
    <row r="9" spans="1:6">
      <c r="A9" s="443" t="s">
        <v>2447</v>
      </c>
      <c r="B9" s="416"/>
      <c r="C9" s="416"/>
      <c r="D9" s="416"/>
      <c r="E9" s="416"/>
      <c r="F9" s="676"/>
    </row>
    <row r="10" spans="1:6">
      <c r="A10" s="443" t="s">
        <v>2448</v>
      </c>
      <c r="B10" s="416"/>
      <c r="C10" s="416"/>
      <c r="D10" s="416"/>
      <c r="E10" s="416"/>
      <c r="F10" s="676"/>
    </row>
    <row r="11" spans="1:6">
      <c r="A11" s="443"/>
      <c r="B11" s="416"/>
      <c r="C11" s="416"/>
      <c r="D11" s="416"/>
      <c r="E11" s="416"/>
      <c r="F11" s="676"/>
    </row>
    <row r="12" spans="1:6">
      <c r="A12" s="443"/>
      <c r="B12" s="416"/>
      <c r="C12" s="416"/>
      <c r="D12" s="416"/>
      <c r="E12" s="416"/>
      <c r="F12" s="676"/>
    </row>
    <row r="13" spans="1:6">
      <c r="A13" s="443"/>
      <c r="B13" s="416"/>
      <c r="C13" s="416"/>
      <c r="D13" s="416"/>
      <c r="E13" s="416"/>
      <c r="F13" s="676"/>
    </row>
    <row r="14" spans="1:6" ht="3" customHeight="1">
      <c r="A14" s="1184"/>
      <c r="B14" s="428"/>
      <c r="C14" s="428"/>
      <c r="D14" s="428"/>
      <c r="E14" s="428"/>
      <c r="F14" s="1185"/>
    </row>
    <row r="15" spans="1:6" ht="11.45" customHeight="1">
      <c r="A15" s="412" t="s">
        <v>636</v>
      </c>
      <c r="B15" s="409" t="s">
        <v>2449</v>
      </c>
      <c r="C15" s="409" t="s">
        <v>1122</v>
      </c>
      <c r="D15" s="409" t="s">
        <v>2450</v>
      </c>
      <c r="E15" s="409" t="s">
        <v>2451</v>
      </c>
      <c r="F15" s="1186" t="s">
        <v>636</v>
      </c>
    </row>
    <row r="16" spans="1:6" ht="11.45" customHeight="1">
      <c r="A16" s="417" t="s">
        <v>639</v>
      </c>
      <c r="B16" s="413" t="s">
        <v>2452</v>
      </c>
      <c r="C16" s="413"/>
      <c r="D16" s="413" t="s">
        <v>2453</v>
      </c>
      <c r="E16" s="413" t="s">
        <v>2453</v>
      </c>
      <c r="F16" s="1187" t="s">
        <v>639</v>
      </c>
    </row>
    <row r="17" spans="1:6" ht="11.45" customHeight="1">
      <c r="A17" s="1190"/>
      <c r="B17" s="418" t="s">
        <v>648</v>
      </c>
      <c r="C17" s="418" t="s">
        <v>649</v>
      </c>
      <c r="D17" s="418" t="s">
        <v>650</v>
      </c>
      <c r="E17" s="418" t="s">
        <v>651</v>
      </c>
      <c r="F17" s="1191"/>
    </row>
    <row r="18" spans="1:6" ht="11.45" customHeight="1">
      <c r="A18" s="1624">
        <v>1</v>
      </c>
      <c r="B18" s="1625" t="s">
        <v>2454</v>
      </c>
      <c r="C18" s="1625"/>
      <c r="D18" s="1625"/>
      <c r="E18" s="1625"/>
      <c r="F18" s="1624">
        <v>1</v>
      </c>
    </row>
    <row r="19" spans="1:6" ht="11.45" customHeight="1">
      <c r="A19" s="1624">
        <v>2</v>
      </c>
      <c r="B19" s="1626" t="s">
        <v>2455</v>
      </c>
      <c r="C19" s="1625" t="s">
        <v>2456</v>
      </c>
      <c r="D19" s="1627">
        <v>7014</v>
      </c>
      <c r="E19" s="1625" t="s">
        <v>2457</v>
      </c>
      <c r="F19" s="1624">
        <v>2</v>
      </c>
    </row>
    <row r="20" spans="1:6" ht="11.45" customHeight="1">
      <c r="A20" s="1624">
        <v>3</v>
      </c>
      <c r="B20" s="1626" t="s">
        <v>2458</v>
      </c>
      <c r="C20" s="1625" t="s">
        <v>2459</v>
      </c>
      <c r="D20" s="1625"/>
      <c r="E20" s="1625"/>
      <c r="F20" s="1624">
        <v>3</v>
      </c>
    </row>
    <row r="21" spans="1:6" ht="11.45" customHeight="1">
      <c r="A21" s="1624">
        <v>4</v>
      </c>
      <c r="B21" s="1626" t="s">
        <v>2460</v>
      </c>
      <c r="C21" s="1625" t="s">
        <v>2461</v>
      </c>
      <c r="D21" s="1625"/>
      <c r="E21" s="1625"/>
      <c r="F21" s="1624">
        <v>4</v>
      </c>
    </row>
    <row r="22" spans="1:6" ht="11.45" customHeight="1">
      <c r="A22" s="1624">
        <v>5</v>
      </c>
      <c r="B22" s="1628" t="s">
        <v>2462</v>
      </c>
      <c r="C22" s="1625" t="s">
        <v>2463</v>
      </c>
      <c r="D22" s="1625"/>
      <c r="E22" s="1625"/>
      <c r="F22" s="1624">
        <v>5</v>
      </c>
    </row>
    <row r="23" spans="1:6" ht="11.45" customHeight="1">
      <c r="A23" s="1624">
        <v>6</v>
      </c>
      <c r="B23" s="1626" t="s">
        <v>2464</v>
      </c>
      <c r="C23" s="1625"/>
      <c r="D23" s="1625"/>
      <c r="E23" s="1625"/>
      <c r="F23" s="1624">
        <v>6</v>
      </c>
    </row>
    <row r="24" spans="1:6" ht="11.45" customHeight="1">
      <c r="A24" s="1624">
        <v>7</v>
      </c>
      <c r="B24" s="1625"/>
      <c r="C24" s="1625"/>
      <c r="D24" s="1625"/>
      <c r="E24" s="1625"/>
      <c r="F24" s="1624">
        <v>7</v>
      </c>
    </row>
    <row r="25" spans="1:6" ht="11.45" customHeight="1">
      <c r="A25" s="1624">
        <v>8</v>
      </c>
      <c r="B25" s="1625"/>
      <c r="C25" s="1625"/>
      <c r="D25" s="1625"/>
      <c r="E25" s="1625"/>
      <c r="F25" s="1624">
        <v>8</v>
      </c>
    </row>
    <row r="26" spans="1:6" ht="11.45" customHeight="1">
      <c r="A26" s="1624">
        <v>9</v>
      </c>
      <c r="B26" s="1625" t="s">
        <v>2465</v>
      </c>
      <c r="C26" s="1625"/>
      <c r="D26" s="1627">
        <v>190000</v>
      </c>
      <c r="E26" s="1625" t="s">
        <v>2466</v>
      </c>
      <c r="F26" s="1624">
        <v>9</v>
      </c>
    </row>
    <row r="27" spans="1:6" ht="11.45" customHeight="1">
      <c r="A27" s="1624">
        <v>10</v>
      </c>
      <c r="B27" s="1626" t="s">
        <v>590</v>
      </c>
      <c r="C27" s="1629"/>
      <c r="D27" s="1630"/>
      <c r="E27" s="1625"/>
      <c r="F27" s="1624">
        <v>10</v>
      </c>
    </row>
    <row r="28" spans="1:6" ht="11.45" customHeight="1">
      <c r="A28" s="1624">
        <v>11</v>
      </c>
      <c r="B28" s="1625"/>
      <c r="C28" s="1625"/>
      <c r="D28" s="1625"/>
      <c r="E28" s="1625"/>
      <c r="F28" s="1624">
        <v>11</v>
      </c>
    </row>
    <row r="29" spans="1:6" ht="11.45" customHeight="1">
      <c r="A29" s="1624">
        <v>12</v>
      </c>
      <c r="B29" s="1631"/>
      <c r="C29" s="1631"/>
      <c r="D29" s="1627"/>
      <c r="E29" s="1631"/>
      <c r="F29" s="1624">
        <v>12</v>
      </c>
    </row>
    <row r="30" spans="1:6" ht="11.45" customHeight="1">
      <c r="A30" s="1624">
        <v>13</v>
      </c>
      <c r="B30" s="1631" t="s">
        <v>2467</v>
      </c>
      <c r="C30" s="1631" t="s">
        <v>2468</v>
      </c>
      <c r="D30" s="1631">
        <v>641</v>
      </c>
      <c r="E30" s="1631" t="s">
        <v>2469</v>
      </c>
      <c r="F30" s="1624">
        <v>13</v>
      </c>
    </row>
    <row r="31" spans="1:6" ht="11.45" customHeight="1">
      <c r="A31" s="1624">
        <v>14</v>
      </c>
      <c r="B31" s="1631"/>
      <c r="C31" s="1631"/>
      <c r="D31" s="1627"/>
      <c r="E31" s="1631"/>
      <c r="F31" s="1624">
        <v>14</v>
      </c>
    </row>
    <row r="32" spans="1:6" ht="11.45" customHeight="1">
      <c r="A32" s="1624">
        <v>15</v>
      </c>
      <c r="B32" s="1631"/>
      <c r="C32" s="1631"/>
      <c r="D32" s="1631"/>
      <c r="E32" s="1631"/>
      <c r="F32" s="1624">
        <v>15</v>
      </c>
    </row>
    <row r="33" spans="1:6" ht="11.45" customHeight="1">
      <c r="A33" s="1624">
        <v>16</v>
      </c>
      <c r="B33" s="1631"/>
      <c r="C33" s="1631"/>
      <c r="D33" s="1632"/>
      <c r="E33" s="1631"/>
      <c r="F33" s="1624">
        <v>16</v>
      </c>
    </row>
    <row r="34" spans="1:6" ht="11.45" customHeight="1">
      <c r="A34" s="1624">
        <v>17</v>
      </c>
      <c r="B34" s="1631"/>
      <c r="C34" s="1633"/>
      <c r="D34" s="1631"/>
      <c r="E34" s="1631"/>
      <c r="F34" s="1624">
        <v>17</v>
      </c>
    </row>
    <row r="35" spans="1:6" ht="11.45" customHeight="1">
      <c r="A35" s="1624">
        <v>18</v>
      </c>
      <c r="B35" s="1631"/>
      <c r="C35" s="1631"/>
      <c r="D35" s="1631"/>
      <c r="E35" s="1631"/>
      <c r="F35" s="1624">
        <v>18</v>
      </c>
    </row>
    <row r="36" spans="1:6" ht="11.45" customHeight="1">
      <c r="A36" s="1624">
        <v>19</v>
      </c>
      <c r="B36" s="1631"/>
      <c r="C36" s="1631"/>
      <c r="D36" s="1632"/>
      <c r="E36" s="1631"/>
      <c r="F36" s="1624">
        <v>19</v>
      </c>
    </row>
    <row r="37" spans="1:6" ht="11.45" customHeight="1">
      <c r="A37" s="1624">
        <v>20</v>
      </c>
      <c r="B37" s="1631"/>
      <c r="C37" s="1631"/>
      <c r="D37" s="1627"/>
      <c r="E37" s="1631"/>
      <c r="F37" s="1624">
        <v>20</v>
      </c>
    </row>
    <row r="38" spans="1:6" ht="11.45" customHeight="1">
      <c r="A38" s="1624">
        <v>21</v>
      </c>
      <c r="B38" s="1631"/>
      <c r="C38" s="1633"/>
      <c r="D38" s="1627"/>
      <c r="E38" s="1631"/>
      <c r="F38" s="1624">
        <v>21</v>
      </c>
    </row>
    <row r="39" spans="1:6" ht="11.45" customHeight="1">
      <c r="A39" s="1624">
        <v>22</v>
      </c>
      <c r="B39" s="1631"/>
      <c r="C39" s="1633"/>
      <c r="D39" s="1627"/>
      <c r="E39" s="1631"/>
      <c r="F39" s="1624">
        <v>22</v>
      </c>
    </row>
    <row r="40" spans="1:6" ht="11.45" customHeight="1">
      <c r="A40" s="1624">
        <v>23</v>
      </c>
      <c r="B40" s="1631"/>
      <c r="C40" s="1631"/>
      <c r="D40" s="1627"/>
      <c r="E40" s="1631"/>
      <c r="F40" s="1624">
        <v>23</v>
      </c>
    </row>
    <row r="41" spans="1:6" ht="11.45" customHeight="1">
      <c r="A41" s="1624">
        <v>24</v>
      </c>
      <c r="B41" s="1631"/>
      <c r="C41" s="1633"/>
      <c r="D41" s="1627"/>
      <c r="E41" s="1631"/>
      <c r="F41" s="1624">
        <v>24</v>
      </c>
    </row>
    <row r="42" spans="1:6" ht="11.45" customHeight="1">
      <c r="A42" s="1624">
        <v>25</v>
      </c>
      <c r="B42" s="1631"/>
      <c r="C42" s="1631"/>
      <c r="D42" s="1631"/>
      <c r="E42" s="1631"/>
      <c r="F42" s="1624">
        <v>25</v>
      </c>
    </row>
    <row r="43" spans="1:6" ht="11.45" customHeight="1">
      <c r="A43" s="1624">
        <v>26</v>
      </c>
      <c r="B43" s="1631"/>
      <c r="C43" s="1631"/>
      <c r="D43" s="1627"/>
      <c r="E43" s="1631"/>
      <c r="F43" s="1624">
        <v>26</v>
      </c>
    </row>
    <row r="44" spans="1:6" ht="11.45" customHeight="1">
      <c r="A44" s="1624">
        <v>27</v>
      </c>
      <c r="B44" s="1631"/>
      <c r="C44" s="1631"/>
      <c r="D44" s="1631"/>
      <c r="E44" s="1631"/>
      <c r="F44" s="1624">
        <v>27</v>
      </c>
    </row>
    <row r="45" spans="1:6" ht="11.45" customHeight="1">
      <c r="A45" s="1624">
        <v>28</v>
      </c>
      <c r="B45" s="1631"/>
      <c r="C45" s="1631"/>
      <c r="D45" s="1627"/>
      <c r="E45" s="1631"/>
      <c r="F45" s="1624">
        <v>28</v>
      </c>
    </row>
    <row r="46" spans="1:6" ht="11.45" customHeight="1">
      <c r="A46" s="1624">
        <v>29</v>
      </c>
      <c r="B46" s="1631"/>
      <c r="C46" s="1631"/>
      <c r="D46" s="1634"/>
      <c r="E46" s="1631"/>
      <c r="F46" s="1624">
        <v>29</v>
      </c>
    </row>
    <row r="47" spans="1:6" ht="11.45" customHeight="1">
      <c r="A47" s="1624">
        <v>30</v>
      </c>
      <c r="B47" s="1631"/>
      <c r="C47" s="1631"/>
      <c r="D47" s="1631"/>
      <c r="E47" s="1631"/>
      <c r="F47" s="1624">
        <v>30</v>
      </c>
    </row>
    <row r="48" spans="1:6" ht="11.45" customHeight="1">
      <c r="A48" s="1624">
        <v>31</v>
      </c>
      <c r="B48" s="1635" t="s">
        <v>2470</v>
      </c>
      <c r="C48" s="1631"/>
      <c r="D48" s="1631"/>
      <c r="E48" s="1631"/>
      <c r="F48" s="1624">
        <v>31</v>
      </c>
    </row>
    <row r="49" spans="1:6" ht="11.45" customHeight="1">
      <c r="A49" s="1624">
        <v>32</v>
      </c>
      <c r="B49" s="1635" t="s">
        <v>2471</v>
      </c>
      <c r="C49" s="1631"/>
      <c r="D49" s="1631"/>
      <c r="E49" s="1631"/>
      <c r="F49" s="1624">
        <v>32</v>
      </c>
    </row>
    <row r="50" spans="1:6" ht="11.45" customHeight="1">
      <c r="A50" s="1624">
        <v>33</v>
      </c>
      <c r="B50" s="1635" t="s">
        <v>2472</v>
      </c>
      <c r="C50" s="1631"/>
      <c r="D50" s="1631"/>
      <c r="E50" s="1631"/>
      <c r="F50" s="1624">
        <v>33</v>
      </c>
    </row>
    <row r="51" spans="1:6" ht="11.45" customHeight="1">
      <c r="A51" s="1624">
        <v>34</v>
      </c>
      <c r="B51" s="1631" t="s">
        <v>2473</v>
      </c>
      <c r="C51" s="1631"/>
      <c r="D51" s="1631"/>
      <c r="E51" s="1631"/>
      <c r="F51" s="1624">
        <v>34</v>
      </c>
    </row>
    <row r="52" spans="1:6" ht="11.45" customHeight="1">
      <c r="A52" s="1624">
        <v>35</v>
      </c>
      <c r="B52" s="1631" t="s">
        <v>2474</v>
      </c>
      <c r="C52" s="1631"/>
      <c r="D52" s="1631"/>
      <c r="E52" s="1631"/>
      <c r="F52" s="1624">
        <v>35</v>
      </c>
    </row>
    <row r="53" spans="1:6" ht="11.45" customHeight="1">
      <c r="A53" s="1624">
        <v>36</v>
      </c>
      <c r="B53" s="1631" t="s">
        <v>2475</v>
      </c>
      <c r="C53" s="1631"/>
      <c r="D53" s="1631"/>
      <c r="E53" s="1631"/>
      <c r="F53" s="1624">
        <v>36</v>
      </c>
    </row>
    <row r="54" spans="1:6" ht="11.45" customHeight="1">
      <c r="A54" s="1624">
        <v>37</v>
      </c>
      <c r="B54" s="1631" t="s">
        <v>2476</v>
      </c>
      <c r="C54" s="1631"/>
      <c r="D54" s="1631"/>
      <c r="E54" s="1631"/>
      <c r="F54" s="1624">
        <v>37</v>
      </c>
    </row>
    <row r="55" spans="1:6" ht="11.45" customHeight="1">
      <c r="A55" s="1624">
        <v>38</v>
      </c>
      <c r="B55" s="366" t="s">
        <v>2477</v>
      </c>
      <c r="C55" s="1631"/>
      <c r="D55" s="1631"/>
      <c r="E55" s="1631"/>
      <c r="F55" s="1624">
        <v>38</v>
      </c>
    </row>
    <row r="56" spans="1:6" ht="11.45" customHeight="1">
      <c r="A56" s="1624">
        <v>39</v>
      </c>
      <c r="B56" s="366" t="s">
        <v>2478</v>
      </c>
      <c r="C56" s="366"/>
      <c r="D56" s="366"/>
      <c r="E56" s="366"/>
      <c r="F56" s="1624">
        <v>39</v>
      </c>
    </row>
    <row r="57" spans="1:6" ht="11.45" customHeight="1">
      <c r="A57" s="1624">
        <v>40</v>
      </c>
      <c r="B57" s="366"/>
      <c r="C57" s="366"/>
      <c r="D57" s="366"/>
      <c r="E57" s="366"/>
      <c r="F57" s="1624">
        <v>40</v>
      </c>
    </row>
    <row r="58" spans="1:6" ht="11.45" customHeight="1">
      <c r="A58" s="1624">
        <v>41</v>
      </c>
      <c r="B58" s="366"/>
      <c r="C58" s="366"/>
      <c r="D58" s="366"/>
      <c r="E58" s="366"/>
      <c r="F58" s="1624">
        <v>41</v>
      </c>
    </row>
    <row r="59" spans="1:6" ht="11.45" customHeight="1">
      <c r="A59" s="1636"/>
      <c r="B59" s="1181"/>
      <c r="C59" s="1181"/>
      <c r="D59" s="1181"/>
      <c r="E59" s="1181"/>
      <c r="F59" s="1182"/>
    </row>
    <row r="60" spans="1:6" ht="11.45" customHeight="1">
      <c r="A60" s="1636" t="s">
        <v>385</v>
      </c>
      <c r="B60" s="1181" t="s">
        <v>2479</v>
      </c>
      <c r="C60" s="1181"/>
      <c r="D60" s="1181"/>
      <c r="E60" s="1181"/>
      <c r="F60" s="1182"/>
    </row>
    <row r="61" spans="1:6" ht="11.45" customHeight="1">
      <c r="A61" s="443" t="s">
        <v>2480</v>
      </c>
      <c r="B61" s="416"/>
      <c r="C61" s="416"/>
      <c r="D61" s="416"/>
      <c r="E61" s="416"/>
      <c r="F61" s="676"/>
    </row>
    <row r="62" spans="1:6" ht="11.45" customHeight="1">
      <c r="A62" s="443" t="s">
        <v>2481</v>
      </c>
      <c r="B62" s="416"/>
      <c r="C62" s="416"/>
      <c r="D62" s="416"/>
      <c r="E62" s="416"/>
      <c r="F62" s="676"/>
    </row>
    <row r="63" spans="1:6" ht="11.45" customHeight="1">
      <c r="A63" s="443" t="s">
        <v>2482</v>
      </c>
      <c r="B63" s="416"/>
      <c r="C63" s="416"/>
      <c r="D63" s="416"/>
      <c r="E63" s="416"/>
      <c r="F63" s="676"/>
    </row>
    <row r="64" spans="1:6" ht="11.45" customHeight="1">
      <c r="A64" s="483"/>
      <c r="B64" s="428"/>
      <c r="C64" s="428"/>
      <c r="D64" s="428"/>
      <c r="E64" s="428"/>
      <c r="F64" s="1185"/>
    </row>
    <row r="65" spans="1:6" ht="11.45" customHeight="1">
      <c r="A65" s="430"/>
      <c r="B65" s="414" t="s">
        <v>2483</v>
      </c>
      <c r="C65" s="413"/>
      <c r="D65" s="413"/>
      <c r="E65" s="413"/>
      <c r="F65" s="1187"/>
    </row>
    <row r="66" spans="1:6" ht="11.45" customHeight="1">
      <c r="A66" s="1637" t="s">
        <v>636</v>
      </c>
      <c r="B66" s="414" t="s">
        <v>2484</v>
      </c>
      <c r="C66" s="413" t="s">
        <v>2485</v>
      </c>
      <c r="D66" s="413" t="s">
        <v>2486</v>
      </c>
      <c r="E66" s="413" t="s">
        <v>2451</v>
      </c>
      <c r="F66" s="1187" t="s">
        <v>636</v>
      </c>
    </row>
    <row r="67" spans="1:6" ht="11.45" customHeight="1">
      <c r="A67" s="1637" t="s">
        <v>639</v>
      </c>
      <c r="B67" s="414" t="s">
        <v>2487</v>
      </c>
      <c r="C67" s="413" t="s">
        <v>2488</v>
      </c>
      <c r="D67" s="413" t="s">
        <v>2489</v>
      </c>
      <c r="E67" s="413" t="s">
        <v>2453</v>
      </c>
      <c r="F67" s="1187" t="s">
        <v>639</v>
      </c>
    </row>
    <row r="68" spans="1:6" ht="11.45" customHeight="1">
      <c r="A68" s="431"/>
      <c r="B68" s="419" t="s">
        <v>648</v>
      </c>
      <c r="C68" s="418" t="s">
        <v>649</v>
      </c>
      <c r="D68" s="418" t="s">
        <v>650</v>
      </c>
      <c r="E68" s="418" t="s">
        <v>651</v>
      </c>
      <c r="F68" s="1191"/>
    </row>
    <row r="69" spans="1:6" ht="11.45" customHeight="1">
      <c r="A69" s="422">
        <v>1</v>
      </c>
      <c r="B69" s="1625"/>
      <c r="C69" s="1625"/>
      <c r="D69" s="1625"/>
      <c r="E69" s="1625"/>
      <c r="F69" s="422">
        <v>1</v>
      </c>
    </row>
    <row r="70" spans="1:6" ht="11.45" customHeight="1">
      <c r="A70" s="1624">
        <v>2</v>
      </c>
      <c r="B70" s="1625"/>
      <c r="C70" s="1625"/>
      <c r="D70" s="1625"/>
      <c r="E70" s="1625"/>
      <c r="F70" s="1624">
        <v>2</v>
      </c>
    </row>
    <row r="71" spans="1:6" ht="11.45" customHeight="1">
      <c r="A71" s="1624">
        <v>3</v>
      </c>
      <c r="B71" s="1625"/>
      <c r="C71" s="1625" t="s">
        <v>2490</v>
      </c>
      <c r="D71" s="1625"/>
      <c r="E71" s="1625"/>
      <c r="F71" s="1624">
        <v>3</v>
      </c>
    </row>
    <row r="72" spans="1:6" ht="11.45" customHeight="1">
      <c r="A72" s="1624">
        <v>4</v>
      </c>
      <c r="B72" s="1625"/>
      <c r="C72" s="1625"/>
      <c r="D72" s="1625"/>
      <c r="E72" s="1625"/>
      <c r="F72" s="1624">
        <v>4</v>
      </c>
    </row>
    <row r="73" spans="1:6" ht="11.45" customHeight="1">
      <c r="A73" s="1624">
        <v>5</v>
      </c>
      <c r="B73" s="1625"/>
      <c r="C73" s="1625"/>
      <c r="D73" s="1625"/>
      <c r="E73" s="1625"/>
      <c r="F73" s="1624">
        <v>5</v>
      </c>
    </row>
    <row r="74" spans="1:6" ht="11.45" customHeight="1">
      <c r="A74" s="1624">
        <v>6</v>
      </c>
      <c r="B74" s="1625"/>
      <c r="C74" s="1625"/>
      <c r="D74" s="1625"/>
      <c r="E74" s="1625"/>
      <c r="F74" s="1624">
        <v>6</v>
      </c>
    </row>
    <row r="75" spans="1:6" ht="11.45" customHeight="1">
      <c r="A75" s="1624">
        <v>7</v>
      </c>
      <c r="B75" s="1625"/>
      <c r="C75" s="1625"/>
      <c r="D75" s="1625"/>
      <c r="E75" s="1625"/>
      <c r="F75" s="1624">
        <v>7</v>
      </c>
    </row>
    <row r="76" spans="1:6" ht="11.45" customHeight="1">
      <c r="A76" s="1624">
        <v>8</v>
      </c>
      <c r="B76" s="1625"/>
      <c r="C76" s="1625"/>
      <c r="D76" s="1625"/>
      <c r="E76" s="1625"/>
      <c r="F76" s="1624">
        <v>8</v>
      </c>
    </row>
    <row r="77" spans="1:6" ht="11.45" customHeight="1">
      <c r="A77" s="1624">
        <v>9</v>
      </c>
      <c r="B77" s="1625"/>
      <c r="C77" s="1625"/>
      <c r="D77" s="1625"/>
      <c r="E77" s="1625"/>
      <c r="F77" s="1624">
        <v>9</v>
      </c>
    </row>
    <row r="78" spans="1:6" ht="12.75" customHeight="1">
      <c r="A78" s="1638"/>
      <c r="B78" s="1639"/>
      <c r="C78" s="1639"/>
      <c r="D78" s="1639"/>
      <c r="E78" s="1639"/>
      <c r="F78" s="1640"/>
    </row>
    <row r="79" spans="1:6">
      <c r="A79" s="454"/>
      <c r="B79" s="453"/>
      <c r="C79" s="453"/>
      <c r="D79" s="453"/>
      <c r="E79" s="453"/>
      <c r="F79" s="456" t="s">
        <v>165</v>
      </c>
    </row>
    <row r="80" spans="1:6">
      <c r="A80" s="453"/>
      <c r="B80" s="453"/>
      <c r="C80" s="453"/>
      <c r="D80" s="453"/>
      <c r="E80" s="453"/>
      <c r="F80" s="456"/>
    </row>
    <row r="81" spans="1:6">
      <c r="A81" s="395" t="str">
        <f>F1</f>
        <v>Road Initials:  BNSF               Year 2015</v>
      </c>
      <c r="B81" s="455"/>
      <c r="C81" s="395"/>
      <c r="D81" s="455"/>
      <c r="E81" s="455"/>
      <c r="F81" s="1088">
        <v>67</v>
      </c>
    </row>
    <row r="82" spans="1:6">
      <c r="A82" s="399" t="s">
        <v>2491</v>
      </c>
      <c r="B82" s="400"/>
      <c r="C82" s="400"/>
      <c r="D82" s="400"/>
      <c r="E82" s="400"/>
      <c r="F82" s="1641"/>
    </row>
    <row r="83" spans="1:6">
      <c r="A83" s="1642" t="s">
        <v>705</v>
      </c>
      <c r="B83" s="1643"/>
      <c r="C83" s="1643"/>
      <c r="D83" s="1643"/>
      <c r="E83" s="1643"/>
      <c r="F83" s="1623"/>
    </row>
    <row r="84" spans="1:6">
      <c r="A84" s="468"/>
      <c r="B84" s="660"/>
      <c r="C84" s="660"/>
      <c r="D84" s="660"/>
      <c r="E84" s="660"/>
      <c r="F84" s="676"/>
    </row>
    <row r="85" spans="1:6">
      <c r="A85" s="468"/>
      <c r="B85" s="660" t="s">
        <v>2492</v>
      </c>
      <c r="C85" s="660"/>
      <c r="D85" s="660"/>
      <c r="E85" s="660"/>
      <c r="F85" s="676"/>
    </row>
    <row r="86" spans="1:6">
      <c r="A86" s="468" t="s">
        <v>2493</v>
      </c>
      <c r="B86" s="660"/>
      <c r="C86" s="660"/>
      <c r="D86" s="660"/>
      <c r="E86" s="660"/>
      <c r="F86" s="676"/>
    </row>
    <row r="87" spans="1:6">
      <c r="A87" s="464"/>
      <c r="B87" s="428"/>
      <c r="C87" s="428"/>
      <c r="D87" s="428"/>
      <c r="E87" s="428"/>
      <c r="F87" s="1185"/>
    </row>
    <row r="88" spans="1:6">
      <c r="A88" s="1644"/>
      <c r="B88" s="1181"/>
      <c r="C88" s="1181"/>
      <c r="D88" s="1181"/>
      <c r="E88" s="1181"/>
      <c r="F88" s="1182"/>
    </row>
    <row r="89" spans="1:6">
      <c r="A89" s="458" t="s">
        <v>384</v>
      </c>
      <c r="B89" s="660" t="s">
        <v>2494</v>
      </c>
      <c r="C89" s="660"/>
      <c r="D89" s="660"/>
      <c r="E89" s="660"/>
      <c r="F89" s="676"/>
    </row>
    <row r="90" spans="1:6">
      <c r="A90" s="468" t="s">
        <v>2495</v>
      </c>
      <c r="B90" s="660"/>
      <c r="C90" s="660"/>
      <c r="D90" s="660"/>
      <c r="E90" s="660"/>
      <c r="F90" s="676"/>
    </row>
    <row r="91" spans="1:6">
      <c r="A91" s="458" t="s">
        <v>385</v>
      </c>
      <c r="B91" s="660" t="s">
        <v>2496</v>
      </c>
      <c r="C91" s="660"/>
      <c r="D91" s="660"/>
      <c r="E91" s="660"/>
      <c r="F91" s="676"/>
    </row>
    <row r="92" spans="1:6">
      <c r="A92" s="458" t="s">
        <v>386</v>
      </c>
      <c r="B92" s="660" t="s">
        <v>2497</v>
      </c>
      <c r="C92" s="660"/>
      <c r="D92" s="660"/>
      <c r="E92" s="660"/>
      <c r="F92" s="676"/>
    </row>
    <row r="93" spans="1:6">
      <c r="A93" s="458" t="s">
        <v>387</v>
      </c>
      <c r="B93" s="660" t="s">
        <v>2498</v>
      </c>
      <c r="C93" s="660"/>
      <c r="D93" s="660"/>
      <c r="E93" s="660"/>
      <c r="F93" s="676"/>
    </row>
    <row r="94" spans="1:6">
      <c r="A94" s="458" t="s">
        <v>388</v>
      </c>
      <c r="B94" s="660" t="s">
        <v>2499</v>
      </c>
      <c r="C94" s="660"/>
      <c r="D94" s="660"/>
      <c r="E94" s="660"/>
      <c r="F94" s="676"/>
    </row>
    <row r="95" spans="1:6">
      <c r="A95" s="468" t="s">
        <v>2500</v>
      </c>
      <c r="B95" s="660"/>
      <c r="C95" s="660"/>
      <c r="D95" s="660"/>
      <c r="E95" s="660"/>
      <c r="F95" s="676"/>
    </row>
    <row r="96" spans="1:6">
      <c r="A96" s="458" t="s">
        <v>389</v>
      </c>
      <c r="B96" s="660" t="s">
        <v>2501</v>
      </c>
      <c r="C96" s="660"/>
      <c r="D96" s="660"/>
      <c r="E96" s="660"/>
      <c r="F96" s="676"/>
    </row>
    <row r="97" spans="1:6">
      <c r="A97" s="468" t="s">
        <v>2502</v>
      </c>
      <c r="B97" s="660"/>
      <c r="C97" s="660"/>
      <c r="D97" s="660"/>
      <c r="E97" s="660"/>
      <c r="F97" s="676"/>
    </row>
    <row r="98" spans="1:6">
      <c r="A98" s="468"/>
      <c r="B98" s="660"/>
      <c r="C98" s="660"/>
      <c r="D98" s="660"/>
      <c r="E98" s="660"/>
      <c r="F98" s="676"/>
    </row>
    <row r="99" spans="1:6">
      <c r="A99" s="468"/>
      <c r="B99" s="660"/>
      <c r="C99" s="660"/>
      <c r="D99" s="660"/>
      <c r="E99" s="660"/>
      <c r="F99" s="676"/>
    </row>
    <row r="100" spans="1:6">
      <c r="A100" s="468"/>
      <c r="B100" s="660"/>
      <c r="C100" s="660"/>
      <c r="D100" s="660"/>
      <c r="E100" s="660"/>
      <c r="F100" s="676"/>
    </row>
    <row r="101" spans="1:6">
      <c r="A101" s="458" t="s">
        <v>384</v>
      </c>
      <c r="B101" s="660" t="s">
        <v>2490</v>
      </c>
      <c r="C101" s="660"/>
      <c r="D101" s="660"/>
      <c r="E101" s="660"/>
      <c r="F101" s="676"/>
    </row>
    <row r="102" spans="1:6">
      <c r="A102" s="458" t="s">
        <v>385</v>
      </c>
      <c r="B102" s="660" t="s">
        <v>2490</v>
      </c>
      <c r="C102" s="660"/>
      <c r="D102" s="660"/>
      <c r="E102" s="660"/>
      <c r="F102" s="676"/>
    </row>
    <row r="103" spans="1:6">
      <c r="A103" s="458" t="s">
        <v>386</v>
      </c>
      <c r="B103" s="660" t="s">
        <v>2490</v>
      </c>
      <c r="C103" s="660"/>
      <c r="D103" s="660"/>
      <c r="E103" s="660"/>
      <c r="F103" s="676"/>
    </row>
    <row r="104" spans="1:6">
      <c r="A104" s="458" t="s">
        <v>387</v>
      </c>
      <c r="B104" s="660" t="s">
        <v>2490</v>
      </c>
      <c r="C104" s="660"/>
      <c r="D104" s="660"/>
      <c r="E104" s="660"/>
      <c r="F104" s="676"/>
    </row>
    <row r="105" spans="1:6">
      <c r="A105" s="458" t="s">
        <v>388</v>
      </c>
      <c r="B105" s="660" t="s">
        <v>2490</v>
      </c>
      <c r="C105" s="660"/>
      <c r="D105" s="660"/>
      <c r="E105" s="660"/>
      <c r="F105" s="676"/>
    </row>
    <row r="106" spans="1:6">
      <c r="A106" s="458" t="s">
        <v>389</v>
      </c>
      <c r="B106" s="660" t="s">
        <v>2490</v>
      </c>
      <c r="C106" s="660"/>
      <c r="D106" s="660"/>
      <c r="E106" s="660"/>
      <c r="F106" s="676"/>
    </row>
    <row r="107" spans="1:6">
      <c r="A107" s="468"/>
      <c r="B107" s="660"/>
      <c r="C107" s="660"/>
      <c r="D107" s="660"/>
      <c r="E107" s="660"/>
      <c r="F107" s="676"/>
    </row>
    <row r="108" spans="1:6">
      <c r="A108" s="468"/>
      <c r="B108" s="660"/>
      <c r="C108" s="660"/>
      <c r="D108" s="660"/>
      <c r="E108" s="660"/>
      <c r="F108" s="676"/>
    </row>
    <row r="109" spans="1:6">
      <c r="A109" s="468"/>
      <c r="B109" s="660"/>
      <c r="C109" s="660"/>
      <c r="D109" s="660"/>
      <c r="E109" s="660"/>
      <c r="F109" s="676"/>
    </row>
    <row r="110" spans="1:6">
      <c r="A110" s="468"/>
      <c r="B110" s="660"/>
      <c r="C110" s="660"/>
      <c r="D110" s="660"/>
      <c r="E110" s="660"/>
      <c r="F110" s="676"/>
    </row>
    <row r="111" spans="1:6">
      <c r="A111" s="468"/>
      <c r="B111" s="660"/>
      <c r="C111" s="660"/>
      <c r="D111" s="660"/>
      <c r="E111" s="660"/>
      <c r="F111" s="676"/>
    </row>
    <row r="112" spans="1:6">
      <c r="A112" s="468"/>
      <c r="B112" s="660"/>
      <c r="C112" s="660"/>
      <c r="D112" s="660"/>
      <c r="E112" s="660"/>
      <c r="F112" s="676"/>
    </row>
    <row r="113" spans="1:6">
      <c r="A113" s="468"/>
      <c r="B113" s="660"/>
      <c r="C113" s="660"/>
      <c r="D113" s="660"/>
      <c r="E113" s="660"/>
      <c r="F113" s="676"/>
    </row>
    <row r="114" spans="1:6">
      <c r="A114" s="468"/>
      <c r="B114" s="660"/>
      <c r="C114" s="660"/>
      <c r="D114" s="660"/>
      <c r="E114" s="660"/>
      <c r="F114" s="676"/>
    </row>
    <row r="115" spans="1:6">
      <c r="A115" s="468"/>
      <c r="B115" s="660"/>
      <c r="C115" s="660"/>
      <c r="D115" s="660"/>
      <c r="E115" s="660"/>
      <c r="F115" s="676"/>
    </row>
    <row r="116" spans="1:6">
      <c r="A116" s="468"/>
      <c r="B116" s="660"/>
      <c r="C116" s="660"/>
      <c r="D116" s="660"/>
      <c r="E116" s="660"/>
      <c r="F116" s="676"/>
    </row>
    <row r="117" spans="1:6">
      <c r="A117" s="468"/>
      <c r="B117" s="660"/>
      <c r="C117" s="660"/>
      <c r="D117" s="660"/>
      <c r="E117" s="660"/>
      <c r="F117" s="676"/>
    </row>
    <row r="118" spans="1:6">
      <c r="A118" s="468"/>
      <c r="B118" s="660"/>
      <c r="C118" s="660"/>
      <c r="D118" s="660"/>
      <c r="E118" s="660"/>
      <c r="F118" s="676"/>
    </row>
    <row r="119" spans="1:6">
      <c r="A119" s="468"/>
      <c r="B119" s="660"/>
      <c r="C119" s="660"/>
      <c r="D119" s="660"/>
      <c r="E119" s="660"/>
      <c r="F119" s="676"/>
    </row>
    <row r="120" spans="1:6">
      <c r="A120" s="468"/>
      <c r="B120" s="660"/>
      <c r="C120" s="660"/>
      <c r="D120" s="660"/>
      <c r="E120" s="660"/>
      <c r="F120" s="676"/>
    </row>
    <row r="121" spans="1:6">
      <c r="A121" s="468"/>
      <c r="B121" s="660"/>
      <c r="C121" s="660"/>
      <c r="D121" s="660"/>
      <c r="E121" s="660"/>
      <c r="F121" s="676"/>
    </row>
    <row r="122" spans="1:6">
      <c r="A122" s="468"/>
      <c r="B122" s="660"/>
      <c r="C122" s="660"/>
      <c r="D122" s="660"/>
      <c r="E122" s="660"/>
      <c r="F122" s="676"/>
    </row>
    <row r="123" spans="1:6">
      <c r="A123" s="468"/>
      <c r="B123" s="660"/>
      <c r="C123" s="660"/>
      <c r="D123" s="660"/>
      <c r="E123" s="660"/>
      <c r="F123" s="676"/>
    </row>
    <row r="124" spans="1:6">
      <c r="A124" s="468"/>
      <c r="B124" s="660"/>
      <c r="C124" s="660"/>
      <c r="D124" s="660"/>
      <c r="E124" s="660"/>
      <c r="F124" s="676"/>
    </row>
    <row r="125" spans="1:6">
      <c r="A125" s="468"/>
      <c r="B125" s="660"/>
      <c r="C125" s="660"/>
      <c r="D125" s="660"/>
      <c r="E125" s="660"/>
      <c r="F125" s="676"/>
    </row>
    <row r="126" spans="1:6">
      <c r="A126" s="468"/>
      <c r="B126" s="660"/>
      <c r="C126" s="660"/>
      <c r="D126" s="660"/>
      <c r="E126" s="660"/>
      <c r="F126" s="676"/>
    </row>
    <row r="127" spans="1:6">
      <c r="A127" s="468"/>
      <c r="B127" s="660"/>
      <c r="C127" s="660"/>
      <c r="D127" s="660"/>
      <c r="E127" s="660"/>
      <c r="F127" s="676"/>
    </row>
    <row r="128" spans="1:6">
      <c r="A128" s="468"/>
      <c r="B128" s="660"/>
      <c r="C128" s="660"/>
      <c r="D128" s="660"/>
      <c r="E128" s="660"/>
      <c r="F128" s="676"/>
    </row>
    <row r="129" spans="1:6">
      <c r="A129" s="468"/>
      <c r="B129" s="660"/>
      <c r="C129" s="660"/>
      <c r="D129" s="660"/>
      <c r="E129" s="660"/>
      <c r="F129" s="676"/>
    </row>
    <row r="130" spans="1:6">
      <c r="A130" s="468"/>
      <c r="B130" s="660"/>
      <c r="C130" s="660"/>
      <c r="D130" s="660"/>
      <c r="E130" s="660"/>
      <c r="F130" s="676"/>
    </row>
    <row r="131" spans="1:6">
      <c r="A131" s="468"/>
      <c r="B131" s="660"/>
      <c r="C131" s="660"/>
      <c r="D131" s="660"/>
      <c r="E131" s="660"/>
      <c r="F131" s="676"/>
    </row>
    <row r="132" spans="1:6">
      <c r="A132" s="468"/>
      <c r="B132" s="660"/>
      <c r="C132" s="660"/>
      <c r="D132" s="660"/>
      <c r="E132" s="660"/>
      <c r="F132" s="676"/>
    </row>
    <row r="133" spans="1:6">
      <c r="A133" s="468"/>
      <c r="B133" s="660"/>
      <c r="C133" s="660"/>
      <c r="D133" s="660"/>
      <c r="E133" s="660"/>
      <c r="F133" s="676"/>
    </row>
    <row r="134" spans="1:6">
      <c r="A134" s="468"/>
      <c r="B134" s="660"/>
      <c r="C134" s="660"/>
      <c r="D134" s="660"/>
      <c r="E134" s="660"/>
      <c r="F134" s="676"/>
    </row>
    <row r="135" spans="1:6">
      <c r="A135" s="468"/>
      <c r="B135" s="660"/>
      <c r="C135" s="660"/>
      <c r="D135" s="660"/>
      <c r="E135" s="660"/>
      <c r="F135" s="676"/>
    </row>
    <row r="136" spans="1:6">
      <c r="A136" s="468"/>
      <c r="B136" s="660"/>
      <c r="C136" s="660"/>
      <c r="D136" s="660"/>
      <c r="E136" s="660"/>
      <c r="F136" s="676"/>
    </row>
    <row r="137" spans="1:6">
      <c r="A137" s="468"/>
      <c r="B137" s="660"/>
      <c r="C137" s="660"/>
      <c r="D137" s="660"/>
      <c r="E137" s="660"/>
      <c r="F137" s="676"/>
    </row>
    <row r="138" spans="1:6">
      <c r="A138" s="468"/>
      <c r="B138" s="660"/>
      <c r="C138" s="660"/>
      <c r="D138" s="660"/>
      <c r="E138" s="660"/>
      <c r="F138" s="676"/>
    </row>
    <row r="139" spans="1:6">
      <c r="A139" s="468"/>
      <c r="B139" s="660"/>
      <c r="C139" s="660"/>
      <c r="D139" s="660"/>
      <c r="E139" s="660"/>
      <c r="F139" s="676"/>
    </row>
    <row r="140" spans="1:6">
      <c r="A140" s="468"/>
      <c r="B140" s="660"/>
      <c r="C140" s="660"/>
      <c r="D140" s="660"/>
      <c r="E140" s="660"/>
      <c r="F140" s="676"/>
    </row>
    <row r="141" spans="1:6">
      <c r="A141" s="468"/>
      <c r="B141" s="660"/>
      <c r="C141" s="660"/>
      <c r="D141" s="660"/>
      <c r="E141" s="660"/>
      <c r="F141" s="676"/>
    </row>
    <row r="142" spans="1:6">
      <c r="A142" s="468"/>
      <c r="B142" s="660"/>
      <c r="C142" s="660"/>
      <c r="D142" s="660"/>
      <c r="E142" s="660"/>
      <c r="F142" s="676"/>
    </row>
    <row r="143" spans="1:6">
      <c r="A143" s="468"/>
      <c r="B143" s="660"/>
      <c r="C143" s="660"/>
      <c r="D143" s="660"/>
      <c r="E143" s="660"/>
      <c r="F143" s="676"/>
    </row>
    <row r="144" spans="1:6">
      <c r="A144" s="468"/>
      <c r="B144" s="660"/>
      <c r="C144" s="660"/>
      <c r="D144" s="660"/>
      <c r="E144" s="660"/>
      <c r="F144" s="676"/>
    </row>
    <row r="145" spans="1:6">
      <c r="A145" s="468"/>
      <c r="B145" s="660"/>
      <c r="C145" s="660"/>
      <c r="D145" s="660"/>
      <c r="E145" s="660"/>
      <c r="F145" s="676"/>
    </row>
    <row r="146" spans="1:6">
      <c r="A146" s="468"/>
      <c r="B146" s="660"/>
      <c r="C146" s="660"/>
      <c r="D146" s="660"/>
      <c r="E146" s="660"/>
      <c r="F146" s="676"/>
    </row>
    <row r="147" spans="1:6">
      <c r="A147" s="468"/>
      <c r="B147" s="660"/>
      <c r="C147" s="660"/>
      <c r="D147" s="660"/>
      <c r="E147" s="660"/>
      <c r="F147" s="676"/>
    </row>
    <row r="148" spans="1:6">
      <c r="A148" s="468"/>
      <c r="B148" s="660"/>
      <c r="C148" s="660"/>
      <c r="D148" s="660"/>
      <c r="E148" s="660"/>
      <c r="F148" s="676"/>
    </row>
    <row r="149" spans="1:6">
      <c r="A149" s="468"/>
      <c r="B149" s="660"/>
      <c r="C149" s="660"/>
      <c r="D149" s="660"/>
      <c r="E149" s="660"/>
      <c r="F149" s="676"/>
    </row>
    <row r="150" spans="1:6">
      <c r="A150" s="468"/>
      <c r="B150" s="660"/>
      <c r="C150" s="660"/>
      <c r="D150" s="660"/>
      <c r="E150" s="660"/>
      <c r="F150" s="676"/>
    </row>
    <row r="151" spans="1:6">
      <c r="A151" s="468"/>
      <c r="B151" s="660"/>
      <c r="C151" s="660"/>
      <c r="D151" s="660"/>
      <c r="E151" s="660"/>
      <c r="F151" s="676"/>
    </row>
    <row r="152" spans="1:6">
      <c r="A152" s="468"/>
      <c r="B152" s="660"/>
      <c r="C152" s="660"/>
      <c r="D152" s="660"/>
      <c r="E152" s="660"/>
      <c r="F152" s="676"/>
    </row>
    <row r="153" spans="1:6">
      <c r="A153" s="457"/>
      <c r="B153" s="453"/>
      <c r="C153" s="453"/>
      <c r="D153" s="453"/>
      <c r="E153" s="453"/>
      <c r="F153" s="1538"/>
    </row>
    <row r="154" spans="1:6">
      <c r="A154" s="457"/>
      <c r="B154" s="453"/>
      <c r="C154" s="453"/>
      <c r="D154" s="453"/>
      <c r="E154" s="453"/>
      <c r="F154" s="1538"/>
    </row>
    <row r="155" spans="1:6">
      <c r="A155" s="457"/>
      <c r="B155" s="453"/>
      <c r="C155" s="453"/>
      <c r="D155" s="453"/>
      <c r="E155" s="453"/>
      <c r="F155" s="1538"/>
    </row>
    <row r="156" spans="1:6">
      <c r="A156" s="457"/>
      <c r="B156" s="453"/>
      <c r="C156" s="453"/>
      <c r="D156" s="453"/>
      <c r="E156" s="453"/>
      <c r="F156" s="1538"/>
    </row>
    <row r="157" spans="1:6">
      <c r="A157" s="817"/>
      <c r="B157" s="408"/>
      <c r="C157" s="408"/>
      <c r="D157" s="408"/>
      <c r="E157" s="408"/>
      <c r="F157" s="1645"/>
    </row>
    <row r="158" spans="1:6">
      <c r="A158" s="454" t="s">
        <v>165</v>
      </c>
      <c r="B158" s="610"/>
      <c r="C158" s="610"/>
      <c r="D158" s="610"/>
      <c r="E158" s="610"/>
      <c r="F158" s="456"/>
    </row>
    <row r="159" spans="1:6"/>
    <row r="160" spans="1:6"/>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sheetData>
  <printOptions horizontalCentered="1" verticalCentered="1"/>
  <pageMargins left="1" right="1" top="0.5" bottom="0.5" header="0" footer="0"/>
  <pageSetup scale="86" fitToHeight="2" orientation="portrait" r:id="rId1"/>
  <headerFooter alignWithMargins="0"/>
  <rowBreaks count="1" manualBreakCount="1">
    <brk id="80"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60" zoomScaleNormal="115" workbookViewId="0">
      <selection activeCell="D15" sqref="D15"/>
    </sheetView>
  </sheetViews>
  <sheetFormatPr defaultRowHeight="11.25"/>
  <cols>
    <col min="1" max="2" width="9.33203125" style="110"/>
    <col min="3" max="3" width="71.83203125" style="110" customWidth="1"/>
    <col min="4" max="4" width="5.33203125" style="110" customWidth="1"/>
    <col min="5" max="16384" width="9.33203125" style="110"/>
  </cols>
  <sheetData>
    <row r="1" spans="1:8">
      <c r="A1" s="395">
        <v>68</v>
      </c>
      <c r="B1" s="398"/>
      <c r="C1" s="1088"/>
      <c r="D1" s="108"/>
      <c r="E1" s="1088" t="s">
        <v>554</v>
      </c>
      <c r="F1" s="108"/>
      <c r="G1" s="108"/>
      <c r="H1" s="108"/>
    </row>
    <row r="2" spans="1:8">
      <c r="A2" s="399"/>
      <c r="B2" s="816"/>
      <c r="C2" s="816"/>
      <c r="D2" s="816"/>
      <c r="E2" s="1089"/>
      <c r="F2" s="108"/>
      <c r="G2" s="108"/>
      <c r="H2" s="108"/>
    </row>
    <row r="3" spans="1:8">
      <c r="A3" s="4079" t="s">
        <v>677</v>
      </c>
      <c r="B3" s="4006"/>
      <c r="C3" s="4006"/>
      <c r="D3" s="4006"/>
      <c r="E3" s="4080"/>
      <c r="F3" s="108"/>
      <c r="G3" s="108"/>
      <c r="H3" s="108"/>
    </row>
    <row r="4" spans="1:8">
      <c r="A4" s="1646"/>
      <c r="B4" s="455"/>
      <c r="C4" s="455"/>
      <c r="D4" s="455"/>
      <c r="E4" s="1647"/>
      <c r="F4" s="108"/>
      <c r="G4" s="108"/>
      <c r="H4" s="108"/>
    </row>
    <row r="5" spans="1:8">
      <c r="A5" s="1646"/>
      <c r="B5" s="455"/>
      <c r="C5" s="455"/>
      <c r="D5" s="455"/>
      <c r="E5" s="1647"/>
      <c r="F5" s="108"/>
      <c r="G5" s="108"/>
      <c r="H5" s="108"/>
    </row>
    <row r="6" spans="1:8">
      <c r="A6" s="1646"/>
      <c r="B6" s="455"/>
      <c r="C6" s="455"/>
      <c r="D6" s="455"/>
      <c r="E6" s="1647"/>
      <c r="F6" s="108"/>
      <c r="G6" s="108"/>
      <c r="H6" s="108"/>
    </row>
    <row r="7" spans="1:8">
      <c r="A7" s="1646"/>
      <c r="B7" s="455"/>
      <c r="C7" s="455"/>
      <c r="D7" s="455"/>
      <c r="E7" s="1647"/>
      <c r="F7" s="108"/>
      <c r="G7" s="108"/>
      <c r="H7" s="108"/>
    </row>
    <row r="8" spans="1:8">
      <c r="A8" s="1646"/>
      <c r="B8" s="455"/>
      <c r="C8" s="455"/>
      <c r="D8" s="455"/>
      <c r="E8" s="1647"/>
      <c r="F8" s="108"/>
      <c r="G8" s="108"/>
      <c r="H8" s="108"/>
    </row>
    <row r="9" spans="1:8">
      <c r="A9" s="1646"/>
      <c r="B9" s="455"/>
      <c r="C9" s="455"/>
      <c r="D9" s="455"/>
      <c r="E9" s="1647"/>
      <c r="F9" s="108"/>
      <c r="G9" s="108"/>
      <c r="H9" s="108"/>
    </row>
    <row r="10" spans="1:8">
      <c r="A10" s="1646"/>
      <c r="B10" s="455"/>
      <c r="C10" s="455"/>
      <c r="D10" s="455"/>
      <c r="E10" s="1647"/>
      <c r="F10" s="108"/>
      <c r="G10" s="108"/>
      <c r="H10" s="108"/>
    </row>
    <row r="11" spans="1:8">
      <c r="A11" s="1646"/>
      <c r="B11" s="455"/>
      <c r="C11" s="455"/>
      <c r="D11" s="455"/>
      <c r="E11" s="1647"/>
      <c r="F11" s="108"/>
      <c r="G11" s="108"/>
      <c r="H11" s="108"/>
    </row>
    <row r="12" spans="1:8">
      <c r="A12" s="4081" t="s">
        <v>1008</v>
      </c>
      <c r="B12" s="4010"/>
      <c r="C12" s="4010"/>
      <c r="D12" s="4010"/>
      <c r="E12" s="4082"/>
      <c r="F12" s="108"/>
      <c r="G12" s="108"/>
      <c r="H12" s="108"/>
    </row>
    <row r="13" spans="1:8">
      <c r="A13" s="1646"/>
      <c r="B13" s="455"/>
      <c r="C13" s="455"/>
      <c r="D13" s="455"/>
      <c r="E13" s="1647"/>
      <c r="F13" s="108"/>
      <c r="G13" s="108"/>
      <c r="H13" s="108"/>
    </row>
    <row r="14" spans="1:8">
      <c r="A14" s="1646"/>
      <c r="B14" s="455"/>
      <c r="C14" s="455"/>
      <c r="D14" s="455"/>
      <c r="E14" s="1647"/>
      <c r="F14" s="108"/>
      <c r="G14" s="108"/>
      <c r="H14" s="108"/>
    </row>
    <row r="15" spans="1:8">
      <c r="A15" s="1646"/>
      <c r="B15" s="455"/>
      <c r="C15" s="455"/>
      <c r="D15" s="455"/>
      <c r="E15" s="1647"/>
      <c r="F15" s="108"/>
      <c r="G15" s="108"/>
      <c r="H15" s="108"/>
    </row>
    <row r="16" spans="1:8">
      <c r="A16" s="1646"/>
      <c r="B16" s="455"/>
      <c r="C16" s="455"/>
      <c r="D16" s="455"/>
      <c r="E16" s="1647"/>
      <c r="F16" s="108"/>
      <c r="G16" s="108"/>
      <c r="H16" s="108"/>
    </row>
    <row r="17" spans="1:8">
      <c r="A17" s="1646"/>
      <c r="B17" s="455"/>
      <c r="C17" s="455"/>
      <c r="D17" s="455"/>
      <c r="E17" s="1647"/>
      <c r="F17" s="108"/>
      <c r="G17" s="108"/>
      <c r="H17" s="108"/>
    </row>
    <row r="18" spans="1:8">
      <c r="A18" s="1646"/>
      <c r="B18" s="455"/>
      <c r="C18" s="455"/>
      <c r="D18" s="455"/>
      <c r="E18" s="1647"/>
      <c r="F18" s="108"/>
      <c r="G18" s="108"/>
      <c r="H18" s="108"/>
    </row>
    <row r="19" spans="1:8">
      <c r="A19" s="1646"/>
      <c r="B19" s="455"/>
      <c r="C19" s="455"/>
      <c r="D19" s="455"/>
      <c r="E19" s="1647"/>
      <c r="F19" s="108"/>
      <c r="G19" s="108"/>
      <c r="H19" s="108"/>
    </row>
    <row r="20" spans="1:8">
      <c r="A20" s="1646"/>
      <c r="B20" s="455"/>
      <c r="C20" s="455"/>
      <c r="D20" s="455"/>
      <c r="E20" s="1647"/>
      <c r="F20" s="108"/>
      <c r="G20" s="108"/>
      <c r="H20" s="108"/>
    </row>
    <row r="21" spans="1:8">
      <c r="A21" s="1646"/>
      <c r="B21" s="455"/>
      <c r="C21" s="455"/>
      <c r="D21" s="455"/>
      <c r="E21" s="1647"/>
      <c r="F21" s="108"/>
      <c r="G21" s="108"/>
      <c r="H21" s="108"/>
    </row>
    <row r="22" spans="1:8">
      <c r="A22" s="1646"/>
      <c r="B22" s="455"/>
      <c r="C22" s="455"/>
      <c r="D22" s="455"/>
      <c r="E22" s="1647"/>
      <c r="F22" s="108"/>
      <c r="G22" s="108"/>
      <c r="H22" s="108"/>
    </row>
    <row r="23" spans="1:8">
      <c r="A23" s="1646"/>
      <c r="B23" s="455"/>
      <c r="C23" s="455"/>
      <c r="D23" s="455"/>
      <c r="E23" s="1647"/>
      <c r="F23" s="108"/>
      <c r="G23" s="108"/>
      <c r="H23" s="108"/>
    </row>
    <row r="24" spans="1:8">
      <c r="A24" s="1646"/>
      <c r="B24" s="455"/>
      <c r="C24" s="455"/>
      <c r="D24" s="455"/>
      <c r="E24" s="1647"/>
      <c r="F24" s="108"/>
      <c r="G24" s="108"/>
      <c r="H24" s="108"/>
    </row>
    <row r="25" spans="1:8">
      <c r="A25" s="1646"/>
      <c r="B25" s="455"/>
      <c r="C25" s="455"/>
      <c r="D25" s="455"/>
      <c r="E25" s="1647"/>
      <c r="F25" s="108"/>
      <c r="G25" s="108"/>
      <c r="H25" s="108"/>
    </row>
    <row r="26" spans="1:8">
      <c r="A26" s="1646"/>
      <c r="B26" s="455"/>
      <c r="C26" s="455"/>
      <c r="D26" s="455"/>
      <c r="E26" s="1647"/>
      <c r="F26" s="108"/>
      <c r="G26" s="108"/>
      <c r="H26" s="108"/>
    </row>
    <row r="27" spans="1:8">
      <c r="A27" s="1646"/>
      <c r="B27" s="455"/>
      <c r="C27" s="455"/>
      <c r="D27" s="455"/>
      <c r="E27" s="1647"/>
      <c r="F27" s="108"/>
      <c r="G27" s="108"/>
      <c r="H27" s="108"/>
    </row>
    <row r="28" spans="1:8">
      <c r="A28" s="1646"/>
      <c r="B28" s="455"/>
      <c r="C28" s="455"/>
      <c r="D28" s="455"/>
      <c r="E28" s="1647"/>
      <c r="F28" s="108"/>
      <c r="G28" s="108"/>
      <c r="H28" s="108"/>
    </row>
    <row r="29" spans="1:8">
      <c r="A29" s="1646"/>
      <c r="B29" s="455"/>
      <c r="C29" s="455"/>
      <c r="D29" s="455"/>
      <c r="E29" s="1647"/>
      <c r="F29" s="108"/>
      <c r="G29" s="108"/>
      <c r="H29" s="108"/>
    </row>
    <row r="30" spans="1:8">
      <c r="A30" s="1646"/>
      <c r="B30" s="455"/>
      <c r="C30" s="455"/>
      <c r="D30" s="455"/>
      <c r="E30" s="1647"/>
      <c r="F30" s="108"/>
      <c r="G30" s="108"/>
      <c r="H30" s="108"/>
    </row>
    <row r="31" spans="1:8">
      <c r="A31" s="1646"/>
      <c r="B31" s="455"/>
      <c r="C31" s="455"/>
      <c r="D31" s="455"/>
      <c r="E31" s="1647"/>
      <c r="F31" s="108"/>
      <c r="G31" s="108"/>
      <c r="H31" s="108"/>
    </row>
    <row r="32" spans="1:8">
      <c r="A32" s="1646"/>
      <c r="B32" s="455"/>
      <c r="C32" s="455"/>
      <c r="D32" s="455"/>
      <c r="E32" s="1647"/>
      <c r="F32" s="108"/>
      <c r="G32" s="108"/>
      <c r="H32" s="108"/>
    </row>
    <row r="33" spans="1:8">
      <c r="A33" s="1646"/>
      <c r="B33" s="455"/>
      <c r="C33" s="455"/>
      <c r="D33" s="455"/>
      <c r="E33" s="1647"/>
      <c r="F33" s="108"/>
      <c r="G33" s="108"/>
      <c r="H33" s="108"/>
    </row>
    <row r="34" spans="1:8">
      <c r="A34" s="1646"/>
      <c r="B34" s="455"/>
      <c r="C34" s="455"/>
      <c r="D34" s="455"/>
      <c r="E34" s="1647"/>
      <c r="F34" s="108"/>
      <c r="G34" s="108"/>
      <c r="H34" s="108"/>
    </row>
    <row r="35" spans="1:8">
      <c r="A35" s="1646"/>
      <c r="B35" s="455"/>
      <c r="C35" s="455"/>
      <c r="D35" s="455"/>
      <c r="E35" s="1647"/>
      <c r="F35" s="108"/>
      <c r="G35" s="108"/>
      <c r="H35" s="108"/>
    </row>
    <row r="36" spans="1:8">
      <c r="A36" s="1646"/>
      <c r="B36" s="455"/>
      <c r="C36" s="455"/>
      <c r="D36" s="455"/>
      <c r="E36" s="1647"/>
      <c r="F36" s="108"/>
      <c r="G36" s="108"/>
      <c r="H36" s="108"/>
    </row>
    <row r="37" spans="1:8">
      <c r="A37" s="1646"/>
      <c r="B37" s="455"/>
      <c r="C37" s="455"/>
      <c r="D37" s="455"/>
      <c r="E37" s="1647"/>
      <c r="F37" s="108"/>
      <c r="G37" s="108"/>
      <c r="H37" s="108"/>
    </row>
    <row r="38" spans="1:8">
      <c r="A38" s="1646"/>
      <c r="B38" s="455"/>
      <c r="C38" s="455"/>
      <c r="D38" s="455"/>
      <c r="E38" s="1647"/>
      <c r="F38" s="108"/>
      <c r="G38" s="108"/>
      <c r="H38" s="108"/>
    </row>
    <row r="39" spans="1:8">
      <c r="A39" s="1646"/>
      <c r="B39" s="455"/>
      <c r="C39" s="455"/>
      <c r="D39" s="455"/>
      <c r="E39" s="1647"/>
      <c r="F39" s="108"/>
      <c r="G39" s="108"/>
      <c r="H39" s="108"/>
    </row>
    <row r="40" spans="1:8">
      <c r="A40" s="1646"/>
      <c r="B40" s="455"/>
      <c r="C40" s="455"/>
      <c r="D40" s="455"/>
      <c r="E40" s="1647"/>
      <c r="F40" s="108"/>
      <c r="G40" s="108"/>
      <c r="H40" s="108"/>
    </row>
    <row r="41" spans="1:8">
      <c r="A41" s="1646"/>
      <c r="B41" s="455"/>
      <c r="C41" s="455"/>
      <c r="D41" s="455"/>
      <c r="E41" s="1647"/>
      <c r="F41" s="108"/>
      <c r="G41" s="108"/>
      <c r="H41" s="108"/>
    </row>
    <row r="42" spans="1:8">
      <c r="A42" s="1646"/>
      <c r="B42" s="455"/>
      <c r="C42" s="455"/>
      <c r="D42" s="455"/>
      <c r="E42" s="1647"/>
      <c r="F42" s="108"/>
      <c r="G42" s="108"/>
      <c r="H42" s="108"/>
    </row>
    <row r="43" spans="1:8">
      <c r="A43" s="1646"/>
      <c r="B43" s="455"/>
      <c r="C43" s="455"/>
      <c r="D43" s="455"/>
      <c r="E43" s="1647"/>
      <c r="F43" s="108"/>
      <c r="G43" s="108"/>
      <c r="H43" s="108"/>
    </row>
    <row r="44" spans="1:8">
      <c r="A44" s="1646"/>
      <c r="B44" s="455"/>
      <c r="C44" s="455"/>
      <c r="D44" s="455"/>
      <c r="E44" s="1647"/>
      <c r="F44" s="108"/>
      <c r="G44" s="108"/>
      <c r="H44" s="108"/>
    </row>
    <row r="45" spans="1:8">
      <c r="A45" s="1646"/>
      <c r="B45" s="455"/>
      <c r="C45" s="455"/>
      <c r="D45" s="455"/>
      <c r="E45" s="1647"/>
      <c r="F45" s="108"/>
      <c r="G45" s="108"/>
      <c r="H45" s="108"/>
    </row>
    <row r="46" spans="1:8">
      <c r="A46" s="1646"/>
      <c r="B46" s="455"/>
      <c r="C46" s="455"/>
      <c r="D46" s="455"/>
      <c r="E46" s="1647"/>
      <c r="F46" s="108"/>
      <c r="G46" s="108"/>
      <c r="H46" s="108"/>
    </row>
    <row r="47" spans="1:8">
      <c r="A47" s="1646"/>
      <c r="B47" s="455"/>
      <c r="C47" s="455"/>
      <c r="D47" s="455"/>
      <c r="E47" s="1647"/>
      <c r="F47" s="108"/>
      <c r="G47" s="108"/>
      <c r="H47" s="108"/>
    </row>
    <row r="48" spans="1:8">
      <c r="A48" s="1646"/>
      <c r="B48" s="455"/>
      <c r="C48" s="455"/>
      <c r="D48" s="455"/>
      <c r="E48" s="1647"/>
      <c r="F48" s="108"/>
      <c r="G48" s="108"/>
      <c r="H48" s="108"/>
    </row>
    <row r="49" spans="1:8">
      <c r="A49" s="1646"/>
      <c r="B49" s="455"/>
      <c r="C49" s="455"/>
      <c r="D49" s="455"/>
      <c r="E49" s="1647"/>
      <c r="F49" s="108"/>
      <c r="G49" s="108"/>
      <c r="H49" s="108"/>
    </row>
    <row r="50" spans="1:8">
      <c r="A50" s="1646"/>
      <c r="B50" s="455"/>
      <c r="C50" s="455"/>
      <c r="D50" s="455"/>
      <c r="E50" s="1647"/>
      <c r="F50" s="108"/>
      <c r="G50" s="108"/>
      <c r="H50" s="108"/>
    </row>
    <row r="51" spans="1:8">
      <c r="A51" s="1646"/>
      <c r="B51" s="455"/>
      <c r="C51" s="455"/>
      <c r="D51" s="455"/>
      <c r="E51" s="1647"/>
      <c r="F51" s="108"/>
      <c r="G51" s="108"/>
      <c r="H51" s="108"/>
    </row>
    <row r="52" spans="1:8">
      <c r="A52" s="1646"/>
      <c r="B52" s="455"/>
      <c r="C52" s="455"/>
      <c r="D52" s="455"/>
      <c r="E52" s="1647"/>
      <c r="F52" s="108"/>
      <c r="G52" s="108"/>
      <c r="H52" s="108"/>
    </row>
    <row r="53" spans="1:8">
      <c r="A53" s="1646"/>
      <c r="B53" s="455"/>
      <c r="C53" s="455"/>
      <c r="D53" s="455"/>
      <c r="E53" s="1647"/>
      <c r="F53" s="108"/>
      <c r="G53" s="108"/>
      <c r="H53" s="108"/>
    </row>
    <row r="54" spans="1:8">
      <c r="A54" s="1646"/>
      <c r="B54" s="455"/>
      <c r="C54" s="455"/>
      <c r="D54" s="455"/>
      <c r="E54" s="1647"/>
      <c r="F54" s="108"/>
      <c r="G54" s="108"/>
      <c r="H54" s="108"/>
    </row>
    <row r="55" spans="1:8">
      <c r="A55" s="1646"/>
      <c r="B55" s="455"/>
      <c r="C55" s="455"/>
      <c r="D55" s="455"/>
      <c r="E55" s="1647"/>
      <c r="F55" s="108"/>
      <c r="G55" s="108"/>
      <c r="H55" s="108"/>
    </row>
    <row r="56" spans="1:8">
      <c r="A56" s="1646"/>
      <c r="B56" s="455"/>
      <c r="C56" s="455"/>
      <c r="D56" s="455"/>
      <c r="E56" s="1647"/>
      <c r="F56" s="108"/>
      <c r="G56" s="108"/>
      <c r="H56" s="108"/>
    </row>
    <row r="57" spans="1:8">
      <c r="A57" s="1646"/>
      <c r="B57" s="455"/>
      <c r="C57" s="455"/>
      <c r="D57" s="455"/>
      <c r="E57" s="1647"/>
      <c r="F57" s="108"/>
      <c r="G57" s="108"/>
      <c r="H57" s="108"/>
    </row>
    <row r="58" spans="1:8">
      <c r="A58" s="1646"/>
      <c r="B58" s="455"/>
      <c r="C58" s="455"/>
      <c r="D58" s="455"/>
      <c r="E58" s="1647"/>
      <c r="F58" s="108"/>
      <c r="G58" s="108"/>
      <c r="H58" s="108"/>
    </row>
    <row r="59" spans="1:8">
      <c r="A59" s="1646"/>
      <c r="B59" s="455"/>
      <c r="C59" s="455"/>
      <c r="D59" s="455"/>
      <c r="E59" s="1647"/>
      <c r="F59" s="108"/>
      <c r="G59" s="108"/>
      <c r="H59" s="108"/>
    </row>
    <row r="60" spans="1:8">
      <c r="A60" s="1646"/>
      <c r="B60" s="455"/>
      <c r="C60" s="455"/>
      <c r="D60" s="455"/>
      <c r="E60" s="1647"/>
      <c r="F60" s="108"/>
      <c r="G60" s="108"/>
      <c r="H60" s="108"/>
    </row>
    <row r="61" spans="1:8">
      <c r="A61" s="1646"/>
      <c r="B61" s="455"/>
      <c r="C61" s="455"/>
      <c r="D61" s="455"/>
      <c r="E61" s="1647"/>
      <c r="F61" s="108"/>
      <c r="G61" s="108"/>
      <c r="H61" s="108"/>
    </row>
    <row r="62" spans="1:8">
      <c r="A62" s="1646"/>
      <c r="B62" s="455"/>
      <c r="C62" s="455"/>
      <c r="D62" s="455"/>
      <c r="E62" s="1647"/>
      <c r="F62" s="108"/>
      <c r="G62" s="108"/>
      <c r="H62" s="108"/>
    </row>
    <row r="63" spans="1:8">
      <c r="A63" s="1646"/>
      <c r="B63" s="455"/>
      <c r="C63" s="455"/>
      <c r="D63" s="455"/>
      <c r="E63" s="1647"/>
      <c r="F63" s="108"/>
      <c r="G63" s="108"/>
      <c r="H63" s="108"/>
    </row>
    <row r="64" spans="1:8">
      <c r="A64" s="1646"/>
      <c r="B64" s="455"/>
      <c r="C64" s="455"/>
      <c r="D64" s="455"/>
      <c r="E64" s="1647"/>
      <c r="F64" s="108"/>
      <c r="G64" s="108"/>
      <c r="H64" s="108"/>
    </row>
    <row r="65" spans="1:8">
      <c r="A65" s="1646"/>
      <c r="B65" s="455"/>
      <c r="C65" s="455"/>
      <c r="D65" s="455"/>
      <c r="E65" s="1647"/>
      <c r="F65" s="108"/>
      <c r="G65" s="108"/>
      <c r="H65" s="108"/>
    </row>
    <row r="66" spans="1:8">
      <c r="A66" s="1646"/>
      <c r="B66" s="455"/>
      <c r="C66" s="455"/>
      <c r="D66" s="455"/>
      <c r="E66" s="1647"/>
      <c r="F66" s="108"/>
      <c r="G66" s="108"/>
      <c r="H66" s="108"/>
    </row>
    <row r="67" spans="1:8">
      <c r="A67" s="1646"/>
      <c r="B67" s="455"/>
      <c r="C67" s="455"/>
      <c r="D67" s="455"/>
      <c r="E67" s="1647"/>
      <c r="F67" s="108"/>
      <c r="G67" s="108"/>
      <c r="H67" s="108"/>
    </row>
    <row r="68" spans="1:8">
      <c r="A68" s="1646"/>
      <c r="B68" s="455"/>
      <c r="C68" s="455"/>
      <c r="D68" s="455"/>
      <c r="E68" s="1647"/>
      <c r="F68" s="108"/>
      <c r="G68" s="108"/>
      <c r="H68" s="108"/>
    </row>
    <row r="69" spans="1:8">
      <c r="A69" s="1648"/>
      <c r="B69" s="1649"/>
      <c r="C69" s="1649"/>
      <c r="D69" s="1649"/>
      <c r="E69" s="1650"/>
      <c r="F69" s="108"/>
      <c r="G69" s="108"/>
      <c r="H69" s="108"/>
    </row>
    <row r="70" spans="1:8">
      <c r="A70" s="454"/>
      <c r="B70" s="455"/>
      <c r="C70" s="455"/>
      <c r="D70" s="455"/>
      <c r="E70" s="456" t="s">
        <v>165</v>
      </c>
      <c r="F70" s="108"/>
      <c r="G70" s="108"/>
      <c r="H70" s="108"/>
    </row>
    <row r="71" spans="1:8">
      <c r="A71" s="108"/>
      <c r="B71" s="108"/>
      <c r="C71" s="108"/>
      <c r="D71" s="108"/>
      <c r="E71" s="108"/>
      <c r="F71" s="108"/>
      <c r="G71" s="108"/>
      <c r="H71" s="108"/>
    </row>
    <row r="72" spans="1:8">
      <c r="A72" s="108"/>
      <c r="B72" s="108"/>
      <c r="C72" s="108"/>
      <c r="D72" s="108"/>
      <c r="E72" s="108"/>
      <c r="F72" s="108"/>
      <c r="G72" s="108"/>
      <c r="H72" s="108"/>
    </row>
    <row r="73" spans="1:8">
      <c r="A73" s="108"/>
      <c r="B73" s="108"/>
      <c r="C73" s="108"/>
      <c r="D73" s="108"/>
      <c r="E73" s="108"/>
      <c r="F73" s="108"/>
      <c r="G73" s="108"/>
      <c r="H73" s="108"/>
    </row>
    <row r="74" spans="1:8">
      <c r="A74" s="108"/>
      <c r="B74" s="108"/>
      <c r="C74" s="108"/>
      <c r="D74" s="108"/>
      <c r="E74" s="108"/>
      <c r="F74" s="108"/>
      <c r="G74" s="108"/>
      <c r="H74" s="108"/>
    </row>
  </sheetData>
  <mergeCells count="2">
    <mergeCell ref="A3:E3"/>
    <mergeCell ref="A12:E12"/>
  </mergeCells>
  <printOptions horizontalCentered="1" verticalCentered="1"/>
  <pageMargins left="1" right="1" top="0.5" bottom="0.5" header="0" footer="0"/>
  <pageSetup scale="86"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Zeros="0" view="pageBreakPreview" zoomScale="115" zoomScaleNormal="100" zoomScaleSheetLayoutView="115" workbookViewId="0"/>
  </sheetViews>
  <sheetFormatPr defaultColWidth="12.6640625" defaultRowHeight="11.25" zeroHeight="1"/>
  <cols>
    <col min="1" max="1" width="5.6640625" style="1689" customWidth="1"/>
    <col min="2" max="2" width="12.33203125" style="1689" customWidth="1"/>
    <col min="3" max="3" width="52.6640625" style="1689" customWidth="1"/>
    <col min="4" max="4" width="21.1640625" style="1689" customWidth="1"/>
    <col min="5" max="5" width="11.83203125" style="1690" customWidth="1"/>
    <col min="6" max="16384" width="12.6640625" style="1689"/>
  </cols>
  <sheetData>
    <row r="1" spans="1:5">
      <c r="A1" s="1651" t="s">
        <v>554</v>
      </c>
      <c r="B1" s="1652"/>
      <c r="C1" s="1651"/>
      <c r="D1" s="1652"/>
      <c r="E1" s="1653">
        <v>69</v>
      </c>
    </row>
    <row r="2" spans="1:5">
      <c r="A2" s="1654" t="s">
        <v>2503</v>
      </c>
      <c r="B2" s="3295"/>
      <c r="C2" s="3295"/>
      <c r="D2" s="3295"/>
      <c r="E2" s="1655"/>
    </row>
    <row r="3" spans="1:5">
      <c r="A3" s="1656" t="s">
        <v>705</v>
      </c>
      <c r="B3" s="1657"/>
      <c r="C3" s="1657"/>
      <c r="D3" s="1658"/>
      <c r="E3" s="1659"/>
    </row>
    <row r="4" spans="1:5">
      <c r="A4" s="1660"/>
      <c r="B4" s="1661"/>
      <c r="C4" s="1661"/>
      <c r="D4" s="1662"/>
      <c r="E4" s="1659"/>
    </row>
    <row r="5" spans="1:5">
      <c r="A5" s="1660"/>
      <c r="B5" s="1657" t="s">
        <v>2504</v>
      </c>
      <c r="C5" s="1657"/>
      <c r="D5" s="1658"/>
      <c r="E5" s="1659"/>
    </row>
    <row r="6" spans="1:5">
      <c r="A6" s="1660"/>
      <c r="B6" s="1661"/>
      <c r="C6" s="1661"/>
      <c r="D6" s="1662"/>
      <c r="E6" s="1659"/>
    </row>
    <row r="7" spans="1:5">
      <c r="A7" s="1663" t="s">
        <v>2505</v>
      </c>
      <c r="B7" s="1657"/>
      <c r="C7" s="1657"/>
      <c r="D7" s="1658"/>
      <c r="E7" s="1659"/>
    </row>
    <row r="8" spans="1:5">
      <c r="A8" s="1664"/>
      <c r="B8" s="1665"/>
      <c r="C8" s="1665"/>
      <c r="D8" s="1665"/>
      <c r="E8" s="1666"/>
    </row>
    <row r="9" spans="1:5">
      <c r="A9" s="1667" t="s">
        <v>636</v>
      </c>
      <c r="B9" s="1667" t="s">
        <v>779</v>
      </c>
      <c r="C9" s="1667" t="s">
        <v>169</v>
      </c>
      <c r="D9" s="1667" t="s">
        <v>1179</v>
      </c>
      <c r="E9" s="1667" t="s">
        <v>1353</v>
      </c>
    </row>
    <row r="10" spans="1:5">
      <c r="A10" s="1667" t="s">
        <v>639</v>
      </c>
      <c r="B10" s="1667" t="s">
        <v>639</v>
      </c>
      <c r="C10" s="1667"/>
      <c r="D10" s="1667"/>
      <c r="E10" s="1667" t="s">
        <v>2506</v>
      </c>
    </row>
    <row r="11" spans="1:5">
      <c r="A11" s="1667"/>
      <c r="B11" s="1667" t="s">
        <v>648</v>
      </c>
      <c r="C11" s="1667" t="s">
        <v>649</v>
      </c>
      <c r="D11" s="1667" t="s">
        <v>650</v>
      </c>
      <c r="E11" s="1667" t="s">
        <v>651</v>
      </c>
    </row>
    <row r="12" spans="1:5">
      <c r="A12" s="1668">
        <v>1</v>
      </c>
      <c r="B12" s="1668">
        <v>751</v>
      </c>
      <c r="C12" s="1669" t="s">
        <v>837</v>
      </c>
      <c r="D12" s="1670" t="s">
        <v>2507</v>
      </c>
      <c r="E12" s="1671"/>
    </row>
    <row r="13" spans="1:5">
      <c r="A13" s="1668">
        <v>2</v>
      </c>
      <c r="B13" s="1668">
        <v>764</v>
      </c>
      <c r="C13" s="1669" t="s">
        <v>2508</v>
      </c>
      <c r="D13" s="1670" t="s">
        <v>2509</v>
      </c>
      <c r="E13" s="1671">
        <v>214079</v>
      </c>
    </row>
    <row r="14" spans="1:5">
      <c r="A14" s="1668">
        <v>3</v>
      </c>
      <c r="B14" s="1668" t="s">
        <v>2510</v>
      </c>
      <c r="C14" s="1669" t="s">
        <v>853</v>
      </c>
      <c r="D14" s="1670" t="s">
        <v>2511</v>
      </c>
      <c r="E14" s="1671">
        <v>513138</v>
      </c>
    </row>
    <row r="15" spans="1:5">
      <c r="A15" s="1668">
        <v>4</v>
      </c>
      <c r="B15" s="1668">
        <v>766</v>
      </c>
      <c r="C15" s="1669" t="s">
        <v>854</v>
      </c>
      <c r="D15" s="1670" t="s">
        <v>2512</v>
      </c>
      <c r="E15" s="1671">
        <v>519447</v>
      </c>
    </row>
    <row r="16" spans="1:5">
      <c r="A16" s="1668">
        <v>5</v>
      </c>
      <c r="B16" s="1668">
        <v>766.5</v>
      </c>
      <c r="C16" s="1669" t="s">
        <v>855</v>
      </c>
      <c r="D16" s="1670" t="s">
        <v>2513</v>
      </c>
      <c r="E16" s="1671">
        <f>528269+1</f>
        <v>528270</v>
      </c>
    </row>
    <row r="17" spans="1:5">
      <c r="A17" s="1668">
        <v>6</v>
      </c>
      <c r="B17" s="1668">
        <v>768</v>
      </c>
      <c r="C17" s="1669" t="s">
        <v>856</v>
      </c>
      <c r="D17" s="1670" t="s">
        <v>2514</v>
      </c>
      <c r="E17" s="1671">
        <v>0</v>
      </c>
    </row>
    <row r="18" spans="1:5">
      <c r="A18" s="1668">
        <v>7</v>
      </c>
      <c r="B18" s="1668">
        <v>769</v>
      </c>
      <c r="C18" s="1669" t="s">
        <v>2515</v>
      </c>
      <c r="D18" s="1670" t="s">
        <v>2516</v>
      </c>
      <c r="E18" s="1671">
        <v>0</v>
      </c>
    </row>
    <row r="19" spans="1:5">
      <c r="A19" s="1668">
        <v>8</v>
      </c>
      <c r="B19" s="1668" t="s">
        <v>2517</v>
      </c>
      <c r="C19" s="1669" t="s">
        <v>859</v>
      </c>
      <c r="D19" s="1670" t="s">
        <v>2518</v>
      </c>
      <c r="E19" s="1671">
        <v>-4360</v>
      </c>
    </row>
    <row r="20" spans="1:5">
      <c r="A20" s="1668">
        <v>9</v>
      </c>
      <c r="B20" s="1668"/>
      <c r="C20" s="1669" t="s">
        <v>2519</v>
      </c>
      <c r="D20" s="1670" t="s">
        <v>2520</v>
      </c>
      <c r="E20" s="1671">
        <f>SUM(E12:E19)</f>
        <v>1770574</v>
      </c>
    </row>
    <row r="21" spans="1:5">
      <c r="A21" s="1668">
        <v>10</v>
      </c>
      <c r="B21" s="1668"/>
      <c r="C21" s="1669" t="s">
        <v>2521</v>
      </c>
      <c r="D21" s="1670" t="s">
        <v>2522</v>
      </c>
      <c r="E21" s="1671">
        <v>301033</v>
      </c>
    </row>
    <row r="22" spans="1:5">
      <c r="A22" s="1668">
        <v>11</v>
      </c>
      <c r="B22" s="1668"/>
      <c r="C22" s="1669" t="s">
        <v>2523</v>
      </c>
      <c r="D22" s="1670" t="s">
        <v>2522</v>
      </c>
      <c r="E22" s="1671">
        <v>1251166</v>
      </c>
    </row>
    <row r="23" spans="1:5">
      <c r="A23" s="1668">
        <v>12</v>
      </c>
      <c r="B23" s="1668"/>
      <c r="C23" s="1669" t="s">
        <v>2524</v>
      </c>
      <c r="D23" s="1670" t="s">
        <v>2525</v>
      </c>
      <c r="E23" s="3296">
        <f>SUM(E21:E22)</f>
        <v>1552199</v>
      </c>
    </row>
    <row r="24" spans="1:5">
      <c r="A24" s="1667">
        <v>13</v>
      </c>
      <c r="B24" s="3297"/>
      <c r="C24" s="1672" t="s">
        <v>2526</v>
      </c>
      <c r="D24" s="1673" t="s">
        <v>2527</v>
      </c>
      <c r="E24" s="1674"/>
    </row>
    <row r="25" spans="1:5">
      <c r="A25" s="1675"/>
      <c r="B25" s="1676"/>
      <c r="C25" s="1676"/>
      <c r="D25" s="1677" t="s">
        <v>2528</v>
      </c>
      <c r="E25" s="3298">
        <f>ROUND(E21/E23,4)</f>
        <v>0.19389999999999999</v>
      </c>
    </row>
    <row r="26" spans="1:5">
      <c r="A26" s="1667">
        <v>14</v>
      </c>
      <c r="B26" s="1672"/>
      <c r="C26" s="1672" t="s">
        <v>2529</v>
      </c>
      <c r="D26" s="1673" t="s">
        <v>2530</v>
      </c>
      <c r="E26" s="1678"/>
    </row>
    <row r="27" spans="1:5">
      <c r="A27" s="1667"/>
      <c r="B27" s="1672"/>
      <c r="C27" s="1672"/>
      <c r="D27" s="1673" t="s">
        <v>2528</v>
      </c>
      <c r="E27" s="1678">
        <f>ROUND(E22/E23,4)</f>
        <v>0.80610000000000004</v>
      </c>
    </row>
    <row r="28" spans="1:5">
      <c r="A28" s="1668">
        <v>15</v>
      </c>
      <c r="B28" s="1668"/>
      <c r="C28" s="1669" t="s">
        <v>2531</v>
      </c>
      <c r="D28" s="1670" t="s">
        <v>2532</v>
      </c>
      <c r="E28" s="1671">
        <f>E20-E23</f>
        <v>218375</v>
      </c>
    </row>
    <row r="29" spans="1:5">
      <c r="A29" s="1668">
        <v>16</v>
      </c>
      <c r="B29" s="1668"/>
      <c r="C29" s="1669" t="s">
        <v>2533</v>
      </c>
      <c r="D29" s="1670" t="s">
        <v>2534</v>
      </c>
      <c r="E29" s="1632">
        <f>(E25*E28)+E21</f>
        <v>343375.91249999998</v>
      </c>
    </row>
    <row r="30" spans="1:5">
      <c r="A30" s="1668">
        <v>17</v>
      </c>
      <c r="B30" s="1668"/>
      <c r="C30" s="1669" t="s">
        <v>2535</v>
      </c>
      <c r="D30" s="1670" t="s">
        <v>2536</v>
      </c>
      <c r="E30" s="1632">
        <f>(E27*E28)+E22</f>
        <v>1427198.0874999999</v>
      </c>
    </row>
    <row r="31" spans="1:5">
      <c r="A31" s="1679"/>
      <c r="B31" s="1680"/>
      <c r="C31" s="1680"/>
      <c r="D31" s="1680"/>
      <c r="E31" s="1681"/>
    </row>
    <row r="32" spans="1:5">
      <c r="A32" s="1663" t="s">
        <v>2537</v>
      </c>
      <c r="B32" s="1657"/>
      <c r="C32" s="1657"/>
      <c r="D32" s="1657"/>
      <c r="E32" s="1682"/>
    </row>
    <row r="33" spans="1:5">
      <c r="A33" s="1683"/>
      <c r="B33" s="1665"/>
      <c r="C33" s="1665"/>
      <c r="D33" s="1665"/>
      <c r="E33" s="1666"/>
    </row>
    <row r="34" spans="1:5">
      <c r="A34" s="1667" t="s">
        <v>636</v>
      </c>
      <c r="B34" s="1667" t="s">
        <v>779</v>
      </c>
      <c r="C34" s="1667" t="s">
        <v>169</v>
      </c>
      <c r="D34" s="1667" t="s">
        <v>1179</v>
      </c>
      <c r="E34" s="1667" t="s">
        <v>1353</v>
      </c>
    </row>
    <row r="35" spans="1:5">
      <c r="A35" s="1667" t="s">
        <v>639</v>
      </c>
      <c r="B35" s="1667" t="s">
        <v>639</v>
      </c>
      <c r="C35" s="1667"/>
      <c r="D35" s="1667"/>
      <c r="E35" s="1667" t="s">
        <v>2506</v>
      </c>
    </row>
    <row r="36" spans="1:5">
      <c r="A36" s="1675"/>
      <c r="B36" s="1675" t="s">
        <v>648</v>
      </c>
      <c r="C36" s="1675" t="s">
        <v>649</v>
      </c>
      <c r="D36" s="1675" t="s">
        <v>650</v>
      </c>
      <c r="E36" s="1667" t="s">
        <v>651</v>
      </c>
    </row>
    <row r="37" spans="1:5">
      <c r="A37" s="1668">
        <v>18</v>
      </c>
      <c r="B37" s="1668" t="s">
        <v>2538</v>
      </c>
      <c r="C37" s="1669" t="s">
        <v>2539</v>
      </c>
      <c r="D37" s="1670" t="s">
        <v>2540</v>
      </c>
      <c r="E37" s="1671">
        <v>41119</v>
      </c>
    </row>
    <row r="38" spans="1:5">
      <c r="A38" s="1668">
        <v>19</v>
      </c>
      <c r="B38" s="1668">
        <v>546</v>
      </c>
      <c r="C38" s="1669" t="s">
        <v>2541</v>
      </c>
      <c r="D38" s="1670" t="s">
        <v>2542</v>
      </c>
      <c r="E38" s="1671"/>
    </row>
    <row r="39" spans="1:5">
      <c r="A39" s="1668">
        <v>20</v>
      </c>
      <c r="B39" s="1668">
        <v>517</v>
      </c>
      <c r="C39" s="1669" t="s">
        <v>2543</v>
      </c>
      <c r="D39" s="1670" t="s">
        <v>2544</v>
      </c>
      <c r="E39" s="1671"/>
    </row>
    <row r="40" spans="1:5">
      <c r="A40" s="1668">
        <v>21</v>
      </c>
      <c r="B40" s="1668"/>
      <c r="C40" s="1669" t="s">
        <v>2545</v>
      </c>
      <c r="D40" s="1684" t="s">
        <v>2546</v>
      </c>
      <c r="E40" s="1671">
        <f>E37+E38-E39</f>
        <v>41119</v>
      </c>
    </row>
    <row r="41" spans="1:5">
      <c r="A41" s="1668">
        <v>22</v>
      </c>
      <c r="B41" s="1669"/>
      <c r="C41" s="1669" t="s">
        <v>2547</v>
      </c>
      <c r="D41" s="1670" t="s">
        <v>2548</v>
      </c>
      <c r="E41" s="1671">
        <v>16865</v>
      </c>
    </row>
    <row r="42" spans="1:5">
      <c r="A42" s="1668">
        <v>23</v>
      </c>
      <c r="B42" s="3299"/>
      <c r="C42" s="1669" t="s">
        <v>2549</v>
      </c>
      <c r="D42" s="1670" t="s">
        <v>2548</v>
      </c>
      <c r="E42" s="1671">
        <v>43151</v>
      </c>
    </row>
    <row r="43" spans="1:5">
      <c r="A43" s="1668">
        <v>24</v>
      </c>
      <c r="B43" s="3299"/>
      <c r="C43" s="1669" t="s">
        <v>2550</v>
      </c>
      <c r="D43" s="1670" t="s">
        <v>2551</v>
      </c>
      <c r="E43" s="1671">
        <f>E40-(E41+E42)</f>
        <v>-18897</v>
      </c>
    </row>
    <row r="44" spans="1:5">
      <c r="A44" s="1668">
        <v>25</v>
      </c>
      <c r="B44" s="3299"/>
      <c r="C44" s="1669" t="s">
        <v>2552</v>
      </c>
      <c r="D44" s="1670" t="s">
        <v>2553</v>
      </c>
      <c r="E44" s="1671">
        <f>ROUND((E41+(E43*E25)),)</f>
        <v>13201</v>
      </c>
    </row>
    <row r="45" spans="1:5">
      <c r="A45" s="1668">
        <v>26</v>
      </c>
      <c r="B45" s="3299"/>
      <c r="C45" s="1669" t="s">
        <v>2554</v>
      </c>
      <c r="D45" s="1670" t="s">
        <v>2555</v>
      </c>
      <c r="E45" s="1671">
        <f>ROUND((E42+(E43*E27)),)</f>
        <v>27918</v>
      </c>
    </row>
    <row r="46" spans="1:5">
      <c r="A46" s="1668">
        <v>27</v>
      </c>
      <c r="B46" s="3299"/>
      <c r="C46" s="1669" t="s">
        <v>2556</v>
      </c>
      <c r="D46" s="1670" t="s">
        <v>2557</v>
      </c>
      <c r="E46" s="3300">
        <f>ROUND(E44/E29,4)</f>
        <v>3.8399999999999997E-2</v>
      </c>
    </row>
    <row r="47" spans="1:5">
      <c r="A47" s="1668">
        <v>28</v>
      </c>
      <c r="B47" s="3299"/>
      <c r="C47" s="1669" t="s">
        <v>2558</v>
      </c>
      <c r="D47" s="1670" t="s">
        <v>2559</v>
      </c>
      <c r="E47" s="3300">
        <f>ROUND(E45/E30,4)</f>
        <v>1.9599999999999999E-2</v>
      </c>
    </row>
    <row r="48" spans="1:5">
      <c r="A48" s="3301"/>
      <c r="B48" s="3302"/>
      <c r="C48" s="3302"/>
      <c r="D48" s="3302"/>
      <c r="E48" s="1685"/>
    </row>
    <row r="49" spans="1:5">
      <c r="A49" s="3303"/>
      <c r="B49" s="1686" t="s">
        <v>2560</v>
      </c>
      <c r="C49" s="1661" t="s">
        <v>2561</v>
      </c>
      <c r="D49" s="1661"/>
      <c r="E49" s="1682"/>
    </row>
    <row r="50" spans="1:5">
      <c r="A50" s="3303"/>
      <c r="B50" s="1686" t="s">
        <v>2562</v>
      </c>
      <c r="C50" s="1661" t="s">
        <v>2563</v>
      </c>
      <c r="D50" s="1661"/>
      <c r="E50" s="1682"/>
    </row>
    <row r="51" spans="1:5">
      <c r="A51" s="3303"/>
      <c r="B51" s="1686" t="s">
        <v>2564</v>
      </c>
      <c r="C51" s="1661" t="s">
        <v>2565</v>
      </c>
      <c r="D51" s="1661"/>
      <c r="E51" s="1682"/>
    </row>
    <row r="52" spans="1:5">
      <c r="A52" s="3303"/>
      <c r="B52" s="1686" t="s">
        <v>2566</v>
      </c>
      <c r="C52" s="1661" t="s">
        <v>2567</v>
      </c>
      <c r="D52" s="1661"/>
      <c r="E52" s="1682"/>
    </row>
    <row r="53" spans="1:5">
      <c r="A53" s="3303"/>
      <c r="B53" s="1686" t="s">
        <v>2568</v>
      </c>
      <c r="C53" s="1661" t="s">
        <v>2569</v>
      </c>
      <c r="D53" s="1661"/>
      <c r="E53" s="1682"/>
    </row>
    <row r="54" spans="1:5">
      <c r="A54" s="3303"/>
      <c r="B54" s="1686" t="s">
        <v>2570</v>
      </c>
      <c r="C54" s="1661" t="s">
        <v>2571</v>
      </c>
      <c r="D54" s="1661"/>
      <c r="E54" s="1682"/>
    </row>
    <row r="55" spans="1:5">
      <c r="A55" s="3303"/>
      <c r="B55" s="1686"/>
      <c r="C55" s="1661"/>
      <c r="D55" s="1661"/>
      <c r="E55" s="1682"/>
    </row>
    <row r="56" spans="1:5">
      <c r="A56" s="3303"/>
      <c r="B56" s="1686"/>
      <c r="C56" s="1661"/>
      <c r="D56" s="1661"/>
      <c r="E56" s="1682"/>
    </row>
    <row r="57" spans="1:5">
      <c r="A57" s="3303"/>
      <c r="B57" s="1686"/>
      <c r="C57" s="1661"/>
      <c r="D57" s="1661"/>
      <c r="E57" s="1682"/>
    </row>
    <row r="58" spans="1:5">
      <c r="A58" s="3303"/>
      <c r="B58" s="1686"/>
      <c r="C58" s="1661"/>
      <c r="D58" s="1661"/>
      <c r="E58" s="1682"/>
    </row>
    <row r="59" spans="1:5">
      <c r="A59" s="3303"/>
      <c r="B59" s="1686"/>
      <c r="C59" s="1661"/>
      <c r="D59" s="1661"/>
      <c r="E59" s="1682"/>
    </row>
    <row r="60" spans="1:5">
      <c r="A60" s="3303"/>
      <c r="B60" s="1686"/>
      <c r="C60" s="1661"/>
      <c r="D60" s="1661"/>
      <c r="E60" s="1682"/>
    </row>
    <row r="61" spans="1:5">
      <c r="A61" s="3303"/>
      <c r="B61" s="1686"/>
      <c r="C61" s="1661"/>
      <c r="D61" s="1661"/>
      <c r="E61" s="1682"/>
    </row>
    <row r="62" spans="1:5">
      <c r="A62" s="3303"/>
      <c r="B62" s="1686"/>
      <c r="C62" s="1661"/>
      <c r="D62" s="1661"/>
      <c r="E62" s="1682"/>
    </row>
    <row r="63" spans="1:5">
      <c r="A63" s="3303"/>
      <c r="B63" s="1686"/>
      <c r="C63" s="1661"/>
      <c r="D63" s="1661"/>
      <c r="E63" s="1682"/>
    </row>
    <row r="64" spans="1:5">
      <c r="A64" s="3303"/>
      <c r="D64" s="1661"/>
      <c r="E64" s="1682"/>
    </row>
    <row r="65" spans="1:5">
      <c r="A65" s="3304"/>
      <c r="B65" s="1665"/>
      <c r="C65" s="1665"/>
      <c r="D65" s="1665"/>
      <c r="E65" s="1666"/>
    </row>
    <row r="66" spans="1:5">
      <c r="A66" s="1687" t="s">
        <v>165</v>
      </c>
      <c r="E66" s="1688"/>
    </row>
    <row r="67" spans="1:5">
      <c r="E67" s="1689"/>
    </row>
    <row r="68" spans="1:5">
      <c r="E68" s="1689"/>
    </row>
    <row r="69" spans="1:5">
      <c r="E69" s="1689"/>
    </row>
    <row r="70" spans="1:5">
      <c r="E70" s="1689"/>
    </row>
    <row r="71" spans="1:5"/>
    <row r="72" spans="1:5"/>
    <row r="73" spans="1:5"/>
  </sheetData>
  <printOptions horizontalCentered="1" verticalCentered="1"/>
  <pageMargins left="1" right="1" top="0.5" bottom="0.5" header="0" footer="0"/>
  <pageSetup scale="86"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view="pageBreakPreview" topLeftCell="A62" zoomScale="60" zoomScaleNormal="100" workbookViewId="0">
      <selection activeCell="B74" sqref="B74"/>
    </sheetView>
  </sheetViews>
  <sheetFormatPr defaultColWidth="0" defaultRowHeight="11.25" customHeight="1" zeroHeight="1"/>
  <cols>
    <col min="1" max="1" width="3.33203125" style="1695" customWidth="1"/>
    <col min="2" max="2" width="94.6640625" style="1695" customWidth="1"/>
    <col min="3" max="3" width="4.83203125" style="1695" customWidth="1"/>
    <col min="4" max="6" width="9.33203125" style="1695" customWidth="1"/>
    <col min="7" max="16384" width="0" style="1695" hidden="1"/>
  </cols>
  <sheetData>
    <row r="1" spans="1:8" hidden="1">
      <c r="A1" s="1691" t="s">
        <v>1544</v>
      </c>
      <c r="B1" s="1692"/>
      <c r="C1" s="1693">
        <v>31</v>
      </c>
      <c r="D1" s="1694"/>
      <c r="E1" s="1691"/>
    </row>
    <row r="2" spans="1:8" hidden="1">
      <c r="A2" s="1696"/>
      <c r="B2" s="1696"/>
      <c r="C2" s="1696"/>
    </row>
    <row r="3" spans="1:8" hidden="1">
      <c r="A3" s="1697" t="s">
        <v>1774</v>
      </c>
      <c r="B3" s="1698"/>
      <c r="C3" s="1699"/>
    </row>
    <row r="4" spans="1:8" hidden="1">
      <c r="A4" s="1700"/>
      <c r="B4" s="1692"/>
      <c r="C4" s="1701"/>
    </row>
    <row r="5" spans="1:8" hidden="1">
      <c r="A5" s="1702" t="s">
        <v>384</v>
      </c>
      <c r="B5" s="1703" t="s">
        <v>1514</v>
      </c>
      <c r="C5" s="1704"/>
      <c r="D5" s="1705"/>
      <c r="E5" s="1705"/>
      <c r="F5" s="1705"/>
      <c r="G5" s="1705"/>
      <c r="H5" s="1705"/>
    </row>
    <row r="6" spans="1:8" hidden="1">
      <c r="A6" s="1706"/>
      <c r="B6" s="1703" t="s">
        <v>1515</v>
      </c>
      <c r="C6" s="1704"/>
      <c r="D6" s="1705"/>
      <c r="E6" s="1705"/>
      <c r="F6" s="1705"/>
      <c r="G6" s="1705"/>
      <c r="H6" s="1705"/>
    </row>
    <row r="7" spans="1:8" hidden="1">
      <c r="A7" s="1706"/>
      <c r="B7" s="1703" t="s">
        <v>1516</v>
      </c>
      <c r="C7" s="1704"/>
      <c r="D7" s="1705"/>
      <c r="E7" s="1705"/>
      <c r="F7" s="1705"/>
      <c r="G7" s="1705"/>
      <c r="H7" s="1705"/>
    </row>
    <row r="8" spans="1:8" hidden="1">
      <c r="A8" s="1706"/>
      <c r="B8" s="1703" t="s">
        <v>1517</v>
      </c>
      <c r="C8" s="1704"/>
      <c r="D8" s="1705"/>
      <c r="E8" s="1705"/>
      <c r="F8" s="1705"/>
      <c r="G8" s="1705"/>
      <c r="H8" s="1705"/>
    </row>
    <row r="9" spans="1:8" hidden="1">
      <c r="A9" s="1706"/>
      <c r="B9" s="1703" t="s">
        <v>1518</v>
      </c>
      <c r="C9" s="1704"/>
      <c r="D9" s="1705"/>
      <c r="E9" s="1705"/>
      <c r="F9" s="1705"/>
      <c r="G9" s="1705"/>
      <c r="H9" s="1705"/>
    </row>
    <row r="10" spans="1:8" hidden="1">
      <c r="A10" s="1706"/>
      <c r="B10" s="1703" t="s">
        <v>1519</v>
      </c>
      <c r="C10" s="1704"/>
      <c r="D10" s="1705"/>
      <c r="E10" s="1705"/>
      <c r="F10" s="1705"/>
      <c r="G10" s="1705"/>
      <c r="H10" s="1705"/>
    </row>
    <row r="11" spans="1:8" hidden="1">
      <c r="A11" s="1706"/>
      <c r="B11" s="1703"/>
      <c r="C11" s="1704"/>
      <c r="D11" s="1705"/>
      <c r="E11" s="1705"/>
      <c r="F11" s="1705"/>
      <c r="G11" s="1705"/>
      <c r="H11" s="1705"/>
    </row>
    <row r="12" spans="1:8" hidden="1">
      <c r="A12" s="1702" t="s">
        <v>385</v>
      </c>
      <c r="B12" s="1703" t="s">
        <v>1520</v>
      </c>
      <c r="C12" s="1704"/>
      <c r="D12" s="1705"/>
      <c r="E12" s="1705"/>
      <c r="F12" s="1705"/>
      <c r="G12" s="1705"/>
      <c r="H12" s="1705"/>
    </row>
    <row r="13" spans="1:8" hidden="1">
      <c r="A13" s="1706"/>
      <c r="B13" s="1703" t="s">
        <v>1521</v>
      </c>
      <c r="C13" s="1704"/>
      <c r="D13" s="1705"/>
      <c r="E13" s="1705"/>
      <c r="F13" s="1705"/>
      <c r="G13" s="1705"/>
      <c r="H13" s="1705"/>
    </row>
    <row r="14" spans="1:8" hidden="1">
      <c r="A14" s="1706"/>
      <c r="B14" s="1703" t="s">
        <v>1522</v>
      </c>
      <c r="C14" s="1704"/>
      <c r="D14" s="1705"/>
      <c r="E14" s="1705"/>
      <c r="F14" s="1705"/>
      <c r="G14" s="1705"/>
      <c r="H14" s="1705"/>
    </row>
    <row r="15" spans="1:8" hidden="1">
      <c r="A15" s="1706"/>
      <c r="B15" s="1703"/>
      <c r="C15" s="1704"/>
      <c r="D15" s="1705"/>
      <c r="E15" s="1705"/>
      <c r="F15" s="1705"/>
      <c r="G15" s="1705"/>
      <c r="H15" s="1705"/>
    </row>
    <row r="16" spans="1:8" hidden="1">
      <c r="A16" s="1702" t="s">
        <v>386</v>
      </c>
      <c r="B16" s="1703" t="s">
        <v>1523</v>
      </c>
      <c r="C16" s="1704"/>
      <c r="D16" s="1705"/>
      <c r="E16" s="1705"/>
      <c r="F16" s="1705"/>
      <c r="G16" s="1705"/>
      <c r="H16" s="1705"/>
    </row>
    <row r="17" spans="1:8" hidden="1">
      <c r="A17" s="1706"/>
      <c r="B17" s="1703" t="s">
        <v>1524</v>
      </c>
      <c r="C17" s="1704"/>
      <c r="D17" s="1705"/>
      <c r="E17" s="1705"/>
      <c r="F17" s="1705"/>
      <c r="G17" s="1705"/>
      <c r="H17" s="1705"/>
    </row>
    <row r="18" spans="1:8" hidden="1">
      <c r="A18" s="1706"/>
      <c r="B18" s="1703"/>
      <c r="C18" s="1704"/>
      <c r="D18" s="1705"/>
      <c r="E18" s="1705"/>
      <c r="F18" s="1705"/>
      <c r="G18" s="1705"/>
      <c r="H18" s="1705"/>
    </row>
    <row r="19" spans="1:8" hidden="1">
      <c r="A19" s="1702" t="s">
        <v>387</v>
      </c>
      <c r="B19" s="1703" t="s">
        <v>1525</v>
      </c>
      <c r="C19" s="1704"/>
      <c r="D19" s="1705"/>
      <c r="E19" s="1705"/>
      <c r="F19" s="1705"/>
      <c r="G19" s="1705"/>
      <c r="H19" s="1705"/>
    </row>
    <row r="20" spans="1:8" hidden="1">
      <c r="A20" s="1706"/>
      <c r="B20" s="1703" t="s">
        <v>1526</v>
      </c>
      <c r="C20" s="1704"/>
      <c r="D20" s="1705"/>
      <c r="E20" s="1705"/>
      <c r="F20" s="1705"/>
      <c r="G20" s="1705"/>
      <c r="H20" s="1705"/>
    </row>
    <row r="21" spans="1:8" hidden="1">
      <c r="A21" s="1706"/>
      <c r="B21" s="1703"/>
      <c r="C21" s="1704"/>
      <c r="D21" s="1705"/>
      <c r="E21" s="1705"/>
      <c r="F21" s="1705"/>
      <c r="G21" s="1705"/>
      <c r="H21" s="1705"/>
    </row>
    <row r="22" spans="1:8" hidden="1">
      <c r="A22" s="1702" t="s">
        <v>388</v>
      </c>
      <c r="B22" s="1703" t="s">
        <v>1527</v>
      </c>
      <c r="C22" s="1704"/>
      <c r="D22" s="1705"/>
      <c r="E22" s="1705"/>
      <c r="F22" s="1705"/>
      <c r="G22" s="1705"/>
      <c r="H22" s="1705"/>
    </row>
    <row r="23" spans="1:8" hidden="1">
      <c r="A23" s="1706"/>
      <c r="B23" s="1703"/>
      <c r="C23" s="1704"/>
      <c r="D23" s="1705"/>
      <c r="E23" s="1705"/>
      <c r="F23" s="1705"/>
      <c r="G23" s="1705"/>
      <c r="H23" s="1705"/>
    </row>
    <row r="24" spans="1:8" hidden="1">
      <c r="A24" s="1702" t="s">
        <v>389</v>
      </c>
      <c r="B24" s="1703" t="s">
        <v>1528</v>
      </c>
      <c r="C24" s="1704"/>
      <c r="D24" s="1705"/>
      <c r="E24" s="1705"/>
      <c r="F24" s="1705"/>
      <c r="G24" s="1705"/>
      <c r="H24" s="1705"/>
    </row>
    <row r="25" spans="1:8" hidden="1">
      <c r="A25" s="1706"/>
      <c r="B25" s="1703" t="s">
        <v>1529</v>
      </c>
      <c r="C25" s="1704"/>
      <c r="D25" s="1705"/>
      <c r="E25" s="1705"/>
      <c r="F25" s="1705"/>
      <c r="G25" s="1705"/>
      <c r="H25" s="1705"/>
    </row>
    <row r="26" spans="1:8" hidden="1">
      <c r="A26" s="1706"/>
      <c r="B26" s="1703" t="s">
        <v>1530</v>
      </c>
      <c r="C26" s="1704"/>
      <c r="D26" s="1705"/>
      <c r="E26" s="1705"/>
      <c r="F26" s="1705"/>
      <c r="G26" s="1705"/>
      <c r="H26" s="1705"/>
    </row>
    <row r="27" spans="1:8" hidden="1">
      <c r="A27" s="1706"/>
      <c r="B27" s="1703" t="s">
        <v>1531</v>
      </c>
      <c r="C27" s="1704"/>
      <c r="D27" s="1705"/>
      <c r="E27" s="1705"/>
      <c r="F27" s="1705"/>
      <c r="G27" s="1705"/>
      <c r="H27" s="1705"/>
    </row>
    <row r="28" spans="1:8" hidden="1">
      <c r="A28" s="1706"/>
      <c r="B28" s="1703"/>
      <c r="C28" s="1704"/>
      <c r="D28" s="1705"/>
      <c r="E28" s="1705"/>
      <c r="F28" s="1705"/>
      <c r="G28" s="1705"/>
      <c r="H28" s="1705"/>
    </row>
    <row r="29" spans="1:8" hidden="1">
      <c r="A29" s="1702" t="s">
        <v>390</v>
      </c>
      <c r="B29" s="1703" t="s">
        <v>1532</v>
      </c>
      <c r="C29" s="1704"/>
      <c r="D29" s="1705"/>
      <c r="E29" s="1705"/>
      <c r="F29" s="1705"/>
      <c r="G29" s="1705"/>
      <c r="H29" s="1705"/>
    </row>
    <row r="30" spans="1:8" hidden="1">
      <c r="A30" s="1706"/>
      <c r="B30" s="1703" t="s">
        <v>1533</v>
      </c>
      <c r="C30" s="1704"/>
      <c r="D30" s="1705"/>
      <c r="E30" s="1705"/>
      <c r="F30" s="1705"/>
      <c r="G30" s="1705"/>
      <c r="H30" s="1705"/>
    </row>
    <row r="31" spans="1:8" hidden="1">
      <c r="A31" s="1706"/>
      <c r="B31" s="1703"/>
      <c r="C31" s="1704"/>
      <c r="D31" s="1705"/>
      <c r="E31" s="1705"/>
      <c r="F31" s="1705"/>
      <c r="G31" s="1705"/>
      <c r="H31" s="1705"/>
    </row>
    <row r="32" spans="1:8" hidden="1">
      <c r="A32" s="1702" t="s">
        <v>391</v>
      </c>
      <c r="B32" s="1703" t="s">
        <v>1534</v>
      </c>
      <c r="C32" s="1704"/>
      <c r="D32" s="1705"/>
      <c r="E32" s="1705"/>
      <c r="F32" s="1705"/>
      <c r="G32" s="1705"/>
      <c r="H32" s="1705"/>
    </row>
    <row r="33" spans="1:8" hidden="1">
      <c r="A33" s="1706"/>
      <c r="B33" s="1703" t="s">
        <v>1535</v>
      </c>
      <c r="C33" s="1704"/>
      <c r="D33" s="1705"/>
      <c r="E33" s="1705"/>
      <c r="F33" s="1705"/>
      <c r="G33" s="1705"/>
      <c r="H33" s="1705"/>
    </row>
    <row r="34" spans="1:8" hidden="1">
      <c r="A34" s="1706"/>
      <c r="B34" s="1703" t="s">
        <v>1536</v>
      </c>
      <c r="C34" s="1704"/>
      <c r="D34" s="1705"/>
      <c r="E34" s="1705"/>
      <c r="F34" s="1705"/>
      <c r="G34" s="1705"/>
      <c r="H34" s="1705"/>
    </row>
    <row r="35" spans="1:8" hidden="1">
      <c r="A35" s="1706"/>
      <c r="B35" s="1703" t="s">
        <v>1537</v>
      </c>
      <c r="C35" s="1704"/>
      <c r="D35" s="1705"/>
      <c r="E35" s="1705"/>
      <c r="F35" s="1705"/>
      <c r="G35" s="1705"/>
      <c r="H35" s="1705"/>
    </row>
    <row r="36" spans="1:8" hidden="1">
      <c r="A36" s="1706"/>
      <c r="B36" s="1703"/>
      <c r="C36" s="1704"/>
      <c r="D36" s="1705"/>
      <c r="E36" s="1705"/>
      <c r="F36" s="1705"/>
      <c r="G36" s="1705"/>
      <c r="H36" s="1705"/>
    </row>
    <row r="37" spans="1:8" hidden="1">
      <c r="A37" s="1702" t="s">
        <v>392</v>
      </c>
      <c r="B37" s="1703" t="s">
        <v>1538</v>
      </c>
      <c r="C37" s="1704"/>
      <c r="D37" s="1705"/>
      <c r="E37" s="1705"/>
      <c r="F37" s="1705"/>
      <c r="G37" s="1705"/>
      <c r="H37" s="1705"/>
    </row>
    <row r="38" spans="1:8" hidden="1">
      <c r="A38" s="1706"/>
      <c r="B38" s="1703" t="s">
        <v>1539</v>
      </c>
      <c r="C38" s="1704"/>
      <c r="D38" s="1705"/>
      <c r="E38" s="1705"/>
      <c r="F38" s="1705"/>
      <c r="G38" s="1705"/>
      <c r="H38" s="1705"/>
    </row>
    <row r="39" spans="1:8" hidden="1">
      <c r="A39" s="1706"/>
      <c r="B39" s="1703" t="s">
        <v>1540</v>
      </c>
      <c r="C39" s="1704"/>
      <c r="D39" s="1705"/>
      <c r="E39" s="1705"/>
      <c r="F39" s="1705"/>
      <c r="G39" s="1705"/>
      <c r="H39" s="1705"/>
    </row>
    <row r="40" spans="1:8" hidden="1">
      <c r="A40" s="1706"/>
      <c r="B40" s="1703"/>
      <c r="C40" s="1704"/>
      <c r="D40" s="1705"/>
      <c r="E40" s="1705"/>
      <c r="F40" s="1705"/>
      <c r="G40" s="1705"/>
      <c r="H40" s="1705"/>
    </row>
    <row r="41" spans="1:8" hidden="1">
      <c r="A41" s="1702" t="s">
        <v>1328</v>
      </c>
      <c r="B41" s="1703" t="s">
        <v>1541</v>
      </c>
      <c r="C41" s="1704"/>
      <c r="D41" s="1705"/>
      <c r="E41" s="1705"/>
      <c r="F41" s="1705"/>
      <c r="G41" s="1705"/>
      <c r="H41" s="1705"/>
    </row>
    <row r="42" spans="1:8" hidden="1">
      <c r="A42" s="1706"/>
      <c r="B42" s="1703" t="s">
        <v>1542</v>
      </c>
      <c r="C42" s="1704"/>
      <c r="D42" s="1705"/>
      <c r="E42" s="1705"/>
      <c r="F42" s="1705"/>
      <c r="G42" s="1705"/>
      <c r="H42" s="1705"/>
    </row>
    <row r="43" spans="1:8" hidden="1">
      <c r="A43" s="1707"/>
      <c r="B43" s="1708"/>
      <c r="C43" s="1709"/>
      <c r="D43" s="1705"/>
      <c r="E43" s="1705"/>
      <c r="F43" s="1705"/>
      <c r="G43" s="1705"/>
      <c r="H43" s="1705"/>
    </row>
    <row r="44" spans="1:8" hidden="1">
      <c r="A44" s="1710" t="s">
        <v>677</v>
      </c>
      <c r="B44" s="1711"/>
      <c r="C44" s="1712"/>
      <c r="D44" s="1705"/>
      <c r="E44" s="1705"/>
      <c r="F44" s="1705"/>
      <c r="G44" s="1705"/>
      <c r="H44" s="1705"/>
    </row>
    <row r="45" spans="1:8" hidden="1">
      <c r="A45" s="1706"/>
      <c r="B45" s="1705"/>
      <c r="C45" s="1704"/>
      <c r="D45" s="1705"/>
      <c r="E45" s="1705"/>
      <c r="F45" s="1705"/>
      <c r="G45" s="1705"/>
      <c r="H45" s="1705"/>
    </row>
    <row r="46" spans="1:8" hidden="1">
      <c r="A46" s="1706"/>
      <c r="B46" s="1705"/>
      <c r="C46" s="1704"/>
      <c r="D46" s="1705"/>
      <c r="E46" s="1705"/>
      <c r="F46" s="1705"/>
      <c r="G46" s="1705"/>
      <c r="H46" s="1705"/>
    </row>
    <row r="47" spans="1:8" hidden="1">
      <c r="A47" s="1706"/>
      <c r="B47" s="1705"/>
      <c r="C47" s="1704"/>
      <c r="D47" s="1705"/>
      <c r="E47" s="1705"/>
      <c r="F47" s="1705"/>
      <c r="G47" s="1705"/>
      <c r="H47" s="1705"/>
    </row>
    <row r="48" spans="1:8" hidden="1">
      <c r="A48" s="1706"/>
      <c r="B48" s="1705"/>
      <c r="C48" s="1704"/>
      <c r="D48" s="1705"/>
      <c r="E48" s="1705"/>
      <c r="F48" s="1705"/>
      <c r="G48" s="1705"/>
      <c r="H48" s="1705"/>
    </row>
    <row r="49" spans="1:8" hidden="1">
      <c r="A49" s="1706"/>
      <c r="B49" s="1705"/>
      <c r="C49" s="1704"/>
      <c r="D49" s="1705"/>
      <c r="E49" s="1705"/>
      <c r="F49" s="1705"/>
      <c r="G49" s="1705"/>
      <c r="H49" s="1705"/>
    </row>
    <row r="50" spans="1:8" hidden="1">
      <c r="A50" s="1706"/>
      <c r="B50" s="1705"/>
      <c r="C50" s="1704"/>
      <c r="D50" s="1705"/>
      <c r="E50" s="1705"/>
      <c r="F50" s="1705"/>
      <c r="G50" s="1705"/>
      <c r="H50" s="1705"/>
    </row>
    <row r="51" spans="1:8" hidden="1">
      <c r="A51" s="1706"/>
      <c r="B51" s="1705"/>
      <c r="C51" s="1704"/>
      <c r="D51" s="1705"/>
      <c r="E51" s="1705"/>
      <c r="F51" s="1705"/>
      <c r="G51" s="1705"/>
      <c r="H51" s="1705"/>
    </row>
    <row r="52" spans="1:8" hidden="1">
      <c r="A52" s="1706"/>
      <c r="B52" s="1705"/>
      <c r="C52" s="1704"/>
      <c r="D52" s="1705"/>
      <c r="E52" s="1705"/>
      <c r="F52" s="1705"/>
      <c r="G52" s="1705"/>
      <c r="H52" s="1705"/>
    </row>
    <row r="53" spans="1:8" hidden="1">
      <c r="A53" s="1706"/>
      <c r="B53" s="1705"/>
      <c r="C53" s="1704"/>
      <c r="D53" s="1705"/>
      <c r="E53" s="1705"/>
      <c r="F53" s="1705"/>
      <c r="G53" s="1705"/>
      <c r="H53" s="1705"/>
    </row>
    <row r="54" spans="1:8" hidden="1">
      <c r="A54" s="1706"/>
      <c r="B54" s="1705"/>
      <c r="C54" s="1704"/>
      <c r="D54" s="1705"/>
      <c r="E54" s="1705"/>
      <c r="F54" s="1705"/>
      <c r="G54" s="1705"/>
      <c r="H54" s="1705"/>
    </row>
    <row r="55" spans="1:8" hidden="1">
      <c r="A55" s="1706"/>
      <c r="B55" s="1705"/>
      <c r="C55" s="1704"/>
      <c r="D55" s="1705"/>
      <c r="E55" s="1705"/>
      <c r="F55" s="1705"/>
      <c r="G55" s="1705"/>
      <c r="H55" s="1705"/>
    </row>
    <row r="56" spans="1:8" hidden="1">
      <c r="A56" s="1706"/>
      <c r="B56" s="1705"/>
      <c r="C56" s="1704"/>
      <c r="D56" s="1705"/>
      <c r="E56" s="1705"/>
      <c r="F56" s="1705"/>
      <c r="G56" s="1705"/>
      <c r="H56" s="1705"/>
    </row>
    <row r="57" spans="1:8" hidden="1">
      <c r="A57" s="1706"/>
      <c r="B57" s="1705"/>
      <c r="C57" s="1704"/>
      <c r="D57" s="1705"/>
      <c r="E57" s="1705"/>
      <c r="F57" s="1705"/>
      <c r="G57" s="1705"/>
      <c r="H57" s="1705"/>
    </row>
    <row r="58" spans="1:8" hidden="1">
      <c r="A58" s="1707"/>
      <c r="B58" s="1713"/>
      <c r="C58" s="1709"/>
      <c r="D58" s="1705"/>
      <c r="E58" s="1705"/>
      <c r="F58" s="1705"/>
      <c r="G58" s="1705"/>
      <c r="H58" s="1705"/>
    </row>
    <row r="59" spans="1:8" hidden="1">
      <c r="A59" s="1691" t="s">
        <v>165</v>
      </c>
      <c r="B59" s="1705"/>
      <c r="C59" s="1705"/>
      <c r="D59" s="1705"/>
      <c r="E59" s="1705"/>
      <c r="F59" s="1705"/>
      <c r="G59" s="1705"/>
      <c r="H59" s="1705"/>
    </row>
    <row r="60" spans="1:8" hidden="1"/>
    <row r="61" spans="1:8" hidden="1"/>
    <row r="62" spans="1:8">
      <c r="A62" s="1714">
        <v>70</v>
      </c>
      <c r="B62" s="1715"/>
      <c r="C62" s="1716" t="s">
        <v>554</v>
      </c>
      <c r="D62" s="1705"/>
    </row>
    <row r="63" spans="1:8">
      <c r="A63" s="1697" t="s">
        <v>677</v>
      </c>
      <c r="B63" s="1717"/>
      <c r="C63" s="1718"/>
      <c r="D63" s="1705"/>
    </row>
    <row r="64" spans="1:8">
      <c r="A64" s="1706"/>
      <c r="B64" s="1705"/>
      <c r="C64" s="1704"/>
      <c r="D64" s="1705"/>
    </row>
    <row r="65" spans="1:4">
      <c r="A65" s="1706"/>
      <c r="B65" s="1705"/>
      <c r="C65" s="1704"/>
      <c r="D65" s="1705"/>
    </row>
    <row r="66" spans="1:4">
      <c r="A66" s="1706"/>
      <c r="B66" s="1705"/>
      <c r="C66" s="1704"/>
      <c r="D66" s="1705"/>
    </row>
    <row r="67" spans="1:4">
      <c r="A67" s="1706"/>
      <c r="B67" s="1705"/>
      <c r="C67" s="1704"/>
      <c r="D67" s="1705"/>
    </row>
    <row r="68" spans="1:4">
      <c r="A68" s="1706"/>
      <c r="B68" s="1705"/>
      <c r="C68" s="1704"/>
      <c r="D68" s="1705"/>
    </row>
    <row r="69" spans="1:4">
      <c r="A69" s="1706"/>
      <c r="B69" s="1705"/>
      <c r="C69" s="1704"/>
      <c r="D69" s="1705"/>
    </row>
    <row r="70" spans="1:4">
      <c r="A70" s="1706"/>
      <c r="B70" s="1705"/>
      <c r="C70" s="1704"/>
      <c r="D70" s="1705"/>
    </row>
    <row r="71" spans="1:4">
      <c r="A71" s="1706"/>
      <c r="B71" s="1705"/>
      <c r="C71" s="1704"/>
      <c r="D71" s="1705"/>
    </row>
    <row r="72" spans="1:4">
      <c r="A72" s="4083" t="s">
        <v>1008</v>
      </c>
      <c r="B72" s="4084"/>
      <c r="C72" s="4085"/>
      <c r="D72" s="1705"/>
    </row>
    <row r="73" spans="1:4">
      <c r="A73" s="1706"/>
      <c r="B73" s="1705"/>
      <c r="C73" s="1704"/>
      <c r="D73" s="1705"/>
    </row>
    <row r="74" spans="1:4">
      <c r="A74" s="1706"/>
      <c r="B74" s="1705"/>
      <c r="C74" s="1704"/>
      <c r="D74" s="1705"/>
    </row>
    <row r="75" spans="1:4">
      <c r="A75" s="1706"/>
      <c r="B75" s="1705"/>
      <c r="C75" s="1704"/>
      <c r="D75" s="1705"/>
    </row>
    <row r="76" spans="1:4">
      <c r="A76" s="1706"/>
      <c r="B76" s="1705"/>
      <c r="C76" s="1704"/>
      <c r="D76" s="1705"/>
    </row>
    <row r="77" spans="1:4">
      <c r="A77" s="1706"/>
      <c r="B77" s="1705"/>
      <c r="C77" s="1704"/>
      <c r="D77" s="1705"/>
    </row>
    <row r="78" spans="1:4">
      <c r="A78" s="1706"/>
      <c r="B78" s="1705"/>
      <c r="C78" s="1704"/>
      <c r="D78" s="1705"/>
    </row>
    <row r="79" spans="1:4">
      <c r="A79" s="1706"/>
      <c r="B79" s="1705"/>
      <c r="C79" s="1704"/>
      <c r="D79" s="1705"/>
    </row>
    <row r="80" spans="1:4">
      <c r="A80" s="1706"/>
      <c r="B80" s="1705"/>
      <c r="C80" s="1704"/>
      <c r="D80" s="1705"/>
    </row>
    <row r="81" spans="1:4">
      <c r="A81" s="1706"/>
      <c r="B81" s="1705"/>
      <c r="C81" s="1704"/>
      <c r="D81" s="1705"/>
    </row>
    <row r="82" spans="1:4" ht="11.25" customHeight="1">
      <c r="A82" s="1706"/>
      <c r="B82" s="1705"/>
      <c r="C82" s="1704"/>
      <c r="D82" s="1705"/>
    </row>
    <row r="83" spans="1:4" ht="11.25" customHeight="1">
      <c r="A83" s="1706"/>
      <c r="B83" s="1705"/>
      <c r="C83" s="1704"/>
      <c r="D83" s="1705"/>
    </row>
    <row r="84" spans="1:4" ht="11.25" customHeight="1">
      <c r="A84" s="1706"/>
      <c r="B84" s="1705"/>
      <c r="C84" s="1704"/>
      <c r="D84" s="1705"/>
    </row>
    <row r="85" spans="1:4" ht="11.25" customHeight="1">
      <c r="A85" s="1706"/>
      <c r="B85" s="1705"/>
      <c r="C85" s="1704"/>
      <c r="D85" s="1705"/>
    </row>
    <row r="86" spans="1:4" ht="10.5" customHeight="1">
      <c r="A86" s="1706"/>
      <c r="B86" s="1705"/>
      <c r="C86" s="1704"/>
      <c r="D86" s="1705"/>
    </row>
    <row r="87" spans="1:4" ht="11.25" customHeight="1">
      <c r="A87" s="1706"/>
      <c r="B87" s="1705"/>
      <c r="C87" s="1704"/>
      <c r="D87" s="1705"/>
    </row>
    <row r="88" spans="1:4" ht="11.25" customHeight="1">
      <c r="A88" s="1706"/>
      <c r="B88" s="1705"/>
      <c r="C88" s="1704"/>
      <c r="D88" s="1705"/>
    </row>
    <row r="89" spans="1:4" ht="11.25" customHeight="1">
      <c r="A89" s="1706"/>
      <c r="B89" s="1705"/>
      <c r="C89" s="1704"/>
      <c r="D89" s="1705"/>
    </row>
    <row r="90" spans="1:4" ht="11.25" customHeight="1">
      <c r="A90" s="1706"/>
      <c r="B90" s="1705"/>
      <c r="C90" s="1704"/>
      <c r="D90" s="1705"/>
    </row>
    <row r="91" spans="1:4">
      <c r="A91" s="1706"/>
      <c r="B91" s="1705"/>
      <c r="C91" s="1704"/>
      <c r="D91" s="1705"/>
    </row>
    <row r="92" spans="1:4">
      <c r="A92" s="1706"/>
      <c r="B92" s="1705"/>
      <c r="C92" s="1704"/>
      <c r="D92" s="1705"/>
    </row>
    <row r="93" spans="1:4">
      <c r="A93" s="1706"/>
      <c r="B93" s="1705"/>
      <c r="C93" s="1704"/>
      <c r="D93" s="1705"/>
    </row>
    <row r="94" spans="1:4">
      <c r="A94" s="1706"/>
      <c r="B94" s="1705"/>
      <c r="C94" s="1704"/>
      <c r="D94" s="1705"/>
    </row>
    <row r="95" spans="1:4">
      <c r="A95" s="1706"/>
      <c r="B95" s="1705"/>
      <c r="C95" s="1704"/>
      <c r="D95" s="1705"/>
    </row>
    <row r="96" spans="1:4">
      <c r="A96" s="1706"/>
      <c r="B96" s="1705"/>
      <c r="C96" s="1704"/>
      <c r="D96" s="1705"/>
    </row>
    <row r="97" spans="1:4">
      <c r="A97" s="1706"/>
      <c r="B97" s="1705"/>
      <c r="C97" s="1704"/>
      <c r="D97" s="1705"/>
    </row>
    <row r="98" spans="1:4">
      <c r="A98" s="1706"/>
      <c r="B98" s="1705"/>
      <c r="C98" s="1704"/>
      <c r="D98" s="1705"/>
    </row>
    <row r="99" spans="1:4">
      <c r="A99" s="1706"/>
      <c r="B99" s="1705"/>
      <c r="C99" s="1704"/>
      <c r="D99" s="1705"/>
    </row>
    <row r="100" spans="1:4">
      <c r="A100" s="1706"/>
      <c r="B100" s="1705"/>
      <c r="C100" s="1704"/>
      <c r="D100" s="1705"/>
    </row>
    <row r="101" spans="1:4">
      <c r="A101" s="1706"/>
      <c r="B101" s="1705"/>
      <c r="C101" s="1704"/>
      <c r="D101" s="1705"/>
    </row>
    <row r="102" spans="1:4">
      <c r="A102" s="1706"/>
      <c r="B102" s="1705"/>
      <c r="C102" s="1704"/>
      <c r="D102" s="1705"/>
    </row>
    <row r="103" spans="1:4">
      <c r="A103" s="1706"/>
      <c r="B103" s="1705"/>
      <c r="C103" s="1704"/>
      <c r="D103" s="1705"/>
    </row>
    <row r="104" spans="1:4">
      <c r="A104" s="1706"/>
      <c r="B104" s="1705"/>
      <c r="C104" s="1704"/>
      <c r="D104" s="1705"/>
    </row>
    <row r="105" spans="1:4">
      <c r="A105" s="1706"/>
      <c r="B105" s="1705"/>
      <c r="C105" s="1704"/>
      <c r="D105" s="1705"/>
    </row>
    <row r="106" spans="1:4">
      <c r="A106" s="1706"/>
      <c r="B106" s="1705"/>
      <c r="C106" s="1704"/>
      <c r="D106" s="1705"/>
    </row>
    <row r="107" spans="1:4">
      <c r="A107" s="1706"/>
      <c r="B107" s="1705"/>
      <c r="C107" s="1704"/>
      <c r="D107" s="1705"/>
    </row>
    <row r="108" spans="1:4">
      <c r="A108" s="1706"/>
      <c r="B108" s="1705"/>
      <c r="C108" s="1704"/>
      <c r="D108" s="1705"/>
    </row>
    <row r="109" spans="1:4">
      <c r="A109" s="1706"/>
      <c r="B109" s="1705"/>
      <c r="C109" s="1704"/>
      <c r="D109" s="1705"/>
    </row>
    <row r="110" spans="1:4">
      <c r="A110" s="1706"/>
      <c r="B110" s="1705"/>
      <c r="C110" s="1704"/>
      <c r="D110" s="1705"/>
    </row>
    <row r="111" spans="1:4">
      <c r="A111" s="1706"/>
      <c r="B111" s="1705"/>
      <c r="C111" s="1704"/>
      <c r="D111" s="1705"/>
    </row>
    <row r="112" spans="1:4">
      <c r="A112" s="1706"/>
      <c r="B112" s="1705"/>
      <c r="C112" s="1704"/>
      <c r="D112" s="1705"/>
    </row>
    <row r="113" spans="1:4">
      <c r="A113" s="1706"/>
      <c r="B113" s="1705"/>
      <c r="C113" s="1704"/>
      <c r="D113" s="1705"/>
    </row>
    <row r="114" spans="1:4">
      <c r="A114" s="1706"/>
      <c r="B114" s="1705"/>
      <c r="C114" s="1704"/>
      <c r="D114" s="1705"/>
    </row>
    <row r="115" spans="1:4">
      <c r="A115" s="1706"/>
      <c r="B115" s="1705"/>
      <c r="C115" s="1704"/>
      <c r="D115" s="1705"/>
    </row>
    <row r="116" spans="1:4">
      <c r="A116" s="1706"/>
      <c r="B116" s="1705"/>
      <c r="C116" s="1704"/>
      <c r="D116" s="1705"/>
    </row>
    <row r="117" spans="1:4">
      <c r="A117" s="1706"/>
      <c r="B117" s="1705"/>
      <c r="C117" s="1704"/>
      <c r="D117" s="1705"/>
    </row>
    <row r="118" spans="1:4">
      <c r="A118" s="1706"/>
      <c r="B118" s="1705"/>
      <c r="C118" s="1704"/>
      <c r="D118" s="1705"/>
    </row>
    <row r="119" spans="1:4">
      <c r="A119" s="1706"/>
      <c r="B119" s="1705"/>
      <c r="C119" s="1704"/>
      <c r="D119" s="1705"/>
    </row>
    <row r="120" spans="1:4">
      <c r="A120" s="1706"/>
      <c r="B120" s="1705"/>
      <c r="C120" s="1704"/>
      <c r="D120" s="1705"/>
    </row>
    <row r="121" spans="1:4">
      <c r="A121" s="1706"/>
      <c r="B121" s="1705"/>
      <c r="C121" s="1704"/>
      <c r="D121" s="1705"/>
    </row>
    <row r="122" spans="1:4">
      <c r="A122" s="1706"/>
      <c r="B122" s="1705"/>
      <c r="C122" s="1704"/>
      <c r="D122" s="1705"/>
    </row>
    <row r="123" spans="1:4">
      <c r="A123" s="1706"/>
      <c r="B123" s="1705"/>
      <c r="C123" s="1704"/>
      <c r="D123" s="1705"/>
    </row>
    <row r="124" spans="1:4">
      <c r="A124" s="1706"/>
      <c r="B124" s="1705"/>
      <c r="C124" s="1704"/>
      <c r="D124" s="1705"/>
    </row>
    <row r="125" spans="1:4">
      <c r="A125" s="1700"/>
      <c r="B125" s="1692"/>
      <c r="C125" s="1701"/>
    </row>
    <row r="126" spans="1:4">
      <c r="A126" s="1700"/>
      <c r="B126" s="1692"/>
      <c r="C126" s="1701"/>
    </row>
    <row r="127" spans="1:4">
      <c r="A127" s="1719"/>
      <c r="B127" s="1720"/>
      <c r="C127" s="1721"/>
    </row>
    <row r="128" spans="1:4">
      <c r="A128" s="1722"/>
      <c r="C128" s="1723" t="s">
        <v>165</v>
      </c>
    </row>
    <row r="129"/>
    <row r="130"/>
    <row r="131"/>
    <row r="132"/>
    <row r="133"/>
    <row r="134"/>
    <row r="135"/>
    <row r="136"/>
    <row r="137"/>
    <row r="138"/>
  </sheetData>
  <mergeCells count="1">
    <mergeCell ref="A72:C72"/>
  </mergeCells>
  <printOptions horizontalCentered="1" verticalCentered="1"/>
  <pageMargins left="1" right="1" top="0.5" bottom="0.5" header="0" footer="0"/>
  <pageSetup scale="8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
  <sheetViews>
    <sheetView view="pageBreakPreview" zoomScale="115" zoomScaleNormal="75" zoomScaleSheetLayoutView="115" workbookViewId="0">
      <selection sqref="A1:A10"/>
    </sheetView>
  </sheetViews>
  <sheetFormatPr defaultRowHeight="11.25"/>
  <cols>
    <col min="1" max="1" width="2.6640625" style="123" customWidth="1"/>
    <col min="2" max="2" width="3.5" style="110" customWidth="1"/>
    <col min="3" max="3" width="64.83203125" style="110" customWidth="1"/>
    <col min="4" max="4" width="21.33203125" style="110" customWidth="1"/>
    <col min="5" max="5" width="4.33203125" style="110" customWidth="1"/>
    <col min="6" max="6" width="66.6640625" style="110" customWidth="1"/>
    <col min="7" max="7" width="3.5" style="123" customWidth="1"/>
    <col min="8" max="16384" width="9.33203125" style="110"/>
  </cols>
  <sheetData>
    <row r="1" spans="1:7" ht="12" customHeight="1">
      <c r="A1" s="4086" t="s">
        <v>165</v>
      </c>
      <c r="B1" s="1724"/>
      <c r="C1" s="1725"/>
      <c r="D1" s="1725"/>
      <c r="E1" s="1725"/>
      <c r="F1" s="1726"/>
      <c r="G1" s="4088" t="s">
        <v>2354</v>
      </c>
    </row>
    <row r="2" spans="1:7" ht="12" customHeight="1">
      <c r="A2" s="4087"/>
      <c r="B2" s="1727" t="s">
        <v>2572</v>
      </c>
      <c r="C2" s="1728"/>
      <c r="D2" s="1728"/>
      <c r="E2" s="1728"/>
      <c r="F2" s="1729"/>
      <c r="G2" s="4089"/>
    </row>
    <row r="3" spans="1:7" ht="12" customHeight="1">
      <c r="A3" s="4087"/>
      <c r="B3" s="1730"/>
      <c r="C3" s="1731"/>
      <c r="D3" s="1731"/>
      <c r="E3" s="1731"/>
      <c r="F3" s="1732"/>
      <c r="G3" s="4089"/>
    </row>
    <row r="4" spans="1:7" ht="12" customHeight="1">
      <c r="A4" s="4087"/>
      <c r="B4" s="1733" t="s">
        <v>384</v>
      </c>
      <c r="C4" s="1731" t="s">
        <v>2573</v>
      </c>
      <c r="D4" s="1731"/>
      <c r="E4" s="1734" t="s">
        <v>386</v>
      </c>
      <c r="F4" s="1732" t="s">
        <v>2574</v>
      </c>
      <c r="G4" s="4089"/>
    </row>
    <row r="5" spans="1:7" ht="12" customHeight="1">
      <c r="A5" s="4087"/>
      <c r="B5" s="1730" t="s">
        <v>2575</v>
      </c>
      <c r="C5" s="746"/>
      <c r="D5" s="1731"/>
      <c r="E5" s="1731" t="s">
        <v>2576</v>
      </c>
      <c r="F5" s="1732"/>
      <c r="G5" s="4089"/>
    </row>
    <row r="6" spans="1:7" ht="12" customHeight="1">
      <c r="A6" s="4087"/>
      <c r="B6" s="1730" t="s">
        <v>2577</v>
      </c>
      <c r="C6" s="746"/>
      <c r="D6" s="1731"/>
      <c r="E6" s="1731"/>
      <c r="F6" s="1732"/>
      <c r="G6" s="4089"/>
    </row>
    <row r="7" spans="1:7" ht="12" customHeight="1">
      <c r="A7" s="4087"/>
      <c r="B7" s="1730" t="s">
        <v>2578</v>
      </c>
      <c r="C7" s="746"/>
      <c r="D7" s="1731"/>
      <c r="E7" s="1731"/>
      <c r="F7" s="1732" t="s">
        <v>2579</v>
      </c>
      <c r="G7" s="4089"/>
    </row>
    <row r="8" spans="1:7" ht="12" customHeight="1">
      <c r="A8" s="4087"/>
      <c r="B8" s="1730" t="s">
        <v>2580</v>
      </c>
      <c r="C8" s="746"/>
      <c r="D8" s="1731"/>
      <c r="E8" s="1731"/>
      <c r="F8" s="1732"/>
      <c r="G8" s="4089"/>
    </row>
    <row r="9" spans="1:7" ht="12" customHeight="1">
      <c r="A9" s="4087"/>
      <c r="B9" s="1730" t="s">
        <v>2581</v>
      </c>
      <c r="C9" s="746"/>
      <c r="D9" s="1731"/>
      <c r="E9" s="1731"/>
      <c r="F9" s="1732" t="s">
        <v>2582</v>
      </c>
      <c r="G9" s="4089"/>
    </row>
    <row r="10" spans="1:7" ht="12" customHeight="1">
      <c r="A10" s="4087"/>
      <c r="B10" s="1730" t="s">
        <v>2583</v>
      </c>
      <c r="C10" s="746"/>
      <c r="D10" s="1731"/>
      <c r="E10" s="1731"/>
      <c r="F10" s="1732"/>
      <c r="G10" s="4089"/>
    </row>
    <row r="11" spans="1:7" ht="12" customHeight="1">
      <c r="B11" s="1730"/>
      <c r="C11" s="1731"/>
      <c r="D11" s="1731"/>
      <c r="E11" s="1731"/>
      <c r="F11" s="1732" t="s">
        <v>2584</v>
      </c>
      <c r="G11" s="4089"/>
    </row>
    <row r="12" spans="1:7" ht="12" customHeight="1">
      <c r="B12" s="1730"/>
      <c r="C12" s="1731" t="s">
        <v>2585</v>
      </c>
      <c r="D12" s="1731"/>
      <c r="E12" s="1731"/>
      <c r="F12" s="1732"/>
      <c r="G12" s="4089"/>
    </row>
    <row r="13" spans="1:7" ht="12" customHeight="1">
      <c r="B13" s="1730"/>
      <c r="C13" s="1731"/>
      <c r="D13" s="1731"/>
      <c r="E13" s="1731"/>
      <c r="F13" s="1732" t="s">
        <v>2586</v>
      </c>
      <c r="G13" s="4089"/>
    </row>
    <row r="14" spans="1:7" ht="12" customHeight="1">
      <c r="B14" s="1730"/>
      <c r="C14" s="1731" t="s">
        <v>2587</v>
      </c>
      <c r="D14" s="1731"/>
      <c r="E14" s="1731"/>
      <c r="F14" s="1732" t="s">
        <v>2588</v>
      </c>
      <c r="G14" s="4089"/>
    </row>
    <row r="15" spans="1:7" ht="12" customHeight="1">
      <c r="B15" s="1730"/>
      <c r="C15" s="1731"/>
      <c r="D15" s="1731"/>
      <c r="E15" s="1731"/>
      <c r="F15" s="1732"/>
    </row>
    <row r="16" spans="1:7" ht="12" customHeight="1">
      <c r="B16" s="1730"/>
      <c r="C16" s="1731" t="s">
        <v>2589</v>
      </c>
      <c r="D16" s="1731"/>
      <c r="E16" s="1731"/>
      <c r="F16" s="1732" t="s">
        <v>2590</v>
      </c>
    </row>
    <row r="17" spans="2:6" ht="12" customHeight="1">
      <c r="B17" s="1730"/>
      <c r="C17" s="1731"/>
      <c r="D17" s="1731"/>
      <c r="E17" s="1731"/>
      <c r="F17" s="1732" t="s">
        <v>2591</v>
      </c>
    </row>
    <row r="18" spans="2:6" ht="12" customHeight="1">
      <c r="B18" s="1730"/>
      <c r="C18" s="1731" t="s">
        <v>2592</v>
      </c>
      <c r="D18" s="1731"/>
      <c r="E18" s="1731"/>
      <c r="F18" s="1732" t="s">
        <v>2593</v>
      </c>
    </row>
    <row r="19" spans="2:6" ht="12" customHeight="1">
      <c r="B19" s="1730"/>
      <c r="C19" s="1731" t="s">
        <v>2594</v>
      </c>
      <c r="D19" s="1731"/>
      <c r="E19" s="1731"/>
      <c r="F19" s="1732"/>
    </row>
    <row r="20" spans="2:6" ht="12" customHeight="1">
      <c r="B20" s="1730"/>
      <c r="C20" s="1731" t="s">
        <v>2595</v>
      </c>
      <c r="D20" s="1731"/>
      <c r="E20" s="1734" t="s">
        <v>387</v>
      </c>
      <c r="F20" s="1732" t="s">
        <v>2596</v>
      </c>
    </row>
    <row r="21" spans="2:6" ht="12" customHeight="1">
      <c r="B21" s="1730"/>
      <c r="C21" s="1731"/>
      <c r="D21" s="1731"/>
      <c r="E21" s="1731" t="s">
        <v>2597</v>
      </c>
      <c r="F21" s="1732"/>
    </row>
    <row r="22" spans="2:6" ht="12" customHeight="1">
      <c r="B22" s="1730"/>
      <c r="C22" s="1731" t="s">
        <v>2598</v>
      </c>
      <c r="D22" s="1731"/>
      <c r="E22" s="1731" t="s">
        <v>2599</v>
      </c>
      <c r="F22" s="1732"/>
    </row>
    <row r="23" spans="2:6" ht="12" customHeight="1">
      <c r="B23" s="1730"/>
      <c r="C23" s="1731" t="s">
        <v>2600</v>
      </c>
      <c r="D23" s="1731"/>
      <c r="E23" s="1731" t="s">
        <v>2601</v>
      </c>
      <c r="F23" s="1732"/>
    </row>
    <row r="24" spans="2:6" ht="12" customHeight="1">
      <c r="B24" s="1730"/>
      <c r="C24" s="1731"/>
      <c r="D24" s="1731"/>
      <c r="E24" s="1731" t="s">
        <v>2602</v>
      </c>
      <c r="F24" s="1732"/>
    </row>
    <row r="25" spans="2:6" ht="12" customHeight="1">
      <c r="B25" s="1733" t="s">
        <v>385</v>
      </c>
      <c r="C25" s="1731" t="s">
        <v>2603</v>
      </c>
      <c r="D25" s="1731"/>
      <c r="E25" s="1731"/>
      <c r="F25" s="1732"/>
    </row>
    <row r="26" spans="2:6" ht="12" customHeight="1">
      <c r="B26" s="1730" t="s">
        <v>2604</v>
      </c>
      <c r="C26" s="1731"/>
      <c r="D26" s="1731"/>
      <c r="E26" s="1734" t="s">
        <v>388</v>
      </c>
      <c r="F26" s="1732" t="s">
        <v>2605</v>
      </c>
    </row>
    <row r="27" spans="2:6" ht="12" customHeight="1">
      <c r="B27" s="1730" t="s">
        <v>2606</v>
      </c>
      <c r="C27" s="1731"/>
      <c r="D27" s="1731"/>
      <c r="E27" s="1731" t="s">
        <v>2607</v>
      </c>
      <c r="F27" s="1732"/>
    </row>
    <row r="28" spans="2:6" ht="12" customHeight="1">
      <c r="B28" s="1730" t="s">
        <v>2608</v>
      </c>
      <c r="C28" s="1731"/>
      <c r="D28" s="1731"/>
      <c r="E28" s="1731"/>
      <c r="F28" s="1732"/>
    </row>
    <row r="29" spans="2:6" ht="12" customHeight="1">
      <c r="B29" s="1730" t="s">
        <v>2609</v>
      </c>
      <c r="C29" s="1731"/>
      <c r="D29" s="1731"/>
      <c r="E29" s="1734" t="s">
        <v>389</v>
      </c>
      <c r="F29" s="1732" t="s">
        <v>2610</v>
      </c>
    </row>
    <row r="30" spans="2:6" ht="12" customHeight="1">
      <c r="B30" s="1730" t="s">
        <v>2611</v>
      </c>
      <c r="C30" s="1731"/>
      <c r="D30" s="1731"/>
      <c r="E30" s="1731" t="s">
        <v>2612</v>
      </c>
      <c r="F30" s="1732"/>
    </row>
    <row r="31" spans="2:6" ht="12" customHeight="1">
      <c r="B31" s="1730" t="s">
        <v>2613</v>
      </c>
      <c r="C31" s="1731"/>
      <c r="D31" s="1731"/>
      <c r="E31" s="1731" t="s">
        <v>2614</v>
      </c>
      <c r="F31" s="1732"/>
    </row>
    <row r="32" spans="2:6" ht="12" customHeight="1">
      <c r="B32" s="1730" t="s">
        <v>2615</v>
      </c>
      <c r="C32" s="1731"/>
      <c r="D32" s="1731"/>
      <c r="E32" s="1731"/>
      <c r="F32" s="1732"/>
    </row>
    <row r="33" spans="1:7" ht="12" customHeight="1">
      <c r="B33" s="1730" t="s">
        <v>2616</v>
      </c>
      <c r="C33" s="1731"/>
      <c r="D33" s="1731"/>
      <c r="E33" s="1731"/>
      <c r="F33" s="1732"/>
    </row>
    <row r="34" spans="1:7" ht="12" customHeight="1">
      <c r="B34" s="1730"/>
      <c r="C34" s="1731"/>
      <c r="D34" s="1731"/>
      <c r="E34" s="1731"/>
      <c r="F34" s="1732"/>
    </row>
    <row r="35" spans="1:7" ht="12" customHeight="1">
      <c r="A35" s="4087"/>
      <c r="B35" s="1730"/>
      <c r="C35" s="1731" t="s">
        <v>2617</v>
      </c>
      <c r="D35" s="1731"/>
      <c r="E35" s="1731"/>
      <c r="F35" s="1732"/>
    </row>
    <row r="36" spans="1:7" ht="12" customHeight="1">
      <c r="A36" s="4087"/>
      <c r="B36" s="1730" t="s">
        <v>2618</v>
      </c>
      <c r="C36" s="1731"/>
      <c r="D36" s="1731"/>
      <c r="E36" s="1731"/>
      <c r="F36" s="1732"/>
    </row>
    <row r="37" spans="1:7" ht="12" customHeight="1">
      <c r="A37" s="4087"/>
      <c r="B37" s="1730" t="s">
        <v>2619</v>
      </c>
      <c r="C37" s="1731"/>
      <c r="D37" s="1731"/>
      <c r="E37" s="1731"/>
      <c r="F37" s="1732"/>
    </row>
    <row r="38" spans="1:7" ht="12" customHeight="1">
      <c r="A38" s="4087"/>
      <c r="B38" s="1730" t="s">
        <v>2620</v>
      </c>
      <c r="C38" s="1731"/>
      <c r="D38" s="1731"/>
      <c r="E38" s="1731"/>
      <c r="F38" s="1732"/>
    </row>
    <row r="39" spans="1:7" ht="12" customHeight="1">
      <c r="A39" s="4087"/>
      <c r="B39" s="1730" t="s">
        <v>2621</v>
      </c>
      <c r="C39" s="1731"/>
      <c r="D39" s="1731"/>
      <c r="E39" s="1731"/>
      <c r="F39" s="1732"/>
    </row>
    <row r="40" spans="1:7" ht="12" customHeight="1">
      <c r="A40" s="4087"/>
      <c r="B40" s="1730" t="s">
        <v>2622</v>
      </c>
      <c r="C40" s="1731"/>
      <c r="D40" s="1731"/>
      <c r="E40" s="1731"/>
      <c r="F40" s="1732"/>
    </row>
    <row r="41" spans="1:7" ht="12" customHeight="1">
      <c r="A41" s="4087"/>
      <c r="B41" s="1730" t="s">
        <v>2623</v>
      </c>
      <c r="C41" s="1731"/>
      <c r="D41" s="1731"/>
      <c r="E41" s="1731"/>
      <c r="F41" s="1732"/>
    </row>
    <row r="42" spans="1:7" ht="12" customHeight="1">
      <c r="A42" s="4087"/>
      <c r="B42" s="1730" t="s">
        <v>2624</v>
      </c>
      <c r="C42" s="1731"/>
      <c r="D42" s="1731"/>
      <c r="E42" s="1731"/>
      <c r="F42" s="1732"/>
    </row>
    <row r="43" spans="1:7" ht="12" customHeight="1">
      <c r="A43" s="4087"/>
      <c r="B43" s="1730" t="s">
        <v>2625</v>
      </c>
      <c r="C43" s="1731"/>
      <c r="D43" s="1731"/>
      <c r="E43" s="1731"/>
      <c r="F43" s="1732"/>
      <c r="G43" s="4090">
        <v>71</v>
      </c>
    </row>
    <row r="44" spans="1:7" ht="12" customHeight="1">
      <c r="A44" s="4087"/>
      <c r="B44" s="1735" t="s">
        <v>2626</v>
      </c>
      <c r="C44" s="1736"/>
      <c r="D44" s="1736"/>
      <c r="E44" s="1736"/>
      <c r="F44" s="1737"/>
      <c r="G44" s="4090"/>
    </row>
  </sheetData>
  <mergeCells count="4">
    <mergeCell ref="A1:A10"/>
    <mergeCell ref="G1:G14"/>
    <mergeCell ref="A35:A44"/>
    <mergeCell ref="G43:G44"/>
  </mergeCells>
  <printOptions horizontalCentered="1" verticalCentered="1"/>
  <pageMargins left="1" right="1" top="0.5" bottom="0.5" header="0" footer="0"/>
  <pageSetup scale="6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100" zoomScaleSheetLayoutView="100" workbookViewId="0">
      <selection sqref="A1:A11"/>
    </sheetView>
  </sheetViews>
  <sheetFormatPr defaultColWidth="0" defaultRowHeight="11.25" zeroHeight="1"/>
  <cols>
    <col min="1" max="1" width="2.83203125" style="1744" customWidth="1"/>
    <col min="2" max="2" width="4.6640625" style="108" customWidth="1"/>
    <col min="3" max="3" width="51.6640625" style="108" customWidth="1"/>
    <col min="4" max="4" width="9.33203125" style="108" customWidth="1"/>
    <col min="5" max="5" width="33.1640625" style="108" customWidth="1"/>
    <col min="6" max="6" width="23.1640625" style="108" customWidth="1"/>
    <col min="7" max="7" width="21" style="108" customWidth="1"/>
    <col min="8" max="8" width="17.5" style="108" customWidth="1"/>
    <col min="9" max="9" width="5" style="1744" customWidth="1"/>
    <col min="10" max="10" width="2.83203125" style="1744" customWidth="1"/>
    <col min="11" max="13" width="9.33203125" style="108" customWidth="1"/>
    <col min="14" max="16384" width="0" style="108" hidden="1"/>
  </cols>
  <sheetData>
    <row r="1" spans="1:10" ht="12.75" customHeight="1">
      <c r="A1" s="4091"/>
      <c r="B1" s="4092" t="s">
        <v>2627</v>
      </c>
      <c r="C1" s="4093"/>
      <c r="D1" s="4093"/>
      <c r="E1" s="4093"/>
      <c r="F1" s="4093"/>
      <c r="G1" s="4093"/>
      <c r="H1" s="4093"/>
      <c r="I1" s="4094"/>
      <c r="J1" s="4026">
        <v>72</v>
      </c>
    </row>
    <row r="2" spans="1:10" ht="12.75" customHeight="1">
      <c r="A2" s="4091"/>
      <c r="B2" s="1738" t="s">
        <v>705</v>
      </c>
      <c r="C2" s="1739"/>
      <c r="D2" s="1739"/>
      <c r="E2" s="1739"/>
      <c r="F2" s="1739"/>
      <c r="G2" s="1739"/>
      <c r="H2" s="1739"/>
      <c r="I2" s="1740"/>
      <c r="J2" s="4026"/>
    </row>
    <row r="3" spans="1:10" ht="12.75" customHeight="1">
      <c r="A3" s="4091"/>
      <c r="B3" s="1741"/>
      <c r="C3" s="1742"/>
      <c r="D3" s="1742"/>
      <c r="E3" s="1742"/>
      <c r="F3" s="1742"/>
      <c r="G3" s="1742"/>
      <c r="H3" s="1742"/>
      <c r="I3" s="1743"/>
    </row>
    <row r="4" spans="1:10" ht="12.75" customHeight="1">
      <c r="A4" s="4091"/>
      <c r="B4" s="1745"/>
      <c r="C4" s="1745" t="s">
        <v>2628</v>
      </c>
      <c r="D4" s="1745"/>
      <c r="E4" s="1745"/>
      <c r="F4" s="1745"/>
      <c r="G4" s="1745"/>
      <c r="H4" s="1745" t="s">
        <v>2629</v>
      </c>
      <c r="I4" s="1745"/>
    </row>
    <row r="5" spans="1:10" ht="12.75" customHeight="1">
      <c r="A5" s="4091"/>
      <c r="B5" s="1745" t="s">
        <v>636</v>
      </c>
      <c r="C5" s="1745" t="s">
        <v>2630</v>
      </c>
      <c r="D5" s="1745" t="s">
        <v>1633</v>
      </c>
      <c r="E5" s="1745" t="s">
        <v>2631</v>
      </c>
      <c r="F5" s="1745" t="s">
        <v>2632</v>
      </c>
      <c r="G5" s="1745" t="s">
        <v>2633</v>
      </c>
      <c r="H5" s="1745" t="s">
        <v>2634</v>
      </c>
      <c r="I5" s="1745" t="s">
        <v>636</v>
      </c>
    </row>
    <row r="6" spans="1:10" ht="12.75" customHeight="1">
      <c r="A6" s="4091"/>
      <c r="B6" s="1745" t="s">
        <v>639</v>
      </c>
      <c r="C6" s="1745" t="s">
        <v>2635</v>
      </c>
      <c r="D6" s="1745"/>
      <c r="E6" s="1745"/>
      <c r="F6" s="1745" t="s">
        <v>2636</v>
      </c>
      <c r="G6" s="1745" t="s">
        <v>2637</v>
      </c>
      <c r="H6" s="1745" t="s">
        <v>2638</v>
      </c>
      <c r="I6" s="1745" t="s">
        <v>639</v>
      </c>
    </row>
    <row r="7" spans="1:10" ht="12.75" customHeight="1">
      <c r="A7" s="4091"/>
      <c r="B7" s="1746"/>
      <c r="C7" s="1747" t="s">
        <v>648</v>
      </c>
      <c r="D7" s="1746"/>
      <c r="E7" s="1747" t="s">
        <v>649</v>
      </c>
      <c r="F7" s="1747" t="s">
        <v>650</v>
      </c>
      <c r="G7" s="1747" t="s">
        <v>651</v>
      </c>
      <c r="H7" s="1747" t="s">
        <v>652</v>
      </c>
      <c r="I7" s="1746"/>
    </row>
    <row r="8" spans="1:10" ht="12.75" customHeight="1">
      <c r="A8" s="4091"/>
      <c r="B8" s="1748">
        <v>1</v>
      </c>
      <c r="C8" s="1749" t="s">
        <v>654</v>
      </c>
      <c r="D8" s="1750"/>
      <c r="E8" s="1750" t="s">
        <v>2639</v>
      </c>
      <c r="F8" s="1751" t="s">
        <v>2640</v>
      </c>
      <c r="G8" s="1752">
        <v>8984</v>
      </c>
      <c r="H8" s="1752">
        <v>89446</v>
      </c>
      <c r="I8" s="1748">
        <v>1</v>
      </c>
    </row>
    <row r="9" spans="1:10" ht="12.75" customHeight="1">
      <c r="A9" s="4091"/>
      <c r="B9" s="1748">
        <v>2</v>
      </c>
      <c r="C9" s="1750"/>
      <c r="D9" s="1750"/>
      <c r="E9" s="1750"/>
      <c r="F9" s="1748"/>
      <c r="G9" s="1753"/>
      <c r="H9" s="1753"/>
      <c r="I9" s="1748">
        <v>2</v>
      </c>
    </row>
    <row r="10" spans="1:10" ht="12.75" customHeight="1">
      <c r="A10" s="4091"/>
      <c r="B10" s="1748">
        <v>3</v>
      </c>
      <c r="C10" s="1750" t="s">
        <v>2641</v>
      </c>
      <c r="D10" s="1750"/>
      <c r="E10" s="1750" t="s">
        <v>645</v>
      </c>
      <c r="F10" s="1748"/>
      <c r="G10" s="1754">
        <v>0</v>
      </c>
      <c r="H10" s="1755">
        <v>-963</v>
      </c>
      <c r="I10" s="1748">
        <v>3</v>
      </c>
    </row>
    <row r="11" spans="1:10" ht="12.75" customHeight="1">
      <c r="A11" s="4091"/>
      <c r="B11" s="1748">
        <v>4</v>
      </c>
      <c r="C11" s="1750"/>
      <c r="D11" s="1750"/>
      <c r="E11" s="1750"/>
      <c r="F11" s="1748"/>
      <c r="G11" s="1754"/>
      <c r="H11" s="1754"/>
      <c r="I11" s="1748">
        <v>4</v>
      </c>
    </row>
    <row r="12" spans="1:10" ht="12.75" customHeight="1">
      <c r="B12" s="1748">
        <v>5</v>
      </c>
      <c r="C12" s="1750" t="s">
        <v>2642</v>
      </c>
      <c r="D12" s="1756">
        <v>0.83</v>
      </c>
      <c r="E12" s="1750" t="s">
        <v>645</v>
      </c>
      <c r="F12" s="1751" t="s">
        <v>2643</v>
      </c>
      <c r="G12" s="1754">
        <v>73328</v>
      </c>
      <c r="H12" s="1754">
        <v>15431</v>
      </c>
      <c r="I12" s="1748">
        <v>5</v>
      </c>
    </row>
    <row r="13" spans="1:10" ht="12.75" customHeight="1">
      <c r="B13" s="1748">
        <v>6</v>
      </c>
      <c r="C13" s="1750"/>
      <c r="D13" s="1750"/>
      <c r="E13" s="1750"/>
      <c r="F13" s="1751" t="s">
        <v>2644</v>
      </c>
      <c r="G13" s="1754">
        <v>214466</v>
      </c>
      <c r="H13" s="1755" t="s">
        <v>2645</v>
      </c>
      <c r="I13" s="1748">
        <v>6</v>
      </c>
    </row>
    <row r="14" spans="1:10" ht="12.75" customHeight="1">
      <c r="B14" s="1748">
        <v>7</v>
      </c>
      <c r="C14" s="1750"/>
      <c r="D14" s="1750"/>
      <c r="E14" s="1750"/>
      <c r="F14" s="1748"/>
      <c r="G14" s="1754"/>
      <c r="H14" s="1754"/>
      <c r="I14" s="1748">
        <v>7</v>
      </c>
    </row>
    <row r="15" spans="1:10" ht="12.75" customHeight="1">
      <c r="B15" s="1748">
        <v>8</v>
      </c>
      <c r="C15" s="1750" t="s">
        <v>2646</v>
      </c>
      <c r="D15" s="1750"/>
      <c r="E15" s="1750" t="s">
        <v>645</v>
      </c>
      <c r="F15" s="1751" t="s">
        <v>2640</v>
      </c>
      <c r="G15" s="1754">
        <v>190</v>
      </c>
      <c r="H15" s="1754">
        <v>135</v>
      </c>
      <c r="I15" s="1748">
        <v>8</v>
      </c>
    </row>
    <row r="16" spans="1:10" ht="12.75" customHeight="1">
      <c r="B16" s="1748">
        <v>9</v>
      </c>
      <c r="C16" s="1750"/>
      <c r="D16" s="1750"/>
      <c r="E16" s="1750"/>
      <c r="F16" s="1748"/>
      <c r="G16" s="1754"/>
      <c r="H16" s="1754"/>
      <c r="I16" s="1748">
        <v>9</v>
      </c>
      <c r="J16" s="1757"/>
    </row>
    <row r="17" spans="1:13" ht="12.75" customHeight="1">
      <c r="B17" s="1748">
        <v>10</v>
      </c>
      <c r="C17" s="1750" t="s">
        <v>2647</v>
      </c>
      <c r="D17" s="1750"/>
      <c r="E17" s="1750" t="s">
        <v>645</v>
      </c>
      <c r="F17" s="1751" t="s">
        <v>2640</v>
      </c>
      <c r="G17" s="1754">
        <v>114</v>
      </c>
      <c r="H17" s="1754">
        <v>129</v>
      </c>
      <c r="I17" s="1748">
        <v>10</v>
      </c>
      <c r="M17" s="1758"/>
    </row>
    <row r="18" spans="1:13" ht="12.75" customHeight="1">
      <c r="B18" s="1748">
        <v>11</v>
      </c>
      <c r="C18" s="1750"/>
      <c r="D18" s="1750"/>
      <c r="E18" s="1750"/>
      <c r="F18" s="1748"/>
      <c r="G18" s="1754"/>
      <c r="H18" s="1754"/>
      <c r="I18" s="1748">
        <v>11</v>
      </c>
    </row>
    <row r="19" spans="1:13" ht="12.75" customHeight="1">
      <c r="B19" s="1748">
        <v>12</v>
      </c>
      <c r="C19" s="1750" t="s">
        <v>2648</v>
      </c>
      <c r="D19" s="1750"/>
      <c r="E19" s="1750" t="s">
        <v>2639</v>
      </c>
      <c r="F19" s="1748" t="s">
        <v>2649</v>
      </c>
      <c r="G19" s="1754">
        <v>0</v>
      </c>
      <c r="H19" s="1754">
        <v>-2672</v>
      </c>
      <c r="I19" s="1748">
        <v>12</v>
      </c>
    </row>
    <row r="20" spans="1:13" ht="12.75" customHeight="1">
      <c r="B20" s="1748">
        <v>13</v>
      </c>
      <c r="C20" s="1750"/>
      <c r="D20" s="1750"/>
      <c r="E20" s="1750"/>
      <c r="F20" s="1748"/>
      <c r="G20" s="1754"/>
      <c r="H20" s="1754"/>
      <c r="I20" s="1748">
        <v>13</v>
      </c>
    </row>
    <row r="21" spans="1:13" ht="12.75" customHeight="1">
      <c r="B21" s="1748">
        <v>14</v>
      </c>
      <c r="C21" s="1750"/>
      <c r="D21" s="1750"/>
      <c r="E21" s="1750"/>
      <c r="F21" s="1748"/>
      <c r="G21" s="1754"/>
      <c r="H21" s="1754"/>
      <c r="I21" s="1748">
        <v>14</v>
      </c>
    </row>
    <row r="22" spans="1:13" ht="12.75" customHeight="1">
      <c r="B22" s="1748">
        <v>15</v>
      </c>
      <c r="C22" s="1750"/>
      <c r="D22" s="1750"/>
      <c r="E22" s="1750"/>
      <c r="F22" s="1748"/>
      <c r="G22" s="1759"/>
      <c r="H22" s="1759"/>
      <c r="I22" s="1748">
        <v>15</v>
      </c>
    </row>
    <row r="23" spans="1:13" ht="12.75" customHeight="1">
      <c r="B23" s="1748">
        <v>16</v>
      </c>
      <c r="C23" s="1750"/>
      <c r="D23" s="1750"/>
      <c r="E23" s="1750"/>
      <c r="F23" s="1748"/>
      <c r="G23" s="1754"/>
      <c r="H23" s="1754"/>
      <c r="I23" s="1748">
        <v>16</v>
      </c>
    </row>
    <row r="24" spans="1:13" ht="12.75" customHeight="1">
      <c r="B24" s="1748">
        <v>17</v>
      </c>
      <c r="C24" s="1750"/>
      <c r="D24" s="1750"/>
      <c r="E24" s="1750"/>
      <c r="F24" s="1748"/>
      <c r="G24" s="1760"/>
      <c r="H24" s="1761"/>
      <c r="I24" s="1748">
        <v>17</v>
      </c>
    </row>
    <row r="25" spans="1:13" ht="12.75" customHeight="1">
      <c r="B25" s="1748">
        <v>18</v>
      </c>
      <c r="C25" s="1750"/>
      <c r="D25" s="1750"/>
      <c r="E25" s="1750"/>
      <c r="F25" s="1748"/>
      <c r="G25" s="1753"/>
      <c r="H25" s="1762"/>
      <c r="I25" s="1748">
        <v>18</v>
      </c>
    </row>
    <row r="26" spans="1:13" ht="12.75" customHeight="1">
      <c r="B26" s="1748">
        <v>19</v>
      </c>
      <c r="C26" s="1750"/>
      <c r="D26" s="1750"/>
      <c r="E26" s="1750"/>
      <c r="F26" s="1748"/>
      <c r="G26" s="1753"/>
      <c r="H26" s="1762"/>
      <c r="I26" s="1748">
        <v>19</v>
      </c>
    </row>
    <row r="27" spans="1:13" ht="12.75" customHeight="1">
      <c r="B27" s="1748">
        <v>20</v>
      </c>
      <c r="C27" s="1750"/>
      <c r="D27" s="1750"/>
      <c r="E27" s="1750"/>
      <c r="F27" s="1748"/>
      <c r="G27" s="1750"/>
      <c r="H27" s="1750"/>
      <c r="I27" s="1748">
        <v>20</v>
      </c>
    </row>
    <row r="28" spans="1:13" ht="12.75" customHeight="1">
      <c r="B28" s="1748">
        <v>21</v>
      </c>
      <c r="C28" s="1750"/>
      <c r="D28" s="1750"/>
      <c r="E28" s="1750"/>
      <c r="F28" s="1748"/>
      <c r="G28" s="1750"/>
      <c r="H28" s="1750"/>
      <c r="I28" s="1748">
        <v>21</v>
      </c>
      <c r="J28" s="4095" t="s">
        <v>2650</v>
      </c>
    </row>
    <row r="29" spans="1:13" ht="12.75" customHeight="1">
      <c r="B29" s="1748">
        <v>22</v>
      </c>
      <c r="C29" s="1750"/>
      <c r="D29" s="1750"/>
      <c r="E29" s="1750"/>
      <c r="F29" s="1748"/>
      <c r="G29" s="1750"/>
      <c r="H29" s="1750"/>
      <c r="I29" s="1748">
        <v>22</v>
      </c>
      <c r="J29" s="4095"/>
    </row>
    <row r="30" spans="1:13" ht="12.75" customHeight="1">
      <c r="B30" s="1748">
        <v>23</v>
      </c>
      <c r="C30" s="1750"/>
      <c r="D30" s="1750"/>
      <c r="E30" s="1750"/>
      <c r="F30" s="1748"/>
      <c r="G30" s="1750"/>
      <c r="H30" s="1750"/>
      <c r="I30" s="1748">
        <v>23</v>
      </c>
      <c r="J30" s="4095"/>
    </row>
    <row r="31" spans="1:13" ht="12.75" customHeight="1">
      <c r="B31" s="1748">
        <v>24</v>
      </c>
      <c r="C31" s="1750"/>
      <c r="D31" s="1750"/>
      <c r="E31" s="1750"/>
      <c r="F31" s="1748"/>
      <c r="G31" s="1750"/>
      <c r="H31" s="1750"/>
      <c r="I31" s="1748">
        <v>24</v>
      </c>
      <c r="J31" s="4095"/>
    </row>
    <row r="32" spans="1:13" ht="12.75" customHeight="1">
      <c r="A32" s="4095" t="s">
        <v>573</v>
      </c>
      <c r="B32" s="1763">
        <v>25</v>
      </c>
      <c r="C32" s="1764"/>
      <c r="D32" s="1764"/>
      <c r="E32" s="1764"/>
      <c r="F32" s="1763"/>
      <c r="G32" s="1764"/>
      <c r="H32" s="1764"/>
      <c r="I32" s="1763">
        <v>25</v>
      </c>
      <c r="J32" s="4095"/>
    </row>
    <row r="33" spans="1:10" ht="12.75" customHeight="1">
      <c r="A33" s="4095"/>
      <c r="B33" s="1765"/>
      <c r="C33" s="802"/>
      <c r="D33" s="802"/>
      <c r="E33" s="802"/>
      <c r="F33" s="801"/>
      <c r="G33" s="802"/>
      <c r="H33" s="802"/>
      <c r="I33" s="1766"/>
      <c r="J33" s="4095"/>
    </row>
    <row r="34" spans="1:10" ht="12.75" customHeight="1">
      <c r="A34" s="4095"/>
      <c r="B34" s="776"/>
      <c r="C34" s="620"/>
      <c r="D34" s="620"/>
      <c r="E34" s="620"/>
      <c r="F34" s="803"/>
      <c r="G34" s="620"/>
      <c r="H34" s="620"/>
      <c r="I34" s="1767"/>
      <c r="J34" s="4095"/>
    </row>
    <row r="35" spans="1:10" ht="12.75" customHeight="1">
      <c r="A35" s="4095"/>
      <c r="B35" s="776"/>
      <c r="C35" s="620"/>
      <c r="D35" s="620"/>
      <c r="E35" s="620"/>
      <c r="F35" s="803"/>
      <c r="G35" s="620"/>
      <c r="H35" s="620"/>
      <c r="I35" s="1767"/>
      <c r="J35" s="4095"/>
    </row>
    <row r="36" spans="1:10" ht="12.75" customHeight="1">
      <c r="A36" s="4095"/>
      <c r="B36" s="776"/>
      <c r="C36" s="620"/>
      <c r="D36" s="620"/>
      <c r="E36" s="620"/>
      <c r="F36" s="803"/>
      <c r="G36" s="620"/>
      <c r="H36" s="620"/>
      <c r="I36" s="1767"/>
      <c r="J36" s="4095"/>
    </row>
    <row r="37" spans="1:10" ht="12.75" customHeight="1">
      <c r="A37" s="4095"/>
      <c r="B37" s="776"/>
      <c r="C37" s="620"/>
      <c r="D37" s="620"/>
      <c r="E37" s="620"/>
      <c r="F37" s="803"/>
      <c r="G37" s="620"/>
      <c r="H37" s="620"/>
      <c r="I37" s="1767"/>
      <c r="J37" s="4095"/>
    </row>
    <row r="38" spans="1:10" ht="12.75" customHeight="1">
      <c r="A38" s="4095"/>
      <c r="B38" s="776"/>
      <c r="C38" s="620"/>
      <c r="D38" s="620"/>
      <c r="E38" s="620"/>
      <c r="F38" s="803"/>
      <c r="G38" s="620"/>
      <c r="H38" s="620"/>
      <c r="I38" s="1767"/>
      <c r="J38" s="4095"/>
    </row>
    <row r="39" spans="1:10" ht="12.75" customHeight="1">
      <c r="A39" s="4095"/>
      <c r="B39" s="1768"/>
      <c r="C39" s="620"/>
      <c r="D39" s="620"/>
      <c r="E39" s="620"/>
      <c r="F39" s="620"/>
      <c r="G39" s="620"/>
      <c r="H39" s="620"/>
      <c r="I39" s="1767"/>
      <c r="J39" s="4095"/>
    </row>
    <row r="40" spans="1:10" ht="12.75" customHeight="1">
      <c r="A40" s="4095"/>
      <c r="B40" s="1768"/>
      <c r="C40" s="620"/>
      <c r="D40" s="620"/>
      <c r="E40" s="620"/>
      <c r="F40" s="620"/>
      <c r="G40" s="620"/>
      <c r="H40" s="620"/>
      <c r="I40" s="1767"/>
      <c r="J40" s="4095"/>
    </row>
    <row r="41" spans="1:10" ht="12.75" customHeight="1">
      <c r="A41" s="4095"/>
      <c r="B41" s="1768"/>
      <c r="C41" s="620"/>
      <c r="D41" s="620"/>
      <c r="E41" s="620"/>
      <c r="F41" s="620"/>
      <c r="G41" s="620"/>
      <c r="H41" s="620"/>
      <c r="I41" s="1767"/>
      <c r="J41" s="4095"/>
    </row>
    <row r="42" spans="1:10" ht="12.75" customHeight="1">
      <c r="A42" s="4095"/>
      <c r="B42" s="1768"/>
      <c r="C42" s="620"/>
      <c r="D42" s="620"/>
      <c r="E42" s="620"/>
      <c r="F42" s="620"/>
      <c r="G42" s="620"/>
      <c r="H42" s="620"/>
      <c r="I42" s="1767"/>
      <c r="J42" s="4095"/>
    </row>
    <row r="43" spans="1:10" ht="12.75" customHeight="1">
      <c r="B43" s="1769" t="s">
        <v>465</v>
      </c>
      <c r="C43" s="1770"/>
      <c r="D43" s="1770"/>
      <c r="E43" s="1770"/>
      <c r="F43" s="1771"/>
      <c r="G43" s="1770"/>
      <c r="H43" s="1770"/>
      <c r="I43" s="1772"/>
    </row>
    <row r="44" spans="1:10"/>
    <row r="45" spans="1:10"/>
    <row r="46" spans="1:10"/>
    <row r="47" spans="1:10"/>
    <row r="48" spans="1:10"/>
    <row r="49"/>
  </sheetData>
  <mergeCells count="5">
    <mergeCell ref="A1:A11"/>
    <mergeCell ref="B1:I1"/>
    <mergeCell ref="J1:J2"/>
    <mergeCell ref="J28:J42"/>
    <mergeCell ref="A32:A42"/>
  </mergeCells>
  <printOptions horizontalCentered="1" verticalCentered="1"/>
  <pageMargins left="1" right="1" top="0.5" bottom="0.5" header="0" footer="0"/>
  <pageSetup scale="6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74"/>
  <sheetViews>
    <sheetView workbookViewId="0"/>
  </sheetViews>
  <sheetFormatPr defaultColWidth="0" defaultRowHeight="11.25" zeroHeight="1"/>
  <cols>
    <col min="1" max="1" width="2.1640625" style="495" customWidth="1"/>
    <col min="2" max="2" width="3.33203125" style="495" customWidth="1"/>
    <col min="3" max="3" width="52.33203125" style="495" customWidth="1"/>
    <col min="4" max="4" width="16.83203125" style="495" customWidth="1"/>
    <col min="5" max="5" width="9.33203125" style="495" customWidth="1"/>
    <col min="6" max="6" width="10" style="495" customWidth="1"/>
    <col min="7" max="7" width="11" style="495" customWidth="1"/>
    <col min="8" max="10" width="9.33203125" style="495" customWidth="1"/>
    <col min="11" max="16384" width="0" style="495" hidden="1"/>
  </cols>
  <sheetData>
    <row r="1" spans="1:7" ht="11.25" customHeight="1">
      <c r="A1" s="3869" t="s">
        <v>554</v>
      </c>
      <c r="B1" s="1773"/>
      <c r="C1" s="493"/>
      <c r="D1" s="494"/>
      <c r="E1" s="493"/>
      <c r="F1" s="493"/>
      <c r="G1" s="180">
        <v>73</v>
      </c>
    </row>
    <row r="2" spans="1:7">
      <c r="A2" s="1774"/>
      <c r="B2" s="1775"/>
      <c r="C2" s="1775"/>
      <c r="D2" s="1775"/>
      <c r="E2" s="1775"/>
      <c r="F2" s="1775"/>
      <c r="G2" s="1776"/>
    </row>
    <row r="3" spans="1:7">
      <c r="A3" s="1777" t="s">
        <v>2651</v>
      </c>
      <c r="B3" s="498"/>
      <c r="C3" s="498"/>
      <c r="D3" s="498"/>
      <c r="E3" s="498"/>
      <c r="F3" s="498"/>
      <c r="G3" s="1778"/>
    </row>
    <row r="4" spans="1:7">
      <c r="A4" s="504"/>
      <c r="B4" s="493"/>
      <c r="C4" s="493"/>
      <c r="D4" s="493"/>
      <c r="E4" s="493"/>
      <c r="F4" s="493"/>
      <c r="G4" s="1779"/>
    </row>
    <row r="5" spans="1:7">
      <c r="A5" s="503"/>
      <c r="B5" s="501" t="s">
        <v>2652</v>
      </c>
      <c r="C5" s="501"/>
      <c r="D5" s="501"/>
      <c r="E5" s="501"/>
      <c r="F5" s="501"/>
      <c r="G5" s="502"/>
    </row>
    <row r="6" spans="1:7">
      <c r="A6" s="503"/>
      <c r="B6" s="500" t="s">
        <v>2653</v>
      </c>
      <c r="C6" s="501" t="s">
        <v>2654</v>
      </c>
      <c r="D6" s="501"/>
      <c r="E6" s="501"/>
      <c r="F6" s="501"/>
      <c r="G6" s="502"/>
    </row>
    <row r="7" spans="1:7">
      <c r="A7" s="503"/>
      <c r="B7" s="500" t="s">
        <v>1561</v>
      </c>
      <c r="C7" s="501" t="s">
        <v>2655</v>
      </c>
      <c r="D7" s="501"/>
      <c r="E7" s="501"/>
      <c r="F7" s="501"/>
      <c r="G7" s="502"/>
    </row>
    <row r="8" spans="1:7">
      <c r="A8" s="503"/>
      <c r="B8" s="500" t="s">
        <v>2656</v>
      </c>
      <c r="C8" s="501" t="s">
        <v>2657</v>
      </c>
      <c r="D8" s="501"/>
      <c r="E8" s="501"/>
      <c r="F8" s="501"/>
      <c r="G8" s="502"/>
    </row>
    <row r="9" spans="1:7">
      <c r="A9" s="503" t="s">
        <v>2658</v>
      </c>
      <c r="B9" s="501"/>
      <c r="C9" s="501"/>
      <c r="D9" s="501"/>
      <c r="E9" s="501"/>
      <c r="F9" s="501"/>
      <c r="G9" s="502"/>
    </row>
    <row r="10" spans="1:7">
      <c r="A10" s="503"/>
      <c r="B10" s="500" t="s">
        <v>2659</v>
      </c>
      <c r="C10" s="501" t="s">
        <v>2660</v>
      </c>
      <c r="D10" s="501"/>
      <c r="E10" s="501"/>
      <c r="F10" s="501"/>
      <c r="G10" s="502"/>
    </row>
    <row r="11" spans="1:7">
      <c r="A11" s="503" t="s">
        <v>2661</v>
      </c>
      <c r="B11" s="501"/>
      <c r="C11" s="501"/>
      <c r="D11" s="501"/>
      <c r="E11" s="501"/>
      <c r="F11" s="501"/>
      <c r="G11" s="502"/>
    </row>
    <row r="12" spans="1:7">
      <c r="A12" s="503"/>
      <c r="B12" s="500" t="s">
        <v>2662</v>
      </c>
      <c r="C12" s="501" t="s">
        <v>2663</v>
      </c>
      <c r="D12" s="501"/>
      <c r="E12" s="501"/>
      <c r="F12" s="501"/>
      <c r="G12" s="502"/>
    </row>
    <row r="13" spans="1:7">
      <c r="A13" s="503"/>
      <c r="B13" s="501" t="s">
        <v>2664</v>
      </c>
      <c r="C13" s="501"/>
      <c r="D13" s="501"/>
      <c r="E13" s="501"/>
      <c r="F13" s="501"/>
      <c r="G13" s="502"/>
    </row>
    <row r="14" spans="1:7">
      <c r="A14" s="503"/>
      <c r="B14" s="501" t="s">
        <v>2665</v>
      </c>
      <c r="C14" s="501"/>
      <c r="D14" s="501"/>
      <c r="E14" s="501"/>
      <c r="F14" s="501"/>
      <c r="G14" s="502"/>
    </row>
    <row r="15" spans="1:7">
      <c r="A15" s="503" t="s">
        <v>2666</v>
      </c>
      <c r="B15" s="501"/>
      <c r="C15" s="501"/>
      <c r="D15" s="501"/>
      <c r="E15" s="501"/>
      <c r="F15" s="501"/>
      <c r="G15" s="502"/>
    </row>
    <row r="16" spans="1:7">
      <c r="A16" s="503"/>
      <c r="B16" s="501" t="s">
        <v>2667</v>
      </c>
      <c r="C16" s="501"/>
      <c r="D16" s="501"/>
      <c r="E16" s="501"/>
      <c r="F16" s="501"/>
      <c r="G16" s="502"/>
    </row>
    <row r="17" spans="1:7">
      <c r="A17" s="503"/>
      <c r="B17" s="501" t="s">
        <v>2668</v>
      </c>
      <c r="C17" s="501"/>
      <c r="D17" s="501"/>
      <c r="E17" s="501"/>
      <c r="F17" s="501"/>
      <c r="G17" s="502"/>
    </row>
    <row r="18" spans="1:7">
      <c r="A18" s="503" t="s">
        <v>2669</v>
      </c>
      <c r="B18" s="501"/>
      <c r="C18" s="501"/>
      <c r="D18" s="501"/>
      <c r="E18" s="501"/>
      <c r="F18" s="501"/>
      <c r="G18" s="502"/>
    </row>
    <row r="19" spans="1:7">
      <c r="A19" s="503" t="s">
        <v>2670</v>
      </c>
      <c r="B19" s="501"/>
      <c r="C19" s="501"/>
      <c r="D19" s="501"/>
      <c r="E19" s="501"/>
      <c r="F19" s="501"/>
      <c r="G19" s="502"/>
    </row>
    <row r="20" spans="1:7">
      <c r="A20" s="503" t="s">
        <v>2671</v>
      </c>
      <c r="B20" s="501"/>
      <c r="C20" s="501"/>
      <c r="D20" s="501"/>
      <c r="E20" s="501"/>
      <c r="F20" s="501"/>
      <c r="G20" s="502"/>
    </row>
    <row r="21" spans="1:7">
      <c r="A21" s="503"/>
      <c r="B21" s="501" t="s">
        <v>2672</v>
      </c>
      <c r="C21" s="501"/>
      <c r="D21" s="501"/>
      <c r="E21" s="501"/>
      <c r="F21" s="501"/>
      <c r="G21" s="502"/>
    </row>
    <row r="22" spans="1:7">
      <c r="A22" s="503"/>
      <c r="B22" s="501" t="s">
        <v>2673</v>
      </c>
      <c r="C22" s="501"/>
      <c r="D22" s="501"/>
      <c r="E22" s="501"/>
      <c r="F22" s="501"/>
      <c r="G22" s="502"/>
    </row>
    <row r="23" spans="1:7">
      <c r="A23" s="503"/>
      <c r="B23" s="501" t="s">
        <v>2674</v>
      </c>
      <c r="C23" s="501"/>
      <c r="D23" s="501"/>
      <c r="E23" s="501"/>
      <c r="F23" s="501"/>
      <c r="G23" s="502"/>
    </row>
    <row r="24" spans="1:7">
      <c r="A24" s="503" t="s">
        <v>2675</v>
      </c>
      <c r="B24" s="501"/>
      <c r="C24" s="501"/>
      <c r="D24" s="501"/>
      <c r="E24" s="501"/>
      <c r="F24" s="501"/>
      <c r="G24" s="502"/>
    </row>
    <row r="25" spans="1:7">
      <c r="A25" s="503"/>
      <c r="B25" s="501" t="s">
        <v>2676</v>
      </c>
      <c r="C25" s="501"/>
      <c r="D25" s="501"/>
      <c r="E25" s="501"/>
      <c r="F25" s="501"/>
      <c r="G25" s="502"/>
    </row>
    <row r="26" spans="1:7">
      <c r="A26" s="503" t="s">
        <v>2677</v>
      </c>
      <c r="B26" s="501"/>
      <c r="C26" s="501"/>
      <c r="D26" s="501"/>
      <c r="E26" s="501"/>
      <c r="F26" s="501"/>
      <c r="G26" s="502"/>
    </row>
    <row r="27" spans="1:7">
      <c r="A27" s="503"/>
      <c r="B27" s="501" t="s">
        <v>2678</v>
      </c>
      <c r="C27" s="501"/>
      <c r="D27" s="501"/>
      <c r="E27" s="501"/>
      <c r="F27" s="501"/>
      <c r="G27" s="502"/>
    </row>
    <row r="28" spans="1:7">
      <c r="A28" s="503" t="s">
        <v>2679</v>
      </c>
      <c r="B28" s="501"/>
      <c r="C28" s="501"/>
      <c r="D28" s="501"/>
      <c r="E28" s="501"/>
      <c r="F28" s="501"/>
      <c r="G28" s="502"/>
    </row>
    <row r="29" spans="1:7">
      <c r="A29" s="503"/>
      <c r="B29" s="501" t="s">
        <v>2680</v>
      </c>
      <c r="C29" s="501"/>
      <c r="D29" s="501"/>
      <c r="E29" s="501"/>
      <c r="F29" s="501"/>
      <c r="G29" s="502"/>
    </row>
    <row r="30" spans="1:7">
      <c r="A30" s="503"/>
      <c r="B30" s="501" t="s">
        <v>2681</v>
      </c>
      <c r="C30" s="501"/>
      <c r="D30" s="501"/>
      <c r="E30" s="501"/>
      <c r="F30" s="501"/>
      <c r="G30" s="502"/>
    </row>
    <row r="31" spans="1:7">
      <c r="A31" s="503" t="s">
        <v>2682</v>
      </c>
      <c r="B31" s="501"/>
      <c r="C31" s="501"/>
      <c r="D31" s="501"/>
      <c r="E31" s="501"/>
      <c r="F31" s="501"/>
      <c r="G31" s="502"/>
    </row>
    <row r="32" spans="1:7">
      <c r="A32" s="503" t="s">
        <v>2683</v>
      </c>
      <c r="B32" s="501"/>
      <c r="C32" s="501"/>
      <c r="D32" s="501"/>
      <c r="E32" s="501"/>
      <c r="F32" s="501"/>
      <c r="G32" s="502"/>
    </row>
    <row r="33" spans="1:7">
      <c r="A33" s="503" t="s">
        <v>2684</v>
      </c>
      <c r="B33" s="501"/>
      <c r="C33" s="501"/>
      <c r="D33" s="501"/>
      <c r="E33" s="501"/>
      <c r="F33" s="501"/>
      <c r="G33" s="502"/>
    </row>
    <row r="34" spans="1:7">
      <c r="A34" s="503" t="s">
        <v>2685</v>
      </c>
      <c r="B34" s="501"/>
      <c r="C34" s="501"/>
      <c r="D34" s="501"/>
      <c r="E34" s="501"/>
      <c r="F34" s="501"/>
      <c r="G34" s="502"/>
    </row>
    <row r="35" spans="1:7">
      <c r="A35" s="503" t="s">
        <v>2686</v>
      </c>
      <c r="B35" s="501"/>
      <c r="C35" s="501"/>
      <c r="D35" s="501"/>
      <c r="E35" s="501"/>
      <c r="F35" s="501"/>
      <c r="G35" s="502"/>
    </row>
    <row r="36" spans="1:7">
      <c r="A36" s="503" t="s">
        <v>2687</v>
      </c>
      <c r="B36" s="501"/>
      <c r="C36" s="501"/>
      <c r="D36" s="501"/>
      <c r="E36" s="501"/>
      <c r="F36" s="501"/>
      <c r="G36" s="502"/>
    </row>
    <row r="37" spans="1:7">
      <c r="A37" s="503"/>
      <c r="B37" s="501" t="s">
        <v>2688</v>
      </c>
      <c r="C37" s="501"/>
      <c r="D37" s="501"/>
      <c r="E37" s="501"/>
      <c r="F37" s="501"/>
      <c r="G37" s="502"/>
    </row>
    <row r="38" spans="1:7">
      <c r="A38" s="503" t="s">
        <v>2689</v>
      </c>
      <c r="B38" s="501"/>
      <c r="C38" s="501"/>
      <c r="D38" s="501"/>
      <c r="E38" s="501"/>
      <c r="F38" s="501"/>
      <c r="G38" s="502"/>
    </row>
    <row r="39" spans="1:7">
      <c r="A39" s="503" t="s">
        <v>2690</v>
      </c>
      <c r="B39" s="501"/>
      <c r="C39" s="501"/>
      <c r="D39" s="501"/>
      <c r="E39" s="501"/>
      <c r="F39" s="501"/>
      <c r="G39" s="502"/>
    </row>
    <row r="40" spans="1:7">
      <c r="A40" s="503"/>
      <c r="B40" s="501" t="s">
        <v>2691</v>
      </c>
      <c r="C40" s="501"/>
      <c r="D40" s="501"/>
      <c r="E40" s="501"/>
      <c r="F40" s="501"/>
      <c r="G40" s="502"/>
    </row>
    <row r="41" spans="1:7">
      <c r="A41" s="503"/>
      <c r="B41" s="501" t="s">
        <v>2692</v>
      </c>
      <c r="C41" s="501"/>
      <c r="D41" s="501"/>
      <c r="E41" s="501"/>
      <c r="F41" s="501"/>
      <c r="G41" s="502"/>
    </row>
    <row r="42" spans="1:7">
      <c r="A42" s="503" t="s">
        <v>2693</v>
      </c>
      <c r="B42" s="501"/>
      <c r="C42" s="501"/>
      <c r="D42" s="501"/>
      <c r="E42" s="501"/>
      <c r="F42" s="501"/>
      <c r="G42" s="502"/>
    </row>
    <row r="43" spans="1:7">
      <c r="A43" s="503" t="s">
        <v>2694</v>
      </c>
      <c r="B43" s="501"/>
      <c r="C43" s="501"/>
      <c r="D43" s="501"/>
      <c r="E43" s="501"/>
      <c r="F43" s="501"/>
      <c r="G43" s="502"/>
    </row>
    <row r="44" spans="1:7">
      <c r="A44" s="503" t="s">
        <v>2695</v>
      </c>
      <c r="B44" s="501"/>
      <c r="C44" s="501"/>
      <c r="D44" s="501"/>
      <c r="E44" s="501"/>
      <c r="F44" s="501"/>
      <c r="G44" s="502"/>
    </row>
    <row r="45" spans="1:7">
      <c r="A45" s="503"/>
      <c r="B45" s="501" t="s">
        <v>2696</v>
      </c>
      <c r="C45" s="501"/>
      <c r="D45" s="501"/>
      <c r="E45" s="501"/>
      <c r="F45" s="501"/>
      <c r="G45" s="502"/>
    </row>
    <row r="46" spans="1:7">
      <c r="A46" s="503" t="s">
        <v>2697</v>
      </c>
      <c r="B46" s="501"/>
      <c r="C46" s="501"/>
      <c r="D46" s="501"/>
      <c r="E46" s="501"/>
      <c r="F46" s="501"/>
      <c r="G46" s="502"/>
    </row>
    <row r="47" spans="1:7">
      <c r="A47" s="503"/>
      <c r="B47" s="501" t="s">
        <v>2698</v>
      </c>
      <c r="C47" s="501"/>
      <c r="D47" s="501"/>
      <c r="E47" s="501"/>
      <c r="F47" s="501"/>
      <c r="G47" s="502"/>
    </row>
    <row r="48" spans="1:7">
      <c r="A48" s="503"/>
      <c r="B48" s="501"/>
      <c r="C48" s="501"/>
      <c r="D48" s="501"/>
      <c r="E48" s="501"/>
      <c r="F48" s="501"/>
      <c r="G48" s="502"/>
    </row>
    <row r="49" spans="1:7">
      <c r="A49" s="503"/>
      <c r="B49" s="501"/>
      <c r="C49" s="501"/>
      <c r="D49" s="501"/>
      <c r="E49" s="501"/>
      <c r="F49" s="501"/>
      <c r="G49" s="502"/>
    </row>
    <row r="50" spans="1:7">
      <c r="A50" s="503"/>
      <c r="B50" s="501"/>
      <c r="C50" s="501"/>
      <c r="D50" s="501"/>
      <c r="E50" s="501"/>
      <c r="F50" s="501"/>
      <c r="G50" s="502"/>
    </row>
    <row r="51" spans="1:7">
      <c r="A51" s="503"/>
      <c r="B51" s="501"/>
      <c r="C51" s="501"/>
      <c r="D51" s="501"/>
      <c r="E51" s="501"/>
      <c r="F51" s="501"/>
      <c r="G51" s="502"/>
    </row>
    <row r="52" spans="1:7">
      <c r="A52" s="503"/>
      <c r="B52" s="501"/>
      <c r="C52" s="501"/>
      <c r="D52" s="501"/>
      <c r="E52" s="501"/>
      <c r="F52" s="501"/>
      <c r="G52" s="502"/>
    </row>
    <row r="53" spans="1:7">
      <c r="A53" s="503"/>
      <c r="B53" s="501"/>
      <c r="C53" s="501"/>
      <c r="D53" s="501"/>
      <c r="E53" s="501"/>
      <c r="F53" s="501"/>
      <c r="G53" s="502"/>
    </row>
    <row r="54" spans="1:7">
      <c r="A54" s="503"/>
      <c r="B54" s="501"/>
      <c r="C54" s="501"/>
      <c r="D54" s="501"/>
      <c r="E54" s="501"/>
      <c r="F54" s="501"/>
      <c r="G54" s="502"/>
    </row>
    <row r="55" spans="1:7">
      <c r="A55" s="503"/>
      <c r="B55" s="501"/>
      <c r="C55" s="501"/>
      <c r="D55" s="501"/>
      <c r="E55" s="501"/>
      <c r="F55" s="501"/>
      <c r="G55" s="502"/>
    </row>
    <row r="56" spans="1:7">
      <c r="A56" s="503"/>
      <c r="B56" s="501"/>
      <c r="C56" s="501"/>
      <c r="D56" s="501"/>
      <c r="E56" s="501"/>
      <c r="F56" s="501"/>
      <c r="G56" s="502"/>
    </row>
    <row r="57" spans="1:7">
      <c r="A57" s="503"/>
      <c r="B57" s="501"/>
      <c r="C57" s="501"/>
      <c r="D57" s="501"/>
      <c r="E57" s="501"/>
      <c r="F57" s="501"/>
      <c r="G57" s="502"/>
    </row>
    <row r="58" spans="1:7">
      <c r="A58" s="503"/>
      <c r="B58" s="501"/>
      <c r="C58" s="501"/>
      <c r="D58" s="501"/>
      <c r="E58" s="501"/>
      <c r="F58" s="501"/>
      <c r="G58" s="502"/>
    </row>
    <row r="59" spans="1:7">
      <c r="A59" s="503"/>
      <c r="B59" s="501"/>
      <c r="C59" s="501"/>
      <c r="D59" s="501"/>
      <c r="E59" s="501"/>
      <c r="F59" s="501"/>
      <c r="G59" s="502"/>
    </row>
    <row r="60" spans="1:7">
      <c r="A60" s="503"/>
      <c r="B60" s="501"/>
      <c r="C60" s="501"/>
      <c r="D60" s="501"/>
      <c r="E60" s="501"/>
      <c r="F60" s="501"/>
      <c r="G60" s="502"/>
    </row>
    <row r="61" spans="1:7">
      <c r="A61" s="503"/>
      <c r="B61" s="501"/>
      <c r="C61" s="501"/>
      <c r="D61" s="501"/>
      <c r="E61" s="501"/>
      <c r="F61" s="501"/>
      <c r="G61" s="502"/>
    </row>
    <row r="62" spans="1:7">
      <c r="A62" s="503"/>
      <c r="B62" s="501"/>
      <c r="C62" s="501"/>
      <c r="D62" s="501"/>
      <c r="E62" s="501"/>
      <c r="F62" s="501"/>
      <c r="G62" s="502"/>
    </row>
    <row r="63" spans="1:7">
      <c r="A63" s="503"/>
      <c r="B63" s="501"/>
      <c r="C63" s="501"/>
      <c r="D63" s="501"/>
      <c r="E63" s="501"/>
      <c r="F63" s="501"/>
      <c r="G63" s="502"/>
    </row>
    <row r="64" spans="1:7">
      <c r="A64" s="503"/>
      <c r="B64" s="501"/>
      <c r="C64" s="501"/>
      <c r="D64" s="501"/>
      <c r="E64" s="501"/>
      <c r="F64" s="501"/>
      <c r="G64" s="502"/>
    </row>
    <row r="65" spans="1:7">
      <c r="A65" s="503"/>
      <c r="B65" s="501"/>
      <c r="C65" s="501"/>
      <c r="D65" s="501"/>
      <c r="E65" s="501"/>
      <c r="F65" s="501"/>
      <c r="G65" s="502"/>
    </row>
    <row r="66" spans="1:7">
      <c r="A66" s="503"/>
      <c r="B66" s="501"/>
      <c r="C66" s="501"/>
      <c r="D66" s="501"/>
      <c r="E66" s="501"/>
      <c r="F66" s="501"/>
      <c r="G66" s="502"/>
    </row>
    <row r="67" spans="1:7">
      <c r="A67" s="503"/>
      <c r="B67" s="501"/>
      <c r="C67" s="501"/>
      <c r="D67" s="501"/>
      <c r="E67" s="501"/>
      <c r="F67" s="501"/>
      <c r="G67" s="502"/>
    </row>
    <row r="68" spans="1:7">
      <c r="A68" s="503"/>
      <c r="B68" s="501"/>
      <c r="C68" s="501"/>
      <c r="D68" s="501"/>
      <c r="E68" s="501"/>
      <c r="F68" s="501"/>
      <c r="G68" s="502"/>
    </row>
    <row r="69" spans="1:7">
      <c r="A69" s="1574"/>
      <c r="B69" s="505"/>
      <c r="C69" s="505"/>
      <c r="D69" s="505"/>
      <c r="E69" s="505"/>
      <c r="F69" s="505"/>
      <c r="G69" s="506"/>
    </row>
    <row r="70" spans="1:7">
      <c r="A70" s="516" t="s">
        <v>2699</v>
      </c>
    </row>
    <row r="71" spans="1:7"/>
    <row r="72" spans="1:7"/>
    <row r="73" spans="1:7"/>
    <row r="74" spans="1:7"/>
  </sheetData>
  <printOptions horizontalCentered="1" verticalCentered="1"/>
  <pageMargins left="1" right="1" top="0.5" bottom="0.5" header="0" footer="0"/>
  <pageSetup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Zeros="0" view="pageBreakPreview" zoomScale="115" zoomScaleNormal="100" zoomScaleSheetLayoutView="115" workbookViewId="0"/>
  </sheetViews>
  <sheetFormatPr defaultRowHeight="11.25" zeroHeight="1"/>
  <cols>
    <col min="1" max="1" width="4.6640625" style="495" customWidth="1"/>
    <col min="2" max="2" width="6.6640625" style="495" customWidth="1"/>
    <col min="3" max="3" width="13.1640625" style="495" customWidth="1"/>
    <col min="4" max="4" width="9" style="495" customWidth="1"/>
    <col min="5" max="5" width="10.6640625" style="495" customWidth="1"/>
    <col min="6" max="6" width="10.5" style="495" customWidth="1"/>
    <col min="7" max="7" width="13.83203125" style="495" customWidth="1"/>
    <col min="8" max="9" width="13.1640625" style="495" bestFit="1" customWidth="1"/>
    <col min="10" max="10" width="9.6640625" style="495" customWidth="1"/>
    <col min="11" max="11" width="4.6640625" style="495" customWidth="1"/>
    <col min="12" max="13" width="9.33203125" style="495"/>
    <col min="14" max="14" width="10.5" style="495" bestFit="1" customWidth="1"/>
    <col min="15" max="16384" width="9.33203125" style="495"/>
  </cols>
  <sheetData>
    <row r="1" spans="1:11" ht="12" customHeight="1">
      <c r="A1" s="395">
        <v>74</v>
      </c>
      <c r="B1" s="493"/>
      <c r="C1" s="493"/>
      <c r="D1" s="493"/>
      <c r="E1" s="493"/>
      <c r="F1" s="493"/>
      <c r="H1" s="494"/>
      <c r="J1" s="494"/>
      <c r="K1" s="180" t="s">
        <v>554</v>
      </c>
    </row>
    <row r="2" spans="1:11" ht="23.25" customHeight="1">
      <c r="A2" s="517" t="s">
        <v>2700</v>
      </c>
      <c r="B2" s="518"/>
      <c r="C2" s="518"/>
      <c r="D2" s="518"/>
      <c r="E2" s="518"/>
      <c r="F2" s="518"/>
      <c r="G2" s="518"/>
      <c r="H2" s="518"/>
      <c r="I2" s="518"/>
      <c r="J2" s="518"/>
      <c r="K2" s="1571"/>
    </row>
    <row r="3" spans="1:11" ht="15" customHeight="1">
      <c r="A3" s="532"/>
      <c r="B3" s="519"/>
      <c r="C3" s="519"/>
      <c r="D3" s="519"/>
      <c r="E3" s="519"/>
      <c r="F3" s="519"/>
      <c r="G3" s="519"/>
      <c r="H3" s="519"/>
      <c r="I3" s="519"/>
      <c r="J3" s="519"/>
      <c r="K3" s="1780"/>
    </row>
    <row r="4" spans="1:11" ht="12" customHeight="1">
      <c r="A4" s="1781"/>
      <c r="B4" s="1782"/>
      <c r="C4" s="1782"/>
      <c r="D4" s="496" t="s">
        <v>2701</v>
      </c>
      <c r="E4" s="496"/>
      <c r="F4" s="496"/>
      <c r="G4" s="496"/>
      <c r="H4" s="1782"/>
      <c r="I4" s="1782"/>
      <c r="J4" s="1782"/>
      <c r="K4" s="1783"/>
    </row>
    <row r="5" spans="1:11" ht="12" customHeight="1">
      <c r="A5" s="1784"/>
      <c r="B5" s="1785"/>
      <c r="C5" s="1786" t="s">
        <v>2702</v>
      </c>
      <c r="D5" s="1787"/>
      <c r="E5" s="1787"/>
      <c r="F5" s="1787"/>
      <c r="G5" s="1787" t="s">
        <v>2703</v>
      </c>
      <c r="H5" s="1785"/>
      <c r="I5" s="1785"/>
      <c r="J5" s="1785"/>
      <c r="K5" s="1788"/>
    </row>
    <row r="6" spans="1:11" ht="12" customHeight="1">
      <c r="A6" s="1784"/>
      <c r="B6" s="1785"/>
      <c r="C6" s="1786" t="s">
        <v>2704</v>
      </c>
      <c r="D6" s="1786" t="s">
        <v>2705</v>
      </c>
      <c r="E6" s="1786" t="s">
        <v>2703</v>
      </c>
      <c r="F6" s="1786" t="s">
        <v>2703</v>
      </c>
      <c r="G6" s="1786" t="s">
        <v>2706</v>
      </c>
      <c r="H6" s="1786" t="s">
        <v>2703</v>
      </c>
      <c r="I6" s="1786" t="s">
        <v>2703</v>
      </c>
      <c r="J6" s="1785"/>
      <c r="K6" s="1788"/>
    </row>
    <row r="7" spans="1:11" ht="12" customHeight="1">
      <c r="A7" s="1789" t="s">
        <v>636</v>
      </c>
      <c r="B7" s="1786" t="s">
        <v>1339</v>
      </c>
      <c r="C7" s="1786" t="s">
        <v>2707</v>
      </c>
      <c r="D7" s="1786" t="s">
        <v>1666</v>
      </c>
      <c r="E7" s="1786" t="s">
        <v>2708</v>
      </c>
      <c r="F7" s="1786" t="s">
        <v>2709</v>
      </c>
      <c r="G7" s="1786" t="s">
        <v>2710</v>
      </c>
      <c r="H7" s="1786" t="s">
        <v>2711</v>
      </c>
      <c r="I7" s="1786" t="s">
        <v>2712</v>
      </c>
      <c r="J7" s="1786" t="s">
        <v>2713</v>
      </c>
      <c r="K7" s="1790" t="s">
        <v>636</v>
      </c>
    </row>
    <row r="8" spans="1:11" ht="12" customHeight="1">
      <c r="A8" s="1789" t="s">
        <v>639</v>
      </c>
      <c r="B8" s="1786"/>
      <c r="C8" s="1786" t="s">
        <v>2714</v>
      </c>
      <c r="D8" s="1786" t="s">
        <v>2715</v>
      </c>
      <c r="E8" s="1786" t="s">
        <v>2716</v>
      </c>
      <c r="F8" s="1786" t="s">
        <v>2717</v>
      </c>
      <c r="G8" s="1786" t="s">
        <v>2718</v>
      </c>
      <c r="H8" s="1786" t="s">
        <v>2719</v>
      </c>
      <c r="I8" s="1786" t="s">
        <v>2719</v>
      </c>
      <c r="J8" s="1786"/>
      <c r="K8" s="1790" t="s">
        <v>639</v>
      </c>
    </row>
    <row r="9" spans="1:11" ht="12" customHeight="1">
      <c r="A9" s="1791"/>
      <c r="B9" s="1792" t="s">
        <v>648</v>
      </c>
      <c r="C9" s="1792" t="s">
        <v>649</v>
      </c>
      <c r="D9" s="1792" t="s">
        <v>650</v>
      </c>
      <c r="E9" s="1792" t="s">
        <v>651</v>
      </c>
      <c r="F9" s="1792" t="s">
        <v>652</v>
      </c>
      <c r="G9" s="1792" t="s">
        <v>653</v>
      </c>
      <c r="H9" s="1792" t="s">
        <v>1083</v>
      </c>
      <c r="I9" s="1792" t="s">
        <v>1084</v>
      </c>
      <c r="J9" s="1792" t="s">
        <v>1358</v>
      </c>
      <c r="K9" s="1793"/>
    </row>
    <row r="10" spans="1:11" ht="12" customHeight="1">
      <c r="A10" s="1794">
        <v>1</v>
      </c>
      <c r="B10" s="1795">
        <v>1</v>
      </c>
      <c r="C10" s="1796">
        <v>1</v>
      </c>
      <c r="D10" s="1797">
        <v>22217</v>
      </c>
      <c r="E10" s="1797">
        <v>4792</v>
      </c>
      <c r="F10" s="1797">
        <v>292</v>
      </c>
      <c r="G10" s="1797">
        <v>2170</v>
      </c>
      <c r="H10" s="1797">
        <v>4908</v>
      </c>
      <c r="I10" s="1797">
        <v>4407</v>
      </c>
      <c r="J10" s="1798">
        <f>SUM(D10:I10)</f>
        <v>38786</v>
      </c>
      <c r="K10" s="1799">
        <v>1</v>
      </c>
    </row>
    <row r="11" spans="1:11" ht="12" customHeight="1">
      <c r="A11" s="1794">
        <v>2</v>
      </c>
      <c r="B11" s="1795" t="s">
        <v>2720</v>
      </c>
      <c r="C11" s="1796">
        <v>0.75</v>
      </c>
      <c r="D11" s="1797">
        <v>0</v>
      </c>
      <c r="E11" s="1797">
        <v>0</v>
      </c>
      <c r="F11" s="1797">
        <v>0</v>
      </c>
      <c r="G11" s="1797">
        <v>0</v>
      </c>
      <c r="H11" s="1797">
        <v>0</v>
      </c>
      <c r="I11" s="1797">
        <v>1</v>
      </c>
      <c r="J11" s="1798">
        <f t="shared" ref="J11:J17" si="0">SUM(D11:I11)</f>
        <v>1</v>
      </c>
      <c r="K11" s="1799">
        <v>2</v>
      </c>
    </row>
    <row r="12" spans="1:11" ht="12" customHeight="1">
      <c r="A12" s="1794">
        <v>3</v>
      </c>
      <c r="B12" s="1795" t="s">
        <v>2720</v>
      </c>
      <c r="C12" s="1800">
        <v>0.66700000000000004</v>
      </c>
      <c r="D12" s="1797">
        <v>0</v>
      </c>
      <c r="E12" s="1797">
        <v>0</v>
      </c>
      <c r="F12" s="1797">
        <v>0</v>
      </c>
      <c r="G12" s="1797">
        <v>0</v>
      </c>
      <c r="H12" s="1797">
        <v>2</v>
      </c>
      <c r="I12" s="1797">
        <v>15</v>
      </c>
      <c r="J12" s="1798">
        <f t="shared" si="0"/>
        <v>17</v>
      </c>
      <c r="K12" s="1799">
        <v>3</v>
      </c>
    </row>
    <row r="13" spans="1:11" ht="12" customHeight="1">
      <c r="A13" s="1794">
        <v>4</v>
      </c>
      <c r="B13" s="1795" t="s">
        <v>2720</v>
      </c>
      <c r="C13" s="1796">
        <v>0.5</v>
      </c>
      <c r="D13" s="1797">
        <v>474</v>
      </c>
      <c r="E13" s="1797">
        <v>110</v>
      </c>
      <c r="F13" s="1797">
        <v>102</v>
      </c>
      <c r="G13" s="1797">
        <v>26</v>
      </c>
      <c r="H13" s="1797">
        <v>100</v>
      </c>
      <c r="I13" s="1797">
        <v>41</v>
      </c>
      <c r="J13" s="1798">
        <f t="shared" si="0"/>
        <v>853</v>
      </c>
      <c r="K13" s="1799">
        <v>4</v>
      </c>
    </row>
    <row r="14" spans="1:11" ht="12" customHeight="1">
      <c r="A14" s="1794">
        <v>5</v>
      </c>
      <c r="B14" s="1795" t="s">
        <v>2720</v>
      </c>
      <c r="C14" s="1800">
        <v>0.33300000000000002</v>
      </c>
      <c r="D14" s="1797">
        <v>0</v>
      </c>
      <c r="E14" s="1797">
        <v>0</v>
      </c>
      <c r="F14" s="1797">
        <v>0</v>
      </c>
      <c r="G14" s="1797">
        <v>0</v>
      </c>
      <c r="H14" s="1797">
        <v>1</v>
      </c>
      <c r="I14" s="1797">
        <v>4</v>
      </c>
      <c r="J14" s="1798">
        <f t="shared" si="0"/>
        <v>5</v>
      </c>
      <c r="K14" s="1799">
        <v>5</v>
      </c>
    </row>
    <row r="15" spans="1:11" ht="12" customHeight="1">
      <c r="A15" s="1794">
        <v>6</v>
      </c>
      <c r="B15" s="1795" t="s">
        <v>2720</v>
      </c>
      <c r="C15" s="1796">
        <v>0.25</v>
      </c>
      <c r="D15" s="1797">
        <v>4</v>
      </c>
      <c r="E15" s="1797">
        <v>8</v>
      </c>
      <c r="F15" s="1797">
        <v>16</v>
      </c>
      <c r="G15" s="1797">
        <v>2</v>
      </c>
      <c r="H15" s="1797">
        <v>34</v>
      </c>
      <c r="I15" s="1797">
        <v>0</v>
      </c>
      <c r="J15" s="1798">
        <f t="shared" si="0"/>
        <v>64</v>
      </c>
      <c r="K15" s="1799">
        <v>6</v>
      </c>
    </row>
    <row r="16" spans="1:11" ht="12" customHeight="1">
      <c r="A16" s="1794">
        <v>7</v>
      </c>
      <c r="B16" s="1795" t="s">
        <v>2720</v>
      </c>
      <c r="C16" s="1796">
        <v>0.2</v>
      </c>
      <c r="D16" s="1797">
        <v>0</v>
      </c>
      <c r="E16" s="1797">
        <v>0</v>
      </c>
      <c r="F16" s="1797">
        <v>0</v>
      </c>
      <c r="G16" s="1797">
        <v>0</v>
      </c>
      <c r="H16" s="1797">
        <v>0</v>
      </c>
      <c r="I16" s="1797">
        <v>0</v>
      </c>
      <c r="J16" s="1798">
        <f t="shared" si="0"/>
        <v>0</v>
      </c>
      <c r="K16" s="1799">
        <v>7</v>
      </c>
    </row>
    <row r="17" spans="1:14" ht="12" customHeight="1">
      <c r="A17" s="1794">
        <v>8</v>
      </c>
      <c r="B17" s="1795" t="s">
        <v>2720</v>
      </c>
      <c r="C17" s="1801">
        <v>0.16700000000000001</v>
      </c>
      <c r="D17" s="1797">
        <v>0</v>
      </c>
      <c r="E17" s="1797">
        <v>0</v>
      </c>
      <c r="F17" s="1797">
        <v>0</v>
      </c>
      <c r="G17" s="1797">
        <v>0</v>
      </c>
      <c r="H17" s="1797">
        <v>0</v>
      </c>
      <c r="I17" s="1797">
        <v>0</v>
      </c>
      <c r="J17" s="1798">
        <f t="shared" si="0"/>
        <v>0</v>
      </c>
      <c r="K17" s="1799">
        <v>8</v>
      </c>
    </row>
    <row r="18" spans="1:14" ht="26.25" customHeight="1">
      <c r="A18" s="1794">
        <v>9</v>
      </c>
      <c r="B18" s="1782"/>
      <c r="C18" s="1802" t="s">
        <v>2721</v>
      </c>
      <c r="D18" s="1798">
        <f>SUM(D11:D17)</f>
        <v>478</v>
      </c>
      <c r="E18" s="1798">
        <f t="shared" ref="E18:I18" si="1">SUM(E11:E17)</f>
        <v>118</v>
      </c>
      <c r="F18" s="1798">
        <f t="shared" si="1"/>
        <v>118</v>
      </c>
      <c r="G18" s="1798">
        <f t="shared" si="1"/>
        <v>28</v>
      </c>
      <c r="H18" s="1798">
        <f t="shared" si="1"/>
        <v>137</v>
      </c>
      <c r="I18" s="1798">
        <f t="shared" si="1"/>
        <v>61</v>
      </c>
      <c r="J18" s="1798">
        <f>SUM(J11:J17)</f>
        <v>940</v>
      </c>
      <c r="K18" s="1799">
        <v>9</v>
      </c>
      <c r="N18" s="1579"/>
    </row>
    <row r="19" spans="1:14" ht="12" customHeight="1">
      <c r="A19" s="1794">
        <v>10</v>
      </c>
      <c r="B19" s="1803"/>
      <c r="C19" s="1804"/>
      <c r="D19" s="1797"/>
      <c r="E19" s="1805"/>
      <c r="F19" s="1797"/>
      <c r="G19" s="1797"/>
      <c r="H19" s="1797"/>
      <c r="I19" s="1797" t="s">
        <v>595</v>
      </c>
      <c r="J19" s="1798"/>
      <c r="K19" s="1799">
        <v>10</v>
      </c>
      <c r="N19" s="1579"/>
    </row>
    <row r="20" spans="1:14" ht="25.5" customHeight="1">
      <c r="A20" s="1794">
        <v>11</v>
      </c>
      <c r="B20" s="1803"/>
      <c r="C20" s="1804" t="s">
        <v>2722</v>
      </c>
      <c r="D20" s="1798">
        <f>D10+D18</f>
        <v>22695</v>
      </c>
      <c r="E20" s="1798">
        <f t="shared" ref="E20:J20" si="2">E10+E18</f>
        <v>4910</v>
      </c>
      <c r="F20" s="1798">
        <f t="shared" si="2"/>
        <v>410</v>
      </c>
      <c r="G20" s="1798">
        <f t="shared" si="2"/>
        <v>2198</v>
      </c>
      <c r="H20" s="1798">
        <f t="shared" si="2"/>
        <v>5045</v>
      </c>
      <c r="I20" s="1798">
        <f t="shared" si="2"/>
        <v>4468</v>
      </c>
      <c r="J20" s="1798">
        <f t="shared" si="2"/>
        <v>39726</v>
      </c>
      <c r="K20" s="1799">
        <v>11</v>
      </c>
      <c r="N20" s="1579"/>
    </row>
    <row r="21" spans="1:14" ht="12" customHeight="1">
      <c r="A21" s="1794">
        <v>12</v>
      </c>
      <c r="B21" s="1803"/>
      <c r="C21" s="1804"/>
      <c r="D21" s="1797"/>
      <c r="E21" s="1797"/>
      <c r="F21" s="1797"/>
      <c r="G21" s="1797"/>
      <c r="H21" s="1797"/>
      <c r="I21" s="1797"/>
      <c r="J21" s="1798"/>
      <c r="K21" s="1799">
        <v>12</v>
      </c>
      <c r="N21" s="1579"/>
    </row>
    <row r="22" spans="1:14" ht="12" customHeight="1">
      <c r="A22" s="1794">
        <v>13</v>
      </c>
      <c r="B22" s="1792">
        <v>2</v>
      </c>
      <c r="C22" s="1806"/>
      <c r="D22" s="1797">
        <v>4</v>
      </c>
      <c r="E22" s="1797">
        <v>0</v>
      </c>
      <c r="F22" s="1797">
        <v>0</v>
      </c>
      <c r="G22" s="1797">
        <v>0</v>
      </c>
      <c r="H22" s="1797">
        <v>5</v>
      </c>
      <c r="I22" s="1797">
        <v>0</v>
      </c>
      <c r="J22" s="1798">
        <f>SUM(D22:I22)</f>
        <v>9</v>
      </c>
      <c r="K22" s="1799">
        <v>13</v>
      </c>
    </row>
    <row r="23" spans="1:14" ht="12" customHeight="1">
      <c r="A23" s="1794">
        <v>14</v>
      </c>
      <c r="B23" s="1795">
        <v>3</v>
      </c>
      <c r="C23" s="1806"/>
      <c r="D23" s="1797">
        <v>27</v>
      </c>
      <c r="E23" s="1797">
        <v>0</v>
      </c>
      <c r="F23" s="1797">
        <v>0</v>
      </c>
      <c r="G23" s="1797">
        <v>3</v>
      </c>
      <c r="H23" s="1797">
        <v>16</v>
      </c>
      <c r="I23" s="1797">
        <v>111</v>
      </c>
      <c r="J23" s="1798">
        <f>SUM(D23:I23)</f>
        <v>157</v>
      </c>
      <c r="K23" s="1799">
        <v>14</v>
      </c>
    </row>
    <row r="24" spans="1:14" ht="12" customHeight="1">
      <c r="A24" s="1794">
        <v>15</v>
      </c>
      <c r="B24" s="1795">
        <v>4</v>
      </c>
      <c r="C24" s="1806"/>
      <c r="D24" s="1797">
        <v>32</v>
      </c>
      <c r="E24" s="1797">
        <v>0</v>
      </c>
      <c r="F24" s="1797">
        <v>0</v>
      </c>
      <c r="G24" s="1797">
        <v>0</v>
      </c>
      <c r="H24" s="1797">
        <v>2</v>
      </c>
      <c r="I24" s="1797">
        <v>0</v>
      </c>
      <c r="J24" s="1798">
        <f>SUM(D24:I24)</f>
        <v>34</v>
      </c>
      <c r="K24" s="1799">
        <v>15</v>
      </c>
    </row>
    <row r="25" spans="1:14" ht="12" customHeight="1">
      <c r="A25" s="1794">
        <v>16</v>
      </c>
      <c r="B25" s="1795">
        <v>5</v>
      </c>
      <c r="C25" s="1806"/>
      <c r="D25" s="1797">
        <v>9101</v>
      </c>
      <c r="E25" s="1797">
        <v>417</v>
      </c>
      <c r="F25" s="1797">
        <v>22</v>
      </c>
      <c r="G25" s="1797">
        <v>74</v>
      </c>
      <c r="H25" s="1797">
        <v>2555</v>
      </c>
      <c r="I25" s="1797">
        <v>419</v>
      </c>
      <c r="J25" s="1798">
        <f>SUM(D25:I25)</f>
        <v>12588</v>
      </c>
      <c r="K25" s="1799">
        <v>16</v>
      </c>
    </row>
    <row r="26" spans="1:14" ht="12" customHeight="1" thickBot="1">
      <c r="A26" s="1807">
        <v>17</v>
      </c>
      <c r="B26" s="1808"/>
      <c r="C26" s="1808"/>
      <c r="D26" s="1809"/>
      <c r="E26" s="1809"/>
      <c r="F26" s="1809"/>
      <c r="G26" s="1809"/>
      <c r="H26" s="1809"/>
      <c r="I26" s="1809"/>
      <c r="J26" s="1810"/>
      <c r="K26" s="1811">
        <v>17</v>
      </c>
    </row>
    <row r="27" spans="1:14" ht="12" customHeight="1" thickBot="1">
      <c r="A27" s="1812">
        <v>57</v>
      </c>
      <c r="B27" s="1813"/>
      <c r="C27" s="1813" t="s">
        <v>2723</v>
      </c>
      <c r="D27" s="1810">
        <f t="shared" ref="D27:J27" si="3">SUM(D20:D25)</f>
        <v>31859</v>
      </c>
      <c r="E27" s="1810">
        <f t="shared" si="3"/>
        <v>5327</v>
      </c>
      <c r="F27" s="1810">
        <f t="shared" si="3"/>
        <v>432</v>
      </c>
      <c r="G27" s="1810">
        <f t="shared" si="3"/>
        <v>2275</v>
      </c>
      <c r="H27" s="1810">
        <f t="shared" si="3"/>
        <v>7623</v>
      </c>
      <c r="I27" s="1810">
        <f t="shared" si="3"/>
        <v>4998</v>
      </c>
      <c r="J27" s="1810">
        <f t="shared" si="3"/>
        <v>52514</v>
      </c>
      <c r="K27" s="1811">
        <v>57</v>
      </c>
    </row>
    <row r="28" spans="1:14" ht="12" customHeight="1">
      <c r="A28" s="1789">
        <v>58</v>
      </c>
      <c r="B28" s="531" t="s">
        <v>2724</v>
      </c>
      <c r="C28" s="531"/>
      <c r="D28" s="1785"/>
      <c r="E28" s="1785"/>
      <c r="F28" s="1785"/>
      <c r="G28" s="1785"/>
      <c r="H28" s="1785"/>
      <c r="I28" s="1785"/>
      <c r="J28" s="1785"/>
      <c r="K28" s="1790">
        <v>58</v>
      </c>
    </row>
    <row r="29" spans="1:14" ht="12" customHeight="1">
      <c r="A29" s="1784"/>
      <c r="B29" s="531" t="s">
        <v>2725</v>
      </c>
      <c r="C29" s="531"/>
      <c r="D29" s="1786" t="s">
        <v>572</v>
      </c>
      <c r="E29" s="1786" t="s">
        <v>572</v>
      </c>
      <c r="F29" s="1786" t="s">
        <v>572</v>
      </c>
      <c r="G29" s="1786" t="s">
        <v>572</v>
      </c>
      <c r="H29" s="1786" t="s">
        <v>572</v>
      </c>
      <c r="I29" s="1786" t="s">
        <v>572</v>
      </c>
      <c r="J29" s="1786" t="s">
        <v>572</v>
      </c>
      <c r="K29" s="1788"/>
    </row>
    <row r="30" spans="1:14" ht="12" customHeight="1" thickBot="1">
      <c r="A30" s="1814"/>
      <c r="B30" s="528" t="s">
        <v>2726</v>
      </c>
      <c r="C30" s="528"/>
      <c r="D30" s="1815"/>
      <c r="E30" s="1815"/>
      <c r="F30" s="1816"/>
      <c r="G30" s="1815"/>
      <c r="H30" s="1815"/>
      <c r="I30" s="1815"/>
      <c r="J30" s="1815"/>
      <c r="K30" s="1817"/>
    </row>
    <row r="31" spans="1:14" ht="23.25" customHeight="1">
      <c r="A31" s="4096" t="s">
        <v>2727</v>
      </c>
      <c r="B31" s="4097"/>
      <c r="C31" s="4097"/>
      <c r="D31" s="4097"/>
      <c r="E31" s="4097"/>
      <c r="F31" s="4097"/>
      <c r="G31" s="4097"/>
      <c r="H31" s="4097"/>
      <c r="I31" s="4097"/>
      <c r="J31" s="4097"/>
      <c r="K31" s="4098"/>
    </row>
    <row r="32" spans="1:14" ht="15" customHeight="1">
      <c r="A32" s="534"/>
      <c r="B32" s="531"/>
      <c r="C32" s="531"/>
      <c r="D32" s="1818"/>
      <c r="E32" s="1818"/>
      <c r="F32" s="1818"/>
      <c r="G32" s="1818"/>
      <c r="H32" s="1818"/>
      <c r="I32" s="1818"/>
      <c r="J32" s="1818"/>
      <c r="K32" s="1819"/>
    </row>
    <row r="33" spans="1:13" ht="12" customHeight="1">
      <c r="A33" s="1781"/>
      <c r="B33" s="1782"/>
      <c r="C33" s="1782"/>
      <c r="D33" s="496" t="s">
        <v>2701</v>
      </c>
      <c r="E33" s="496"/>
      <c r="F33" s="496"/>
      <c r="G33" s="496"/>
      <c r="H33" s="1782"/>
      <c r="I33" s="1782"/>
      <c r="J33" s="1782"/>
      <c r="K33" s="1783"/>
    </row>
    <row r="34" spans="1:13" ht="12" customHeight="1">
      <c r="A34" s="1784"/>
      <c r="B34" s="1785"/>
      <c r="C34" s="1786" t="s">
        <v>2702</v>
      </c>
      <c r="D34" s="1787"/>
      <c r="E34" s="1787"/>
      <c r="F34" s="1787"/>
      <c r="G34" s="1787" t="s">
        <v>2703</v>
      </c>
      <c r="H34" s="1785"/>
      <c r="I34" s="1785"/>
      <c r="J34" s="1785"/>
      <c r="K34" s="1788"/>
    </row>
    <row r="35" spans="1:13" ht="12" customHeight="1">
      <c r="A35" s="1784"/>
      <c r="B35" s="1785"/>
      <c r="C35" s="1786" t="s">
        <v>2704</v>
      </c>
      <c r="D35" s="1786" t="s">
        <v>2705</v>
      </c>
      <c r="E35" s="1786" t="s">
        <v>2703</v>
      </c>
      <c r="F35" s="1786" t="s">
        <v>2703</v>
      </c>
      <c r="G35" s="1786" t="s">
        <v>2706</v>
      </c>
      <c r="H35" s="1786" t="s">
        <v>2703</v>
      </c>
      <c r="I35" s="1786" t="s">
        <v>2703</v>
      </c>
      <c r="J35" s="1785"/>
      <c r="K35" s="1788"/>
    </row>
    <row r="36" spans="1:13" ht="12" customHeight="1">
      <c r="A36" s="1789" t="s">
        <v>636</v>
      </c>
      <c r="B36" s="1786" t="s">
        <v>1339</v>
      </c>
      <c r="C36" s="1786" t="s">
        <v>2707</v>
      </c>
      <c r="D36" s="1786" t="s">
        <v>1666</v>
      </c>
      <c r="E36" s="1786" t="s">
        <v>2708</v>
      </c>
      <c r="F36" s="1786" t="s">
        <v>2709</v>
      </c>
      <c r="G36" s="1786" t="s">
        <v>2710</v>
      </c>
      <c r="H36" s="1786" t="s">
        <v>2711</v>
      </c>
      <c r="I36" s="1786" t="s">
        <v>2712</v>
      </c>
      <c r="J36" s="1786" t="s">
        <v>2713</v>
      </c>
      <c r="K36" s="1790" t="s">
        <v>636</v>
      </c>
    </row>
    <row r="37" spans="1:13" ht="12" customHeight="1">
      <c r="A37" s="1789" t="s">
        <v>639</v>
      </c>
      <c r="B37" s="1786"/>
      <c r="C37" s="1786" t="s">
        <v>2714</v>
      </c>
      <c r="D37" s="1786" t="s">
        <v>2715</v>
      </c>
      <c r="E37" s="1786" t="s">
        <v>2716</v>
      </c>
      <c r="F37" s="1786" t="s">
        <v>2717</v>
      </c>
      <c r="G37" s="1786" t="s">
        <v>2718</v>
      </c>
      <c r="H37" s="1786" t="s">
        <v>2719</v>
      </c>
      <c r="I37" s="1786" t="s">
        <v>2719</v>
      </c>
      <c r="J37" s="1786"/>
      <c r="K37" s="1790" t="s">
        <v>639</v>
      </c>
      <c r="M37" s="527"/>
    </row>
    <row r="38" spans="1:13" ht="12" customHeight="1">
      <c r="A38" s="1791"/>
      <c r="B38" s="1792" t="s">
        <v>648</v>
      </c>
      <c r="C38" s="1792" t="s">
        <v>649</v>
      </c>
      <c r="D38" s="1792" t="s">
        <v>650</v>
      </c>
      <c r="E38" s="1792" t="s">
        <v>651</v>
      </c>
      <c r="F38" s="1792" t="s">
        <v>652</v>
      </c>
      <c r="G38" s="1792" t="s">
        <v>653</v>
      </c>
      <c r="H38" s="1792" t="s">
        <v>1083</v>
      </c>
      <c r="I38" s="1792" t="s">
        <v>1084</v>
      </c>
      <c r="J38" s="1792" t="s">
        <v>1358</v>
      </c>
      <c r="K38" s="1793"/>
    </row>
    <row r="39" spans="1:13" ht="12" customHeight="1">
      <c r="A39" s="1794">
        <v>1</v>
      </c>
      <c r="B39" s="1795">
        <v>1</v>
      </c>
      <c r="C39" s="1820">
        <v>1</v>
      </c>
      <c r="D39" s="1797">
        <v>23</v>
      </c>
      <c r="E39" s="1797">
        <v>0</v>
      </c>
      <c r="F39" s="1797">
        <v>0</v>
      </c>
      <c r="G39" s="1797">
        <v>5</v>
      </c>
      <c r="H39" s="1797">
        <v>12</v>
      </c>
      <c r="I39" s="1797">
        <v>7</v>
      </c>
      <c r="J39" s="1798">
        <f>SUM(D39:I39)</f>
        <v>47</v>
      </c>
      <c r="K39" s="1799">
        <v>1</v>
      </c>
    </row>
    <row r="40" spans="1:13" ht="12" customHeight="1">
      <c r="A40" s="1794">
        <v>2</v>
      </c>
      <c r="B40" s="1795" t="s">
        <v>2720</v>
      </c>
      <c r="C40" s="1820">
        <v>0.5</v>
      </c>
      <c r="D40" s="1797">
        <v>0</v>
      </c>
      <c r="E40" s="1797">
        <v>0</v>
      </c>
      <c r="F40" s="1797">
        <v>0</v>
      </c>
      <c r="G40" s="1797">
        <v>0</v>
      </c>
      <c r="H40" s="1797">
        <v>6</v>
      </c>
      <c r="I40" s="1797">
        <v>0</v>
      </c>
      <c r="J40" s="1798">
        <f>SUM(D40:I40)</f>
        <v>6</v>
      </c>
      <c r="K40" s="1799">
        <v>2</v>
      </c>
    </row>
    <row r="41" spans="1:13" ht="12" customHeight="1">
      <c r="A41" s="1794">
        <v>3</v>
      </c>
      <c r="B41" s="1795"/>
      <c r="C41" s="1804" t="s">
        <v>2722</v>
      </c>
      <c r="D41" s="1798">
        <f>SUM(D39:D40)</f>
        <v>23</v>
      </c>
      <c r="E41" s="1798">
        <f t="shared" ref="E41:I41" si="4">SUM(E39:E40)</f>
        <v>0</v>
      </c>
      <c r="F41" s="1798">
        <f t="shared" si="4"/>
        <v>0</v>
      </c>
      <c r="G41" s="1798">
        <f t="shared" si="4"/>
        <v>5</v>
      </c>
      <c r="H41" s="1798">
        <f t="shared" si="4"/>
        <v>18</v>
      </c>
      <c r="I41" s="1798">
        <f t="shared" si="4"/>
        <v>7</v>
      </c>
      <c r="J41" s="1798">
        <f>SUM(D41:I41)</f>
        <v>53</v>
      </c>
      <c r="K41" s="1799">
        <v>3</v>
      </c>
    </row>
    <row r="42" spans="1:13" ht="12" customHeight="1">
      <c r="A42" s="1794">
        <v>4</v>
      </c>
      <c r="B42" s="1795">
        <v>2</v>
      </c>
      <c r="C42" s="1802"/>
      <c r="D42" s="1797">
        <v>4</v>
      </c>
      <c r="E42" s="1797">
        <v>0</v>
      </c>
      <c r="F42" s="1797">
        <v>0</v>
      </c>
      <c r="G42" s="1797">
        <v>0</v>
      </c>
      <c r="H42" s="1797">
        <v>5</v>
      </c>
      <c r="I42" s="1797">
        <v>0</v>
      </c>
      <c r="J42" s="1798">
        <f>SUM(D42:I42)</f>
        <v>9</v>
      </c>
      <c r="K42" s="1799">
        <v>4</v>
      </c>
    </row>
    <row r="43" spans="1:13" ht="12" customHeight="1" thickBot="1">
      <c r="A43" s="1821">
        <v>5</v>
      </c>
      <c r="B43" s="1787">
        <v>5</v>
      </c>
      <c r="C43" s="1782"/>
      <c r="D43" s="1822">
        <f>87</f>
        <v>87</v>
      </c>
      <c r="E43" s="1822">
        <f>5</f>
        <v>5</v>
      </c>
      <c r="F43" s="1822">
        <v>0</v>
      </c>
      <c r="G43" s="1822">
        <v>2</v>
      </c>
      <c r="H43" s="1822">
        <v>16</v>
      </c>
      <c r="I43" s="1822">
        <v>0</v>
      </c>
      <c r="J43" s="1823">
        <f>SUM(D43:I43)</f>
        <v>110</v>
      </c>
      <c r="K43" s="1824">
        <v>5</v>
      </c>
    </row>
    <row r="44" spans="1:13" ht="26.25" customHeight="1" thickBot="1">
      <c r="A44" s="1825">
        <v>57</v>
      </c>
      <c r="B44" s="4099" t="s">
        <v>2728</v>
      </c>
      <c r="C44" s="4100"/>
      <c r="D44" s="1826">
        <f>SUM(D41:D43)</f>
        <v>114</v>
      </c>
      <c r="E44" s="1826">
        <f t="shared" ref="E44:J44" si="5">SUM(E41:E43)</f>
        <v>5</v>
      </c>
      <c r="F44" s="1826">
        <f t="shared" si="5"/>
        <v>0</v>
      </c>
      <c r="G44" s="1826">
        <f t="shared" si="5"/>
        <v>7</v>
      </c>
      <c r="H44" s="1826">
        <f t="shared" si="5"/>
        <v>39</v>
      </c>
      <c r="I44" s="1826">
        <f t="shared" si="5"/>
        <v>7</v>
      </c>
      <c r="J44" s="1826">
        <f t="shared" si="5"/>
        <v>172</v>
      </c>
      <c r="K44" s="1827">
        <v>57</v>
      </c>
    </row>
    <row r="45" spans="1:13" ht="12" customHeight="1">
      <c r="A45" s="524"/>
      <c r="B45" s="531"/>
      <c r="C45" s="531"/>
      <c r="D45" s="531"/>
      <c r="E45" s="531"/>
      <c r="F45" s="531"/>
      <c r="G45" s="531"/>
      <c r="H45" s="531"/>
      <c r="I45" s="531"/>
      <c r="J45" s="531"/>
      <c r="K45" s="525"/>
    </row>
    <row r="46" spans="1:13" ht="12" customHeight="1">
      <c r="A46" s="524"/>
      <c r="B46" s="531"/>
      <c r="C46" s="531"/>
      <c r="D46" s="531"/>
      <c r="E46" s="531"/>
      <c r="F46" s="531"/>
      <c r="G46" s="531"/>
      <c r="H46" s="531"/>
      <c r="I46" s="531"/>
      <c r="J46" s="531"/>
      <c r="K46" s="525"/>
    </row>
    <row r="47" spans="1:13" ht="12" customHeight="1">
      <c r="A47" s="524"/>
      <c r="B47" s="531"/>
      <c r="C47" s="531"/>
      <c r="D47" s="531"/>
      <c r="E47" s="531"/>
      <c r="F47" s="531"/>
      <c r="G47" s="531"/>
      <c r="H47" s="531"/>
      <c r="I47" s="531"/>
      <c r="J47" s="531"/>
      <c r="K47" s="525"/>
    </row>
    <row r="48" spans="1:13" ht="12" customHeight="1">
      <c r="A48" s="524"/>
      <c r="B48" s="531"/>
      <c r="C48" s="531"/>
      <c r="D48" s="531"/>
      <c r="E48" s="531"/>
      <c r="F48" s="531"/>
      <c r="G48" s="531"/>
      <c r="H48" s="531"/>
      <c r="I48" s="531"/>
      <c r="J48" s="531"/>
      <c r="K48" s="525"/>
    </row>
    <row r="49" spans="1:11" ht="12" customHeight="1">
      <c r="A49" s="524"/>
      <c r="B49" s="531"/>
      <c r="C49" s="531"/>
      <c r="D49" s="531"/>
      <c r="E49" s="531"/>
      <c r="F49" s="531"/>
      <c r="G49" s="531"/>
      <c r="H49" s="531"/>
      <c r="I49" s="531"/>
      <c r="J49" s="531"/>
      <c r="K49" s="525"/>
    </row>
    <row r="50" spans="1:11" ht="12" customHeight="1">
      <c r="A50" s="524"/>
      <c r="B50" s="531"/>
      <c r="C50" s="531"/>
      <c r="D50" s="531"/>
      <c r="E50" s="531"/>
      <c r="F50" s="531"/>
      <c r="G50" s="531"/>
      <c r="H50" s="531"/>
      <c r="I50" s="531"/>
      <c r="J50" s="531"/>
      <c r="K50" s="525"/>
    </row>
    <row r="51" spans="1:11" ht="12" customHeight="1">
      <c r="A51" s="524"/>
      <c r="B51" s="531"/>
      <c r="C51" s="531"/>
      <c r="D51" s="531"/>
      <c r="E51" s="531"/>
      <c r="F51" s="531"/>
      <c r="G51" s="531"/>
      <c r="H51" s="531"/>
      <c r="I51" s="531"/>
      <c r="J51" s="531"/>
      <c r="K51" s="525"/>
    </row>
    <row r="52" spans="1:11" ht="12" customHeight="1">
      <c r="A52" s="524"/>
      <c r="B52" s="531"/>
      <c r="C52" s="531"/>
      <c r="D52" s="531"/>
      <c r="E52" s="531"/>
      <c r="F52" s="531"/>
      <c r="G52" s="531"/>
      <c r="H52" s="531"/>
      <c r="I52" s="531"/>
      <c r="J52" s="531"/>
      <c r="K52" s="525"/>
    </row>
    <row r="53" spans="1:11" ht="12" customHeight="1">
      <c r="A53" s="524"/>
      <c r="B53" s="531"/>
      <c r="C53" s="531"/>
      <c r="D53" s="531"/>
      <c r="E53" s="531"/>
      <c r="F53" s="531"/>
      <c r="G53" s="531"/>
      <c r="H53" s="531"/>
      <c r="I53" s="531"/>
      <c r="J53" s="531"/>
      <c r="K53" s="525"/>
    </row>
    <row r="54" spans="1:11" ht="12" customHeight="1">
      <c r="A54" s="524"/>
      <c r="B54" s="531"/>
      <c r="C54" s="531"/>
      <c r="D54" s="531"/>
      <c r="E54" s="531"/>
      <c r="F54" s="531"/>
      <c r="G54" s="531"/>
      <c r="H54" s="531"/>
      <c r="I54" s="531"/>
      <c r="J54" s="531"/>
      <c r="K54" s="525"/>
    </row>
    <row r="55" spans="1:11" ht="12" customHeight="1">
      <c r="A55" s="524"/>
      <c r="B55" s="531"/>
      <c r="C55" s="531"/>
      <c r="D55" s="531"/>
      <c r="E55" s="531"/>
      <c r="F55" s="531"/>
      <c r="G55" s="531"/>
      <c r="H55" s="531"/>
      <c r="I55" s="531"/>
      <c r="J55" s="531"/>
      <c r="K55" s="525"/>
    </row>
    <row r="56" spans="1:11" ht="12" customHeight="1">
      <c r="A56" s="524"/>
      <c r="B56" s="531"/>
      <c r="C56" s="531"/>
      <c r="D56" s="531"/>
      <c r="E56" s="531"/>
      <c r="F56" s="531"/>
      <c r="G56" s="531"/>
      <c r="H56" s="531"/>
      <c r="I56" s="531"/>
      <c r="J56" s="531"/>
      <c r="K56" s="525"/>
    </row>
    <row r="57" spans="1:11" ht="12" customHeight="1">
      <c r="A57" s="524"/>
      <c r="B57" s="531"/>
      <c r="C57" s="531"/>
      <c r="D57" s="531"/>
      <c r="E57" s="531"/>
      <c r="F57" s="531"/>
      <c r="G57" s="531"/>
      <c r="H57" s="531"/>
      <c r="I57" s="531"/>
      <c r="J57" s="531"/>
      <c r="K57" s="525"/>
    </row>
    <row r="58" spans="1:11" ht="12" customHeight="1">
      <c r="A58" s="524"/>
      <c r="B58" s="531"/>
      <c r="C58" s="531"/>
      <c r="D58" s="531"/>
      <c r="E58" s="531"/>
      <c r="F58" s="531"/>
      <c r="G58" s="531"/>
      <c r="H58" s="531"/>
      <c r="I58" s="531"/>
      <c r="J58" s="531"/>
      <c r="K58" s="525"/>
    </row>
    <row r="59" spans="1:11" ht="12" customHeight="1">
      <c r="A59" s="524"/>
      <c r="B59" s="531"/>
      <c r="C59" s="531"/>
      <c r="D59" s="531"/>
      <c r="E59" s="531"/>
      <c r="F59" s="531"/>
      <c r="G59" s="531"/>
      <c r="H59" s="531"/>
      <c r="I59" s="531"/>
      <c r="J59" s="531"/>
      <c r="K59" s="525"/>
    </row>
    <row r="60" spans="1:11" ht="12" customHeight="1">
      <c r="A60" s="524"/>
      <c r="B60" s="531"/>
      <c r="C60" s="531"/>
      <c r="D60" s="531"/>
      <c r="E60" s="531"/>
      <c r="F60" s="531"/>
      <c r="G60" s="531"/>
      <c r="H60" s="531"/>
      <c r="I60" s="531"/>
      <c r="J60" s="531"/>
      <c r="K60" s="525"/>
    </row>
    <row r="61" spans="1:11" ht="12" customHeight="1">
      <c r="A61" s="524"/>
      <c r="B61" s="531"/>
      <c r="C61" s="531"/>
      <c r="D61" s="531"/>
      <c r="E61" s="531"/>
      <c r="F61" s="531"/>
      <c r="G61" s="531"/>
      <c r="H61" s="531"/>
      <c r="I61" s="531"/>
      <c r="J61" s="531"/>
      <c r="K61" s="525"/>
    </row>
    <row r="62" spans="1:11" ht="12" customHeight="1">
      <c r="A62" s="1580"/>
      <c r="B62" s="528"/>
      <c r="C62" s="528"/>
      <c r="D62" s="528"/>
      <c r="E62" s="528"/>
      <c r="F62" s="528"/>
      <c r="G62" s="528"/>
      <c r="H62" s="528"/>
      <c r="I62" s="528"/>
      <c r="J62" s="528"/>
      <c r="K62" s="1581"/>
    </row>
    <row r="63" spans="1:11" ht="12" customHeight="1">
      <c r="B63" s="493"/>
      <c r="C63" s="493"/>
      <c r="D63" s="493"/>
      <c r="E63" s="493"/>
      <c r="F63" s="493"/>
      <c r="G63" s="493"/>
      <c r="H63" s="493"/>
      <c r="I63" s="493"/>
      <c r="J63" s="493"/>
      <c r="K63" s="179" t="s">
        <v>2729</v>
      </c>
    </row>
    <row r="64" spans="1:11" ht="93.7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verticalCentered="1"/>
  <pageMargins left="1" right="1" top="0.5" bottom="0.5" header="0" footer="0"/>
  <pageSetup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Zeros="0" view="pageBreakPreview" topLeftCell="A42" zoomScaleNormal="100" zoomScaleSheetLayoutView="100" workbookViewId="0">
      <selection activeCell="A42" sqref="A42"/>
    </sheetView>
  </sheetViews>
  <sheetFormatPr defaultColWidth="0" defaultRowHeight="11.25" customHeight="1" zeroHeight="1"/>
  <cols>
    <col min="1" max="1" width="3.1640625" style="2749" customWidth="1"/>
    <col min="2" max="2" width="5.5" style="610" customWidth="1"/>
    <col min="3" max="3" width="7" style="610" customWidth="1"/>
    <col min="4" max="4" width="31.1640625" style="610" customWidth="1"/>
    <col min="5" max="5" width="16" style="357" customWidth="1"/>
    <col min="6" max="6" width="14.83203125" style="357" customWidth="1"/>
    <col min="7" max="7" width="15.1640625" style="357" customWidth="1"/>
    <col min="8" max="8" width="15.83203125" style="357" customWidth="1"/>
    <col min="9" max="9" width="14.5" style="357" customWidth="1"/>
    <col min="10" max="10" width="15.1640625" style="357" customWidth="1"/>
    <col min="11" max="11" width="14.33203125" style="357" customWidth="1"/>
    <col min="12" max="12" width="14.6640625" style="610" customWidth="1"/>
    <col min="13" max="13" width="5.6640625" style="610" customWidth="1"/>
    <col min="14" max="14" width="3.1640625" style="2749" customWidth="1"/>
    <col min="15" max="17" width="9.33203125" style="610" customWidth="1"/>
    <col min="18" max="16384" width="0" style="610" hidden="1"/>
  </cols>
  <sheetData>
    <row r="1" spans="1:16" ht="21.75" customHeight="1">
      <c r="A1" s="4101" t="s">
        <v>165</v>
      </c>
      <c r="B1" s="4102" t="s">
        <v>2730</v>
      </c>
      <c r="C1" s="4103"/>
      <c r="D1" s="4103"/>
      <c r="E1" s="4103"/>
      <c r="F1" s="4103"/>
      <c r="G1" s="4103"/>
      <c r="H1" s="4103"/>
      <c r="I1" s="4103"/>
      <c r="J1" s="4103"/>
      <c r="K1" s="4103"/>
      <c r="L1" s="4103"/>
      <c r="M1" s="4104"/>
      <c r="N1" s="4105" t="s">
        <v>554</v>
      </c>
    </row>
    <row r="2" spans="1:16" ht="5.25" customHeight="1">
      <c r="A2" s="4101"/>
      <c r="B2" s="468"/>
      <c r="C2" s="660"/>
      <c r="D2" s="660"/>
      <c r="E2" s="660"/>
      <c r="F2" s="660"/>
      <c r="G2" s="660"/>
      <c r="H2" s="660"/>
      <c r="I2" s="660"/>
      <c r="J2" s="660"/>
      <c r="K2" s="660"/>
      <c r="L2" s="660"/>
      <c r="M2" s="661"/>
      <c r="N2" s="4105"/>
    </row>
    <row r="3" spans="1:16" ht="12.75" customHeight="1">
      <c r="A3" s="4101"/>
      <c r="B3" s="468"/>
      <c r="C3" s="660" t="s">
        <v>2731</v>
      </c>
      <c r="D3" s="660"/>
      <c r="E3" s="660"/>
      <c r="F3" s="660"/>
      <c r="G3" s="660"/>
      <c r="H3" s="660"/>
      <c r="I3" s="660"/>
      <c r="J3" s="660"/>
      <c r="K3" s="660"/>
      <c r="L3" s="660"/>
      <c r="M3" s="661"/>
      <c r="N3" s="4105"/>
    </row>
    <row r="4" spans="1:16" ht="12.75" customHeight="1">
      <c r="A4" s="4101"/>
      <c r="B4" s="468" t="s">
        <v>2732</v>
      </c>
      <c r="C4" s="660"/>
      <c r="D4" s="660"/>
      <c r="E4" s="660"/>
      <c r="F4" s="660"/>
      <c r="G4" s="660"/>
      <c r="H4" s="660"/>
      <c r="I4" s="660"/>
      <c r="J4" s="660"/>
      <c r="K4" s="660"/>
      <c r="L4" s="660"/>
      <c r="M4" s="661"/>
      <c r="N4" s="4105"/>
    </row>
    <row r="5" spans="1:16" ht="12.75" customHeight="1">
      <c r="A5" s="4101"/>
      <c r="B5" s="468" t="s">
        <v>2733</v>
      </c>
      <c r="C5" s="660"/>
      <c r="D5" s="660"/>
      <c r="E5" s="660"/>
      <c r="F5" s="660"/>
      <c r="G5" s="660"/>
      <c r="H5" s="660"/>
      <c r="I5" s="660"/>
      <c r="J5" s="660"/>
      <c r="K5" s="660"/>
      <c r="L5" s="660"/>
      <c r="M5" s="661"/>
      <c r="N5" s="4105"/>
    </row>
    <row r="6" spans="1:16" ht="4.5" customHeight="1">
      <c r="A6" s="4101"/>
      <c r="B6" s="468"/>
      <c r="C6" s="660"/>
      <c r="D6" s="660"/>
      <c r="E6" s="660"/>
      <c r="F6" s="660"/>
      <c r="G6" s="660"/>
      <c r="H6" s="660"/>
      <c r="I6" s="660"/>
      <c r="J6" s="660"/>
      <c r="K6" s="660"/>
      <c r="L6" s="660"/>
      <c r="M6" s="661"/>
      <c r="N6" s="4105"/>
    </row>
    <row r="7" spans="1:16" ht="12.75" customHeight="1">
      <c r="A7" s="4101"/>
      <c r="B7" s="468"/>
      <c r="C7" s="3305" t="s">
        <v>2734</v>
      </c>
      <c r="D7" s="660"/>
      <c r="E7" s="660"/>
      <c r="F7" s="660"/>
      <c r="G7" s="660"/>
      <c r="H7" s="660"/>
      <c r="I7" s="660"/>
      <c r="J7" s="660"/>
      <c r="K7" s="660"/>
      <c r="L7" s="660"/>
      <c r="M7" s="661"/>
      <c r="N7" s="4105"/>
    </row>
    <row r="8" spans="1:16" ht="6" customHeight="1">
      <c r="A8" s="4101"/>
      <c r="B8" s="464"/>
      <c r="C8" s="428"/>
      <c r="D8" s="428"/>
      <c r="E8" s="428"/>
      <c r="F8" s="428"/>
      <c r="G8" s="428"/>
      <c r="H8" s="428"/>
      <c r="I8" s="428"/>
      <c r="J8" s="428"/>
      <c r="K8" s="428"/>
      <c r="L8" s="428"/>
      <c r="M8" s="667"/>
      <c r="N8" s="4105"/>
    </row>
    <row r="9" spans="1:16" ht="12.75" customHeight="1">
      <c r="A9" s="4101"/>
      <c r="B9" s="670"/>
      <c r="C9" s="661"/>
      <c r="D9" s="661"/>
      <c r="E9" s="383" t="s">
        <v>2735</v>
      </c>
      <c r="F9" s="383"/>
      <c r="G9" s="383"/>
      <c r="H9" s="383"/>
      <c r="I9" s="383"/>
      <c r="J9" s="383"/>
      <c r="K9" s="383"/>
      <c r="L9" s="1091"/>
      <c r="M9" s="670"/>
      <c r="N9" s="4105"/>
    </row>
    <row r="10" spans="1:16" ht="12.75" customHeight="1">
      <c r="A10" s="4101"/>
      <c r="B10" s="413"/>
      <c r="C10" s="413"/>
      <c r="D10" s="413"/>
      <c r="E10" s="387"/>
      <c r="F10" s="387" t="s">
        <v>2736</v>
      </c>
      <c r="G10" s="387"/>
      <c r="H10" s="387" t="s">
        <v>2737</v>
      </c>
      <c r="I10" s="387" t="s">
        <v>2737</v>
      </c>
      <c r="J10" s="387" t="s">
        <v>1914</v>
      </c>
      <c r="K10" s="387" t="s">
        <v>2738</v>
      </c>
      <c r="L10" s="409" t="s">
        <v>2739</v>
      </c>
      <c r="M10" s="413"/>
      <c r="N10" s="4105"/>
    </row>
    <row r="11" spans="1:16" ht="12.75" customHeight="1">
      <c r="A11" s="4101"/>
      <c r="B11" s="413" t="s">
        <v>636</v>
      </c>
      <c r="C11" s="413" t="s">
        <v>778</v>
      </c>
      <c r="D11" s="413" t="s">
        <v>2740</v>
      </c>
      <c r="E11" s="371" t="s">
        <v>636</v>
      </c>
      <c r="F11" s="371" t="s">
        <v>2741</v>
      </c>
      <c r="G11" s="371" t="s">
        <v>2737</v>
      </c>
      <c r="H11" s="371" t="s">
        <v>2742</v>
      </c>
      <c r="I11" s="371" t="s">
        <v>2743</v>
      </c>
      <c r="J11" s="371" t="s">
        <v>2744</v>
      </c>
      <c r="K11" s="371" t="s">
        <v>2745</v>
      </c>
      <c r="L11" s="413" t="s">
        <v>2746</v>
      </c>
      <c r="M11" s="413" t="s">
        <v>636</v>
      </c>
      <c r="N11" s="4105"/>
    </row>
    <row r="12" spans="1:16" ht="16.5" customHeight="1">
      <c r="A12" s="4101"/>
      <c r="B12" s="413" t="s">
        <v>639</v>
      </c>
      <c r="C12" s="413" t="s">
        <v>782</v>
      </c>
      <c r="D12" s="413" t="s">
        <v>2747</v>
      </c>
      <c r="E12" s="371" t="s">
        <v>2748</v>
      </c>
      <c r="F12" s="371" t="s">
        <v>2749</v>
      </c>
      <c r="G12" s="371" t="s">
        <v>2750</v>
      </c>
      <c r="H12" s="371" t="s">
        <v>2751</v>
      </c>
      <c r="I12" s="371" t="s">
        <v>2752</v>
      </c>
      <c r="J12" s="371" t="s">
        <v>2753</v>
      </c>
      <c r="K12" s="371" t="s">
        <v>2754</v>
      </c>
      <c r="L12" s="413" t="s">
        <v>1488</v>
      </c>
      <c r="M12" s="413" t="s">
        <v>639</v>
      </c>
      <c r="N12" s="4105"/>
    </row>
    <row r="13" spans="1:16" ht="18.75" customHeight="1">
      <c r="A13" s="4101"/>
      <c r="B13" s="1103"/>
      <c r="C13" s="1103"/>
      <c r="D13" s="418" t="s">
        <v>648</v>
      </c>
      <c r="E13" s="371" t="s">
        <v>649</v>
      </c>
      <c r="F13" s="2155" t="s">
        <v>650</v>
      </c>
      <c r="G13" s="2155" t="s">
        <v>651</v>
      </c>
      <c r="H13" s="2155" t="s">
        <v>652</v>
      </c>
      <c r="I13" s="2155" t="s">
        <v>653</v>
      </c>
      <c r="J13" s="2155" t="s">
        <v>1083</v>
      </c>
      <c r="K13" s="2155" t="s">
        <v>1084</v>
      </c>
      <c r="L13" s="418" t="s">
        <v>1358</v>
      </c>
      <c r="M13" s="1103"/>
      <c r="N13" s="4105"/>
    </row>
    <row r="14" spans="1:16" ht="12.75" customHeight="1">
      <c r="B14" s="3306" t="s">
        <v>22</v>
      </c>
      <c r="C14" s="1625"/>
      <c r="D14" s="3307" t="s">
        <v>2755</v>
      </c>
      <c r="E14" s="3308">
        <v>105</v>
      </c>
      <c r="F14" s="3308">
        <v>0</v>
      </c>
      <c r="G14" s="3308">
        <v>0</v>
      </c>
      <c r="H14" s="3308">
        <v>0</v>
      </c>
      <c r="I14" s="3308">
        <v>126</v>
      </c>
      <c r="J14" s="3308">
        <f t="shared" ref="J14:J44" si="0">SUM(E14:I14)</f>
        <v>231</v>
      </c>
      <c r="K14" s="3308">
        <v>17</v>
      </c>
      <c r="L14" s="3309"/>
      <c r="M14" s="3306" t="s">
        <v>22</v>
      </c>
      <c r="N14" s="4106"/>
      <c r="O14" s="3310"/>
      <c r="P14" s="3310"/>
    </row>
    <row r="15" spans="1:16" ht="12.75" customHeight="1">
      <c r="B15" s="3306" t="s">
        <v>25</v>
      </c>
      <c r="C15" s="1625"/>
      <c r="D15" s="3307" t="s">
        <v>2756</v>
      </c>
      <c r="E15" s="3308">
        <v>592</v>
      </c>
      <c r="F15" s="3308">
        <v>0</v>
      </c>
      <c r="G15" s="3308">
        <v>0</v>
      </c>
      <c r="H15" s="3308">
        <v>0</v>
      </c>
      <c r="I15" s="3308">
        <v>67</v>
      </c>
      <c r="J15" s="3308">
        <f t="shared" si="0"/>
        <v>659</v>
      </c>
      <c r="K15" s="3308">
        <v>0</v>
      </c>
      <c r="L15" s="3309"/>
      <c r="M15" s="3306" t="s">
        <v>25</v>
      </c>
      <c r="N15" s="4106"/>
      <c r="O15" s="3310"/>
      <c r="P15" s="3310"/>
    </row>
    <row r="16" spans="1:16" ht="12.75" customHeight="1">
      <c r="B16" s="3306" t="s">
        <v>28</v>
      </c>
      <c r="C16" s="1625"/>
      <c r="D16" s="3311" t="s">
        <v>2757</v>
      </c>
      <c r="E16" s="3308">
        <v>190</v>
      </c>
      <c r="F16" s="3308">
        <v>0</v>
      </c>
      <c r="G16" s="3308">
        <v>0</v>
      </c>
      <c r="H16" s="3308">
        <v>0</v>
      </c>
      <c r="I16" s="3308">
        <v>840</v>
      </c>
      <c r="J16" s="3308">
        <f t="shared" si="0"/>
        <v>1030</v>
      </c>
      <c r="K16" s="3308">
        <v>0</v>
      </c>
      <c r="L16" s="3309"/>
      <c r="M16" s="3306" t="s">
        <v>28</v>
      </c>
      <c r="N16" s="4107"/>
      <c r="O16" s="3310"/>
      <c r="P16" s="3310"/>
    </row>
    <row r="17" spans="1:16" s="357" customFormat="1" ht="12.75" customHeight="1">
      <c r="A17" s="3312"/>
      <c r="B17" s="3313" t="s">
        <v>657</v>
      </c>
      <c r="C17" s="1631"/>
      <c r="D17" s="3314" t="s">
        <v>2758</v>
      </c>
      <c r="E17" s="3308">
        <v>23</v>
      </c>
      <c r="F17" s="3308">
        <v>0</v>
      </c>
      <c r="G17" s="3308">
        <v>0</v>
      </c>
      <c r="H17" s="3308">
        <v>0</v>
      </c>
      <c r="I17" s="3308">
        <v>23</v>
      </c>
      <c r="J17" s="3308">
        <f t="shared" si="0"/>
        <v>46</v>
      </c>
      <c r="K17" s="3308">
        <v>16</v>
      </c>
      <c r="L17" s="3315"/>
      <c r="M17" s="3313" t="s">
        <v>657</v>
      </c>
      <c r="N17" s="4107"/>
      <c r="O17" s="3316"/>
      <c r="P17" s="3316"/>
    </row>
    <row r="18" spans="1:16" s="357" customFormat="1" ht="12.75" customHeight="1">
      <c r="A18" s="3312"/>
      <c r="B18" s="3313" t="s">
        <v>31</v>
      </c>
      <c r="C18" s="1631"/>
      <c r="D18" s="3317" t="s">
        <v>2759</v>
      </c>
      <c r="E18" s="3308">
        <v>912</v>
      </c>
      <c r="F18" s="3308">
        <v>0</v>
      </c>
      <c r="G18" s="3308">
        <v>0</v>
      </c>
      <c r="H18" s="3308">
        <v>0</v>
      </c>
      <c r="I18" s="3308">
        <v>1037</v>
      </c>
      <c r="J18" s="3308">
        <f t="shared" si="0"/>
        <v>1949</v>
      </c>
      <c r="K18" s="3308">
        <v>1</v>
      </c>
      <c r="L18" s="3315"/>
      <c r="M18" s="3313" t="s">
        <v>31</v>
      </c>
      <c r="N18" s="4107"/>
      <c r="O18" s="3316"/>
      <c r="P18" s="3316"/>
    </row>
    <row r="19" spans="1:16" s="357" customFormat="1" ht="12.75" customHeight="1">
      <c r="A19" s="3312"/>
      <c r="B19" s="3313" t="s">
        <v>658</v>
      </c>
      <c r="C19" s="1631"/>
      <c r="D19" s="3317" t="s">
        <v>2760</v>
      </c>
      <c r="E19" s="3308">
        <v>804</v>
      </c>
      <c r="F19" s="3308">
        <v>0</v>
      </c>
      <c r="G19" s="3308">
        <v>0</v>
      </c>
      <c r="H19" s="3308">
        <v>0</v>
      </c>
      <c r="I19" s="3308">
        <v>537</v>
      </c>
      <c r="J19" s="3308">
        <f t="shared" si="0"/>
        <v>1341</v>
      </c>
      <c r="K19" s="3308">
        <v>2</v>
      </c>
      <c r="L19" s="3315"/>
      <c r="M19" s="3313" t="s">
        <v>658</v>
      </c>
      <c r="N19" s="4107"/>
      <c r="O19" s="3316"/>
      <c r="P19" s="3316"/>
    </row>
    <row r="20" spans="1:16" s="357" customFormat="1" ht="12.75" customHeight="1">
      <c r="A20" s="3312"/>
      <c r="B20" s="3313" t="s">
        <v>170</v>
      </c>
      <c r="C20" s="1631"/>
      <c r="D20" s="3317" t="s">
        <v>2761</v>
      </c>
      <c r="E20" s="3308">
        <v>106</v>
      </c>
      <c r="F20" s="3308">
        <v>0</v>
      </c>
      <c r="G20" s="3308">
        <v>0</v>
      </c>
      <c r="H20" s="3308">
        <v>0</v>
      </c>
      <c r="I20" s="3308">
        <v>0</v>
      </c>
      <c r="J20" s="3308">
        <f t="shared" si="0"/>
        <v>106</v>
      </c>
      <c r="K20" s="3308">
        <v>35</v>
      </c>
      <c r="L20" s="3315"/>
      <c r="M20" s="3313" t="s">
        <v>170</v>
      </c>
      <c r="N20" s="4107"/>
      <c r="O20" s="3316"/>
      <c r="P20" s="3316"/>
    </row>
    <row r="21" spans="1:16" s="357" customFormat="1" ht="12.75" customHeight="1">
      <c r="A21" s="3312"/>
      <c r="B21" s="3313" t="s">
        <v>171</v>
      </c>
      <c r="C21" s="1631"/>
      <c r="D21" s="3317" t="s">
        <v>2762</v>
      </c>
      <c r="E21" s="3308">
        <v>1150</v>
      </c>
      <c r="F21" s="3308">
        <v>0</v>
      </c>
      <c r="G21" s="3308">
        <v>0</v>
      </c>
      <c r="H21" s="3308">
        <v>3</v>
      </c>
      <c r="I21" s="3308">
        <v>393</v>
      </c>
      <c r="J21" s="3308">
        <f t="shared" si="0"/>
        <v>1546</v>
      </c>
      <c r="K21" s="3308">
        <v>5</v>
      </c>
      <c r="L21" s="3315"/>
      <c r="M21" s="3313" t="s">
        <v>171</v>
      </c>
      <c r="N21" s="4107"/>
      <c r="O21" s="3316"/>
      <c r="P21" s="3316"/>
    </row>
    <row r="22" spans="1:16" s="357" customFormat="1" ht="12.75" customHeight="1">
      <c r="A22" s="3312"/>
      <c r="B22" s="3313" t="s">
        <v>659</v>
      </c>
      <c r="C22" s="1631"/>
      <c r="D22" s="3317" t="s">
        <v>2763</v>
      </c>
      <c r="E22" s="3308">
        <v>588</v>
      </c>
      <c r="F22" s="3308">
        <v>0</v>
      </c>
      <c r="G22" s="3308">
        <v>26</v>
      </c>
      <c r="H22" s="3308">
        <v>4</v>
      </c>
      <c r="I22" s="3308">
        <v>35</v>
      </c>
      <c r="J22" s="3308">
        <f t="shared" si="0"/>
        <v>653</v>
      </c>
      <c r="K22" s="3308">
        <v>0</v>
      </c>
      <c r="L22" s="3315"/>
      <c r="M22" s="3313" t="s">
        <v>659</v>
      </c>
      <c r="N22" s="4107"/>
      <c r="O22" s="3316"/>
      <c r="P22" s="3316"/>
    </row>
    <row r="23" spans="1:16" s="357" customFormat="1" ht="12.75" customHeight="1">
      <c r="A23" s="3312"/>
      <c r="B23" s="3313" t="s">
        <v>660</v>
      </c>
      <c r="C23" s="1631"/>
      <c r="D23" s="3317" t="s">
        <v>2764</v>
      </c>
      <c r="E23" s="3308">
        <v>1142</v>
      </c>
      <c r="F23" s="3308">
        <v>0</v>
      </c>
      <c r="G23" s="3308">
        <v>0</v>
      </c>
      <c r="H23" s="3308">
        <v>0</v>
      </c>
      <c r="I23" s="3308">
        <v>445</v>
      </c>
      <c r="J23" s="3308">
        <f t="shared" si="0"/>
        <v>1587</v>
      </c>
      <c r="K23" s="3308">
        <v>0</v>
      </c>
      <c r="L23" s="3315"/>
      <c r="M23" s="3313" t="s">
        <v>660</v>
      </c>
      <c r="N23" s="4107"/>
      <c r="O23" s="3316"/>
      <c r="P23" s="3316"/>
    </row>
    <row r="24" spans="1:16" s="357" customFormat="1" ht="12.75" customHeight="1">
      <c r="A24" s="3312"/>
      <c r="B24" s="3313" t="s">
        <v>172</v>
      </c>
      <c r="C24" s="1631"/>
      <c r="D24" s="3317" t="s">
        <v>2765</v>
      </c>
      <c r="E24" s="3308">
        <v>0</v>
      </c>
      <c r="F24" s="3308">
        <v>0</v>
      </c>
      <c r="G24" s="3308">
        <v>0</v>
      </c>
      <c r="H24" s="3308">
        <v>13</v>
      </c>
      <c r="I24" s="3308">
        <v>85</v>
      </c>
      <c r="J24" s="3308">
        <f t="shared" si="0"/>
        <v>98</v>
      </c>
      <c r="K24" s="3308">
        <v>0</v>
      </c>
      <c r="L24" s="3315"/>
      <c r="M24" s="3313" t="s">
        <v>172</v>
      </c>
      <c r="N24" s="4107"/>
      <c r="O24" s="3316"/>
      <c r="P24" s="3316"/>
    </row>
    <row r="25" spans="1:16" s="357" customFormat="1" ht="12.75" customHeight="1">
      <c r="A25" s="3312"/>
      <c r="B25" s="3313" t="s">
        <v>661</v>
      </c>
      <c r="C25" s="1631"/>
      <c r="D25" s="3317" t="s">
        <v>2766</v>
      </c>
      <c r="E25" s="3308">
        <v>240</v>
      </c>
      <c r="F25" s="3308">
        <v>0</v>
      </c>
      <c r="G25" s="3308">
        <v>0</v>
      </c>
      <c r="H25" s="3308">
        <v>0</v>
      </c>
      <c r="I25" s="3308">
        <v>122</v>
      </c>
      <c r="J25" s="3308">
        <f t="shared" si="0"/>
        <v>362</v>
      </c>
      <c r="K25" s="3308">
        <v>0</v>
      </c>
      <c r="L25" s="3315"/>
      <c r="M25" s="3313" t="s">
        <v>661</v>
      </c>
      <c r="N25" s="3312"/>
      <c r="O25" s="3316"/>
      <c r="P25" s="3316"/>
    </row>
    <row r="26" spans="1:16" s="357" customFormat="1" ht="12.75" customHeight="1">
      <c r="A26" s="3312"/>
      <c r="B26" s="3313" t="s">
        <v>662</v>
      </c>
      <c r="C26" s="1631"/>
      <c r="D26" s="3317" t="s">
        <v>2767</v>
      </c>
      <c r="E26" s="3308">
        <v>0</v>
      </c>
      <c r="F26" s="3308">
        <v>4</v>
      </c>
      <c r="G26" s="3308">
        <v>0</v>
      </c>
      <c r="H26" s="3308">
        <v>0</v>
      </c>
      <c r="I26" s="3308">
        <f>65-1</f>
        <v>64</v>
      </c>
      <c r="J26" s="3308">
        <f t="shared" si="0"/>
        <v>68</v>
      </c>
      <c r="K26" s="3308">
        <v>0</v>
      </c>
      <c r="L26" s="3315"/>
      <c r="M26" s="3313" t="s">
        <v>662</v>
      </c>
      <c r="N26" s="3312"/>
      <c r="O26" s="3316"/>
      <c r="P26" s="3316"/>
    </row>
    <row r="27" spans="1:16" s="357" customFormat="1" ht="12.75" customHeight="1">
      <c r="A27" s="3312"/>
      <c r="B27" s="3313" t="s">
        <v>663</v>
      </c>
      <c r="C27" s="1631"/>
      <c r="D27" s="3317" t="s">
        <v>2768</v>
      </c>
      <c r="E27" s="3308">
        <v>1496</v>
      </c>
      <c r="F27" s="3308">
        <v>0</v>
      </c>
      <c r="G27" s="3308">
        <v>1</v>
      </c>
      <c r="H27" s="3308">
        <v>0</v>
      </c>
      <c r="I27" s="3308">
        <v>141</v>
      </c>
      <c r="J27" s="3308">
        <f t="shared" si="0"/>
        <v>1638</v>
      </c>
      <c r="K27" s="3308">
        <v>452</v>
      </c>
      <c r="L27" s="3315"/>
      <c r="M27" s="3313" t="s">
        <v>663</v>
      </c>
      <c r="N27" s="3312"/>
      <c r="O27" s="3316"/>
      <c r="P27" s="3316"/>
    </row>
    <row r="28" spans="1:16" s="357" customFormat="1" ht="12.75" customHeight="1">
      <c r="A28" s="3312"/>
      <c r="B28" s="3313" t="s">
        <v>664</v>
      </c>
      <c r="C28" s="1631"/>
      <c r="D28" s="3317" t="s">
        <v>2769</v>
      </c>
      <c r="E28" s="3308">
        <v>166</v>
      </c>
      <c r="F28" s="3308">
        <v>0</v>
      </c>
      <c r="G28" s="3308">
        <v>0</v>
      </c>
      <c r="H28" s="3308">
        <v>0</v>
      </c>
      <c r="I28" s="3308">
        <v>8</v>
      </c>
      <c r="J28" s="3308">
        <f t="shared" si="0"/>
        <v>174</v>
      </c>
      <c r="K28" s="3308">
        <v>5</v>
      </c>
      <c r="L28" s="3315"/>
      <c r="M28" s="3313" t="s">
        <v>664</v>
      </c>
      <c r="N28" s="3312"/>
      <c r="O28" s="3316"/>
      <c r="P28" s="3316"/>
    </row>
    <row r="29" spans="1:16" s="357" customFormat="1" ht="12.75" customHeight="1">
      <c r="A29" s="3312"/>
      <c r="B29" s="3313" t="s">
        <v>34</v>
      </c>
      <c r="C29" s="1631"/>
      <c r="D29" s="3317" t="s">
        <v>2770</v>
      </c>
      <c r="E29" s="3308">
        <v>1431</v>
      </c>
      <c r="F29" s="3308">
        <v>0</v>
      </c>
      <c r="G29" s="3308">
        <v>0</v>
      </c>
      <c r="H29" s="3308">
        <v>0</v>
      </c>
      <c r="I29" s="3308">
        <v>182</v>
      </c>
      <c r="J29" s="3308">
        <f t="shared" si="0"/>
        <v>1613</v>
      </c>
      <c r="K29" s="3308">
        <v>37</v>
      </c>
      <c r="L29" s="3315"/>
      <c r="M29" s="3313" t="s">
        <v>34</v>
      </c>
      <c r="N29" s="3312"/>
      <c r="O29" s="3316"/>
      <c r="P29" s="3316"/>
    </row>
    <row r="30" spans="1:16" ht="12.75" customHeight="1">
      <c r="B30" s="3306" t="s">
        <v>173</v>
      </c>
      <c r="C30" s="1625"/>
      <c r="D30" s="3307" t="s">
        <v>2771</v>
      </c>
      <c r="E30" s="3308">
        <f>2571+51</f>
        <v>2622</v>
      </c>
      <c r="F30" s="3308">
        <v>0</v>
      </c>
      <c r="G30" s="3308">
        <f>51-51</f>
        <v>0</v>
      </c>
      <c r="H30" s="3308">
        <v>0</v>
      </c>
      <c r="I30" s="3308">
        <v>3</v>
      </c>
      <c r="J30" s="3308">
        <f t="shared" si="0"/>
        <v>2625</v>
      </c>
      <c r="K30" s="3308">
        <v>99</v>
      </c>
      <c r="L30" s="3309"/>
      <c r="M30" s="3306" t="s">
        <v>173</v>
      </c>
      <c r="O30" s="3310"/>
      <c r="P30" s="3310"/>
    </row>
    <row r="31" spans="1:16" ht="12.75" customHeight="1">
      <c r="B31" s="3306" t="s">
        <v>665</v>
      </c>
      <c r="C31" s="1625"/>
      <c r="D31" s="3318" t="s">
        <v>2772</v>
      </c>
      <c r="E31" s="3308">
        <v>1485</v>
      </c>
      <c r="F31" s="3308">
        <v>0</v>
      </c>
      <c r="G31" s="3308">
        <v>0</v>
      </c>
      <c r="H31" s="3308">
        <v>0</v>
      </c>
      <c r="I31" s="3308">
        <v>0</v>
      </c>
      <c r="J31" s="3308">
        <f t="shared" si="0"/>
        <v>1485</v>
      </c>
      <c r="K31" s="3308">
        <v>72</v>
      </c>
      <c r="L31" s="3309"/>
      <c r="M31" s="3306" t="s">
        <v>665</v>
      </c>
      <c r="O31" s="3310"/>
      <c r="P31" s="3310"/>
    </row>
    <row r="32" spans="1:16" ht="12.75" customHeight="1">
      <c r="B32" s="3306" t="s">
        <v>37</v>
      </c>
      <c r="C32" s="1625"/>
      <c r="D32" s="3307" t="s">
        <v>2773</v>
      </c>
      <c r="E32" s="3308">
        <v>0</v>
      </c>
      <c r="F32" s="3308">
        <v>0</v>
      </c>
      <c r="G32" s="3308">
        <v>0</v>
      </c>
      <c r="H32" s="3308">
        <v>0</v>
      </c>
      <c r="I32" s="3308">
        <v>798</v>
      </c>
      <c r="J32" s="3308">
        <f t="shared" si="0"/>
        <v>798</v>
      </c>
      <c r="K32" s="3308">
        <v>0</v>
      </c>
      <c r="L32" s="3309"/>
      <c r="M32" s="3306" t="s">
        <v>37</v>
      </c>
      <c r="O32" s="3310"/>
      <c r="P32" s="3310"/>
    </row>
    <row r="33" spans="2:16" ht="12.75" customHeight="1">
      <c r="B33" s="3306" t="s">
        <v>40</v>
      </c>
      <c r="C33" s="1625"/>
      <c r="D33" s="3307" t="s">
        <v>2774</v>
      </c>
      <c r="E33" s="3308">
        <v>915</v>
      </c>
      <c r="F33" s="3308">
        <v>0</v>
      </c>
      <c r="G33" s="3308">
        <v>0</v>
      </c>
      <c r="H33" s="3308">
        <v>0</v>
      </c>
      <c r="I33" s="3308">
        <v>515</v>
      </c>
      <c r="J33" s="3308">
        <f t="shared" si="0"/>
        <v>1430</v>
      </c>
      <c r="K33" s="3308">
        <v>245</v>
      </c>
      <c r="L33" s="3309"/>
      <c r="M33" s="3306" t="s">
        <v>40</v>
      </c>
      <c r="O33" s="3310"/>
      <c r="P33" s="3310"/>
    </row>
    <row r="34" spans="2:16" ht="12.75" customHeight="1">
      <c r="B34" s="3306" t="s">
        <v>43</v>
      </c>
      <c r="C34" s="1625"/>
      <c r="D34" s="3307" t="s">
        <v>2775</v>
      </c>
      <c r="E34" s="3308">
        <v>1620</v>
      </c>
      <c r="F34" s="3308">
        <v>0</v>
      </c>
      <c r="G34" s="3308">
        <v>0</v>
      </c>
      <c r="H34" s="3308">
        <v>0</v>
      </c>
      <c r="I34" s="3308">
        <v>77</v>
      </c>
      <c r="J34" s="3308">
        <f t="shared" si="0"/>
        <v>1697</v>
      </c>
      <c r="K34" s="3308">
        <v>3</v>
      </c>
      <c r="L34" s="3309"/>
      <c r="M34" s="3306" t="s">
        <v>43</v>
      </c>
      <c r="O34" s="3310"/>
      <c r="P34" s="3310"/>
    </row>
    <row r="35" spans="2:16" ht="12.75" customHeight="1">
      <c r="B35" s="3306" t="s">
        <v>666</v>
      </c>
      <c r="C35" s="1625"/>
      <c r="D35" s="3307" t="s">
        <v>2776</v>
      </c>
      <c r="E35" s="3308">
        <v>957</v>
      </c>
      <c r="F35" s="3308">
        <v>0</v>
      </c>
      <c r="G35" s="3308">
        <v>0</v>
      </c>
      <c r="H35" s="3308">
        <v>0</v>
      </c>
      <c r="I35" s="3308">
        <v>330</v>
      </c>
      <c r="J35" s="3308">
        <f t="shared" si="0"/>
        <v>1287</v>
      </c>
      <c r="K35" s="3308">
        <v>0</v>
      </c>
      <c r="L35" s="3309"/>
      <c r="M35" s="3306" t="s">
        <v>666</v>
      </c>
      <c r="O35" s="3310"/>
      <c r="P35" s="3310"/>
    </row>
    <row r="36" spans="2:16" ht="12.75" customHeight="1">
      <c r="B36" s="3306" t="s">
        <v>46</v>
      </c>
      <c r="C36" s="1625"/>
      <c r="D36" s="3307" t="s">
        <v>2777</v>
      </c>
      <c r="E36" s="3308">
        <v>226</v>
      </c>
      <c r="F36" s="3308">
        <v>0</v>
      </c>
      <c r="G36" s="3308">
        <v>0</v>
      </c>
      <c r="H36" s="3308">
        <v>0</v>
      </c>
      <c r="I36" s="3308">
        <v>182</v>
      </c>
      <c r="J36" s="3308">
        <f t="shared" si="0"/>
        <v>408</v>
      </c>
      <c r="K36" s="3308">
        <v>110</v>
      </c>
      <c r="L36" s="3309"/>
      <c r="M36" s="3306" t="s">
        <v>46</v>
      </c>
      <c r="O36" s="3310"/>
      <c r="P36" s="3310"/>
    </row>
    <row r="37" spans="2:16" ht="12.75" customHeight="1">
      <c r="B37" s="3306" t="s">
        <v>667</v>
      </c>
      <c r="C37" s="1625"/>
      <c r="D37" s="3307" t="s">
        <v>2778</v>
      </c>
      <c r="E37" s="3308">
        <v>0</v>
      </c>
      <c r="F37" s="3308">
        <v>0</v>
      </c>
      <c r="G37" s="3308">
        <v>0</v>
      </c>
      <c r="H37" s="3308">
        <v>0</v>
      </c>
      <c r="I37" s="3308">
        <v>0</v>
      </c>
      <c r="J37" s="3308"/>
      <c r="K37" s="3308">
        <v>0</v>
      </c>
      <c r="L37" s="3309"/>
      <c r="M37" s="3306" t="s">
        <v>667</v>
      </c>
      <c r="O37" s="3310"/>
      <c r="P37" s="3310"/>
    </row>
    <row r="38" spans="2:16" ht="12.75" customHeight="1">
      <c r="B38" s="3306" t="s">
        <v>668</v>
      </c>
      <c r="C38" s="1625"/>
      <c r="D38" s="3307" t="s">
        <v>2779</v>
      </c>
      <c r="E38" s="3308">
        <v>872</v>
      </c>
      <c r="F38" s="3308">
        <v>0</v>
      </c>
      <c r="G38" s="3308">
        <v>0</v>
      </c>
      <c r="H38" s="3308">
        <v>2</v>
      </c>
      <c r="I38" s="3308">
        <v>33</v>
      </c>
      <c r="J38" s="3308">
        <f t="shared" si="0"/>
        <v>907</v>
      </c>
      <c r="K38" s="3308">
        <v>0</v>
      </c>
      <c r="L38" s="3309"/>
      <c r="M38" s="3306" t="s">
        <v>668</v>
      </c>
      <c r="O38" s="3310"/>
      <c r="P38" s="3310"/>
    </row>
    <row r="39" spans="2:16" ht="12.75" customHeight="1">
      <c r="B39" s="3306" t="s">
        <v>49</v>
      </c>
      <c r="C39" s="1625"/>
      <c r="D39" s="3307" t="s">
        <v>2780</v>
      </c>
      <c r="E39" s="3308">
        <v>16</v>
      </c>
      <c r="F39" s="3308">
        <v>0</v>
      </c>
      <c r="G39" s="3308">
        <v>0</v>
      </c>
      <c r="H39" s="3308">
        <v>0</v>
      </c>
      <c r="I39" s="3308">
        <v>121</v>
      </c>
      <c r="J39" s="3308">
        <f t="shared" si="0"/>
        <v>137</v>
      </c>
      <c r="K39" s="3308">
        <v>0</v>
      </c>
      <c r="L39" s="3309"/>
      <c r="M39" s="3306" t="s">
        <v>49</v>
      </c>
      <c r="O39" s="3310"/>
      <c r="P39" s="3310"/>
    </row>
    <row r="40" spans="2:16" ht="12.75" customHeight="1">
      <c r="B40" s="3306" t="s">
        <v>669</v>
      </c>
      <c r="C40" s="1625"/>
      <c r="D40" s="3307" t="s">
        <v>2781</v>
      </c>
      <c r="E40" s="3308">
        <v>2496</v>
      </c>
      <c r="F40" s="3308">
        <v>0</v>
      </c>
      <c r="G40" s="3308">
        <v>0</v>
      </c>
      <c r="H40" s="3308">
        <v>10</v>
      </c>
      <c r="I40" s="3308">
        <v>2354</v>
      </c>
      <c r="J40" s="3308">
        <f t="shared" si="0"/>
        <v>4860</v>
      </c>
      <c r="K40" s="3308">
        <v>130</v>
      </c>
      <c r="L40" s="3309"/>
      <c r="M40" s="3306" t="s">
        <v>669</v>
      </c>
      <c r="O40" s="3310"/>
      <c r="P40" s="3310"/>
    </row>
    <row r="41" spans="2:16" ht="12.75" customHeight="1">
      <c r="B41" s="3306" t="s">
        <v>670</v>
      </c>
      <c r="C41" s="1625"/>
      <c r="D41" s="3307" t="s">
        <v>2782</v>
      </c>
      <c r="E41" s="3308">
        <v>0</v>
      </c>
      <c r="F41" s="3308">
        <v>0</v>
      </c>
      <c r="G41" s="3308">
        <v>0</v>
      </c>
      <c r="H41" s="3308">
        <v>0</v>
      </c>
      <c r="I41" s="3308">
        <v>448</v>
      </c>
      <c r="J41" s="3308">
        <f t="shared" si="0"/>
        <v>448</v>
      </c>
      <c r="K41" s="3308">
        <v>0</v>
      </c>
      <c r="L41" s="3309"/>
      <c r="M41" s="3306" t="s">
        <v>670</v>
      </c>
      <c r="O41" s="3310"/>
      <c r="P41" s="3310"/>
    </row>
    <row r="42" spans="2:16" ht="12.75" customHeight="1">
      <c r="B42" s="3306" t="s">
        <v>671</v>
      </c>
      <c r="C42" s="1625"/>
      <c r="D42" s="3307" t="s">
        <v>2783</v>
      </c>
      <c r="E42" s="3308">
        <v>1337</v>
      </c>
      <c r="F42" s="3308">
        <v>0</v>
      </c>
      <c r="G42" s="3308">
        <v>0</v>
      </c>
      <c r="H42" s="3308">
        <v>0</v>
      </c>
      <c r="I42" s="3308">
        <v>126</v>
      </c>
      <c r="J42" s="3308">
        <f t="shared" si="0"/>
        <v>1463</v>
      </c>
      <c r="K42" s="3308">
        <v>89</v>
      </c>
      <c r="L42" s="3309"/>
      <c r="M42" s="3306" t="s">
        <v>671</v>
      </c>
      <c r="O42" s="3310"/>
      <c r="P42" s="3310"/>
    </row>
    <row r="43" spans="2:16" ht="12.75" customHeight="1">
      <c r="B43" s="3306" t="s">
        <v>52</v>
      </c>
      <c r="C43" s="1625"/>
      <c r="D43" s="3307" t="s">
        <v>2784</v>
      </c>
      <c r="E43" s="3308">
        <v>244</v>
      </c>
      <c r="F43" s="3308">
        <v>0</v>
      </c>
      <c r="G43" s="3308">
        <v>0</v>
      </c>
      <c r="H43" s="3308">
        <v>0</v>
      </c>
      <c r="I43" s="3308">
        <f>3+1</f>
        <v>4</v>
      </c>
      <c r="J43" s="3308">
        <f t="shared" si="0"/>
        <v>248</v>
      </c>
      <c r="K43" s="3308">
        <v>0</v>
      </c>
      <c r="L43" s="3309"/>
      <c r="M43" s="3306" t="s">
        <v>52</v>
      </c>
      <c r="O43" s="3310"/>
      <c r="P43" s="3310"/>
    </row>
    <row r="44" spans="2:16" ht="12.75" customHeight="1" thickBot="1">
      <c r="B44" s="3306" t="s">
        <v>2785</v>
      </c>
      <c r="C44" s="1625"/>
      <c r="D44" s="3307" t="s">
        <v>2786</v>
      </c>
      <c r="E44" s="3308">
        <v>960</v>
      </c>
      <c r="F44" s="3308">
        <v>0</v>
      </c>
      <c r="G44" s="3308">
        <v>0</v>
      </c>
      <c r="H44" s="3308">
        <v>0</v>
      </c>
      <c r="I44" s="3308">
        <v>5</v>
      </c>
      <c r="J44" s="3308">
        <f t="shared" si="0"/>
        <v>965</v>
      </c>
      <c r="K44" s="3308">
        <v>0</v>
      </c>
      <c r="L44" s="3309"/>
      <c r="M44" s="3306" t="s">
        <v>2785</v>
      </c>
      <c r="N44" s="4108">
        <v>75</v>
      </c>
      <c r="O44" s="3310"/>
      <c r="P44" s="3310"/>
    </row>
    <row r="45" spans="2:16" ht="12.75" customHeight="1" thickBot="1">
      <c r="B45" s="3306" t="s">
        <v>55</v>
      </c>
      <c r="C45" s="2051" t="s">
        <v>2787</v>
      </c>
      <c r="D45" s="1649"/>
      <c r="E45" s="3319">
        <f t="shared" ref="E45:L45" si="1">SUM(E14:E44)</f>
        <v>22695</v>
      </c>
      <c r="F45" s="3320">
        <f t="shared" si="1"/>
        <v>4</v>
      </c>
      <c r="G45" s="3321">
        <f t="shared" si="1"/>
        <v>27</v>
      </c>
      <c r="H45" s="3321">
        <f t="shared" si="1"/>
        <v>32</v>
      </c>
      <c r="I45" s="3321">
        <f t="shared" si="1"/>
        <v>9101</v>
      </c>
      <c r="J45" s="3321">
        <f t="shared" si="1"/>
        <v>31859</v>
      </c>
      <c r="K45" s="3322">
        <f t="shared" si="1"/>
        <v>1318</v>
      </c>
      <c r="L45" s="2046">
        <f t="shared" si="1"/>
        <v>0</v>
      </c>
      <c r="M45" s="3306" t="s">
        <v>55</v>
      </c>
      <c r="N45" s="4108"/>
      <c r="O45" s="3310"/>
      <c r="P45" s="3310"/>
    </row>
    <row r="46" spans="2:16">
      <c r="B46" s="2035"/>
    </row>
    <row r="47" spans="2:16">
      <c r="J47" s="3323"/>
    </row>
    <row r="48" spans="2:16"/>
    <row r="49" spans="2:13" s="2749" customFormat="1">
      <c r="B49" s="610"/>
      <c r="C49" s="610"/>
      <c r="D49" s="610"/>
      <c r="E49" s="357"/>
      <c r="F49" s="357"/>
      <c r="G49" s="357"/>
      <c r="H49" s="357"/>
      <c r="I49" s="357"/>
      <c r="J49" s="357"/>
      <c r="K49" s="357"/>
      <c r="L49" s="610"/>
      <c r="M49" s="610"/>
    </row>
  </sheetData>
  <autoFilter ref="A13:P45"/>
  <mergeCells count="5">
    <mergeCell ref="A1:A13"/>
    <mergeCell ref="B1:M1"/>
    <mergeCell ref="N1:N15"/>
    <mergeCell ref="N16:N24"/>
    <mergeCell ref="N44:N45"/>
  </mergeCells>
  <printOptions horizontalCentered="1" verticalCentered="1"/>
  <pageMargins left="1" right="1" top="0.5" bottom="0.5" header="0" footer="0"/>
  <pageSetup scale="5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80" zoomScaleNormal="100" workbookViewId="0">
      <selection activeCell="K5" sqref="K5"/>
    </sheetView>
  </sheetViews>
  <sheetFormatPr defaultColWidth="0" defaultRowHeight="11.25" customHeight="1"/>
  <cols>
    <col min="1" max="1" width="5.1640625" style="108" customWidth="1"/>
    <col min="2" max="2" width="3.33203125" style="108" customWidth="1"/>
    <col min="3" max="6" width="9.33203125" style="108" customWidth="1"/>
    <col min="7" max="7" width="9.1640625" style="108" customWidth="1"/>
    <col min="8" max="8" width="10.5" style="108" customWidth="1"/>
    <col min="9" max="9" width="10.33203125" style="108" customWidth="1"/>
    <col min="10" max="10" width="10.6640625" style="108" customWidth="1"/>
    <col min="11" max="11" width="8.83203125" style="108" customWidth="1"/>
    <col min="12" max="15" width="9.33203125" style="108" customWidth="1"/>
    <col min="16" max="16384" width="0" style="108" hidden="1"/>
  </cols>
  <sheetData>
    <row r="1" spans="1:12">
      <c r="A1" s="398">
        <v>76</v>
      </c>
      <c r="B1" s="455"/>
      <c r="C1" s="455"/>
      <c r="D1" s="455"/>
      <c r="E1" s="455"/>
      <c r="F1" s="455"/>
      <c r="G1" s="455"/>
      <c r="J1" s="395"/>
      <c r="L1" s="1088" t="s">
        <v>554</v>
      </c>
    </row>
    <row r="2" spans="1:12">
      <c r="A2" s="1093"/>
      <c r="B2" s="450"/>
      <c r="C2" s="450"/>
      <c r="D2" s="450"/>
      <c r="E2" s="450"/>
      <c r="F2" s="450"/>
      <c r="G2" s="450"/>
      <c r="H2" s="450"/>
      <c r="I2" s="450"/>
      <c r="J2" s="450"/>
      <c r="K2" s="450"/>
      <c r="L2" s="1094"/>
    </row>
    <row r="3" spans="1:12">
      <c r="A3" s="403" t="s">
        <v>677</v>
      </c>
      <c r="B3" s="657"/>
      <c r="C3" s="657"/>
      <c r="D3" s="657"/>
      <c r="E3" s="657"/>
      <c r="F3" s="657"/>
      <c r="G3" s="657"/>
      <c r="H3" s="657"/>
      <c r="I3" s="657"/>
      <c r="J3" s="657"/>
      <c r="K3" s="657"/>
      <c r="L3" s="658"/>
    </row>
    <row r="4" spans="1:12">
      <c r="A4" s="403"/>
      <c r="B4" s="657"/>
      <c r="C4" s="657"/>
      <c r="D4" s="657"/>
      <c r="E4" s="657"/>
      <c r="F4" s="657"/>
      <c r="G4" s="657"/>
      <c r="H4" s="657"/>
      <c r="I4" s="657"/>
      <c r="J4" s="657"/>
      <c r="K4" s="657"/>
      <c r="L4" s="658"/>
    </row>
    <row r="5" spans="1:12" ht="87.75" customHeight="1">
      <c r="A5" s="403"/>
      <c r="B5" s="657"/>
      <c r="C5" s="657"/>
      <c r="D5" s="657"/>
      <c r="E5" s="657"/>
      <c r="F5" s="657"/>
      <c r="G5" s="657"/>
      <c r="H5" s="657"/>
      <c r="I5" s="657"/>
      <c r="J5" s="657"/>
      <c r="K5" s="657"/>
      <c r="L5" s="658"/>
    </row>
    <row r="6" spans="1:12">
      <c r="A6" s="403"/>
      <c r="B6" s="657"/>
      <c r="C6" s="657"/>
      <c r="D6" s="657"/>
      <c r="F6" s="1829" t="s">
        <v>1008</v>
      </c>
      <c r="G6" s="657"/>
      <c r="H6" s="657"/>
      <c r="I6" s="657"/>
      <c r="J6" s="657"/>
      <c r="K6" s="657"/>
      <c r="L6" s="658"/>
    </row>
    <row r="7" spans="1:12" ht="25.5" customHeight="1">
      <c r="A7" s="403"/>
      <c r="B7" s="657"/>
      <c r="C7" s="657"/>
      <c r="D7" s="657"/>
      <c r="E7" s="657"/>
      <c r="F7" s="657"/>
      <c r="G7" s="657"/>
      <c r="H7" s="657"/>
      <c r="I7" s="657"/>
      <c r="J7" s="657"/>
      <c r="K7" s="657"/>
      <c r="L7" s="658"/>
    </row>
    <row r="8" spans="1:12">
      <c r="A8" s="403"/>
      <c r="B8" s="657"/>
      <c r="C8" s="657"/>
      <c r="D8" s="657"/>
      <c r="E8" s="657"/>
      <c r="F8" s="657"/>
      <c r="G8" s="657"/>
      <c r="H8" s="657"/>
      <c r="I8" s="657"/>
      <c r="J8" s="657"/>
      <c r="K8" s="657"/>
      <c r="L8" s="658"/>
    </row>
    <row r="9" spans="1:12">
      <c r="A9" s="403"/>
      <c r="B9" s="657"/>
      <c r="C9" s="657"/>
      <c r="D9" s="657"/>
      <c r="E9" s="657"/>
      <c r="F9" s="657"/>
      <c r="G9" s="657"/>
      <c r="H9" s="657"/>
      <c r="I9" s="657"/>
      <c r="J9" s="657"/>
      <c r="K9" s="657"/>
      <c r="L9" s="658"/>
    </row>
    <row r="10" spans="1:12">
      <c r="A10" s="403"/>
      <c r="B10" s="657"/>
      <c r="C10" s="657"/>
      <c r="D10" s="657"/>
      <c r="E10" s="657"/>
      <c r="F10" s="657"/>
      <c r="G10" s="657"/>
      <c r="H10" s="657"/>
      <c r="I10" s="657"/>
      <c r="J10" s="657"/>
      <c r="K10" s="657"/>
      <c r="L10" s="658"/>
    </row>
    <row r="11" spans="1:12">
      <c r="A11" s="403"/>
      <c r="B11" s="657"/>
      <c r="C11" s="657"/>
      <c r="D11" s="657"/>
      <c r="E11" s="657"/>
      <c r="F11" s="657"/>
      <c r="G11" s="657"/>
      <c r="H11" s="657"/>
      <c r="I11" s="657"/>
      <c r="J11" s="657"/>
      <c r="K11" s="657"/>
      <c r="L11" s="658"/>
    </row>
    <row r="12" spans="1:12">
      <c r="A12" s="403"/>
      <c r="B12" s="657"/>
      <c r="C12" s="657"/>
      <c r="D12" s="657"/>
      <c r="E12" s="657"/>
      <c r="F12" s="657"/>
      <c r="G12" s="657"/>
      <c r="H12" s="657"/>
      <c r="I12" s="657"/>
      <c r="J12" s="657"/>
      <c r="K12" s="657"/>
      <c r="L12" s="658"/>
    </row>
    <row r="13" spans="1:12">
      <c r="A13" s="403"/>
      <c r="B13" s="657"/>
      <c r="C13" s="657"/>
      <c r="D13" s="657"/>
      <c r="E13" s="657"/>
      <c r="F13" s="657"/>
      <c r="G13" s="657"/>
      <c r="H13" s="657"/>
      <c r="I13" s="657"/>
      <c r="J13" s="657"/>
      <c r="K13" s="657"/>
      <c r="L13" s="658"/>
    </row>
    <row r="14" spans="1:12">
      <c r="A14" s="403"/>
      <c r="B14" s="657"/>
      <c r="C14" s="657"/>
      <c r="D14" s="657"/>
      <c r="E14" s="657"/>
      <c r="F14" s="657"/>
      <c r="G14" s="657"/>
      <c r="H14" s="657"/>
      <c r="I14" s="657"/>
      <c r="J14" s="657"/>
      <c r="K14" s="657"/>
      <c r="L14" s="658"/>
    </row>
    <row r="15" spans="1:12">
      <c r="A15" s="403"/>
      <c r="B15" s="657"/>
      <c r="C15" s="657"/>
      <c r="D15" s="657"/>
      <c r="E15" s="657"/>
      <c r="F15" s="657"/>
      <c r="G15" s="657"/>
      <c r="H15" s="657"/>
      <c r="I15" s="657"/>
      <c r="J15" s="657"/>
      <c r="K15" s="657"/>
      <c r="L15" s="658"/>
    </row>
    <row r="16" spans="1:12">
      <c r="A16" s="403"/>
      <c r="B16" s="657"/>
      <c r="C16" s="657"/>
      <c r="D16" s="657"/>
      <c r="E16" s="657"/>
      <c r="F16" s="657"/>
      <c r="G16" s="657"/>
      <c r="H16" s="657"/>
      <c r="I16" s="657"/>
      <c r="J16" s="657"/>
      <c r="K16" s="657"/>
      <c r="L16" s="658"/>
    </row>
    <row r="17" spans="1:12">
      <c r="A17" s="403"/>
      <c r="B17" s="657"/>
      <c r="C17" s="657"/>
      <c r="D17" s="657"/>
      <c r="E17" s="657"/>
      <c r="F17" s="657"/>
      <c r="G17" s="657"/>
      <c r="H17" s="657"/>
      <c r="I17" s="657"/>
      <c r="J17" s="657"/>
      <c r="K17" s="657"/>
      <c r="L17" s="658"/>
    </row>
    <row r="18" spans="1:12">
      <c r="A18" s="403"/>
      <c r="B18" s="657"/>
      <c r="C18" s="657"/>
      <c r="D18" s="657"/>
      <c r="E18" s="657"/>
      <c r="F18" s="657"/>
      <c r="G18" s="657"/>
      <c r="H18" s="657"/>
      <c r="I18" s="657"/>
      <c r="J18" s="657"/>
      <c r="K18" s="657"/>
      <c r="L18" s="658"/>
    </row>
    <row r="19" spans="1:12">
      <c r="A19" s="403"/>
      <c r="B19" s="657"/>
      <c r="C19" s="657"/>
      <c r="D19" s="657"/>
      <c r="E19" s="657"/>
      <c r="F19" s="657"/>
      <c r="G19" s="657"/>
      <c r="H19" s="657"/>
      <c r="I19" s="657"/>
      <c r="J19" s="657"/>
      <c r="K19" s="657"/>
      <c r="L19" s="658"/>
    </row>
    <row r="20" spans="1:12">
      <c r="A20" s="403"/>
      <c r="B20" s="657"/>
      <c r="C20" s="657"/>
      <c r="D20" s="657"/>
      <c r="E20" s="657"/>
      <c r="F20" s="657"/>
      <c r="G20" s="657"/>
      <c r="H20" s="657"/>
      <c r="I20" s="657"/>
      <c r="J20" s="657"/>
      <c r="K20" s="657"/>
      <c r="L20" s="658"/>
    </row>
    <row r="21" spans="1:12">
      <c r="A21" s="403"/>
      <c r="B21" s="657"/>
      <c r="C21" s="657"/>
      <c r="D21" s="657"/>
      <c r="E21" s="657"/>
      <c r="F21" s="657"/>
      <c r="G21" s="657"/>
      <c r="H21" s="657"/>
      <c r="I21" s="657"/>
      <c r="J21" s="657"/>
      <c r="K21" s="657"/>
      <c r="L21" s="658"/>
    </row>
    <row r="22" spans="1:12">
      <c r="A22" s="403"/>
      <c r="B22" s="657"/>
      <c r="C22" s="657"/>
      <c r="D22" s="657"/>
      <c r="E22" s="657"/>
      <c r="F22" s="657"/>
      <c r="G22" s="657"/>
      <c r="H22" s="657"/>
      <c r="I22" s="657"/>
      <c r="J22" s="657"/>
      <c r="K22" s="657"/>
      <c r="L22" s="658"/>
    </row>
    <row r="23" spans="1:12">
      <c r="A23" s="403"/>
      <c r="B23" s="657"/>
      <c r="C23" s="657"/>
      <c r="D23" s="657"/>
      <c r="E23" s="657"/>
      <c r="F23" s="657"/>
      <c r="G23" s="657"/>
      <c r="H23" s="657"/>
      <c r="I23" s="657"/>
      <c r="J23" s="657"/>
      <c r="K23" s="657"/>
      <c r="L23" s="658"/>
    </row>
    <row r="24" spans="1:12">
      <c r="A24" s="403"/>
      <c r="B24" s="657"/>
      <c r="C24" s="657"/>
      <c r="D24" s="657"/>
      <c r="E24" s="657"/>
      <c r="F24" s="657"/>
      <c r="G24" s="657"/>
      <c r="H24" s="657"/>
      <c r="I24" s="657"/>
      <c r="J24" s="657"/>
      <c r="K24" s="657"/>
      <c r="L24" s="658"/>
    </row>
    <row r="25" spans="1:12">
      <c r="A25" s="403"/>
      <c r="B25" s="657"/>
      <c r="C25" s="657"/>
      <c r="D25" s="657"/>
      <c r="E25" s="657"/>
      <c r="F25" s="657"/>
      <c r="G25" s="657"/>
      <c r="H25" s="657"/>
      <c r="I25" s="657"/>
      <c r="J25" s="657"/>
      <c r="K25" s="657"/>
      <c r="L25" s="658"/>
    </row>
    <row r="26" spans="1:12">
      <c r="A26" s="403"/>
      <c r="B26" s="657"/>
      <c r="C26" s="657"/>
      <c r="D26" s="657"/>
      <c r="E26" s="657"/>
      <c r="F26" s="657"/>
      <c r="G26" s="657"/>
      <c r="H26" s="657"/>
      <c r="I26" s="657"/>
      <c r="J26" s="657"/>
      <c r="K26" s="657"/>
      <c r="L26" s="658"/>
    </row>
    <row r="27" spans="1:12">
      <c r="A27" s="403"/>
      <c r="B27" s="657"/>
      <c r="C27" s="657"/>
      <c r="D27" s="657"/>
      <c r="E27" s="657"/>
      <c r="F27" s="657"/>
      <c r="G27" s="657"/>
      <c r="H27" s="657"/>
      <c r="I27" s="657"/>
      <c r="J27" s="657"/>
      <c r="K27" s="657"/>
      <c r="L27" s="658"/>
    </row>
    <row r="28" spans="1:12">
      <c r="A28" s="403"/>
      <c r="B28" s="657"/>
      <c r="C28" s="657"/>
      <c r="D28" s="657"/>
      <c r="E28" s="657"/>
      <c r="F28" s="657"/>
      <c r="G28" s="657"/>
      <c r="H28" s="657"/>
      <c r="I28" s="657"/>
      <c r="J28" s="657"/>
      <c r="K28" s="657"/>
      <c r="L28" s="658"/>
    </row>
    <row r="29" spans="1:12">
      <c r="A29" s="403"/>
      <c r="B29" s="657"/>
      <c r="C29" s="657"/>
      <c r="D29" s="657"/>
      <c r="E29" s="657"/>
      <c r="F29" s="657"/>
      <c r="G29" s="657"/>
      <c r="H29" s="657"/>
      <c r="I29" s="657"/>
      <c r="J29" s="657"/>
      <c r="K29" s="657"/>
      <c r="L29" s="658"/>
    </row>
    <row r="30" spans="1:12">
      <c r="A30" s="403"/>
      <c r="B30" s="657"/>
      <c r="C30" s="657"/>
      <c r="D30" s="657"/>
      <c r="E30" s="657"/>
      <c r="F30" s="657"/>
      <c r="G30" s="657"/>
      <c r="H30" s="657"/>
      <c r="I30" s="657"/>
      <c r="J30" s="657"/>
      <c r="K30" s="657"/>
      <c r="L30" s="658"/>
    </row>
    <row r="31" spans="1:12">
      <c r="A31" s="403"/>
      <c r="B31" s="657"/>
      <c r="C31" s="657"/>
      <c r="D31" s="657"/>
      <c r="E31" s="657"/>
      <c r="F31" s="657"/>
      <c r="G31" s="657"/>
      <c r="H31" s="657"/>
      <c r="I31" s="657"/>
      <c r="J31" s="657"/>
      <c r="K31" s="657"/>
      <c r="L31" s="658"/>
    </row>
    <row r="32" spans="1:12">
      <c r="A32" s="403"/>
      <c r="B32" s="657"/>
      <c r="C32" s="657"/>
      <c r="D32" s="657"/>
      <c r="E32" s="657"/>
      <c r="F32" s="657"/>
      <c r="G32" s="657"/>
      <c r="H32" s="657"/>
      <c r="I32" s="657"/>
      <c r="J32" s="657"/>
      <c r="K32" s="657"/>
      <c r="L32" s="658"/>
    </row>
    <row r="33" spans="1:12">
      <c r="A33" s="403"/>
      <c r="B33" s="657"/>
      <c r="C33" s="657"/>
      <c r="D33" s="657"/>
      <c r="E33" s="657"/>
      <c r="F33" s="657"/>
      <c r="G33" s="657"/>
      <c r="H33" s="657"/>
      <c r="I33" s="657"/>
      <c r="J33" s="657"/>
      <c r="K33" s="657"/>
      <c r="L33" s="658"/>
    </row>
    <row r="34" spans="1:12">
      <c r="A34" s="403"/>
      <c r="B34" s="657"/>
      <c r="C34" s="657"/>
      <c r="D34" s="657"/>
      <c r="E34" s="657"/>
      <c r="F34" s="657"/>
      <c r="G34" s="657"/>
      <c r="H34" s="657"/>
      <c r="I34" s="657"/>
      <c r="J34" s="657"/>
      <c r="K34" s="657"/>
      <c r="L34" s="658"/>
    </row>
    <row r="35" spans="1:12">
      <c r="A35" s="403"/>
      <c r="B35" s="657"/>
      <c r="C35" s="657"/>
      <c r="D35" s="657"/>
      <c r="E35" s="657"/>
      <c r="F35" s="657"/>
      <c r="G35" s="657"/>
      <c r="H35" s="657"/>
      <c r="I35" s="657"/>
      <c r="J35" s="657"/>
      <c r="K35" s="657"/>
      <c r="L35" s="658"/>
    </row>
    <row r="36" spans="1:12">
      <c r="A36" s="403"/>
      <c r="B36" s="657"/>
      <c r="C36" s="657"/>
      <c r="D36" s="657"/>
      <c r="E36" s="657"/>
      <c r="F36" s="657"/>
      <c r="G36" s="657"/>
      <c r="H36" s="657"/>
      <c r="I36" s="657"/>
      <c r="J36" s="657"/>
      <c r="K36" s="657"/>
      <c r="L36" s="658"/>
    </row>
    <row r="37" spans="1:12">
      <c r="A37" s="403"/>
      <c r="B37" s="657"/>
      <c r="C37" s="657"/>
      <c r="D37" s="657"/>
      <c r="E37" s="657"/>
      <c r="F37" s="657"/>
      <c r="G37" s="657"/>
      <c r="H37" s="657"/>
      <c r="I37" s="657"/>
      <c r="J37" s="657"/>
      <c r="K37" s="657"/>
      <c r="L37" s="658"/>
    </row>
    <row r="38" spans="1:12">
      <c r="A38" s="403"/>
      <c r="B38" s="657"/>
      <c r="C38" s="657"/>
      <c r="D38" s="657"/>
      <c r="E38" s="657"/>
      <c r="F38" s="657"/>
      <c r="G38" s="657"/>
      <c r="H38" s="657"/>
      <c r="I38" s="657"/>
      <c r="J38" s="657"/>
      <c r="K38" s="657"/>
      <c r="L38" s="658"/>
    </row>
    <row r="39" spans="1:12">
      <c r="A39" s="403"/>
      <c r="B39" s="657"/>
      <c r="C39" s="657"/>
      <c r="D39" s="657"/>
      <c r="E39" s="657"/>
      <c r="F39" s="657"/>
      <c r="G39" s="657"/>
      <c r="H39" s="657"/>
      <c r="I39" s="657"/>
      <c r="J39" s="657"/>
      <c r="K39" s="657"/>
      <c r="L39" s="658"/>
    </row>
    <row r="40" spans="1:12">
      <c r="A40" s="403"/>
      <c r="B40" s="657"/>
      <c r="C40" s="657"/>
      <c r="D40" s="657"/>
      <c r="E40" s="657"/>
      <c r="F40" s="657"/>
      <c r="G40" s="657"/>
      <c r="H40" s="657"/>
      <c r="I40" s="657"/>
      <c r="J40" s="657"/>
      <c r="K40" s="657"/>
      <c r="L40" s="658"/>
    </row>
    <row r="41" spans="1:12">
      <c r="A41" s="403"/>
      <c r="B41" s="657"/>
      <c r="C41" s="657"/>
      <c r="D41" s="657"/>
      <c r="E41" s="657"/>
      <c r="F41" s="657"/>
      <c r="G41" s="657"/>
      <c r="H41" s="657"/>
      <c r="I41" s="657"/>
      <c r="J41" s="657"/>
      <c r="K41" s="657"/>
      <c r="L41" s="658"/>
    </row>
    <row r="42" spans="1:12">
      <c r="A42" s="403"/>
      <c r="B42" s="657"/>
      <c r="C42" s="657"/>
      <c r="D42" s="657"/>
      <c r="E42" s="657"/>
      <c r="F42" s="657"/>
      <c r="G42" s="657"/>
      <c r="H42" s="657"/>
      <c r="I42" s="657"/>
      <c r="J42" s="657"/>
      <c r="K42" s="657"/>
      <c r="L42" s="658"/>
    </row>
    <row r="43" spans="1:12">
      <c r="A43" s="403"/>
      <c r="B43" s="657"/>
      <c r="C43" s="657"/>
      <c r="D43" s="657"/>
      <c r="E43" s="657"/>
      <c r="F43" s="657"/>
      <c r="G43" s="657"/>
      <c r="H43" s="657"/>
      <c r="I43" s="657"/>
      <c r="J43" s="657"/>
      <c r="K43" s="657"/>
      <c r="L43" s="658"/>
    </row>
    <row r="44" spans="1:12">
      <c r="A44" s="403"/>
      <c r="B44" s="657"/>
      <c r="C44" s="657"/>
      <c r="D44" s="657"/>
      <c r="E44" s="657"/>
      <c r="F44" s="657"/>
      <c r="G44" s="657"/>
      <c r="H44" s="657"/>
      <c r="I44" s="657"/>
      <c r="J44" s="657"/>
      <c r="K44" s="657"/>
      <c r="L44" s="658"/>
    </row>
    <row r="45" spans="1:12">
      <c r="A45" s="403"/>
      <c r="B45" s="657"/>
      <c r="C45" s="657"/>
      <c r="D45" s="657"/>
      <c r="E45" s="657"/>
      <c r="F45" s="657"/>
      <c r="G45" s="657"/>
      <c r="H45" s="657"/>
      <c r="I45" s="657"/>
      <c r="J45" s="657"/>
      <c r="K45" s="657"/>
      <c r="L45" s="658"/>
    </row>
    <row r="46" spans="1:12">
      <c r="A46" s="403"/>
      <c r="B46" s="657"/>
      <c r="C46" s="657"/>
      <c r="D46" s="657"/>
      <c r="E46" s="657"/>
      <c r="F46" s="657"/>
      <c r="G46" s="657"/>
      <c r="H46" s="657"/>
      <c r="I46" s="657"/>
      <c r="J46" s="657"/>
      <c r="K46" s="657"/>
      <c r="L46" s="658"/>
    </row>
    <row r="47" spans="1:12">
      <c r="A47" s="403"/>
      <c r="B47" s="657"/>
      <c r="C47" s="657"/>
      <c r="D47" s="657"/>
      <c r="E47" s="657"/>
      <c r="F47" s="657"/>
      <c r="G47" s="657"/>
      <c r="H47" s="657"/>
      <c r="I47" s="657"/>
      <c r="J47" s="657"/>
      <c r="K47" s="657"/>
      <c r="L47" s="658"/>
    </row>
    <row r="48" spans="1:12">
      <c r="A48" s="403"/>
      <c r="B48" s="657"/>
      <c r="C48" s="657"/>
      <c r="D48" s="657"/>
      <c r="E48" s="657"/>
      <c r="F48" s="657"/>
      <c r="G48" s="657"/>
      <c r="H48" s="657"/>
      <c r="I48" s="657"/>
      <c r="J48" s="657"/>
      <c r="K48" s="657"/>
      <c r="L48" s="658"/>
    </row>
    <row r="49" spans="1:12">
      <c r="A49" s="403"/>
      <c r="B49" s="657"/>
      <c r="C49" s="657"/>
      <c r="D49" s="657"/>
      <c r="E49" s="657"/>
      <c r="F49" s="657"/>
      <c r="G49" s="657"/>
      <c r="H49" s="657"/>
      <c r="I49" s="657"/>
      <c r="J49" s="657"/>
      <c r="K49" s="657"/>
      <c r="L49" s="658"/>
    </row>
    <row r="50" spans="1:12">
      <c r="A50" s="403"/>
      <c r="B50" s="657"/>
      <c r="C50" s="657"/>
      <c r="D50" s="657"/>
      <c r="E50" s="657"/>
      <c r="F50" s="657"/>
      <c r="G50" s="657"/>
      <c r="H50" s="657"/>
      <c r="I50" s="657"/>
      <c r="J50" s="657"/>
      <c r="K50" s="657"/>
      <c r="L50" s="658"/>
    </row>
    <row r="51" spans="1:12">
      <c r="A51" s="403"/>
      <c r="B51" s="657"/>
      <c r="C51" s="657"/>
      <c r="D51" s="657"/>
      <c r="E51" s="657"/>
      <c r="F51" s="657"/>
      <c r="G51" s="657"/>
      <c r="H51" s="657"/>
      <c r="I51" s="657"/>
      <c r="J51" s="657"/>
      <c r="K51" s="657"/>
      <c r="L51" s="658"/>
    </row>
    <row r="52" spans="1:12">
      <c r="A52" s="457"/>
      <c r="B52" s="453"/>
      <c r="C52" s="453"/>
      <c r="D52" s="453"/>
      <c r="E52" s="453"/>
      <c r="F52" s="453"/>
      <c r="G52" s="453"/>
      <c r="H52" s="453"/>
      <c r="I52" s="453"/>
      <c r="J52" s="453"/>
      <c r="K52" s="453"/>
      <c r="L52" s="813"/>
    </row>
    <row r="53" spans="1:12">
      <c r="A53" s="457"/>
      <c r="B53" s="453"/>
      <c r="C53" s="453"/>
      <c r="D53" s="453"/>
      <c r="E53" s="453"/>
      <c r="F53" s="453"/>
      <c r="G53" s="453"/>
      <c r="H53" s="453"/>
      <c r="I53" s="453"/>
      <c r="J53" s="453"/>
      <c r="K53" s="453"/>
      <c r="L53" s="813"/>
    </row>
    <row r="54" spans="1:12">
      <c r="A54" s="457"/>
      <c r="B54" s="453"/>
      <c r="C54" s="453"/>
      <c r="D54" s="453"/>
      <c r="E54" s="453"/>
      <c r="F54" s="453"/>
      <c r="G54" s="453"/>
      <c r="H54" s="453"/>
      <c r="I54" s="453"/>
      <c r="J54" s="453"/>
      <c r="K54" s="453"/>
      <c r="L54" s="813"/>
    </row>
    <row r="55" spans="1:12">
      <c r="A55" s="457"/>
      <c r="B55" s="453"/>
      <c r="C55" s="453"/>
      <c r="D55" s="453"/>
      <c r="E55" s="453"/>
      <c r="F55" s="453"/>
      <c r="G55" s="453"/>
      <c r="H55" s="453"/>
      <c r="I55" s="453"/>
      <c r="J55" s="453"/>
      <c r="K55" s="453"/>
      <c r="L55" s="813"/>
    </row>
    <row r="56" spans="1:12">
      <c r="A56" s="457"/>
      <c r="B56" s="453"/>
      <c r="C56" s="453"/>
      <c r="D56" s="453"/>
      <c r="E56" s="453"/>
      <c r="F56" s="453"/>
      <c r="G56" s="453"/>
      <c r="H56" s="453"/>
      <c r="I56" s="453"/>
      <c r="J56" s="453"/>
      <c r="K56" s="453"/>
      <c r="L56" s="813"/>
    </row>
    <row r="57" spans="1:12">
      <c r="A57" s="457"/>
      <c r="B57" s="453"/>
      <c r="C57" s="453"/>
      <c r="D57" s="453"/>
      <c r="E57" s="453"/>
      <c r="F57" s="453"/>
      <c r="G57" s="453"/>
      <c r="H57" s="453"/>
      <c r="I57" s="453"/>
      <c r="J57" s="453"/>
      <c r="K57" s="453"/>
      <c r="L57" s="813"/>
    </row>
    <row r="58" spans="1:12">
      <c r="A58" s="457"/>
      <c r="B58" s="453"/>
      <c r="C58" s="453"/>
      <c r="D58" s="453"/>
      <c r="E58" s="453"/>
      <c r="F58" s="453"/>
      <c r="G58" s="453"/>
      <c r="H58" s="453"/>
      <c r="I58" s="453"/>
      <c r="J58" s="453"/>
      <c r="K58" s="453"/>
      <c r="L58" s="813"/>
    </row>
    <row r="59" spans="1:12">
      <c r="A59" s="457"/>
      <c r="B59" s="453"/>
      <c r="C59" s="453"/>
      <c r="D59" s="453"/>
      <c r="E59" s="453"/>
      <c r="F59" s="453"/>
      <c r="G59" s="453"/>
      <c r="H59" s="453"/>
      <c r="I59" s="453"/>
      <c r="J59" s="453"/>
      <c r="K59" s="453"/>
      <c r="L59" s="813"/>
    </row>
    <row r="60" spans="1:12">
      <c r="A60" s="817"/>
      <c r="B60" s="408"/>
      <c r="C60" s="408"/>
      <c r="D60" s="408"/>
      <c r="E60" s="408"/>
      <c r="F60" s="408"/>
      <c r="G60" s="408"/>
      <c r="H60" s="408"/>
      <c r="I60" s="408"/>
      <c r="J60" s="408"/>
      <c r="K60" s="408"/>
      <c r="L60" s="818"/>
    </row>
    <row r="61" spans="1:12">
      <c r="A61" s="453"/>
      <c r="B61" s="453"/>
      <c r="C61" s="453"/>
      <c r="D61" s="453"/>
      <c r="E61" s="453"/>
      <c r="F61" s="453"/>
      <c r="G61" s="453"/>
      <c r="H61" s="453"/>
      <c r="I61" s="453"/>
      <c r="J61" s="453"/>
      <c r="K61" s="453"/>
      <c r="L61" s="456" t="s">
        <v>2788</v>
      </c>
    </row>
  </sheetData>
  <printOptions horizontalCentered="1" verticalCentered="1"/>
  <pageMargins left="1" right="1" top="0.5" bottom="0.5" header="0" footer="0"/>
  <pageSetup scale="8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60" zoomScaleNormal="100" workbookViewId="0">
      <selection activeCell="F12" sqref="F12"/>
    </sheetView>
  </sheetViews>
  <sheetFormatPr defaultColWidth="0" defaultRowHeight="11.25" customHeight="1" zeroHeight="1"/>
  <cols>
    <col min="1" max="1" width="3" style="108" customWidth="1"/>
    <col min="2" max="2" width="2.83203125" style="108" customWidth="1"/>
    <col min="3" max="3" width="69.6640625" style="108" customWidth="1"/>
    <col min="4" max="4" width="5" style="108" customWidth="1"/>
    <col min="5" max="5" width="3.33203125" style="108" customWidth="1"/>
    <col min="6" max="6" width="29.5" style="108" customWidth="1"/>
    <col min="7" max="7" width="45.1640625" style="108" customWidth="1"/>
    <col min="8" max="8" width="3.33203125" style="108" customWidth="1"/>
    <col min="9" max="11" width="9.33203125" style="108" customWidth="1"/>
    <col min="12" max="16384" width="0" style="108" hidden="1"/>
  </cols>
  <sheetData>
    <row r="1" spans="1:8" ht="11.25" customHeight="1">
      <c r="A1" s="4076" t="s">
        <v>165</v>
      </c>
      <c r="B1" s="145"/>
      <c r="C1" s="111" t="s">
        <v>466</v>
      </c>
      <c r="D1" s="111"/>
      <c r="E1" s="111"/>
      <c r="F1" s="111"/>
      <c r="G1" s="146"/>
      <c r="H1" s="4110" t="s">
        <v>2789</v>
      </c>
    </row>
    <row r="2" spans="1:8" ht="11.25" customHeight="1">
      <c r="A2" s="4109"/>
      <c r="B2" s="109"/>
      <c r="C2" s="114"/>
      <c r="D2" s="114"/>
      <c r="E2" s="114"/>
      <c r="F2" s="114"/>
      <c r="G2" s="115"/>
      <c r="H2" s="4110"/>
    </row>
    <row r="3" spans="1:8" ht="11.25" customHeight="1">
      <c r="A3" s="4109"/>
      <c r="B3" s="109"/>
      <c r="C3" s="114" t="s">
        <v>467</v>
      </c>
      <c r="D3" s="114"/>
      <c r="E3" s="114"/>
      <c r="F3" s="114"/>
      <c r="G3" s="115"/>
      <c r="H3" s="4110"/>
    </row>
    <row r="4" spans="1:8" ht="11.25" customHeight="1">
      <c r="A4" s="4109"/>
      <c r="B4" s="109"/>
      <c r="C4" s="114"/>
      <c r="D4" s="114"/>
      <c r="E4" s="114"/>
      <c r="F4" s="114"/>
      <c r="G4" s="115"/>
      <c r="H4" s="4110"/>
    </row>
    <row r="5" spans="1:8" ht="11.25" customHeight="1">
      <c r="A5" s="4109"/>
      <c r="B5" s="113" t="s">
        <v>384</v>
      </c>
      <c r="C5" s="114" t="s">
        <v>468</v>
      </c>
      <c r="D5" s="114"/>
      <c r="E5" s="119" t="s">
        <v>390</v>
      </c>
      <c r="F5" s="114" t="s">
        <v>469</v>
      </c>
      <c r="G5" s="115"/>
      <c r="H5" s="4110"/>
    </row>
    <row r="6" spans="1:8" ht="11.25" customHeight="1">
      <c r="A6" s="4109"/>
      <c r="B6" s="109" t="s">
        <v>470</v>
      </c>
      <c r="C6" s="114"/>
      <c r="D6" s="114"/>
      <c r="E6" s="114" t="s">
        <v>471</v>
      </c>
      <c r="F6" s="114"/>
      <c r="G6" s="115"/>
      <c r="H6" s="4110"/>
    </row>
    <row r="7" spans="1:8" ht="11.25" customHeight="1">
      <c r="A7" s="4109"/>
      <c r="B7" s="109"/>
      <c r="C7" s="114"/>
      <c r="D7" s="114"/>
      <c r="E7" s="114" t="s">
        <v>472</v>
      </c>
      <c r="F7" s="114"/>
      <c r="G7" s="115"/>
      <c r="H7" s="4110"/>
    </row>
    <row r="8" spans="1:8" ht="11.25" customHeight="1">
      <c r="A8" s="4109"/>
      <c r="B8" s="113" t="s">
        <v>385</v>
      </c>
      <c r="C8" s="114" t="s">
        <v>473</v>
      </c>
      <c r="D8" s="114"/>
      <c r="E8" s="114" t="s">
        <v>474</v>
      </c>
      <c r="F8" s="114"/>
      <c r="G8" s="115"/>
      <c r="H8" s="4110"/>
    </row>
    <row r="9" spans="1:8" ht="11.25" customHeight="1">
      <c r="A9" s="4109"/>
      <c r="B9" s="109" t="s">
        <v>475</v>
      </c>
      <c r="C9" s="114"/>
      <c r="D9" s="114"/>
      <c r="E9" s="114" t="s">
        <v>476</v>
      </c>
      <c r="F9" s="114"/>
      <c r="G9" s="115"/>
      <c r="H9" s="4110"/>
    </row>
    <row r="10" spans="1:8" ht="11.25" customHeight="1">
      <c r="A10" s="4109"/>
      <c r="B10" s="109" t="s">
        <v>477</v>
      </c>
      <c r="C10" s="114"/>
      <c r="D10" s="114"/>
      <c r="E10" s="114" t="s">
        <v>478</v>
      </c>
      <c r="F10" s="114"/>
      <c r="G10" s="115"/>
      <c r="H10" s="4110"/>
    </row>
    <row r="11" spans="1:8" ht="11.25" customHeight="1">
      <c r="A11" s="118"/>
      <c r="B11" s="109"/>
      <c r="C11" s="114"/>
      <c r="D11" s="114"/>
      <c r="E11" s="114"/>
      <c r="F11" s="114"/>
      <c r="G11" s="115"/>
      <c r="H11" s="4110"/>
    </row>
    <row r="12" spans="1:8" ht="11.25" customHeight="1">
      <c r="A12" s="118"/>
      <c r="B12" s="113" t="s">
        <v>386</v>
      </c>
      <c r="C12" s="114" t="s">
        <v>479</v>
      </c>
      <c r="D12" s="114"/>
      <c r="E12" s="119" t="s">
        <v>391</v>
      </c>
      <c r="F12" s="114" t="s">
        <v>480</v>
      </c>
      <c r="G12" s="112"/>
      <c r="H12" s="4110"/>
    </row>
    <row r="13" spans="1:8" ht="11.25" customHeight="1">
      <c r="A13" s="118"/>
      <c r="B13" s="109" t="s">
        <v>481</v>
      </c>
      <c r="C13" s="114"/>
      <c r="D13" s="114"/>
      <c r="E13" s="114" t="s">
        <v>482</v>
      </c>
      <c r="F13" s="114"/>
      <c r="G13" s="115"/>
      <c r="H13" s="4110"/>
    </row>
    <row r="14" spans="1:8" ht="11.25" customHeight="1">
      <c r="A14" s="118"/>
      <c r="B14" s="109" t="s">
        <v>483</v>
      </c>
      <c r="C14" s="114"/>
      <c r="D14" s="114"/>
      <c r="E14" s="114" t="s">
        <v>484</v>
      </c>
      <c r="F14" s="114"/>
      <c r="G14" s="115"/>
      <c r="H14" s="118"/>
    </row>
    <row r="15" spans="1:8" ht="11.25" customHeight="1">
      <c r="A15" s="118"/>
      <c r="B15" s="109" t="s">
        <v>485</v>
      </c>
      <c r="C15" s="114"/>
      <c r="D15" s="114"/>
      <c r="E15" s="114"/>
      <c r="F15" s="114"/>
      <c r="G15" s="115"/>
      <c r="H15" s="118"/>
    </row>
    <row r="16" spans="1:8" ht="11.25" customHeight="1">
      <c r="A16" s="118"/>
      <c r="B16" s="109"/>
      <c r="C16" s="114"/>
      <c r="D16" s="114"/>
      <c r="E16" s="119" t="s">
        <v>392</v>
      </c>
      <c r="F16" s="114" t="s">
        <v>486</v>
      </c>
      <c r="G16" s="112"/>
      <c r="H16" s="118"/>
    </row>
    <row r="17" spans="1:8" ht="11.25" customHeight="1">
      <c r="A17" s="118"/>
      <c r="B17" s="113" t="s">
        <v>387</v>
      </c>
      <c r="C17" s="114" t="s">
        <v>487</v>
      </c>
      <c r="D17" s="114"/>
      <c r="E17" s="114"/>
      <c r="F17" s="114"/>
      <c r="G17" s="115"/>
      <c r="H17" s="118"/>
    </row>
    <row r="18" spans="1:8" ht="11.25" customHeight="1">
      <c r="A18" s="118"/>
      <c r="B18" s="109" t="s">
        <v>488</v>
      </c>
      <c r="C18" s="114"/>
      <c r="D18" s="114"/>
      <c r="E18" s="114"/>
      <c r="F18" s="114" t="s">
        <v>489</v>
      </c>
      <c r="G18" s="115" t="s">
        <v>490</v>
      </c>
      <c r="H18" s="118"/>
    </row>
    <row r="19" spans="1:8" ht="11.25" customHeight="1">
      <c r="A19" s="118"/>
      <c r="B19" s="109" t="s">
        <v>491</v>
      </c>
      <c r="C19" s="114"/>
      <c r="D19" s="114"/>
      <c r="E19" s="114"/>
      <c r="F19" s="114"/>
      <c r="G19" s="115"/>
      <c r="H19" s="118"/>
    </row>
    <row r="20" spans="1:8" ht="11.25" customHeight="1">
      <c r="A20" s="118"/>
      <c r="B20" s="109" t="s">
        <v>492</v>
      </c>
      <c r="C20" s="114"/>
      <c r="D20" s="114"/>
      <c r="E20" s="114"/>
      <c r="F20" s="114" t="s">
        <v>433</v>
      </c>
      <c r="G20" s="115" t="s">
        <v>493</v>
      </c>
    </row>
    <row r="21" spans="1:8" ht="11.25" customHeight="1">
      <c r="A21" s="118"/>
      <c r="B21" s="109" t="s">
        <v>494</v>
      </c>
      <c r="C21" s="114"/>
      <c r="D21" s="114"/>
      <c r="E21" s="114"/>
      <c r="F21" s="114" t="s">
        <v>435</v>
      </c>
      <c r="G21" s="115" t="s">
        <v>495</v>
      </c>
      <c r="H21" s="118"/>
    </row>
    <row r="22" spans="1:8" ht="11.25" customHeight="1">
      <c r="A22" s="118"/>
      <c r="B22" s="109" t="s">
        <v>496</v>
      </c>
      <c r="C22" s="114"/>
      <c r="D22" s="114"/>
      <c r="E22" s="114"/>
      <c r="F22" s="114" t="s">
        <v>437</v>
      </c>
      <c r="G22" s="115" t="s">
        <v>497</v>
      </c>
      <c r="H22" s="118"/>
    </row>
    <row r="23" spans="1:8" ht="11.25" customHeight="1">
      <c r="A23" s="118"/>
      <c r="B23" s="109"/>
      <c r="C23" s="114"/>
      <c r="D23" s="114"/>
      <c r="E23" s="114"/>
      <c r="F23" s="114" t="s">
        <v>441</v>
      </c>
      <c r="G23" s="115" t="s">
        <v>498</v>
      </c>
      <c r="H23" s="118"/>
    </row>
    <row r="24" spans="1:8" ht="11.25" customHeight="1">
      <c r="A24" s="118"/>
      <c r="B24" s="113" t="s">
        <v>388</v>
      </c>
      <c r="C24" s="114" t="s">
        <v>499</v>
      </c>
      <c r="D24" s="114"/>
      <c r="E24" s="114"/>
      <c r="F24" s="114" t="s">
        <v>445</v>
      </c>
      <c r="G24" s="115" t="s">
        <v>500</v>
      </c>
      <c r="H24" s="118"/>
    </row>
    <row r="25" spans="1:8" ht="11.25" customHeight="1">
      <c r="A25" s="118"/>
      <c r="B25" s="109" t="s">
        <v>501</v>
      </c>
      <c r="C25" s="114"/>
      <c r="D25" s="114"/>
      <c r="E25" s="114"/>
      <c r="F25" s="114" t="s">
        <v>449</v>
      </c>
      <c r="G25" s="115" t="s">
        <v>502</v>
      </c>
    </row>
    <row r="26" spans="1:8" ht="11.25" customHeight="1">
      <c r="A26" s="118"/>
      <c r="B26" s="109" t="s">
        <v>503</v>
      </c>
      <c r="C26" s="114"/>
      <c r="D26" s="114"/>
      <c r="E26" s="114"/>
      <c r="F26" s="114"/>
      <c r="G26" s="115"/>
      <c r="H26" s="118"/>
    </row>
    <row r="27" spans="1:8" ht="11.25" customHeight="1">
      <c r="B27" s="109"/>
      <c r="C27" s="114"/>
      <c r="D27" s="114"/>
      <c r="E27" s="114"/>
      <c r="F27" s="114" t="s">
        <v>504</v>
      </c>
      <c r="G27" s="115"/>
      <c r="H27" s="118"/>
    </row>
    <row r="28" spans="1:8" ht="11.25" customHeight="1">
      <c r="B28" s="113" t="s">
        <v>389</v>
      </c>
      <c r="C28" s="114" t="s">
        <v>505</v>
      </c>
      <c r="D28" s="114"/>
      <c r="E28" s="114"/>
      <c r="F28" s="114"/>
      <c r="G28" s="115"/>
      <c r="H28" s="118"/>
    </row>
    <row r="29" spans="1:8" ht="11.25" customHeight="1">
      <c r="B29" s="109" t="s">
        <v>506</v>
      </c>
      <c r="C29" s="114"/>
      <c r="D29" s="114"/>
      <c r="E29" s="114"/>
      <c r="F29" s="114" t="s">
        <v>507</v>
      </c>
      <c r="G29" s="115"/>
      <c r="H29" s="118"/>
    </row>
    <row r="30" spans="1:8" ht="11.25" customHeight="1">
      <c r="B30" s="109" t="s">
        <v>508</v>
      </c>
      <c r="C30" s="114"/>
      <c r="D30" s="114"/>
      <c r="E30" s="114" t="s">
        <v>509</v>
      </c>
      <c r="F30" s="114"/>
      <c r="G30" s="115"/>
    </row>
    <row r="31" spans="1:8" ht="11.25" customHeight="1">
      <c r="B31" s="109" t="s">
        <v>510</v>
      </c>
      <c r="C31" s="114"/>
      <c r="D31" s="114"/>
      <c r="E31" s="114"/>
      <c r="F31" s="114"/>
      <c r="G31" s="115"/>
    </row>
    <row r="32" spans="1:8" ht="11.25" customHeight="1">
      <c r="B32" s="109" t="s">
        <v>511</v>
      </c>
      <c r="C32" s="114"/>
      <c r="D32" s="114"/>
      <c r="E32" s="114"/>
      <c r="F32" s="114"/>
      <c r="G32" s="115"/>
    </row>
    <row r="33" spans="2:8" ht="11.25" customHeight="1">
      <c r="B33" s="109" t="s">
        <v>512</v>
      </c>
      <c r="C33" s="114"/>
      <c r="D33" s="114"/>
      <c r="E33" s="114"/>
      <c r="F33" s="114"/>
      <c r="G33" s="115"/>
    </row>
    <row r="34" spans="2:8" ht="11.25" customHeight="1">
      <c r="B34" s="109" t="s">
        <v>513</v>
      </c>
      <c r="C34" s="114"/>
      <c r="D34" s="114"/>
      <c r="E34" s="114"/>
      <c r="F34" s="114"/>
      <c r="G34" s="115"/>
    </row>
    <row r="35" spans="2:8" ht="11.25" customHeight="1">
      <c r="B35" s="109" t="s">
        <v>514</v>
      </c>
      <c r="C35" s="114"/>
      <c r="D35" s="114"/>
      <c r="E35" s="114"/>
      <c r="F35" s="114"/>
      <c r="G35" s="115"/>
    </row>
    <row r="36" spans="2:8" ht="11.25" customHeight="1">
      <c r="B36" s="109" t="s">
        <v>515</v>
      </c>
      <c r="C36" s="114"/>
      <c r="D36" s="114"/>
      <c r="E36" s="114"/>
      <c r="F36" s="114"/>
      <c r="G36" s="115"/>
    </row>
    <row r="37" spans="2:8" ht="11.25" customHeight="1">
      <c r="B37" s="109" t="s">
        <v>516</v>
      </c>
      <c r="C37" s="114"/>
      <c r="D37" s="114"/>
      <c r="E37" s="114"/>
      <c r="F37" s="114"/>
      <c r="G37" s="115"/>
    </row>
    <row r="38" spans="2:8" ht="11.25" customHeight="1">
      <c r="B38" s="109" t="s">
        <v>517</v>
      </c>
      <c r="C38" s="114"/>
      <c r="D38" s="114"/>
      <c r="E38" s="114"/>
      <c r="F38" s="114"/>
      <c r="G38" s="115"/>
    </row>
    <row r="39" spans="2:8" ht="11.25" customHeight="1">
      <c r="B39" s="109" t="s">
        <v>518</v>
      </c>
      <c r="C39" s="114"/>
      <c r="D39" s="114"/>
      <c r="E39" s="114"/>
      <c r="F39" s="114"/>
      <c r="G39" s="115"/>
    </row>
    <row r="40" spans="2:8" ht="11.25" customHeight="1">
      <c r="B40" s="109"/>
      <c r="C40" s="114"/>
      <c r="D40" s="114"/>
      <c r="E40" s="114"/>
      <c r="F40" s="114"/>
      <c r="G40" s="115"/>
    </row>
    <row r="41" spans="2:8" ht="11.25" customHeight="1">
      <c r="B41" s="109"/>
      <c r="C41" s="114"/>
      <c r="D41" s="114"/>
      <c r="E41" s="114"/>
      <c r="F41" s="114"/>
      <c r="G41" s="115"/>
    </row>
    <row r="42" spans="2:8" ht="11.25" customHeight="1">
      <c r="B42" s="109"/>
      <c r="C42" s="114"/>
      <c r="D42" s="114"/>
      <c r="E42" s="114"/>
      <c r="F42" s="114"/>
      <c r="G42" s="115"/>
    </row>
    <row r="43" spans="2:8" ht="11.25" customHeight="1">
      <c r="B43" s="109"/>
      <c r="C43" s="114"/>
      <c r="D43" s="114"/>
      <c r="E43" s="114"/>
      <c r="F43" s="114"/>
      <c r="G43" s="115"/>
      <c r="H43" s="118"/>
    </row>
    <row r="44" spans="2:8" ht="11.25" customHeight="1">
      <c r="B44" s="109"/>
      <c r="C44" s="114"/>
      <c r="D44" s="114"/>
      <c r="E44" s="114"/>
      <c r="F44" s="114"/>
      <c r="G44" s="115"/>
      <c r="H44" s="4111">
        <v>77</v>
      </c>
    </row>
    <row r="45" spans="2:8" ht="11.25" customHeight="1">
      <c r="B45" s="144" t="s">
        <v>465</v>
      </c>
      <c r="C45" s="116"/>
      <c r="D45" s="116"/>
      <c r="E45" s="116"/>
      <c r="F45" s="116"/>
      <c r="G45" s="117"/>
      <c r="H45" s="4111"/>
    </row>
    <row r="46" spans="2:8"/>
    <row r="47" spans="2:8"/>
    <row r="48" spans="2:8"/>
  </sheetData>
  <mergeCells count="3">
    <mergeCell ref="A1:A10"/>
    <mergeCell ref="H1:H13"/>
    <mergeCell ref="H44:H45"/>
  </mergeCells>
  <printOptions horizontalCentered="1" verticalCentered="1"/>
  <pageMargins left="1" right="1" top="0.5" bottom="0.5" header="0" footer="0"/>
  <pageSetup scale="6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Zeros="0" view="pageBreakPreview" zoomScale="110" zoomScaleNormal="100" zoomScaleSheetLayoutView="110" workbookViewId="0"/>
  </sheetViews>
  <sheetFormatPr defaultRowHeight="11.25"/>
  <cols>
    <col min="1" max="1" width="2.6640625" style="610" customWidth="1"/>
    <col min="2" max="2" width="4.5" style="610" customWidth="1"/>
    <col min="3" max="3" width="5.33203125" style="610" customWidth="1"/>
    <col min="4" max="4" width="30.33203125" style="610" customWidth="1"/>
    <col min="5" max="5" width="5.1640625" style="610" customWidth="1"/>
    <col min="6" max="6" width="10" style="610" customWidth="1"/>
    <col min="7" max="8" width="10.5" style="610" customWidth="1"/>
    <col min="9" max="9" width="11" style="610" customWidth="1"/>
    <col min="10" max="10" width="12" style="610" customWidth="1"/>
    <col min="11" max="11" width="11.6640625" style="610" bestFit="1" customWidth="1"/>
    <col min="12" max="12" width="8.5" style="610" customWidth="1"/>
    <col min="13" max="13" width="8.6640625" style="610" customWidth="1"/>
    <col min="14" max="15" width="10.83203125" style="610" customWidth="1"/>
    <col min="16" max="16" width="9.1640625" style="610" customWidth="1"/>
    <col min="17" max="17" width="4.6640625" style="610" customWidth="1"/>
    <col min="18" max="18" width="2.6640625" style="2749" customWidth="1"/>
    <col min="19" max="19" width="9.33203125" style="610" customWidth="1"/>
    <col min="20" max="16384" width="9.33203125" style="610"/>
  </cols>
  <sheetData>
    <row r="1" spans="2:22" ht="11.25" customHeight="1">
      <c r="B1" s="1495" t="s">
        <v>2790</v>
      </c>
      <c r="C1" s="2658"/>
      <c r="D1" s="2658"/>
      <c r="E1" s="2658"/>
      <c r="F1" s="2658"/>
      <c r="G1" s="2658"/>
      <c r="H1" s="2658"/>
      <c r="I1" s="2658"/>
      <c r="J1" s="2658"/>
      <c r="K1" s="2658"/>
      <c r="L1" s="2658"/>
      <c r="M1" s="2658"/>
      <c r="N1" s="2658"/>
      <c r="O1" s="2658"/>
      <c r="P1" s="2658"/>
      <c r="Q1" s="2659"/>
      <c r="R1" s="4108">
        <v>78</v>
      </c>
    </row>
    <row r="2" spans="2:22" ht="11.25" customHeight="1">
      <c r="B2" s="2660" t="s">
        <v>2791</v>
      </c>
      <c r="C2" s="2671"/>
      <c r="D2" s="2671"/>
      <c r="E2" s="2671"/>
      <c r="F2" s="2671"/>
      <c r="G2" s="2671"/>
      <c r="H2" s="2671"/>
      <c r="I2" s="2671"/>
      <c r="J2" s="2671"/>
      <c r="K2" s="2671"/>
      <c r="L2" s="2671"/>
      <c r="M2" s="2671"/>
      <c r="N2" s="2671"/>
      <c r="O2" s="2671"/>
      <c r="P2" s="2671"/>
      <c r="Q2" s="2672"/>
      <c r="R2" s="4108"/>
    </row>
    <row r="3" spans="2:22" ht="11.25" customHeight="1">
      <c r="B3" s="2660"/>
      <c r="C3" s="2671"/>
      <c r="D3" s="2671"/>
      <c r="E3" s="2671"/>
      <c r="F3" s="2671"/>
      <c r="G3" s="2671"/>
      <c r="H3" s="2671"/>
      <c r="I3" s="2671"/>
      <c r="J3" s="2671"/>
      <c r="K3" s="2671"/>
      <c r="L3" s="2671"/>
      <c r="M3" s="2671"/>
      <c r="N3" s="2671"/>
      <c r="O3" s="2671"/>
      <c r="P3" s="2671"/>
      <c r="Q3" s="2672"/>
    </row>
    <row r="4" spans="2:22" ht="11.25" customHeight="1">
      <c r="B4" s="1500"/>
      <c r="C4" s="1500"/>
      <c r="D4" s="1515"/>
      <c r="E4" s="2013"/>
      <c r="F4" s="1514"/>
      <c r="G4" s="2014" t="s">
        <v>2792</v>
      </c>
      <c r="H4" s="1985"/>
      <c r="I4" s="1985"/>
      <c r="J4" s="1985"/>
      <c r="K4" s="1500"/>
      <c r="L4" s="1987" t="s">
        <v>2793</v>
      </c>
      <c r="M4" s="1987"/>
      <c r="N4" s="1987"/>
      <c r="O4" s="1987"/>
      <c r="P4" s="1987"/>
      <c r="Q4" s="1500"/>
    </row>
    <row r="5" spans="2:22" ht="11.25" customHeight="1">
      <c r="B5" s="780"/>
      <c r="C5" s="780"/>
      <c r="D5" s="114"/>
      <c r="E5" s="115"/>
      <c r="F5" s="780"/>
      <c r="G5" s="1987" t="s">
        <v>2794</v>
      </c>
      <c r="H5" s="1987"/>
      <c r="I5" s="1987"/>
      <c r="J5" s="1987"/>
      <c r="K5" s="780"/>
      <c r="L5" s="780"/>
      <c r="M5" s="780"/>
      <c r="N5" s="780"/>
      <c r="O5" s="780"/>
      <c r="P5" s="780"/>
      <c r="Q5" s="780"/>
    </row>
    <row r="6" spans="2:22" ht="11.25" customHeight="1">
      <c r="B6" s="780"/>
      <c r="C6" s="780"/>
      <c r="D6" s="114"/>
      <c r="E6" s="115"/>
      <c r="F6" s="780"/>
      <c r="G6" s="780"/>
      <c r="H6" s="780"/>
      <c r="I6" s="780"/>
      <c r="J6" s="780" t="s">
        <v>2795</v>
      </c>
      <c r="K6" s="780" t="s">
        <v>2796</v>
      </c>
      <c r="L6" s="780"/>
      <c r="M6" s="780"/>
      <c r="N6" s="780"/>
      <c r="O6" s="780"/>
      <c r="P6" s="780"/>
      <c r="Q6" s="780"/>
    </row>
    <row r="7" spans="2:22" ht="11.25" customHeight="1">
      <c r="B7" s="780"/>
      <c r="C7" s="780"/>
      <c r="D7" s="114"/>
      <c r="E7" s="115"/>
      <c r="F7" s="780"/>
      <c r="G7" s="780"/>
      <c r="H7" s="780"/>
      <c r="I7" s="780"/>
      <c r="J7" s="780" t="s">
        <v>2797</v>
      </c>
      <c r="K7" s="780" t="s">
        <v>2798</v>
      </c>
      <c r="L7" s="780"/>
      <c r="M7" s="780"/>
      <c r="N7" s="780"/>
      <c r="O7" s="780"/>
      <c r="P7" s="780"/>
      <c r="Q7" s="780"/>
    </row>
    <row r="8" spans="2:22" ht="11.25" customHeight="1">
      <c r="B8" s="780"/>
      <c r="C8" s="780"/>
      <c r="D8" s="114"/>
      <c r="E8" s="115"/>
      <c r="F8" s="780"/>
      <c r="G8" s="780"/>
      <c r="H8" s="780"/>
      <c r="I8" s="780" t="s">
        <v>2799</v>
      </c>
      <c r="J8" s="780" t="s">
        <v>2800</v>
      </c>
      <c r="K8" s="780" t="s">
        <v>2801</v>
      </c>
      <c r="L8" s="780"/>
      <c r="M8" s="780"/>
      <c r="N8" s="780"/>
      <c r="O8" s="780" t="s">
        <v>2802</v>
      </c>
      <c r="P8" s="780"/>
      <c r="Q8" s="780"/>
    </row>
    <row r="9" spans="2:22" ht="11.25" customHeight="1">
      <c r="B9" s="780"/>
      <c r="C9" s="780"/>
      <c r="D9" s="114"/>
      <c r="E9" s="115"/>
      <c r="F9" s="780" t="s">
        <v>2803</v>
      </c>
      <c r="G9" s="780"/>
      <c r="H9" s="780"/>
      <c r="I9" s="780" t="s">
        <v>2804</v>
      </c>
      <c r="J9" s="780" t="s">
        <v>2805</v>
      </c>
      <c r="K9" s="780" t="s">
        <v>2806</v>
      </c>
      <c r="L9" s="780"/>
      <c r="M9" s="780"/>
      <c r="N9" s="780"/>
      <c r="O9" s="780" t="s">
        <v>2807</v>
      </c>
      <c r="P9" s="780"/>
      <c r="Q9" s="780"/>
    </row>
    <row r="10" spans="2:22" ht="11.25" customHeight="1">
      <c r="B10" s="780"/>
      <c r="C10" s="780"/>
      <c r="D10" s="114"/>
      <c r="E10" s="115"/>
      <c r="F10" s="780" t="s">
        <v>2808</v>
      </c>
      <c r="G10" s="780"/>
      <c r="H10" s="780" t="s">
        <v>2809</v>
      </c>
      <c r="I10" s="780" t="s">
        <v>2810</v>
      </c>
      <c r="J10" s="780" t="s">
        <v>2811</v>
      </c>
      <c r="K10" s="780" t="s">
        <v>2704</v>
      </c>
      <c r="L10" s="780"/>
      <c r="M10" s="780"/>
      <c r="N10" s="780" t="s">
        <v>2812</v>
      </c>
      <c r="O10" s="780" t="s">
        <v>2813</v>
      </c>
      <c r="P10" s="780"/>
      <c r="Q10" s="780"/>
      <c r="S10" s="803"/>
      <c r="T10" s="803"/>
      <c r="U10" s="803"/>
    </row>
    <row r="11" spans="2:22" ht="11.25" customHeight="1">
      <c r="B11" s="780"/>
      <c r="C11" s="780"/>
      <c r="D11" s="114"/>
      <c r="E11" s="115"/>
      <c r="F11" s="780" t="s">
        <v>2714</v>
      </c>
      <c r="G11" s="780" t="s">
        <v>2809</v>
      </c>
      <c r="H11" s="780" t="s">
        <v>2814</v>
      </c>
      <c r="I11" s="780" t="s">
        <v>2815</v>
      </c>
      <c r="J11" s="780" t="s">
        <v>2816</v>
      </c>
      <c r="K11" s="780" t="s">
        <v>2817</v>
      </c>
      <c r="L11" s="780" t="s">
        <v>2218</v>
      </c>
      <c r="M11" s="780" t="s">
        <v>2818</v>
      </c>
      <c r="N11" s="780" t="s">
        <v>2808</v>
      </c>
      <c r="O11" s="780" t="s">
        <v>2819</v>
      </c>
      <c r="P11" s="780"/>
      <c r="Q11" s="780"/>
      <c r="S11" s="803"/>
      <c r="T11" s="803"/>
      <c r="U11" s="803"/>
      <c r="V11" s="803"/>
    </row>
    <row r="12" spans="2:22" ht="11.25" customHeight="1">
      <c r="B12" s="780" t="s">
        <v>2820</v>
      </c>
      <c r="C12" s="780" t="s">
        <v>778</v>
      </c>
      <c r="D12" s="114"/>
      <c r="E12" s="115"/>
      <c r="F12" s="780" t="s">
        <v>2821</v>
      </c>
      <c r="G12" s="780" t="s">
        <v>2816</v>
      </c>
      <c r="H12" s="780" t="s">
        <v>2822</v>
      </c>
      <c r="I12" s="780" t="s">
        <v>2823</v>
      </c>
      <c r="J12" s="780" t="s">
        <v>2824</v>
      </c>
      <c r="K12" s="780" t="s">
        <v>2825</v>
      </c>
      <c r="L12" s="780" t="s">
        <v>2826</v>
      </c>
      <c r="M12" s="780" t="s">
        <v>2822</v>
      </c>
      <c r="N12" s="780" t="s">
        <v>2714</v>
      </c>
      <c r="O12" s="780" t="s">
        <v>2827</v>
      </c>
      <c r="P12" s="780" t="s">
        <v>2818</v>
      </c>
      <c r="Q12" s="780" t="s">
        <v>2820</v>
      </c>
      <c r="S12" s="803"/>
      <c r="T12" s="803"/>
      <c r="U12" s="803"/>
      <c r="V12" s="803"/>
    </row>
    <row r="13" spans="2:22" ht="11.25" customHeight="1">
      <c r="B13" s="780" t="s">
        <v>639</v>
      </c>
      <c r="C13" s="780" t="s">
        <v>782</v>
      </c>
      <c r="D13" s="2004" t="s">
        <v>2828</v>
      </c>
      <c r="E13" s="2005"/>
      <c r="F13" s="780" t="s">
        <v>783</v>
      </c>
      <c r="G13" s="780" t="s">
        <v>2829</v>
      </c>
      <c r="H13" s="780" t="s">
        <v>2830</v>
      </c>
      <c r="I13" s="780" t="s">
        <v>2831</v>
      </c>
      <c r="J13" s="780" t="s">
        <v>2830</v>
      </c>
      <c r="K13" s="780" t="s">
        <v>2800</v>
      </c>
      <c r="L13" s="780" t="s">
        <v>2832</v>
      </c>
      <c r="M13" s="780" t="s">
        <v>2830</v>
      </c>
      <c r="N13" s="780" t="s">
        <v>2833</v>
      </c>
      <c r="O13" s="780" t="s">
        <v>2834</v>
      </c>
      <c r="P13" s="780" t="s">
        <v>2835</v>
      </c>
      <c r="Q13" s="780" t="s">
        <v>639</v>
      </c>
      <c r="S13" s="803"/>
      <c r="T13" s="803"/>
      <c r="U13" s="803"/>
      <c r="V13" s="803"/>
    </row>
    <row r="14" spans="2:22" ht="11.25" customHeight="1" thickBot="1">
      <c r="B14" s="784"/>
      <c r="C14" s="784"/>
      <c r="D14" s="3324" t="s">
        <v>648</v>
      </c>
      <c r="E14" s="2065"/>
      <c r="F14" s="784" t="s">
        <v>649</v>
      </c>
      <c r="G14" s="784" t="s">
        <v>650</v>
      </c>
      <c r="H14" s="784" t="s">
        <v>651</v>
      </c>
      <c r="I14" s="784" t="s">
        <v>652</v>
      </c>
      <c r="J14" s="784" t="s">
        <v>653</v>
      </c>
      <c r="K14" s="784" t="s">
        <v>1083</v>
      </c>
      <c r="L14" s="784" t="s">
        <v>1084</v>
      </c>
      <c r="M14" s="784" t="s">
        <v>1358</v>
      </c>
      <c r="N14" s="784" t="s">
        <v>1359</v>
      </c>
      <c r="O14" s="784" t="s">
        <v>1360</v>
      </c>
      <c r="P14" s="784" t="s">
        <v>1361</v>
      </c>
      <c r="Q14" s="784"/>
      <c r="S14" s="803"/>
      <c r="T14" s="803"/>
      <c r="U14" s="803"/>
      <c r="V14" s="803"/>
    </row>
    <row r="15" spans="2:22" ht="11.25" customHeight="1">
      <c r="B15" s="3325"/>
      <c r="C15" s="3325"/>
      <c r="D15" s="3326" t="s">
        <v>2836</v>
      </c>
      <c r="E15" s="1771"/>
      <c r="F15" s="3327"/>
      <c r="G15" s="3328"/>
      <c r="H15" s="3328"/>
      <c r="I15" s="3328"/>
      <c r="J15" s="3328"/>
      <c r="K15" s="3328"/>
      <c r="L15" s="3328"/>
      <c r="M15" s="3328"/>
      <c r="N15" s="3328"/>
      <c r="O15" s="3328" t="s">
        <v>2837</v>
      </c>
      <c r="P15" s="3329"/>
      <c r="Q15" s="780"/>
      <c r="S15" s="3330"/>
      <c r="T15" s="3330"/>
      <c r="U15" s="3330"/>
      <c r="V15" s="3330"/>
    </row>
    <row r="16" spans="2:22" ht="11.25" customHeight="1">
      <c r="B16" s="784">
        <v>1</v>
      </c>
      <c r="C16" s="784"/>
      <c r="D16" s="116" t="s">
        <v>2838</v>
      </c>
      <c r="E16" s="116" t="s">
        <v>2813</v>
      </c>
      <c r="F16" s="3331">
        <v>6307</v>
      </c>
      <c r="G16" s="3332">
        <v>326</v>
      </c>
      <c r="H16" s="3332">
        <v>0</v>
      </c>
      <c r="I16" s="3332">
        <v>0</v>
      </c>
      <c r="J16" s="3332">
        <f>83-422</f>
        <v>-339</v>
      </c>
      <c r="K16" s="3332">
        <v>4</v>
      </c>
      <c r="L16" s="3332">
        <v>3926</v>
      </c>
      <c r="M16" s="3332">
        <v>2364</v>
      </c>
      <c r="N16" s="3332">
        <f>SUM(L16:M16)</f>
        <v>6290</v>
      </c>
      <c r="O16" s="3333">
        <v>27276172</v>
      </c>
      <c r="P16" s="3334"/>
      <c r="Q16" s="784">
        <v>1</v>
      </c>
      <c r="S16" s="3335"/>
      <c r="T16" s="3330"/>
      <c r="U16" s="3330"/>
      <c r="V16" s="3330"/>
    </row>
    <row r="17" spans="1:22" ht="11.25" customHeight="1">
      <c r="B17" s="784">
        <v>2</v>
      </c>
      <c r="C17" s="784"/>
      <c r="D17" s="116" t="s">
        <v>2839</v>
      </c>
      <c r="E17" s="116" t="s">
        <v>2813</v>
      </c>
      <c r="F17" s="3331"/>
      <c r="G17" s="3332"/>
      <c r="H17" s="3332"/>
      <c r="I17" s="3332"/>
      <c r="J17" s="3332"/>
      <c r="K17" s="3332"/>
      <c r="L17" s="3332"/>
      <c r="M17" s="3332"/>
      <c r="N17" s="3332"/>
      <c r="O17" s="1831"/>
      <c r="P17" s="3334"/>
      <c r="Q17" s="784">
        <v>2</v>
      </c>
      <c r="S17" s="3330"/>
      <c r="T17" s="3330"/>
      <c r="U17" s="3330"/>
      <c r="V17" s="3330"/>
    </row>
    <row r="18" spans="1:22" ht="11.25" customHeight="1">
      <c r="B18" s="784">
        <v>3</v>
      </c>
      <c r="C18" s="784"/>
      <c r="D18" s="116" t="s">
        <v>2840</v>
      </c>
      <c r="E18" s="116" t="s">
        <v>2813</v>
      </c>
      <c r="F18" s="3331">
        <v>1478</v>
      </c>
      <c r="G18" s="3332"/>
      <c r="H18" s="3332"/>
      <c r="I18" s="3332"/>
      <c r="J18" s="3332">
        <v>375</v>
      </c>
      <c r="K18" s="3332">
        <v>46</v>
      </c>
      <c r="L18" s="3332">
        <v>1802</v>
      </c>
      <c r="M18" s="3332">
        <v>5</v>
      </c>
      <c r="N18" s="3332">
        <f>SUM(L18:M18)</f>
        <v>1807</v>
      </c>
      <c r="O18" s="1831">
        <v>4808363</v>
      </c>
      <c r="P18" s="3334"/>
      <c r="Q18" s="784">
        <v>3</v>
      </c>
      <c r="S18" s="3330"/>
      <c r="T18" s="3330"/>
      <c r="U18" s="3330"/>
      <c r="V18" s="3330"/>
    </row>
    <row r="19" spans="1:22" ht="11.25" customHeight="1">
      <c r="A19" s="2749"/>
      <c r="B19" s="784">
        <v>4</v>
      </c>
      <c r="C19" s="784"/>
      <c r="D19" s="116" t="s">
        <v>2841</v>
      </c>
      <c r="E19" s="116" t="s">
        <v>2813</v>
      </c>
      <c r="F19" s="3331"/>
      <c r="G19" s="3332"/>
      <c r="H19" s="3332"/>
      <c r="I19" s="3332"/>
      <c r="J19" s="3332"/>
      <c r="K19" s="3332"/>
      <c r="L19" s="3332"/>
      <c r="M19" s="3332"/>
      <c r="N19" s="3332"/>
      <c r="O19" s="1831"/>
      <c r="P19" s="3334"/>
      <c r="Q19" s="784">
        <v>4</v>
      </c>
      <c r="S19" s="3330"/>
      <c r="T19" s="3330"/>
      <c r="U19" s="3330"/>
      <c r="V19" s="3330"/>
    </row>
    <row r="20" spans="1:22" ht="11.25" customHeight="1">
      <c r="A20" s="2749"/>
      <c r="B20" s="784">
        <v>5</v>
      </c>
      <c r="C20" s="784" t="s">
        <v>933</v>
      </c>
      <c r="D20" s="116" t="s">
        <v>2842</v>
      </c>
      <c r="E20" s="116" t="s">
        <v>2813</v>
      </c>
      <c r="F20" s="3331">
        <f t="shared" ref="F20:N20" si="0">SUM(F16:F19)</f>
        <v>7785</v>
      </c>
      <c r="G20" s="3332">
        <f t="shared" si="0"/>
        <v>326</v>
      </c>
      <c r="H20" s="3332">
        <f t="shared" si="0"/>
        <v>0</v>
      </c>
      <c r="I20" s="3332">
        <f t="shared" si="0"/>
        <v>0</v>
      </c>
      <c r="J20" s="3332">
        <f t="shared" si="0"/>
        <v>36</v>
      </c>
      <c r="K20" s="3332">
        <f t="shared" si="0"/>
        <v>50</v>
      </c>
      <c r="L20" s="3332">
        <f t="shared" si="0"/>
        <v>5728</v>
      </c>
      <c r="M20" s="3336">
        <f t="shared" si="0"/>
        <v>2369</v>
      </c>
      <c r="N20" s="3336">
        <f t="shared" si="0"/>
        <v>8097</v>
      </c>
      <c r="O20" s="1831">
        <f>+O16+O18</f>
        <v>32084535</v>
      </c>
      <c r="P20" s="3334"/>
      <c r="Q20" s="784">
        <v>5</v>
      </c>
      <c r="S20" s="3330"/>
      <c r="T20" s="3330"/>
      <c r="U20" s="3330"/>
      <c r="V20" s="3330"/>
    </row>
    <row r="21" spans="1:22" ht="11.25" customHeight="1">
      <c r="A21" s="2749"/>
      <c r="B21" s="784">
        <v>6</v>
      </c>
      <c r="C21" s="784" t="s">
        <v>933</v>
      </c>
      <c r="D21" s="116" t="s">
        <v>2843</v>
      </c>
      <c r="E21" s="116"/>
      <c r="F21" s="3331"/>
      <c r="G21" s="3332"/>
      <c r="H21" s="3332"/>
      <c r="I21" s="3332"/>
      <c r="J21" s="3332"/>
      <c r="K21" s="3332"/>
      <c r="L21" s="3332"/>
      <c r="M21" s="3332"/>
      <c r="N21" s="3332"/>
      <c r="O21" s="1831"/>
      <c r="P21" s="3334"/>
      <c r="Q21" s="784">
        <v>6</v>
      </c>
      <c r="S21" s="3330"/>
      <c r="T21" s="3330"/>
      <c r="U21" s="3330"/>
      <c r="V21" s="3330"/>
    </row>
    <row r="22" spans="1:22" ht="11.25" customHeight="1">
      <c r="A22" s="2749"/>
      <c r="B22" s="784">
        <v>7</v>
      </c>
      <c r="C22" s="784" t="s">
        <v>933</v>
      </c>
      <c r="D22" s="116" t="s">
        <v>2844</v>
      </c>
      <c r="E22" s="116"/>
      <c r="F22" s="3331"/>
      <c r="G22" s="3332"/>
      <c r="H22" s="3332"/>
      <c r="I22" s="3332"/>
      <c r="J22" s="3332"/>
      <c r="K22" s="3332">
        <f>(F22+G22+H22+I22+J22-N22)</f>
        <v>0</v>
      </c>
      <c r="L22" s="3332"/>
      <c r="M22" s="3336"/>
      <c r="N22" s="3336"/>
      <c r="O22" s="1831"/>
      <c r="P22" s="3334"/>
      <c r="Q22" s="784">
        <v>7</v>
      </c>
      <c r="S22" s="3330"/>
      <c r="T22" s="3330"/>
      <c r="U22" s="3330"/>
      <c r="V22" s="3330"/>
    </row>
    <row r="23" spans="1:22" ht="11.25" customHeight="1">
      <c r="A23" s="2749"/>
      <c r="B23" s="784">
        <v>8</v>
      </c>
      <c r="C23" s="784" t="s">
        <v>933</v>
      </c>
      <c r="D23" s="116" t="s">
        <v>2845</v>
      </c>
      <c r="E23" s="116"/>
      <c r="F23" s="3331">
        <f>F20+F21+F22</f>
        <v>7785</v>
      </c>
      <c r="G23" s="3332">
        <f>G20+G21+G22</f>
        <v>326</v>
      </c>
      <c r="H23" s="3332">
        <f>H20+H21+H22</f>
        <v>0</v>
      </c>
      <c r="I23" s="3332">
        <f>I20+I21+I22</f>
        <v>0</v>
      </c>
      <c r="J23" s="3332">
        <f t="shared" ref="J23:O23" si="1">J20+J21+J22</f>
        <v>36</v>
      </c>
      <c r="K23" s="3332">
        <f t="shared" si="1"/>
        <v>50</v>
      </c>
      <c r="L23" s="3332">
        <f t="shared" si="1"/>
        <v>5728</v>
      </c>
      <c r="M23" s="3332">
        <f t="shared" si="1"/>
        <v>2369</v>
      </c>
      <c r="N23" s="3332">
        <f t="shared" si="1"/>
        <v>8097</v>
      </c>
      <c r="O23" s="1831">
        <f t="shared" si="1"/>
        <v>32084535</v>
      </c>
      <c r="P23" s="3334"/>
      <c r="Q23" s="784">
        <v>8</v>
      </c>
      <c r="S23" s="3330"/>
      <c r="T23" s="3330"/>
      <c r="U23" s="3330"/>
      <c r="V23" s="3330"/>
    </row>
    <row r="24" spans="1:22" ht="11.25" customHeight="1">
      <c r="A24" s="2749"/>
      <c r="B24" s="784">
        <v>9</v>
      </c>
      <c r="C24" s="784" t="s">
        <v>933</v>
      </c>
      <c r="D24" s="116" t="s">
        <v>2846</v>
      </c>
      <c r="E24" s="116"/>
      <c r="F24" s="3331">
        <v>49</v>
      </c>
      <c r="G24" s="3332"/>
      <c r="H24" s="3332"/>
      <c r="I24" s="3332"/>
      <c r="J24" s="3332">
        <v>-14</v>
      </c>
      <c r="K24" s="3332">
        <v>0</v>
      </c>
      <c r="L24" s="3332">
        <v>35</v>
      </c>
      <c r="M24" s="3332"/>
      <c r="N24" s="3332">
        <f>L24+M24</f>
        <v>35</v>
      </c>
      <c r="O24" s="3337">
        <v>0</v>
      </c>
      <c r="P24" s="3334"/>
      <c r="Q24" s="784">
        <v>9</v>
      </c>
      <c r="S24" s="3330"/>
      <c r="T24" s="3330"/>
      <c r="U24" s="3330"/>
      <c r="V24" s="3330"/>
    </row>
    <row r="25" spans="1:22" ht="11.25" customHeight="1">
      <c r="A25" s="2749"/>
      <c r="B25" s="780"/>
      <c r="C25" s="780"/>
      <c r="D25" s="114" t="s">
        <v>2847</v>
      </c>
      <c r="E25" s="620"/>
      <c r="F25" s="4112">
        <f t="shared" ref="F25:N25" si="2">F24+F23</f>
        <v>7834</v>
      </c>
      <c r="G25" s="4114">
        <f t="shared" si="2"/>
        <v>326</v>
      </c>
      <c r="H25" s="4114">
        <f t="shared" si="2"/>
        <v>0</v>
      </c>
      <c r="I25" s="4114">
        <f t="shared" si="2"/>
        <v>0</v>
      </c>
      <c r="J25" s="4114">
        <f t="shared" si="2"/>
        <v>22</v>
      </c>
      <c r="K25" s="4114">
        <f t="shared" si="2"/>
        <v>50</v>
      </c>
      <c r="L25" s="4114">
        <f t="shared" si="2"/>
        <v>5763</v>
      </c>
      <c r="M25" s="4114">
        <f t="shared" si="2"/>
        <v>2369</v>
      </c>
      <c r="N25" s="4114">
        <f t="shared" si="2"/>
        <v>8132</v>
      </c>
      <c r="O25" s="4114">
        <f>O24+O23</f>
        <v>32084535</v>
      </c>
      <c r="P25" s="4116"/>
      <c r="Q25" s="780"/>
      <c r="S25" s="3330"/>
      <c r="T25" s="3330"/>
      <c r="U25" s="3330"/>
      <c r="V25" s="3330"/>
    </row>
    <row r="26" spans="1:22" ht="11.25" customHeight="1" thickBot="1">
      <c r="A26" s="2749"/>
      <c r="B26" s="784">
        <v>10</v>
      </c>
      <c r="C26" s="784" t="s">
        <v>933</v>
      </c>
      <c r="D26" s="116" t="s">
        <v>2848</v>
      </c>
      <c r="E26" s="116"/>
      <c r="F26" s="4113"/>
      <c r="G26" s="4115"/>
      <c r="H26" s="4115"/>
      <c r="I26" s="4115"/>
      <c r="J26" s="4115"/>
      <c r="K26" s="4115"/>
      <c r="L26" s="4115"/>
      <c r="M26" s="4115"/>
      <c r="N26" s="4115"/>
      <c r="O26" s="4115"/>
      <c r="P26" s="4117"/>
      <c r="Q26" s="784">
        <v>10</v>
      </c>
      <c r="S26" s="3330"/>
      <c r="T26" s="3330"/>
      <c r="U26" s="3330"/>
      <c r="V26" s="3330"/>
    </row>
    <row r="27" spans="1:22" ht="73.5" customHeight="1">
      <c r="A27" s="2749"/>
      <c r="B27" s="2016"/>
      <c r="C27" s="3338"/>
      <c r="D27" s="3339"/>
      <c r="E27" s="116"/>
      <c r="F27" s="2717"/>
      <c r="G27" s="3340" t="s">
        <v>595</v>
      </c>
      <c r="H27" s="2717" t="s">
        <v>595</v>
      </c>
      <c r="I27" s="2717" t="s">
        <v>595</v>
      </c>
      <c r="J27" s="2717"/>
      <c r="K27" s="3340" t="s">
        <v>595</v>
      </c>
      <c r="L27" s="3340"/>
      <c r="M27" s="2717"/>
      <c r="N27" s="3340"/>
      <c r="O27" s="3340"/>
      <c r="P27" s="2717"/>
      <c r="Q27" s="117"/>
      <c r="S27" s="3330"/>
      <c r="T27" s="3330"/>
      <c r="U27" s="3330"/>
      <c r="V27" s="3330"/>
    </row>
    <row r="28" spans="1:22" ht="11.25" customHeight="1">
      <c r="A28" s="2749"/>
      <c r="B28" s="2660" t="s">
        <v>2849</v>
      </c>
      <c r="C28" s="2004"/>
      <c r="D28" s="2004"/>
      <c r="E28" s="2004"/>
      <c r="F28" s="2004"/>
      <c r="G28" s="2004"/>
      <c r="H28" s="2004"/>
      <c r="I28" s="2004"/>
      <c r="J28" s="2004"/>
      <c r="K28" s="2004"/>
      <c r="L28" s="2004"/>
      <c r="M28" s="2004"/>
      <c r="N28" s="2004"/>
      <c r="O28" s="2004"/>
      <c r="P28" s="2004"/>
      <c r="Q28" s="2005"/>
      <c r="R28" s="4118" t="s">
        <v>2789</v>
      </c>
      <c r="S28" s="3330"/>
      <c r="T28" s="3330"/>
      <c r="U28" s="3330"/>
      <c r="V28" s="3330"/>
    </row>
    <row r="29" spans="1:22" ht="11.25" customHeight="1">
      <c r="A29" s="2749"/>
      <c r="B29" s="3341"/>
      <c r="C29" s="3324"/>
      <c r="D29" s="3324"/>
      <c r="E29" s="3324"/>
      <c r="F29" s="3324"/>
      <c r="G29" s="3324"/>
      <c r="H29" s="3324"/>
      <c r="I29" s="3324"/>
      <c r="J29" s="3324"/>
      <c r="K29" s="3324"/>
      <c r="L29" s="3324"/>
      <c r="M29" s="3324"/>
      <c r="N29" s="3324"/>
      <c r="O29" s="3324"/>
      <c r="P29" s="3324"/>
      <c r="Q29" s="2065"/>
      <c r="R29" s="4118"/>
      <c r="S29" s="3330"/>
      <c r="T29" s="3330"/>
      <c r="U29" s="3330"/>
      <c r="V29" s="3330"/>
    </row>
    <row r="30" spans="1:22" ht="11.25" customHeight="1">
      <c r="A30" s="2749"/>
      <c r="B30" s="780"/>
      <c r="C30" s="3342"/>
      <c r="D30" s="109"/>
      <c r="E30" s="115"/>
      <c r="F30" s="780"/>
      <c r="G30" s="780"/>
      <c r="H30" s="780"/>
      <c r="I30" s="780"/>
      <c r="J30" s="780"/>
      <c r="K30" s="3324" t="s">
        <v>2850</v>
      </c>
      <c r="L30" s="3324"/>
      <c r="M30" s="3324"/>
      <c r="N30" s="3324"/>
      <c r="O30" s="3324"/>
      <c r="P30" s="3324"/>
      <c r="Q30" s="787"/>
      <c r="R30" s="4118"/>
      <c r="S30" s="3330"/>
      <c r="T30" s="3330"/>
      <c r="U30" s="3330"/>
      <c r="V30" s="3330"/>
    </row>
    <row r="31" spans="1:22" ht="11.25" customHeight="1">
      <c r="A31" s="2749"/>
      <c r="B31" s="780"/>
      <c r="C31" s="3342"/>
      <c r="D31" s="109"/>
      <c r="E31" s="115"/>
      <c r="F31" s="780"/>
      <c r="G31" s="780" t="s">
        <v>2851</v>
      </c>
      <c r="H31" s="780" t="s">
        <v>2851</v>
      </c>
      <c r="I31" s="780" t="s">
        <v>2851</v>
      </c>
      <c r="J31" s="780" t="s">
        <v>2851</v>
      </c>
      <c r="K31" s="780"/>
      <c r="L31" s="780"/>
      <c r="M31" s="780"/>
      <c r="N31" s="780"/>
      <c r="O31" s="780"/>
      <c r="P31" s="780"/>
      <c r="Q31" s="787"/>
      <c r="R31" s="4118"/>
      <c r="S31" s="3330"/>
      <c r="T31" s="3330"/>
      <c r="U31" s="3330"/>
      <c r="V31" s="3330"/>
    </row>
    <row r="32" spans="1:22" ht="11.25" customHeight="1">
      <c r="A32" s="2749"/>
      <c r="B32" s="780"/>
      <c r="C32" s="3342"/>
      <c r="D32" s="109"/>
      <c r="E32" s="115"/>
      <c r="F32" s="3343"/>
      <c r="G32" s="3344" t="s">
        <v>2852</v>
      </c>
      <c r="H32" s="3344" t="s">
        <v>2853</v>
      </c>
      <c r="I32" s="3344" t="s">
        <v>2854</v>
      </c>
      <c r="J32" s="3344" t="s">
        <v>2855</v>
      </c>
      <c r="K32" s="780"/>
      <c r="L32" s="780"/>
      <c r="M32" s="780"/>
      <c r="N32" s="780"/>
      <c r="O32" s="780"/>
      <c r="P32" s="780"/>
      <c r="Q32" s="787"/>
      <c r="R32" s="4118"/>
      <c r="S32" s="3330"/>
      <c r="T32" s="3330"/>
      <c r="U32" s="3330"/>
      <c r="V32" s="3330"/>
    </row>
    <row r="33" spans="1:22" ht="11.25" customHeight="1">
      <c r="A33" s="2749"/>
      <c r="B33" s="780" t="s">
        <v>636</v>
      </c>
      <c r="C33" s="780" t="s">
        <v>778</v>
      </c>
      <c r="D33" s="109"/>
      <c r="E33" s="115"/>
      <c r="F33" s="780" t="s">
        <v>2856</v>
      </c>
      <c r="G33" s="780" t="s">
        <v>2826</v>
      </c>
      <c r="H33" s="780" t="s">
        <v>2826</v>
      </c>
      <c r="I33" s="780" t="s">
        <v>2826</v>
      </c>
      <c r="J33" s="780" t="s">
        <v>2826</v>
      </c>
      <c r="K33" s="780"/>
      <c r="L33" s="780"/>
      <c r="M33" s="780"/>
      <c r="N33" s="780"/>
      <c r="O33" s="780"/>
      <c r="P33" s="780"/>
      <c r="Q33" s="780" t="s">
        <v>2820</v>
      </c>
      <c r="R33" s="4118"/>
      <c r="S33" s="3330"/>
      <c r="T33" s="3330"/>
      <c r="U33" s="3330"/>
      <c r="V33" s="3330"/>
    </row>
    <row r="34" spans="1:22" ht="11.25" customHeight="1">
      <c r="A34" s="2749"/>
      <c r="B34" s="780" t="s">
        <v>639</v>
      </c>
      <c r="C34" s="780" t="s">
        <v>782</v>
      </c>
      <c r="D34" s="609" t="s">
        <v>2828</v>
      </c>
      <c r="E34" s="2005"/>
      <c r="F34" s="3344" t="s">
        <v>2852</v>
      </c>
      <c r="G34" s="3344" t="s">
        <v>2857</v>
      </c>
      <c r="H34" s="3344" t="s">
        <v>2858</v>
      </c>
      <c r="I34" s="3344" t="s">
        <v>2859</v>
      </c>
      <c r="J34" s="3344" t="s">
        <v>2860</v>
      </c>
      <c r="K34" s="780">
        <v>2015</v>
      </c>
      <c r="L34" s="780">
        <v>2016</v>
      </c>
      <c r="M34" s="780">
        <v>2017</v>
      </c>
      <c r="N34" s="780">
        <v>2018</v>
      </c>
      <c r="O34" s="780">
        <v>2019</v>
      </c>
      <c r="P34" s="780" t="s">
        <v>2713</v>
      </c>
      <c r="Q34" s="780" t="s">
        <v>639</v>
      </c>
      <c r="R34" s="4118"/>
      <c r="S34" s="3330"/>
      <c r="T34" s="3330"/>
      <c r="U34" s="3330"/>
      <c r="V34" s="3330"/>
    </row>
    <row r="35" spans="1:22" ht="11.25" customHeight="1" thickBot="1">
      <c r="A35" s="4076" t="s">
        <v>165</v>
      </c>
      <c r="B35" s="784"/>
      <c r="C35" s="784"/>
      <c r="D35" s="2717" t="s">
        <v>648</v>
      </c>
      <c r="E35" s="117"/>
      <c r="F35" s="780" t="s">
        <v>649</v>
      </c>
      <c r="G35" s="780" t="s">
        <v>650</v>
      </c>
      <c r="H35" s="780" t="s">
        <v>651</v>
      </c>
      <c r="I35" s="780" t="s">
        <v>652</v>
      </c>
      <c r="J35" s="780" t="s">
        <v>653</v>
      </c>
      <c r="K35" s="780" t="s">
        <v>1083</v>
      </c>
      <c r="L35" s="780" t="s">
        <v>1084</v>
      </c>
      <c r="M35" s="780" t="s">
        <v>1358</v>
      </c>
      <c r="N35" s="780" t="s">
        <v>1359</v>
      </c>
      <c r="O35" s="780" t="s">
        <v>1360</v>
      </c>
      <c r="P35" s="780" t="s">
        <v>1361</v>
      </c>
      <c r="Q35" s="784"/>
      <c r="R35" s="4118"/>
      <c r="S35" s="3330"/>
      <c r="T35" s="3330"/>
      <c r="U35" s="3330"/>
      <c r="V35" s="3330"/>
    </row>
    <row r="36" spans="1:22" ht="11.25" customHeight="1">
      <c r="A36" s="4076"/>
      <c r="B36" s="784">
        <v>11</v>
      </c>
      <c r="C36" s="784" t="s">
        <v>933</v>
      </c>
      <c r="D36" s="116" t="s">
        <v>2861</v>
      </c>
      <c r="E36" s="116"/>
      <c r="F36" s="3345">
        <v>1978</v>
      </c>
      <c r="G36" s="3346">
        <v>1540</v>
      </c>
      <c r="H36" s="3346">
        <v>1003</v>
      </c>
      <c r="I36" s="3346">
        <v>1609</v>
      </c>
      <c r="J36" s="3346">
        <v>1641</v>
      </c>
      <c r="K36" s="3346">
        <v>326</v>
      </c>
      <c r="L36" s="3346"/>
      <c r="M36" s="3346"/>
      <c r="N36" s="3347"/>
      <c r="O36" s="3347"/>
      <c r="P36" s="3348">
        <f>SUM(F36:O36)</f>
        <v>8097</v>
      </c>
      <c r="Q36" s="2017">
        <v>11</v>
      </c>
      <c r="R36" s="4118"/>
      <c r="S36" s="3330"/>
      <c r="T36" s="3330"/>
      <c r="U36" s="3330"/>
      <c r="V36" s="3330">
        <f t="shared" ref="V36:V42" si="3">T36-S36</f>
        <v>0</v>
      </c>
    </row>
    <row r="37" spans="1:22" ht="11.25" customHeight="1">
      <c r="A37" s="4076"/>
      <c r="B37" s="784">
        <v>12</v>
      </c>
      <c r="C37" s="784" t="s">
        <v>933</v>
      </c>
      <c r="D37" s="116" t="s">
        <v>2862</v>
      </c>
      <c r="E37" s="116"/>
      <c r="F37" s="3349"/>
      <c r="G37" s="3350"/>
      <c r="H37" s="3350"/>
      <c r="I37" s="3350"/>
      <c r="J37" s="3350"/>
      <c r="K37" s="3350"/>
      <c r="L37" s="3350"/>
      <c r="M37" s="3350"/>
      <c r="N37" s="3350"/>
      <c r="O37" s="3350"/>
      <c r="P37" s="3351"/>
      <c r="Q37" s="2017">
        <v>12</v>
      </c>
      <c r="R37" s="4118"/>
      <c r="S37" s="3330"/>
      <c r="T37" s="3330"/>
      <c r="U37" s="3330"/>
      <c r="V37" s="3330">
        <f t="shared" si="3"/>
        <v>0</v>
      </c>
    </row>
    <row r="38" spans="1:22" ht="11.25" customHeight="1">
      <c r="A38" s="4076"/>
      <c r="B38" s="784">
        <v>13</v>
      </c>
      <c r="C38" s="784" t="s">
        <v>933</v>
      </c>
      <c r="D38" s="116" t="s">
        <v>2844</v>
      </c>
      <c r="E38" s="116"/>
      <c r="F38" s="3349"/>
      <c r="G38" s="3350"/>
      <c r="H38" s="3350"/>
      <c r="I38" s="3350"/>
      <c r="J38" s="3350"/>
      <c r="K38" s="3350"/>
      <c r="L38" s="3350"/>
      <c r="M38" s="3350"/>
      <c r="N38" s="3350"/>
      <c r="O38" s="3350"/>
      <c r="P38" s="3352">
        <f>SUM(F38:O38)</f>
        <v>0</v>
      </c>
      <c r="Q38" s="2017">
        <v>13</v>
      </c>
      <c r="R38" s="4118"/>
      <c r="S38" s="3330"/>
      <c r="T38" s="3330"/>
      <c r="U38" s="3330"/>
      <c r="V38" s="3330">
        <f t="shared" si="3"/>
        <v>0</v>
      </c>
    </row>
    <row r="39" spans="1:22" ht="11.25" customHeight="1">
      <c r="A39" s="4076"/>
      <c r="B39" s="784">
        <v>14</v>
      </c>
      <c r="C39" s="784" t="s">
        <v>933</v>
      </c>
      <c r="D39" s="116" t="s">
        <v>2863</v>
      </c>
      <c r="E39" s="116"/>
      <c r="F39" s="3349">
        <f t="shared" ref="F39:P39" si="4">SUM(F36:F38)</f>
        <v>1978</v>
      </c>
      <c r="G39" s="3350">
        <f t="shared" si="4"/>
        <v>1540</v>
      </c>
      <c r="H39" s="3350">
        <f t="shared" si="4"/>
        <v>1003</v>
      </c>
      <c r="I39" s="3350">
        <f t="shared" si="4"/>
        <v>1609</v>
      </c>
      <c r="J39" s="3350">
        <f t="shared" si="4"/>
        <v>1641</v>
      </c>
      <c r="K39" s="3350">
        <f t="shared" si="4"/>
        <v>326</v>
      </c>
      <c r="L39" s="3350">
        <f t="shared" si="4"/>
        <v>0</v>
      </c>
      <c r="M39" s="3350">
        <f t="shared" si="4"/>
        <v>0</v>
      </c>
      <c r="N39" s="3350">
        <f t="shared" si="4"/>
        <v>0</v>
      </c>
      <c r="O39" s="3353">
        <f t="shared" si="4"/>
        <v>0</v>
      </c>
      <c r="P39" s="3354">
        <f t="shared" si="4"/>
        <v>8097</v>
      </c>
      <c r="Q39" s="2017">
        <v>14</v>
      </c>
      <c r="R39" s="4118"/>
      <c r="S39" s="3330"/>
      <c r="T39" s="3330"/>
      <c r="U39" s="3330"/>
      <c r="V39" s="3330">
        <f t="shared" si="3"/>
        <v>0</v>
      </c>
    </row>
    <row r="40" spans="1:22" ht="11.25" customHeight="1">
      <c r="A40" s="4076"/>
      <c r="B40" s="784">
        <v>15</v>
      </c>
      <c r="C40" s="784" t="s">
        <v>933</v>
      </c>
      <c r="D40" s="116" t="s">
        <v>2846</v>
      </c>
      <c r="E40" s="116"/>
      <c r="F40" s="3355">
        <v>35</v>
      </c>
      <c r="G40" s="3356"/>
      <c r="H40" s="3356"/>
      <c r="I40" s="3350"/>
      <c r="J40" s="3350"/>
      <c r="K40" s="3350"/>
      <c r="L40" s="3350"/>
      <c r="M40" s="3350"/>
      <c r="N40" s="3350"/>
      <c r="O40" s="3350"/>
      <c r="P40" s="3351">
        <f>SUM(F40:O40)</f>
        <v>35</v>
      </c>
      <c r="Q40" s="2017">
        <v>15</v>
      </c>
      <c r="R40" s="4118"/>
      <c r="S40" s="3330"/>
      <c r="T40" s="3330"/>
      <c r="U40" s="3330"/>
      <c r="V40" s="3330">
        <f t="shared" si="3"/>
        <v>0</v>
      </c>
    </row>
    <row r="41" spans="1:22" ht="11.25" customHeight="1">
      <c r="A41" s="4076"/>
      <c r="B41" s="780"/>
      <c r="C41" s="780"/>
      <c r="D41" s="114" t="s">
        <v>2847</v>
      </c>
      <c r="E41" s="620"/>
      <c r="F41" s="3357"/>
      <c r="G41" s="3358"/>
      <c r="H41" s="3358"/>
      <c r="I41" s="3358"/>
      <c r="J41" s="3358"/>
      <c r="K41" s="3358"/>
      <c r="L41" s="3358"/>
      <c r="M41" s="3358"/>
      <c r="N41" s="3358"/>
      <c r="O41" s="3358"/>
      <c r="P41" s="3352"/>
      <c r="Q41" s="1517"/>
      <c r="R41" s="4118"/>
      <c r="S41" s="3330"/>
      <c r="T41" s="3330"/>
      <c r="U41" s="3330"/>
      <c r="V41" s="3330">
        <f t="shared" si="3"/>
        <v>0</v>
      </c>
    </row>
    <row r="42" spans="1:22" ht="11.25" customHeight="1" thickBot="1">
      <c r="A42" s="4076"/>
      <c r="B42" s="784">
        <v>16</v>
      </c>
      <c r="C42" s="784" t="s">
        <v>933</v>
      </c>
      <c r="D42" s="116" t="s">
        <v>2864</v>
      </c>
      <c r="E42" s="116"/>
      <c r="F42" s="3359">
        <f>SUM(F39:F40)</f>
        <v>2013</v>
      </c>
      <c r="G42" s="3360">
        <f t="shared" ref="G42:P42" si="5">SUM(G39:G40)</f>
        <v>1540</v>
      </c>
      <c r="H42" s="3360">
        <f t="shared" si="5"/>
        <v>1003</v>
      </c>
      <c r="I42" s="3360">
        <f t="shared" si="5"/>
        <v>1609</v>
      </c>
      <c r="J42" s="3360">
        <f t="shared" si="5"/>
        <v>1641</v>
      </c>
      <c r="K42" s="3360">
        <f t="shared" si="5"/>
        <v>326</v>
      </c>
      <c r="L42" s="3360">
        <f t="shared" si="5"/>
        <v>0</v>
      </c>
      <c r="M42" s="3360">
        <f t="shared" si="5"/>
        <v>0</v>
      </c>
      <c r="N42" s="3360">
        <f t="shared" si="5"/>
        <v>0</v>
      </c>
      <c r="O42" s="3360">
        <f t="shared" si="5"/>
        <v>0</v>
      </c>
      <c r="P42" s="3361">
        <f t="shared" si="5"/>
        <v>8132</v>
      </c>
      <c r="Q42" s="2017">
        <v>16</v>
      </c>
      <c r="R42" s="4118"/>
      <c r="S42" s="3330"/>
      <c r="T42" s="3330"/>
      <c r="U42" s="3330"/>
      <c r="V42" s="3330">
        <f t="shared" si="3"/>
        <v>0</v>
      </c>
    </row>
    <row r="43" spans="1:22" ht="17.25" customHeight="1">
      <c r="A43" s="4076"/>
      <c r="B43" s="2709"/>
      <c r="Q43" s="2716"/>
      <c r="R43" s="4118"/>
      <c r="S43" s="3330"/>
      <c r="T43" s="3330"/>
      <c r="U43" s="3330"/>
      <c r="V43" s="3330"/>
    </row>
    <row r="44" spans="1:22" ht="11.25" customHeight="1">
      <c r="A44" s="4076"/>
      <c r="B44" s="3362" t="s">
        <v>465</v>
      </c>
      <c r="C44" s="2701"/>
      <c r="D44" s="2701"/>
      <c r="E44" s="2701"/>
      <c r="F44" s="2701"/>
      <c r="G44" s="2701"/>
      <c r="H44" s="2701"/>
      <c r="I44" s="2701"/>
      <c r="J44" s="2701"/>
      <c r="K44" s="2701"/>
      <c r="L44" s="2701"/>
      <c r="M44" s="2701"/>
      <c r="N44" s="2701"/>
      <c r="O44" s="2701"/>
      <c r="P44" s="2701"/>
      <c r="Q44" s="2718"/>
      <c r="R44" s="4118"/>
      <c r="S44" s="3330"/>
      <c r="T44" s="3330"/>
      <c r="U44" s="3330"/>
      <c r="V44" s="3330"/>
    </row>
    <row r="45" spans="1:22" ht="10.5" customHeight="1">
      <c r="A45" s="4119" t="s">
        <v>2865</v>
      </c>
      <c r="B45" s="1495" t="s">
        <v>2866</v>
      </c>
      <c r="C45" s="2658"/>
      <c r="D45" s="2658"/>
      <c r="E45" s="2658"/>
      <c r="F45" s="2658"/>
      <c r="G45" s="2658"/>
      <c r="H45" s="2658"/>
      <c r="I45" s="2658"/>
      <c r="J45" s="2658"/>
      <c r="K45" s="2658"/>
      <c r="L45" s="2658"/>
      <c r="M45" s="2658"/>
      <c r="N45" s="2658"/>
      <c r="O45" s="2658"/>
      <c r="P45" s="2658"/>
      <c r="Q45" s="2659"/>
      <c r="R45" s="4120" t="s">
        <v>2867</v>
      </c>
      <c r="S45" s="3330"/>
      <c r="T45" s="3330"/>
      <c r="U45" s="3330"/>
      <c r="V45" s="3330"/>
    </row>
    <row r="46" spans="1:22" ht="10.5" customHeight="1">
      <c r="A46" s="4119"/>
      <c r="B46" s="2660" t="s">
        <v>2791</v>
      </c>
      <c r="C46" s="2671"/>
      <c r="D46" s="2671"/>
      <c r="E46" s="2671"/>
      <c r="F46" s="2671"/>
      <c r="G46" s="2671"/>
      <c r="H46" s="2671"/>
      <c r="I46" s="2671"/>
      <c r="J46" s="2671"/>
      <c r="K46" s="2671"/>
      <c r="L46" s="2671"/>
      <c r="M46" s="2671"/>
      <c r="N46" s="2671"/>
      <c r="O46" s="2671"/>
      <c r="P46" s="2671"/>
      <c r="Q46" s="2672"/>
      <c r="R46" s="4120"/>
      <c r="S46" s="3330"/>
      <c r="T46" s="3330"/>
      <c r="U46" s="3330"/>
      <c r="V46" s="3330"/>
    </row>
    <row r="47" spans="1:22" ht="10.5" customHeight="1">
      <c r="A47" s="4119"/>
      <c r="B47" s="2660"/>
      <c r="C47" s="2671"/>
      <c r="D47" s="2671"/>
      <c r="E47" s="2671"/>
      <c r="F47" s="2671"/>
      <c r="G47" s="2671"/>
      <c r="H47" s="2671"/>
      <c r="I47" s="2671"/>
      <c r="J47" s="2671"/>
      <c r="K47" s="2671"/>
      <c r="L47" s="2671"/>
      <c r="M47" s="2671"/>
      <c r="N47" s="2671"/>
      <c r="O47" s="2671"/>
      <c r="P47" s="2671"/>
      <c r="Q47" s="2672"/>
      <c r="R47" s="4120"/>
      <c r="S47" s="3330"/>
      <c r="T47" s="3330"/>
      <c r="U47" s="3330"/>
      <c r="V47" s="3330"/>
    </row>
    <row r="48" spans="1:22" ht="10.5" customHeight="1">
      <c r="A48" s="4119"/>
      <c r="B48" s="1500"/>
      <c r="C48" s="1500"/>
      <c r="D48" s="1515"/>
      <c r="E48" s="2013"/>
      <c r="F48" s="1514"/>
      <c r="G48" s="2014" t="s">
        <v>2792</v>
      </c>
      <c r="H48" s="1985"/>
      <c r="I48" s="1985"/>
      <c r="J48" s="1985"/>
      <c r="K48" s="1500"/>
      <c r="L48" s="1987" t="s">
        <v>2793</v>
      </c>
      <c r="M48" s="1987"/>
      <c r="N48" s="1987"/>
      <c r="O48" s="1987"/>
      <c r="P48" s="1987"/>
      <c r="Q48" s="1500"/>
      <c r="R48" s="4120"/>
      <c r="S48" s="3330"/>
      <c r="T48" s="3330"/>
      <c r="U48" s="3330"/>
      <c r="V48" s="3330"/>
    </row>
    <row r="49" spans="1:22" ht="10.5" customHeight="1">
      <c r="A49" s="4119"/>
      <c r="B49" s="780"/>
      <c r="C49" s="780"/>
      <c r="D49" s="114"/>
      <c r="E49" s="115"/>
      <c r="F49" s="780"/>
      <c r="G49" s="1987" t="s">
        <v>2794</v>
      </c>
      <c r="H49" s="1987"/>
      <c r="I49" s="1987"/>
      <c r="J49" s="1987"/>
      <c r="K49" s="780"/>
      <c r="L49" s="780"/>
      <c r="M49" s="780"/>
      <c r="N49" s="780"/>
      <c r="O49" s="780"/>
      <c r="P49" s="780"/>
      <c r="Q49" s="780"/>
      <c r="R49" s="4120"/>
      <c r="S49" s="3330"/>
      <c r="T49" s="3330"/>
      <c r="U49" s="3330"/>
      <c r="V49" s="3330"/>
    </row>
    <row r="50" spans="1:22" ht="10.5" customHeight="1">
      <c r="A50" s="4119"/>
      <c r="B50" s="780"/>
      <c r="C50" s="780"/>
      <c r="D50" s="114"/>
      <c r="E50" s="115"/>
      <c r="F50" s="780"/>
      <c r="G50" s="780"/>
      <c r="H50" s="780"/>
      <c r="I50" s="780"/>
      <c r="J50" s="780" t="s">
        <v>2795</v>
      </c>
      <c r="K50" s="780" t="s">
        <v>2796</v>
      </c>
      <c r="L50" s="780"/>
      <c r="M50" s="780"/>
      <c r="N50" s="780"/>
      <c r="O50" s="780"/>
      <c r="P50" s="780"/>
      <c r="Q50" s="780"/>
      <c r="R50" s="4120"/>
      <c r="S50" s="3330"/>
      <c r="T50" s="3330"/>
      <c r="U50" s="3330"/>
      <c r="V50" s="3330"/>
    </row>
    <row r="51" spans="1:22" ht="10.5" customHeight="1">
      <c r="A51" s="4119"/>
      <c r="B51" s="780"/>
      <c r="C51" s="780"/>
      <c r="D51" s="114"/>
      <c r="E51" s="115"/>
      <c r="F51" s="780"/>
      <c r="G51" s="780"/>
      <c r="H51" s="780"/>
      <c r="I51" s="780"/>
      <c r="J51" s="780" t="s">
        <v>2797</v>
      </c>
      <c r="K51" s="780" t="s">
        <v>2798</v>
      </c>
      <c r="L51" s="780"/>
      <c r="M51" s="780"/>
      <c r="N51" s="780"/>
      <c r="O51" s="780"/>
      <c r="P51" s="780"/>
      <c r="Q51" s="780"/>
      <c r="R51" s="4120"/>
      <c r="S51" s="3330"/>
      <c r="T51" s="3330"/>
      <c r="U51" s="3330"/>
      <c r="V51" s="3330"/>
    </row>
    <row r="52" spans="1:22" ht="10.5" customHeight="1">
      <c r="A52" s="4119"/>
      <c r="B52" s="780"/>
      <c r="C52" s="780"/>
      <c r="D52" s="114"/>
      <c r="E52" s="115"/>
      <c r="F52" s="780"/>
      <c r="G52" s="780"/>
      <c r="H52" s="780"/>
      <c r="I52" s="780" t="s">
        <v>2799</v>
      </c>
      <c r="J52" s="780" t="s">
        <v>2800</v>
      </c>
      <c r="K52" s="780" t="s">
        <v>2801</v>
      </c>
      <c r="L52" s="780"/>
      <c r="M52" s="780"/>
      <c r="N52" s="780"/>
      <c r="O52" s="780" t="s">
        <v>2802</v>
      </c>
      <c r="P52" s="780"/>
      <c r="Q52" s="780"/>
      <c r="R52" s="4120"/>
      <c r="S52" s="3330"/>
      <c r="T52" s="3330"/>
      <c r="U52" s="3330"/>
      <c r="V52" s="3330"/>
    </row>
    <row r="53" spans="1:22" ht="10.5" customHeight="1">
      <c r="A53" s="4119"/>
      <c r="B53" s="780"/>
      <c r="C53" s="780"/>
      <c r="D53" s="114"/>
      <c r="E53" s="115"/>
      <c r="F53" s="780" t="s">
        <v>2803</v>
      </c>
      <c r="G53" s="780"/>
      <c r="H53" s="780"/>
      <c r="I53" s="780" t="s">
        <v>2804</v>
      </c>
      <c r="J53" s="780" t="s">
        <v>2805</v>
      </c>
      <c r="K53" s="780" t="s">
        <v>2806</v>
      </c>
      <c r="L53" s="780"/>
      <c r="M53" s="780"/>
      <c r="N53" s="780"/>
      <c r="O53" s="780" t="s">
        <v>2807</v>
      </c>
      <c r="P53" s="780"/>
      <c r="Q53" s="780"/>
      <c r="R53" s="4120"/>
      <c r="S53" s="3330"/>
      <c r="T53" s="3330"/>
      <c r="U53" s="3330"/>
      <c r="V53" s="3330"/>
    </row>
    <row r="54" spans="1:22" ht="10.5" customHeight="1">
      <c r="A54" s="4119"/>
      <c r="B54" s="780"/>
      <c r="C54" s="780"/>
      <c r="D54" s="114"/>
      <c r="E54" s="115"/>
      <c r="F54" s="780" t="s">
        <v>2808</v>
      </c>
      <c r="G54" s="780"/>
      <c r="H54" s="780" t="s">
        <v>2809</v>
      </c>
      <c r="I54" s="780" t="s">
        <v>2810</v>
      </c>
      <c r="J54" s="780" t="s">
        <v>2811</v>
      </c>
      <c r="K54" s="780" t="s">
        <v>2704</v>
      </c>
      <c r="L54" s="780"/>
      <c r="M54" s="780"/>
      <c r="N54" s="780" t="s">
        <v>2812</v>
      </c>
      <c r="O54" s="780" t="s">
        <v>2813</v>
      </c>
      <c r="P54" s="780"/>
      <c r="Q54" s="780"/>
      <c r="R54" s="4120"/>
      <c r="S54" s="3330"/>
      <c r="T54" s="3330"/>
      <c r="U54" s="3330"/>
      <c r="V54" s="3330"/>
    </row>
    <row r="55" spans="1:22" ht="10.5" customHeight="1">
      <c r="A55" s="4119"/>
      <c r="B55" s="780"/>
      <c r="C55" s="780"/>
      <c r="D55" s="114"/>
      <c r="E55" s="115"/>
      <c r="F55" s="780" t="s">
        <v>2714</v>
      </c>
      <c r="G55" s="780" t="s">
        <v>2809</v>
      </c>
      <c r="H55" s="780" t="s">
        <v>2814</v>
      </c>
      <c r="I55" s="780" t="s">
        <v>2815</v>
      </c>
      <c r="J55" s="780" t="s">
        <v>2816</v>
      </c>
      <c r="K55" s="780" t="s">
        <v>2817</v>
      </c>
      <c r="L55" s="780" t="s">
        <v>2218</v>
      </c>
      <c r="M55" s="780" t="s">
        <v>2818</v>
      </c>
      <c r="N55" s="780" t="s">
        <v>2808</v>
      </c>
      <c r="O55" s="780" t="s">
        <v>2819</v>
      </c>
      <c r="P55" s="780"/>
      <c r="Q55" s="780"/>
      <c r="R55" s="4120"/>
      <c r="S55" s="3330"/>
      <c r="T55" s="3330"/>
      <c r="U55" s="3330"/>
      <c r="V55" s="3330"/>
    </row>
    <row r="56" spans="1:22" ht="10.5" customHeight="1">
      <c r="A56" s="4119"/>
      <c r="B56" s="780" t="s">
        <v>2820</v>
      </c>
      <c r="C56" s="780" t="s">
        <v>778</v>
      </c>
      <c r="D56" s="114"/>
      <c r="E56" s="115"/>
      <c r="F56" s="780" t="s">
        <v>2821</v>
      </c>
      <c r="G56" s="780" t="s">
        <v>2816</v>
      </c>
      <c r="H56" s="780" t="s">
        <v>2822</v>
      </c>
      <c r="I56" s="780" t="s">
        <v>2823</v>
      </c>
      <c r="J56" s="780" t="s">
        <v>2824</v>
      </c>
      <c r="K56" s="780" t="s">
        <v>2825</v>
      </c>
      <c r="L56" s="780" t="s">
        <v>2826</v>
      </c>
      <c r="M56" s="780" t="s">
        <v>2822</v>
      </c>
      <c r="N56" s="780" t="s">
        <v>2714</v>
      </c>
      <c r="O56" s="780" t="s">
        <v>2827</v>
      </c>
      <c r="P56" s="780" t="s">
        <v>2818</v>
      </c>
      <c r="Q56" s="780" t="s">
        <v>2820</v>
      </c>
      <c r="R56" s="4120"/>
      <c r="S56" s="3330"/>
      <c r="T56" s="3330"/>
      <c r="U56" s="3330"/>
      <c r="V56" s="3330"/>
    </row>
    <row r="57" spans="1:22" ht="10.5" customHeight="1">
      <c r="A57" s="4119"/>
      <c r="B57" s="780" t="s">
        <v>639</v>
      </c>
      <c r="C57" s="780" t="s">
        <v>782</v>
      </c>
      <c r="D57" s="2004" t="s">
        <v>2828</v>
      </c>
      <c r="E57" s="2005"/>
      <c r="F57" s="780" t="s">
        <v>783</v>
      </c>
      <c r="G57" s="780" t="s">
        <v>2829</v>
      </c>
      <c r="H57" s="780" t="s">
        <v>2830</v>
      </c>
      <c r="I57" s="780" t="s">
        <v>2831</v>
      </c>
      <c r="J57" s="780" t="s">
        <v>2830</v>
      </c>
      <c r="K57" s="780" t="s">
        <v>2800</v>
      </c>
      <c r="L57" s="780" t="s">
        <v>2832</v>
      </c>
      <c r="M57" s="780" t="s">
        <v>2830</v>
      </c>
      <c r="N57" s="780" t="s">
        <v>2833</v>
      </c>
      <c r="O57" s="780" t="s">
        <v>2834</v>
      </c>
      <c r="P57" s="780" t="s">
        <v>2835</v>
      </c>
      <c r="Q57" s="780" t="s">
        <v>639</v>
      </c>
      <c r="R57" s="4120"/>
      <c r="S57" s="3330"/>
      <c r="T57" s="3330"/>
      <c r="U57" s="3330"/>
      <c r="V57" s="3330"/>
    </row>
    <row r="58" spans="1:22" ht="10.5" customHeight="1" thickBot="1">
      <c r="A58" s="4119"/>
      <c r="B58" s="784"/>
      <c r="C58" s="784"/>
      <c r="D58" s="3324" t="s">
        <v>648</v>
      </c>
      <c r="E58" s="2065"/>
      <c r="F58" s="780" t="s">
        <v>649</v>
      </c>
      <c r="G58" s="780" t="s">
        <v>650</v>
      </c>
      <c r="H58" s="780" t="s">
        <v>651</v>
      </c>
      <c r="I58" s="780" t="s">
        <v>652</v>
      </c>
      <c r="J58" s="780" t="s">
        <v>653</v>
      </c>
      <c r="K58" s="780" t="s">
        <v>1083</v>
      </c>
      <c r="L58" s="780" t="s">
        <v>1084</v>
      </c>
      <c r="M58" s="780" t="s">
        <v>1358</v>
      </c>
      <c r="N58" s="780" t="s">
        <v>1359</v>
      </c>
      <c r="O58" s="780" t="s">
        <v>1360</v>
      </c>
      <c r="P58" s="780" t="s">
        <v>1361</v>
      </c>
      <c r="Q58" s="784"/>
      <c r="R58" s="4120"/>
      <c r="S58" s="3330"/>
      <c r="T58" s="3330"/>
      <c r="U58" s="3330"/>
      <c r="V58" s="3330"/>
    </row>
    <row r="59" spans="1:22" ht="10.5" customHeight="1">
      <c r="A59" s="2749"/>
      <c r="B59" s="787"/>
      <c r="C59" s="787"/>
      <c r="D59" s="2004" t="s">
        <v>2868</v>
      </c>
      <c r="E59" s="2004"/>
      <c r="F59" s="3363"/>
      <c r="G59" s="3364"/>
      <c r="H59" s="3364"/>
      <c r="I59" s="3364"/>
      <c r="J59" s="3364"/>
      <c r="K59" s="3364"/>
      <c r="L59" s="3364"/>
      <c r="M59" s="3364"/>
      <c r="N59" s="3364"/>
      <c r="O59" s="3364"/>
      <c r="P59" s="3365"/>
      <c r="Q59" s="115"/>
      <c r="R59" s="4120"/>
      <c r="S59" s="3330"/>
      <c r="T59" s="3330"/>
      <c r="U59" s="3330"/>
      <c r="V59" s="3330"/>
    </row>
    <row r="60" spans="1:22" ht="10.5" customHeight="1">
      <c r="A60" s="2749"/>
      <c r="B60" s="787"/>
      <c r="C60" s="787"/>
      <c r="D60" s="2004" t="s">
        <v>2869</v>
      </c>
      <c r="E60" s="2004"/>
      <c r="F60" s="3366"/>
      <c r="G60" s="787"/>
      <c r="H60" s="787"/>
      <c r="I60" s="787"/>
      <c r="J60" s="787"/>
      <c r="K60" s="787"/>
      <c r="L60" s="787"/>
      <c r="M60" s="787"/>
      <c r="N60" s="787"/>
      <c r="O60" s="787"/>
      <c r="P60" s="3367"/>
      <c r="Q60" s="115"/>
      <c r="R60" s="4120"/>
      <c r="S60" s="3330"/>
      <c r="T60" s="3330"/>
      <c r="U60" s="3330"/>
      <c r="V60" s="3330"/>
    </row>
    <row r="61" spans="1:22" s="357" customFormat="1" ht="10.5" customHeight="1">
      <c r="A61" s="3312"/>
      <c r="B61" s="3368">
        <v>17</v>
      </c>
      <c r="C61" s="3368"/>
      <c r="D61" s="2876" t="s">
        <v>2870</v>
      </c>
      <c r="E61" s="2876"/>
      <c r="F61" s="3369"/>
      <c r="G61" s="3370"/>
      <c r="H61" s="3370"/>
      <c r="I61" s="3370"/>
      <c r="J61" s="3370"/>
      <c r="K61" s="3370"/>
      <c r="L61" s="3370"/>
      <c r="M61" s="3370"/>
      <c r="N61" s="3370">
        <f>SUM(L61:M61)</f>
        <v>0</v>
      </c>
      <c r="O61" s="3370"/>
      <c r="P61" s="3371"/>
      <c r="Q61" s="3043">
        <v>17</v>
      </c>
      <c r="R61" s="4120"/>
      <c r="S61" s="3372"/>
      <c r="T61" s="3372"/>
      <c r="U61" s="3372"/>
      <c r="V61" s="3372"/>
    </row>
    <row r="62" spans="1:22" ht="10.5" customHeight="1">
      <c r="A62" s="2749"/>
      <c r="B62" s="780">
        <v>18</v>
      </c>
      <c r="C62" s="780"/>
      <c r="D62" s="114" t="s">
        <v>2871</v>
      </c>
      <c r="E62" s="114"/>
      <c r="F62" s="3373"/>
      <c r="G62" s="3374"/>
      <c r="H62" s="3374"/>
      <c r="I62" s="3374"/>
      <c r="J62" s="3374"/>
      <c r="K62" s="3374"/>
      <c r="L62" s="3374"/>
      <c r="M62" s="3374"/>
      <c r="N62" s="3374"/>
      <c r="O62" s="3374"/>
      <c r="P62" s="3375"/>
      <c r="Q62" s="1517">
        <v>18</v>
      </c>
      <c r="S62" s="3330"/>
      <c r="T62" s="3330"/>
      <c r="U62" s="3330"/>
      <c r="V62" s="3330"/>
    </row>
    <row r="63" spans="1:22" ht="10.5" customHeight="1">
      <c r="A63" s="2749"/>
      <c r="B63" s="784"/>
      <c r="C63" s="784"/>
      <c r="D63" s="116" t="s">
        <v>2872</v>
      </c>
      <c r="E63" s="116"/>
      <c r="F63" s="3376"/>
      <c r="G63" s="1993"/>
      <c r="H63" s="1993"/>
      <c r="I63" s="1993"/>
      <c r="J63" s="1993"/>
      <c r="K63" s="1993"/>
      <c r="L63" s="1993"/>
      <c r="M63" s="1993"/>
      <c r="N63" s="1993"/>
      <c r="O63" s="1993"/>
      <c r="P63" s="3377"/>
      <c r="Q63" s="2017"/>
      <c r="S63" s="3330"/>
      <c r="T63" s="3330"/>
      <c r="U63" s="3330"/>
      <c r="V63" s="3330"/>
    </row>
    <row r="64" spans="1:22" ht="10.5" customHeight="1">
      <c r="A64" s="2749"/>
      <c r="B64" s="784">
        <v>19</v>
      </c>
      <c r="C64" s="784"/>
      <c r="D64" s="116" t="s">
        <v>2873</v>
      </c>
      <c r="E64" s="116"/>
      <c r="F64" s="3376"/>
      <c r="G64" s="1993"/>
      <c r="H64" s="1993"/>
      <c r="I64" s="1993"/>
      <c r="J64" s="1993"/>
      <c r="K64" s="1993"/>
      <c r="L64" s="1993"/>
      <c r="M64" s="1993"/>
      <c r="N64" s="1993"/>
      <c r="O64" s="1993"/>
      <c r="P64" s="3377"/>
      <c r="Q64" s="2017">
        <v>19</v>
      </c>
      <c r="S64" s="3330"/>
      <c r="T64" s="3330"/>
      <c r="U64" s="3330"/>
      <c r="V64" s="3330"/>
    </row>
    <row r="65" spans="1:22" ht="10.5" customHeight="1">
      <c r="A65" s="2749"/>
      <c r="B65" s="784">
        <v>20</v>
      </c>
      <c r="C65" s="784"/>
      <c r="D65" s="116" t="s">
        <v>2874</v>
      </c>
      <c r="E65" s="116"/>
      <c r="F65" s="3376"/>
      <c r="G65" s="1993"/>
      <c r="H65" s="1993"/>
      <c r="I65" s="1993"/>
      <c r="J65" s="1993"/>
      <c r="K65" s="1993"/>
      <c r="L65" s="1993"/>
      <c r="M65" s="1993"/>
      <c r="N65" s="1993"/>
      <c r="O65" s="1993"/>
      <c r="P65" s="3377"/>
      <c r="Q65" s="2017">
        <v>20</v>
      </c>
      <c r="S65" s="3330"/>
      <c r="T65" s="3330"/>
      <c r="U65" s="3330"/>
      <c r="V65" s="3330"/>
    </row>
    <row r="66" spans="1:22" ht="10.5" customHeight="1">
      <c r="A66" s="2749"/>
      <c r="B66" s="780">
        <v>21</v>
      </c>
      <c r="C66" s="780"/>
      <c r="D66" s="114" t="s">
        <v>2875</v>
      </c>
      <c r="E66" s="114"/>
      <c r="F66" s="3373"/>
      <c r="G66" s="3374"/>
      <c r="H66" s="3374"/>
      <c r="I66" s="3374"/>
      <c r="J66" s="3374"/>
      <c r="K66" s="3374"/>
      <c r="L66" s="3374"/>
      <c r="M66" s="3374"/>
      <c r="N66" s="3374"/>
      <c r="O66" s="3374"/>
      <c r="P66" s="3375"/>
      <c r="Q66" s="1517">
        <v>21</v>
      </c>
      <c r="S66" s="3330"/>
      <c r="T66" s="3330"/>
      <c r="U66" s="3330"/>
      <c r="V66" s="3330"/>
    </row>
    <row r="67" spans="1:22" ht="10.5" customHeight="1">
      <c r="A67" s="2749"/>
      <c r="B67" s="784"/>
      <c r="C67" s="784"/>
      <c r="D67" s="116" t="s">
        <v>2876</v>
      </c>
      <c r="E67" s="116"/>
      <c r="F67" s="3376"/>
      <c r="G67" s="1993"/>
      <c r="H67" s="1993"/>
      <c r="I67" s="1993"/>
      <c r="J67" s="1993"/>
      <c r="K67" s="1993"/>
      <c r="L67" s="1993"/>
      <c r="M67" s="1993"/>
      <c r="N67" s="1993"/>
      <c r="O67" s="3378"/>
      <c r="P67" s="3377"/>
      <c r="Q67" s="2017"/>
      <c r="S67" s="3330"/>
      <c r="T67" s="3330"/>
      <c r="U67" s="3330"/>
      <c r="V67" s="3330"/>
    </row>
    <row r="68" spans="1:22" ht="10.5" customHeight="1">
      <c r="A68" s="2749"/>
      <c r="B68" s="780">
        <v>22</v>
      </c>
      <c r="C68" s="780"/>
      <c r="D68" s="114" t="s">
        <v>2877</v>
      </c>
      <c r="E68" s="114"/>
      <c r="F68" s="3373"/>
      <c r="G68" s="3374"/>
      <c r="H68" s="3374"/>
      <c r="I68" s="3374"/>
      <c r="J68" s="3374"/>
      <c r="K68" s="3374"/>
      <c r="L68" s="3374"/>
      <c r="M68" s="3374"/>
      <c r="N68" s="3374"/>
      <c r="O68" s="2679"/>
      <c r="P68" s="3375"/>
      <c r="Q68" s="1517">
        <v>22</v>
      </c>
      <c r="S68" s="3330"/>
      <c r="T68" s="3330"/>
      <c r="U68" s="3330"/>
      <c r="V68" s="3330"/>
    </row>
    <row r="69" spans="1:22" ht="10.5" customHeight="1">
      <c r="A69" s="2749"/>
      <c r="B69" s="784"/>
      <c r="C69" s="784"/>
      <c r="D69" s="116" t="s">
        <v>2878</v>
      </c>
      <c r="E69" s="116"/>
      <c r="F69" s="3376"/>
      <c r="G69" s="1993"/>
      <c r="H69" s="1993"/>
      <c r="I69" s="1993"/>
      <c r="J69" s="1993"/>
      <c r="K69" s="1993"/>
      <c r="L69" s="1993"/>
      <c r="M69" s="1993"/>
      <c r="N69" s="1993"/>
      <c r="O69" s="3378"/>
      <c r="P69" s="3377"/>
      <c r="Q69" s="2017"/>
      <c r="S69" s="3330"/>
      <c r="T69" s="3330"/>
      <c r="U69" s="3330"/>
      <c r="V69" s="3330"/>
    </row>
    <row r="70" spans="1:22" s="357" customFormat="1" ht="10.5" customHeight="1">
      <c r="A70" s="3312"/>
      <c r="B70" s="3368">
        <v>23</v>
      </c>
      <c r="C70" s="3368"/>
      <c r="D70" s="3033" t="s">
        <v>2879</v>
      </c>
      <c r="E70" s="3033"/>
      <c r="F70" s="3379">
        <f>SUM(F60:F69)</f>
        <v>0</v>
      </c>
      <c r="G70" s="3380">
        <f t="shared" ref="G70:P70" si="6">SUM(G61:G69)</f>
        <v>0</v>
      </c>
      <c r="H70" s="3380">
        <f t="shared" si="6"/>
        <v>0</v>
      </c>
      <c r="I70" s="3380">
        <f t="shared" si="6"/>
        <v>0</v>
      </c>
      <c r="J70" s="3380">
        <f t="shared" si="6"/>
        <v>0</v>
      </c>
      <c r="K70" s="3380">
        <f t="shared" si="6"/>
        <v>0</v>
      </c>
      <c r="L70" s="3380">
        <f t="shared" si="6"/>
        <v>0</v>
      </c>
      <c r="M70" s="3380">
        <f t="shared" si="6"/>
        <v>0</v>
      </c>
      <c r="N70" s="3380">
        <f t="shared" si="6"/>
        <v>0</v>
      </c>
      <c r="O70" s="3380">
        <f t="shared" si="6"/>
        <v>0</v>
      </c>
      <c r="P70" s="3371">
        <f t="shared" si="6"/>
        <v>0</v>
      </c>
      <c r="Q70" s="3043">
        <v>23</v>
      </c>
      <c r="R70" s="3312"/>
      <c r="S70" s="3372"/>
      <c r="T70" s="3372"/>
      <c r="U70" s="3372"/>
      <c r="V70" s="3372"/>
    </row>
    <row r="71" spans="1:22" ht="10.5" customHeight="1">
      <c r="B71" s="780"/>
      <c r="C71" s="787"/>
      <c r="D71" s="2004" t="s">
        <v>2880</v>
      </c>
      <c r="E71" s="2004"/>
      <c r="F71" s="3373"/>
      <c r="G71" s="3374"/>
      <c r="H71" s="3374"/>
      <c r="I71" s="3374"/>
      <c r="J71" s="3374"/>
      <c r="K71" s="3374"/>
      <c r="L71" s="3374"/>
      <c r="M71" s="3374"/>
      <c r="N71" s="3374"/>
      <c r="O71" s="3374"/>
      <c r="P71" s="3375"/>
      <c r="Q71" s="1517"/>
      <c r="S71" s="3330"/>
      <c r="T71" s="3330"/>
      <c r="U71" s="3330"/>
      <c r="V71" s="3330"/>
    </row>
    <row r="72" spans="1:22" ht="10.5" customHeight="1">
      <c r="B72" s="780">
        <v>24</v>
      </c>
      <c r="C72" s="787"/>
      <c r="D72" s="114" t="s">
        <v>2881</v>
      </c>
      <c r="E72" s="114"/>
      <c r="F72" s="3373"/>
      <c r="G72" s="3374"/>
      <c r="H72" s="3374"/>
      <c r="I72" s="3374"/>
      <c r="J72" s="3374"/>
      <c r="K72" s="3374"/>
      <c r="L72" s="3374"/>
      <c r="M72" s="3374"/>
      <c r="N72" s="3374"/>
      <c r="O72" s="3374"/>
      <c r="P72" s="3375"/>
      <c r="Q72" s="1517">
        <v>24</v>
      </c>
      <c r="S72" s="3330"/>
      <c r="T72" s="3330"/>
      <c r="U72" s="3330"/>
      <c r="V72" s="3330"/>
    </row>
    <row r="73" spans="1:22" ht="10.5" customHeight="1">
      <c r="B73" s="784"/>
      <c r="C73" s="617"/>
      <c r="D73" s="116" t="s">
        <v>2882</v>
      </c>
      <c r="E73" s="116"/>
      <c r="F73" s="3376"/>
      <c r="G73" s="1993"/>
      <c r="H73" s="1993"/>
      <c r="I73" s="1993"/>
      <c r="J73" s="1993"/>
      <c r="K73" s="1993"/>
      <c r="L73" s="1993"/>
      <c r="M73" s="1993"/>
      <c r="N73" s="1993"/>
      <c r="O73" s="1993"/>
      <c r="P73" s="3377"/>
      <c r="Q73" s="2017"/>
      <c r="S73" s="3330"/>
      <c r="T73" s="3330"/>
      <c r="U73" s="3330"/>
      <c r="V73" s="3330"/>
    </row>
    <row r="74" spans="1:22" ht="10.5" customHeight="1">
      <c r="B74" s="784">
        <v>25</v>
      </c>
      <c r="C74" s="617"/>
      <c r="D74" s="116" t="s">
        <v>2883</v>
      </c>
      <c r="E74" s="116"/>
      <c r="F74" s="3376"/>
      <c r="G74" s="1993"/>
      <c r="H74" s="1993"/>
      <c r="I74" s="1993"/>
      <c r="J74" s="1993"/>
      <c r="K74" s="1993"/>
      <c r="L74" s="1993"/>
      <c r="M74" s="1993"/>
      <c r="N74" s="1993"/>
      <c r="O74" s="1993"/>
      <c r="P74" s="3377"/>
      <c r="Q74" s="2017">
        <v>25</v>
      </c>
      <c r="S74" s="3330"/>
      <c r="T74" s="3330"/>
      <c r="U74" s="3330"/>
      <c r="V74" s="3330"/>
    </row>
    <row r="75" spans="1:22" ht="10.5" customHeight="1">
      <c r="B75" s="780">
        <v>26</v>
      </c>
      <c r="C75" s="787"/>
      <c r="D75" s="114" t="s">
        <v>2884</v>
      </c>
      <c r="E75" s="114"/>
      <c r="F75" s="3373"/>
      <c r="G75" s="3374"/>
      <c r="H75" s="3374"/>
      <c r="I75" s="3374"/>
      <c r="J75" s="3374"/>
      <c r="K75" s="3374"/>
      <c r="L75" s="3374"/>
      <c r="M75" s="3374"/>
      <c r="N75" s="3374"/>
      <c r="O75" s="3374"/>
      <c r="P75" s="3375"/>
      <c r="Q75" s="1517">
        <v>26</v>
      </c>
      <c r="S75" s="3330"/>
      <c r="T75" s="3330"/>
      <c r="U75" s="3330"/>
      <c r="V75" s="3330"/>
    </row>
    <row r="76" spans="1:22" ht="10.5" customHeight="1">
      <c r="B76" s="784"/>
      <c r="C76" s="617"/>
      <c r="D76" s="116" t="s">
        <v>2885</v>
      </c>
      <c r="E76" s="116"/>
      <c r="F76" s="3376"/>
      <c r="G76" s="1993"/>
      <c r="H76" s="1993"/>
      <c r="I76" s="1993"/>
      <c r="J76" s="1993"/>
      <c r="K76" s="1993"/>
      <c r="L76" s="1993"/>
      <c r="M76" s="1993"/>
      <c r="N76" s="1993"/>
      <c r="O76" s="1993"/>
      <c r="P76" s="3377"/>
      <c r="Q76" s="2017"/>
      <c r="S76" s="3330"/>
      <c r="T76" s="3330"/>
      <c r="U76" s="3330"/>
      <c r="V76" s="3330"/>
    </row>
    <row r="77" spans="1:22" ht="10.5" customHeight="1">
      <c r="B77" s="780">
        <v>27</v>
      </c>
      <c r="C77" s="787"/>
      <c r="D77" s="114" t="s">
        <v>2886</v>
      </c>
      <c r="E77" s="114"/>
      <c r="F77" s="3373"/>
      <c r="G77" s="3374"/>
      <c r="H77" s="3374"/>
      <c r="I77" s="3374"/>
      <c r="J77" s="3374"/>
      <c r="K77" s="3374"/>
      <c r="L77" s="3374"/>
      <c r="M77" s="3374"/>
      <c r="N77" s="3374"/>
      <c r="O77" s="3374"/>
      <c r="P77" s="3375"/>
      <c r="Q77" s="1517">
        <v>27</v>
      </c>
      <c r="S77" s="3330"/>
      <c r="T77" s="3330"/>
      <c r="U77" s="3330"/>
      <c r="V77" s="3330"/>
    </row>
    <row r="78" spans="1:22" ht="10.5" customHeight="1">
      <c r="B78" s="784"/>
      <c r="C78" s="617"/>
      <c r="D78" s="116" t="s">
        <v>2887</v>
      </c>
      <c r="E78" s="116"/>
      <c r="F78" s="3376"/>
      <c r="G78" s="3374"/>
      <c r="H78" s="1993"/>
      <c r="I78" s="1993"/>
      <c r="J78" s="1993"/>
      <c r="K78" s="1993"/>
      <c r="L78" s="1993"/>
      <c r="M78" s="1993"/>
      <c r="N78" s="1993"/>
      <c r="O78" s="1993"/>
      <c r="P78" s="3377"/>
      <c r="Q78" s="2017"/>
      <c r="S78" s="3330"/>
      <c r="T78" s="3330"/>
      <c r="U78" s="3330"/>
      <c r="V78" s="3330"/>
    </row>
    <row r="79" spans="1:22" ht="10.5" customHeight="1">
      <c r="B79" s="784">
        <v>28</v>
      </c>
      <c r="C79" s="617"/>
      <c r="D79" s="3324" t="s">
        <v>2888</v>
      </c>
      <c r="E79" s="3324"/>
      <c r="F79" s="3381"/>
      <c r="G79" s="3382"/>
      <c r="H79" s="3382"/>
      <c r="I79" s="3382"/>
      <c r="J79" s="3382"/>
      <c r="K79" s="3382"/>
      <c r="L79" s="3382"/>
      <c r="M79" s="3382"/>
      <c r="N79" s="3382"/>
      <c r="O79" s="3382"/>
      <c r="P79" s="3377"/>
      <c r="Q79" s="2017">
        <v>28</v>
      </c>
      <c r="S79" s="3330"/>
      <c r="T79" s="3330"/>
      <c r="U79" s="3330"/>
      <c r="V79" s="3330"/>
    </row>
    <row r="80" spans="1:22" s="357" customFormat="1" ht="10.5" customHeight="1">
      <c r="B80" s="3368">
        <v>29</v>
      </c>
      <c r="C80" s="3039"/>
      <c r="D80" s="3033" t="s">
        <v>2889</v>
      </c>
      <c r="E80" s="3033"/>
      <c r="F80" s="3379">
        <f>F70+F79</f>
        <v>0</v>
      </c>
      <c r="G80" s="3380">
        <f t="shared" ref="G80:O80" si="7">G70+G79</f>
        <v>0</v>
      </c>
      <c r="H80" s="3380">
        <f t="shared" si="7"/>
        <v>0</v>
      </c>
      <c r="I80" s="3380">
        <f t="shared" si="7"/>
        <v>0</v>
      </c>
      <c r="J80" s="3380">
        <f t="shared" si="7"/>
        <v>0</v>
      </c>
      <c r="K80" s="3380">
        <f t="shared" si="7"/>
        <v>0</v>
      </c>
      <c r="L80" s="3380">
        <f t="shared" si="7"/>
        <v>0</v>
      </c>
      <c r="M80" s="3380">
        <f t="shared" si="7"/>
        <v>0</v>
      </c>
      <c r="N80" s="3380">
        <f t="shared" si="7"/>
        <v>0</v>
      </c>
      <c r="O80" s="3380">
        <f t="shared" si="7"/>
        <v>0</v>
      </c>
      <c r="P80" s="3371">
        <f>P70+P79</f>
        <v>0</v>
      </c>
      <c r="Q80" s="3043">
        <v>29</v>
      </c>
      <c r="R80" s="3312"/>
      <c r="S80" s="3372"/>
      <c r="T80" s="3372"/>
      <c r="U80" s="3372"/>
      <c r="V80" s="3372"/>
    </row>
    <row r="81" spans="2:22" ht="10.5" customHeight="1">
      <c r="B81" s="780"/>
      <c r="C81" s="787"/>
      <c r="D81" s="2004" t="s">
        <v>2890</v>
      </c>
      <c r="E81" s="2004"/>
      <c r="F81" s="3373"/>
      <c r="G81" s="3374"/>
      <c r="H81" s="3374"/>
      <c r="I81" s="3374"/>
      <c r="J81" s="3374"/>
      <c r="K81" s="3374"/>
      <c r="L81" s="3374"/>
      <c r="M81" s="3374"/>
      <c r="N81" s="3374"/>
      <c r="O81" s="3374"/>
      <c r="P81" s="3375"/>
      <c r="Q81" s="1517"/>
      <c r="S81" s="3330"/>
      <c r="T81" s="3330"/>
      <c r="U81" s="3330"/>
      <c r="V81" s="3330"/>
    </row>
    <row r="82" spans="2:22" ht="10.5" customHeight="1">
      <c r="B82" s="784">
        <v>30</v>
      </c>
      <c r="C82" s="617"/>
      <c r="D82" s="116" t="s">
        <v>2891</v>
      </c>
      <c r="E82" s="116"/>
      <c r="F82" s="3376">
        <v>32</v>
      </c>
      <c r="G82" s="1993"/>
      <c r="H82" s="1993"/>
      <c r="I82" s="1993"/>
      <c r="J82" s="1993"/>
      <c r="K82" s="1993">
        <v>-5</v>
      </c>
      <c r="L82" s="1993">
        <v>37</v>
      </c>
      <c r="M82" s="1993"/>
      <c r="N82" s="1993">
        <f>SUM(L82:M82)</f>
        <v>37</v>
      </c>
      <c r="O82" s="3378">
        <v>75</v>
      </c>
      <c r="P82" s="3377"/>
      <c r="Q82" s="2017">
        <v>30</v>
      </c>
      <c r="S82" s="3330"/>
      <c r="T82" s="3330"/>
      <c r="U82" s="3330"/>
      <c r="V82" s="3330"/>
    </row>
    <row r="83" spans="2:22" ht="10.5" customHeight="1">
      <c r="B83" s="784">
        <v>31</v>
      </c>
      <c r="C83" s="617"/>
      <c r="D83" s="116" t="s">
        <v>2892</v>
      </c>
      <c r="E83" s="116"/>
      <c r="F83" s="3376">
        <v>53</v>
      </c>
      <c r="G83" s="1993"/>
      <c r="H83" s="1993"/>
      <c r="I83" s="1993"/>
      <c r="J83" s="1993"/>
      <c r="K83" s="1993">
        <v>53</v>
      </c>
      <c r="L83" s="1993"/>
      <c r="M83" s="1993"/>
      <c r="N83" s="1993">
        <f>SUM(L83:M83)</f>
        <v>0</v>
      </c>
      <c r="O83" s="3378"/>
      <c r="P83" s="3377"/>
      <c r="Q83" s="2017">
        <v>31</v>
      </c>
      <c r="S83" s="3330"/>
      <c r="T83" s="3330"/>
      <c r="U83" s="3330"/>
      <c r="V83" s="3330"/>
    </row>
    <row r="84" spans="2:22" ht="10.5" customHeight="1">
      <c r="B84" s="780">
        <v>32</v>
      </c>
      <c r="C84" s="787"/>
      <c r="D84" s="114" t="s">
        <v>2893</v>
      </c>
      <c r="E84" s="114"/>
      <c r="F84" s="3373"/>
      <c r="G84" s="3374"/>
      <c r="H84" s="3374"/>
      <c r="I84" s="3374"/>
      <c r="J84" s="3374"/>
      <c r="K84" s="3374"/>
      <c r="L84" s="3374"/>
      <c r="M84" s="3374"/>
      <c r="N84" s="3374"/>
      <c r="O84" s="2679"/>
      <c r="P84" s="3375"/>
      <c r="Q84" s="1517">
        <v>32</v>
      </c>
      <c r="S84" s="3330"/>
      <c r="T84" s="3330"/>
      <c r="U84" s="3330"/>
      <c r="V84" s="3330"/>
    </row>
    <row r="85" spans="2:22" ht="10.5" customHeight="1">
      <c r="B85" s="784"/>
      <c r="C85" s="617"/>
      <c r="D85" s="116" t="s">
        <v>2894</v>
      </c>
      <c r="E85" s="116"/>
      <c r="F85" s="3376">
        <v>87</v>
      </c>
      <c r="G85" s="1993"/>
      <c r="H85" s="1993"/>
      <c r="I85" s="1993"/>
      <c r="J85" s="1993"/>
      <c r="K85" s="1993">
        <v>30</v>
      </c>
      <c r="L85" s="1993">
        <v>57</v>
      </c>
      <c r="M85" s="1993"/>
      <c r="N85" s="1993">
        <f>SUM(L85:M85)</f>
        <v>57</v>
      </c>
      <c r="O85" s="3378">
        <v>1857</v>
      </c>
      <c r="P85" s="3377"/>
      <c r="Q85" s="2017"/>
      <c r="S85" s="3330"/>
      <c r="T85" s="3330"/>
      <c r="U85" s="3330"/>
      <c r="V85" s="3330"/>
    </row>
    <row r="86" spans="2:22" ht="10.5" customHeight="1">
      <c r="B86" s="780">
        <v>33</v>
      </c>
      <c r="C86" s="787"/>
      <c r="D86" s="114" t="s">
        <v>2895</v>
      </c>
      <c r="E86" s="114"/>
      <c r="F86" s="3373"/>
      <c r="G86" s="3374"/>
      <c r="H86" s="3374"/>
      <c r="I86" s="3374"/>
      <c r="J86" s="3374"/>
      <c r="K86" s="3374"/>
      <c r="L86" s="3374"/>
      <c r="M86" s="3374"/>
      <c r="N86" s="3374"/>
      <c r="O86" s="2679"/>
      <c r="P86" s="3375"/>
      <c r="Q86" s="1517">
        <v>33</v>
      </c>
      <c r="S86" s="3330"/>
      <c r="T86" s="3330"/>
      <c r="U86" s="3330"/>
      <c r="V86" s="3330"/>
    </row>
    <row r="87" spans="2:22" ht="10.5" customHeight="1">
      <c r="B87" s="784"/>
      <c r="C87" s="617"/>
      <c r="D87" s="116" t="s">
        <v>2896</v>
      </c>
      <c r="E87" s="116"/>
      <c r="F87" s="3376">
        <v>1810</v>
      </c>
      <c r="G87" s="1993">
        <v>229</v>
      </c>
      <c r="H87" s="1993"/>
      <c r="I87" s="1993"/>
      <c r="J87" s="1993"/>
      <c r="K87" s="1993">
        <v>236</v>
      </c>
      <c r="L87" s="1993">
        <v>1637</v>
      </c>
      <c r="M87" s="1993">
        <v>166</v>
      </c>
      <c r="N87" s="1993">
        <f>SUM(L87:M87)</f>
        <v>1803</v>
      </c>
      <c r="O87" s="3378">
        <v>185745</v>
      </c>
      <c r="P87" s="3377"/>
      <c r="Q87" s="2017"/>
      <c r="S87" s="3330"/>
      <c r="T87" s="3330"/>
      <c r="U87" s="3330"/>
      <c r="V87" s="3330"/>
    </row>
    <row r="88" spans="2:22" ht="10.5" customHeight="1">
      <c r="B88" s="780">
        <v>34</v>
      </c>
      <c r="C88" s="787"/>
      <c r="D88" s="114" t="s">
        <v>2897</v>
      </c>
      <c r="E88" s="114"/>
      <c r="F88" s="3373"/>
      <c r="G88" s="3374"/>
      <c r="H88" s="3374"/>
      <c r="I88" s="3374"/>
      <c r="J88" s="3374"/>
      <c r="K88" s="3374"/>
      <c r="L88" s="3374"/>
      <c r="M88" s="3374"/>
      <c r="N88" s="3374"/>
      <c r="O88" s="2679"/>
      <c r="P88" s="3375"/>
      <c r="Q88" s="1517">
        <v>34</v>
      </c>
      <c r="S88" s="3330"/>
      <c r="T88" s="3330"/>
      <c r="U88" s="3330"/>
      <c r="V88" s="3330"/>
    </row>
    <row r="89" spans="2:22" ht="10.5" customHeight="1">
      <c r="B89" s="784"/>
      <c r="C89" s="617"/>
      <c r="D89" s="116" t="s">
        <v>2898</v>
      </c>
      <c r="E89" s="116"/>
      <c r="F89" s="3373">
        <v>3611</v>
      </c>
      <c r="G89" s="3374">
        <v>123</v>
      </c>
      <c r="H89" s="3374"/>
      <c r="I89" s="3374"/>
      <c r="J89" s="3374">
        <v>127</v>
      </c>
      <c r="K89" s="1993">
        <v>68</v>
      </c>
      <c r="L89" s="3374">
        <v>3654</v>
      </c>
      <c r="M89" s="3374">
        <v>139</v>
      </c>
      <c r="N89" s="1993">
        <f>SUM(L89:M89)</f>
        <v>3793</v>
      </c>
      <c r="O89" s="3378">
        <v>332472</v>
      </c>
      <c r="P89" s="3375"/>
      <c r="Q89" s="2017"/>
      <c r="R89" s="4108">
        <v>79</v>
      </c>
      <c r="S89" s="3330"/>
      <c r="T89" s="3330"/>
      <c r="U89" s="3330"/>
      <c r="V89" s="3330"/>
    </row>
    <row r="90" spans="2:22" ht="11.25" customHeight="1" thickBot="1">
      <c r="B90" s="784">
        <v>35</v>
      </c>
      <c r="C90" s="3383"/>
      <c r="D90" s="2717" t="s">
        <v>2899</v>
      </c>
      <c r="E90" s="3384"/>
      <c r="F90" s="3385">
        <f>SUM(F82:F89)</f>
        <v>5593</v>
      </c>
      <c r="G90" s="3386">
        <f t="shared" ref="G90:L90" si="8">SUM(G82:G89)</f>
        <v>352</v>
      </c>
      <c r="H90" s="3387">
        <f t="shared" si="8"/>
        <v>0</v>
      </c>
      <c r="I90" s="3387">
        <f t="shared" si="8"/>
        <v>0</v>
      </c>
      <c r="J90" s="3387">
        <f t="shared" si="8"/>
        <v>127</v>
      </c>
      <c r="K90" s="3387">
        <f t="shared" si="8"/>
        <v>382</v>
      </c>
      <c r="L90" s="3387">
        <f t="shared" si="8"/>
        <v>5385</v>
      </c>
      <c r="M90" s="3387">
        <f>SUM(M82:M89)</f>
        <v>305</v>
      </c>
      <c r="N90" s="3387">
        <f>SUM(N82:N89)</f>
        <v>5690</v>
      </c>
      <c r="O90" s="3388">
        <f>SUM(O82:O89)</f>
        <v>520149</v>
      </c>
      <c r="P90" s="2028"/>
      <c r="Q90" s="2017">
        <v>35</v>
      </c>
      <c r="R90" s="4108"/>
      <c r="S90" s="3330"/>
      <c r="T90" s="3330"/>
      <c r="U90" s="3330"/>
      <c r="V90" s="3330"/>
    </row>
    <row r="91" spans="2:22" ht="78.75" customHeight="1">
      <c r="B91" s="3389" t="s">
        <v>465</v>
      </c>
      <c r="C91" s="116"/>
      <c r="D91" s="116"/>
      <c r="E91" s="116"/>
      <c r="F91" s="116" t="s">
        <v>595</v>
      </c>
      <c r="G91" s="116"/>
      <c r="H91" s="116" t="s">
        <v>595</v>
      </c>
      <c r="I91" s="116"/>
      <c r="J91" s="3390"/>
      <c r="K91" s="3390"/>
      <c r="L91" s="116"/>
      <c r="M91" s="2114"/>
      <c r="N91" s="116"/>
      <c r="O91" s="116"/>
      <c r="P91" s="116"/>
      <c r="Q91" s="117"/>
      <c r="R91" s="4078"/>
      <c r="S91" s="3330"/>
      <c r="T91" s="3330"/>
      <c r="U91" s="3330"/>
      <c r="V91" s="3330"/>
    </row>
    <row r="92" spans="2:22" ht="10.5" customHeight="1">
      <c r="S92" s="3330"/>
      <c r="T92" s="3330"/>
      <c r="U92" s="3330"/>
      <c r="V92" s="3330"/>
    </row>
    <row r="93" spans="2:22" ht="10.5" customHeight="1">
      <c r="S93" s="3330"/>
      <c r="T93" s="3330"/>
      <c r="U93" s="3330"/>
      <c r="V93" s="3330"/>
    </row>
    <row r="94" spans="2:22" ht="10.5" customHeight="1">
      <c r="S94" s="3330"/>
      <c r="T94" s="3330"/>
      <c r="U94" s="3330"/>
      <c r="V94" s="3330"/>
    </row>
    <row r="95" spans="2:22" ht="10.5" customHeight="1">
      <c r="S95" s="3330"/>
      <c r="T95" s="3330"/>
      <c r="U95" s="3330"/>
      <c r="V95" s="3330"/>
    </row>
    <row r="96" spans="2:22" ht="10.5" customHeight="1">
      <c r="S96" s="3330"/>
      <c r="T96" s="3330"/>
      <c r="U96" s="3330"/>
      <c r="V96" s="3330"/>
    </row>
    <row r="97" spans="19:22" ht="10.5" customHeight="1">
      <c r="S97" s="3330"/>
      <c r="T97" s="3330"/>
      <c r="U97" s="3330"/>
      <c r="V97" s="3330"/>
    </row>
    <row r="98" spans="19:22" ht="10.5" customHeight="1">
      <c r="S98" s="3330"/>
      <c r="T98" s="3330"/>
      <c r="U98" s="3330"/>
      <c r="V98" s="3330"/>
    </row>
    <row r="99" spans="19:22" ht="10.5" customHeight="1">
      <c r="S99" s="3330"/>
      <c r="T99" s="3330"/>
      <c r="U99" s="3330"/>
      <c r="V99" s="3330"/>
    </row>
    <row r="100" spans="19:22">
      <c r="S100" s="3330"/>
      <c r="T100" s="3330"/>
      <c r="U100" s="3330"/>
      <c r="V100" s="3330"/>
    </row>
    <row r="101" spans="19:22">
      <c r="S101" s="3330"/>
      <c r="T101" s="3330"/>
      <c r="U101" s="3330"/>
      <c r="V101" s="3330"/>
    </row>
    <row r="102" spans="19:22">
      <c r="S102" s="3330"/>
      <c r="T102" s="3330"/>
      <c r="U102" s="3330"/>
      <c r="V102" s="3330"/>
    </row>
    <row r="103" spans="19:22">
      <c r="S103" s="3330"/>
      <c r="T103" s="3330"/>
      <c r="U103" s="3330"/>
      <c r="V103" s="3330"/>
    </row>
    <row r="104" spans="19:22">
      <c r="S104" s="3330"/>
      <c r="T104" s="3330"/>
      <c r="U104" s="3330"/>
      <c r="V104" s="3330"/>
    </row>
    <row r="105" spans="19:22">
      <c r="S105" s="3330"/>
      <c r="T105" s="3330"/>
      <c r="U105" s="3330"/>
      <c r="V105" s="3330"/>
    </row>
    <row r="106" spans="19:22">
      <c r="S106" s="3330"/>
      <c r="T106" s="3330"/>
      <c r="U106" s="3330"/>
      <c r="V106" s="3330"/>
    </row>
    <row r="107" spans="19:22">
      <c r="S107" s="3330"/>
      <c r="T107" s="3330"/>
      <c r="U107" s="3330"/>
      <c r="V107" s="3330"/>
    </row>
    <row r="108" spans="19:22">
      <c r="S108" s="3330"/>
      <c r="T108" s="3330"/>
      <c r="U108" s="3330"/>
      <c r="V108" s="3330"/>
    </row>
    <row r="109" spans="19:22">
      <c r="S109" s="3330"/>
      <c r="T109" s="3330"/>
      <c r="U109" s="3330"/>
      <c r="V109" s="3330"/>
    </row>
    <row r="110" spans="19:22">
      <c r="S110" s="3330"/>
      <c r="T110" s="3330"/>
      <c r="U110" s="3330"/>
      <c r="V110" s="3330"/>
    </row>
    <row r="111" spans="19:22">
      <c r="S111" s="3330"/>
      <c r="T111" s="3330"/>
      <c r="U111" s="3330"/>
      <c r="V111" s="3330"/>
    </row>
    <row r="112" spans="19:22">
      <c r="S112" s="3330"/>
      <c r="T112" s="3330"/>
      <c r="U112" s="3330"/>
      <c r="V112" s="3330"/>
    </row>
    <row r="113" spans="19:22">
      <c r="S113" s="3330"/>
      <c r="T113" s="3330"/>
      <c r="U113" s="3330"/>
      <c r="V113" s="3330"/>
    </row>
    <row r="114" spans="19:22">
      <c r="S114" s="3330"/>
      <c r="T114" s="3330"/>
      <c r="U114" s="3330"/>
      <c r="V114" s="3330"/>
    </row>
    <row r="115" spans="19:22">
      <c r="S115" s="3330"/>
      <c r="T115" s="3330"/>
      <c r="U115" s="3330"/>
      <c r="V115" s="3330"/>
    </row>
    <row r="116" spans="19:22">
      <c r="S116" s="3330"/>
      <c r="T116" s="3330"/>
      <c r="U116" s="3330"/>
      <c r="V116" s="3330"/>
    </row>
    <row r="117" spans="19:22">
      <c r="S117" s="3330"/>
      <c r="T117" s="3330"/>
      <c r="U117" s="3330"/>
      <c r="V117" s="3330"/>
    </row>
    <row r="118" spans="19:22">
      <c r="S118" s="3330"/>
      <c r="T118" s="3330"/>
      <c r="U118" s="3330"/>
      <c r="V118" s="3330"/>
    </row>
    <row r="119" spans="19:22">
      <c r="S119" s="3330"/>
      <c r="T119" s="3330"/>
      <c r="U119" s="3330"/>
      <c r="V119" s="3330"/>
    </row>
    <row r="120" spans="19:22">
      <c r="S120" s="3330"/>
      <c r="T120" s="3330"/>
      <c r="U120" s="3330"/>
      <c r="V120" s="3330"/>
    </row>
    <row r="121" spans="19:22">
      <c r="S121" s="3330"/>
      <c r="T121" s="3330"/>
      <c r="U121" s="3330"/>
      <c r="V121" s="3330"/>
    </row>
    <row r="122" spans="19:22">
      <c r="S122" s="3330"/>
      <c r="T122" s="3330"/>
      <c r="U122" s="3330"/>
      <c r="V122" s="3330"/>
    </row>
    <row r="123" spans="19:22">
      <c r="S123" s="3330"/>
      <c r="T123" s="3330"/>
      <c r="U123" s="3330"/>
      <c r="V123" s="3330"/>
    </row>
    <row r="124" spans="19:22">
      <c r="S124" s="3330"/>
      <c r="T124" s="3330"/>
      <c r="U124" s="3330"/>
      <c r="V124" s="3330"/>
    </row>
    <row r="125" spans="19:22">
      <c r="S125" s="3330"/>
      <c r="T125" s="3330"/>
      <c r="U125" s="3330"/>
      <c r="V125" s="3330"/>
    </row>
    <row r="126" spans="19:22">
      <c r="S126" s="3330"/>
      <c r="T126" s="3330"/>
      <c r="U126" s="3330"/>
      <c r="V126" s="3330"/>
    </row>
    <row r="127" spans="19:22">
      <c r="S127" s="3330"/>
      <c r="T127" s="3330"/>
      <c r="U127" s="3330"/>
      <c r="V127" s="3330"/>
    </row>
    <row r="128" spans="19:22">
      <c r="S128" s="3330"/>
      <c r="T128" s="3330"/>
      <c r="U128" s="3330"/>
      <c r="V128" s="3330"/>
    </row>
    <row r="129" spans="19:22">
      <c r="S129" s="3330"/>
      <c r="T129" s="3330"/>
      <c r="U129" s="3330"/>
      <c r="V129" s="3330"/>
    </row>
    <row r="130" spans="19:22">
      <c r="S130" s="3330"/>
      <c r="T130" s="3330"/>
      <c r="U130" s="3330"/>
      <c r="V130" s="3330"/>
    </row>
    <row r="131" spans="19:22">
      <c r="S131" s="3330"/>
      <c r="T131" s="3330"/>
      <c r="U131" s="3330"/>
      <c r="V131" s="3330"/>
    </row>
    <row r="132" spans="19:22">
      <c r="S132" s="3330"/>
      <c r="T132" s="3330"/>
      <c r="U132" s="3330"/>
      <c r="V132" s="3330"/>
    </row>
    <row r="133" spans="19:22">
      <c r="S133" s="3330"/>
      <c r="T133" s="3330"/>
      <c r="U133" s="3330"/>
      <c r="V133" s="3330"/>
    </row>
  </sheetData>
  <mergeCells count="17">
    <mergeCell ref="R89:R91"/>
    <mergeCell ref="O25:O26"/>
    <mergeCell ref="P25:P26"/>
    <mergeCell ref="R28:R44"/>
    <mergeCell ref="A35:A44"/>
    <mergeCell ref="A45:A58"/>
    <mergeCell ref="R45:R61"/>
    <mergeCell ref="R1:R2"/>
    <mergeCell ref="F25:F26"/>
    <mergeCell ref="G25:G26"/>
    <mergeCell ref="H25:H26"/>
    <mergeCell ref="I25:I26"/>
    <mergeCell ref="J25:J26"/>
    <mergeCell ref="K25:K26"/>
    <mergeCell ref="L25:L26"/>
    <mergeCell ref="M25:M26"/>
    <mergeCell ref="N25:N26"/>
  </mergeCells>
  <printOptions horizontalCentered="1" verticalCentered="1"/>
  <pageMargins left="1" right="1" top="0.5" bottom="0.5" header="0" footer="0"/>
  <pageSetup scale="62" orientation="portrait" r:id="rId1"/>
  <headerFooter alignWithMargins="0"/>
  <rowBreaks count="1" manualBreakCount="1">
    <brk id="44" max="17"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Zeros="0" view="pageBreakPreview" topLeftCell="A25" zoomScaleNormal="100" zoomScaleSheetLayoutView="100" workbookViewId="0">
      <selection activeCell="L5" sqref="L5"/>
    </sheetView>
  </sheetViews>
  <sheetFormatPr defaultColWidth="0" defaultRowHeight="11.25"/>
  <cols>
    <col min="1" max="1" width="4.1640625" style="610" customWidth="1"/>
    <col min="2" max="2" width="5.83203125" style="610" customWidth="1"/>
    <col min="3" max="3" width="32.1640625" style="610" customWidth="1"/>
    <col min="4" max="7" width="9.83203125" style="610" customWidth="1"/>
    <col min="8" max="8" width="9.83203125" style="3391" customWidth="1"/>
    <col min="9" max="9" width="12.83203125" style="610" customWidth="1"/>
    <col min="10" max="10" width="5.33203125" style="610" customWidth="1"/>
    <col min="11" max="11" width="6" style="610" customWidth="1"/>
    <col min="12" max="12" width="5.6640625" style="610" customWidth="1"/>
    <col min="13" max="13" width="15.5" style="610" customWidth="1"/>
    <col min="14" max="14" width="13.83203125" style="610" customWidth="1"/>
    <col min="15" max="15" width="13" style="610" customWidth="1"/>
    <col min="16" max="17" width="12.83203125" style="610" customWidth="1"/>
    <col min="18" max="18" width="12.83203125" style="3391" customWidth="1"/>
    <col min="19" max="19" width="11.33203125" style="610" customWidth="1"/>
    <col min="20" max="20" width="5.33203125" style="610" customWidth="1"/>
    <col min="21" max="21" width="9.33203125" style="357" customWidth="1"/>
    <col min="22" max="16384" width="0" style="610" hidden="1"/>
  </cols>
  <sheetData>
    <row r="1" spans="1:20" s="357" customFormat="1">
      <c r="A1" s="455">
        <v>80</v>
      </c>
      <c r="B1" s="455"/>
      <c r="C1" s="455"/>
      <c r="D1" s="455"/>
      <c r="E1" s="455"/>
      <c r="F1" s="610"/>
      <c r="G1" s="395"/>
      <c r="H1" s="3391"/>
      <c r="I1" s="610"/>
      <c r="J1" s="456" t="s">
        <v>2789</v>
      </c>
      <c r="K1" s="454" t="s">
        <v>2789</v>
      </c>
      <c r="L1" s="455"/>
      <c r="M1" s="455"/>
      <c r="N1" s="1088"/>
      <c r="O1" s="455"/>
      <c r="P1" s="455"/>
      <c r="Q1" s="455"/>
      <c r="R1" s="3392"/>
      <c r="S1" s="455"/>
      <c r="T1" s="455">
        <v>81</v>
      </c>
    </row>
    <row r="2" spans="1:20" s="357" customFormat="1" ht="10.5" customHeight="1">
      <c r="A2" s="1488" t="s">
        <v>2900</v>
      </c>
      <c r="B2" s="1489"/>
      <c r="C2" s="1489"/>
      <c r="D2" s="1489"/>
      <c r="E2" s="1489"/>
      <c r="F2" s="1489"/>
      <c r="G2" s="1489"/>
      <c r="H2" s="3393"/>
      <c r="I2" s="1489"/>
      <c r="J2" s="1490"/>
      <c r="K2" s="1488" t="s">
        <v>2900</v>
      </c>
      <c r="L2" s="1489"/>
      <c r="M2" s="1489"/>
      <c r="N2" s="1489"/>
      <c r="O2" s="1489"/>
      <c r="P2" s="1489"/>
      <c r="Q2" s="1489"/>
      <c r="R2" s="3393"/>
      <c r="S2" s="1489"/>
      <c r="T2" s="1490"/>
    </row>
    <row r="3" spans="1:20" s="357" customFormat="1" ht="10.5" customHeight="1">
      <c r="A3" s="443"/>
      <c r="B3" s="416" t="s">
        <v>2901</v>
      </c>
      <c r="C3" s="416"/>
      <c r="D3" s="416"/>
      <c r="E3" s="416"/>
      <c r="F3" s="416"/>
      <c r="G3" s="416"/>
      <c r="H3" s="3394"/>
      <c r="I3" s="416"/>
      <c r="J3" s="676"/>
      <c r="K3" s="443"/>
      <c r="L3" s="416"/>
      <c r="M3" s="416"/>
      <c r="N3" s="416"/>
      <c r="O3" s="416"/>
      <c r="P3" s="416"/>
      <c r="Q3" s="416"/>
      <c r="R3" s="3394"/>
      <c r="S3" s="416"/>
      <c r="T3" s="676"/>
    </row>
    <row r="4" spans="1:20" s="357" customFormat="1" ht="10.5" customHeight="1">
      <c r="A4" s="443"/>
      <c r="B4" s="424" t="s">
        <v>384</v>
      </c>
      <c r="C4" s="416" t="s">
        <v>2902</v>
      </c>
      <c r="D4" s="416"/>
      <c r="E4" s="416"/>
      <c r="F4" s="416"/>
      <c r="G4" s="416"/>
      <c r="H4" s="3394"/>
      <c r="I4" s="416"/>
      <c r="J4" s="676"/>
      <c r="K4" s="443"/>
      <c r="L4" s="424" t="s">
        <v>387</v>
      </c>
      <c r="M4" s="416" t="s">
        <v>2903</v>
      </c>
      <c r="N4" s="416"/>
      <c r="O4" s="416"/>
      <c r="P4" s="416"/>
      <c r="Q4" s="416"/>
      <c r="R4" s="3394"/>
      <c r="S4" s="416"/>
      <c r="T4" s="676"/>
    </row>
    <row r="5" spans="1:20" s="357" customFormat="1" ht="10.5" customHeight="1">
      <c r="A5" s="443"/>
      <c r="B5" s="424" t="s">
        <v>385</v>
      </c>
      <c r="C5" s="416" t="s">
        <v>2904</v>
      </c>
      <c r="D5" s="416"/>
      <c r="E5" s="416"/>
      <c r="F5" s="416"/>
      <c r="G5" s="416"/>
      <c r="H5" s="3394"/>
      <c r="I5" s="416"/>
      <c r="J5" s="676"/>
      <c r="K5" s="443"/>
      <c r="L5" s="416" t="s">
        <v>2905</v>
      </c>
      <c r="M5" s="416"/>
      <c r="N5" s="416"/>
      <c r="O5" s="416"/>
      <c r="P5" s="416"/>
      <c r="Q5" s="416"/>
      <c r="R5" s="3394"/>
      <c r="S5" s="416"/>
      <c r="T5" s="676"/>
    </row>
    <row r="6" spans="1:20" s="357" customFormat="1" ht="10.5" customHeight="1">
      <c r="A6" s="443"/>
      <c r="B6" s="416" t="s">
        <v>2906</v>
      </c>
      <c r="C6" s="416"/>
      <c r="D6" s="416"/>
      <c r="E6" s="416"/>
      <c r="F6" s="416"/>
      <c r="G6" s="416"/>
      <c r="H6" s="3394"/>
      <c r="I6" s="416"/>
      <c r="J6" s="676"/>
      <c r="K6" s="443"/>
      <c r="L6" s="416" t="s">
        <v>2907</v>
      </c>
      <c r="M6" s="416"/>
      <c r="N6" s="416"/>
      <c r="O6" s="416"/>
      <c r="P6" s="416"/>
      <c r="Q6" s="416"/>
      <c r="R6" s="3394"/>
      <c r="S6" s="416"/>
      <c r="T6" s="676"/>
    </row>
    <row r="7" spans="1:20" s="357" customFormat="1" ht="10.5" customHeight="1">
      <c r="A7" s="443"/>
      <c r="B7" s="424" t="s">
        <v>386</v>
      </c>
      <c r="C7" s="416" t="s">
        <v>2908</v>
      </c>
      <c r="D7" s="416"/>
      <c r="E7" s="416"/>
      <c r="F7" s="416"/>
      <c r="G7" s="416"/>
      <c r="H7" s="3394"/>
      <c r="I7" s="416"/>
      <c r="J7" s="676"/>
      <c r="K7" s="443"/>
      <c r="L7" s="424" t="s">
        <v>388</v>
      </c>
      <c r="M7" s="416" t="s">
        <v>2909</v>
      </c>
      <c r="N7" s="416"/>
      <c r="O7" s="416"/>
      <c r="P7" s="416"/>
      <c r="Q7" s="416"/>
      <c r="R7" s="3394"/>
      <c r="S7" s="416"/>
      <c r="T7" s="676"/>
    </row>
    <row r="8" spans="1:20" s="357" customFormat="1" ht="10.5" customHeight="1">
      <c r="A8" s="443"/>
      <c r="B8" s="416" t="s">
        <v>2910</v>
      </c>
      <c r="C8" s="416"/>
      <c r="D8" s="416"/>
      <c r="E8" s="416"/>
      <c r="F8" s="416"/>
      <c r="G8" s="416"/>
      <c r="H8" s="3394"/>
      <c r="I8" s="416"/>
      <c r="J8" s="676"/>
      <c r="K8" s="443"/>
      <c r="L8" s="416" t="s">
        <v>2911</v>
      </c>
      <c r="M8" s="416"/>
      <c r="N8" s="416"/>
      <c r="O8" s="416"/>
      <c r="P8" s="416"/>
      <c r="Q8" s="416"/>
      <c r="R8" s="3394"/>
      <c r="S8" s="416"/>
      <c r="T8" s="676"/>
    </row>
    <row r="9" spans="1:20" s="357" customFormat="1" ht="10.5" customHeight="1">
      <c r="A9" s="443"/>
      <c r="B9" s="416" t="s">
        <v>2912</v>
      </c>
      <c r="C9" s="416"/>
      <c r="D9" s="416"/>
      <c r="E9" s="416"/>
      <c r="F9" s="416"/>
      <c r="G9" s="416"/>
      <c r="H9" s="3394"/>
      <c r="I9" s="416"/>
      <c r="J9" s="676"/>
      <c r="K9" s="443"/>
      <c r="L9" s="416"/>
      <c r="M9" s="416"/>
      <c r="N9" s="416"/>
      <c r="O9" s="416"/>
      <c r="P9" s="416"/>
      <c r="Q9" s="416"/>
      <c r="R9" s="3394"/>
      <c r="S9" s="416"/>
      <c r="T9" s="676"/>
    </row>
    <row r="10" spans="1:20" s="357" customFormat="1" ht="10.5" customHeight="1">
      <c r="A10" s="1184"/>
      <c r="B10" s="428"/>
      <c r="C10" s="428"/>
      <c r="D10" s="428"/>
      <c r="E10" s="428"/>
      <c r="F10" s="428"/>
      <c r="G10" s="428"/>
      <c r="H10" s="3395"/>
      <c r="I10" s="428"/>
      <c r="J10" s="1185"/>
      <c r="K10" s="1184"/>
      <c r="L10" s="428"/>
      <c r="M10" s="428"/>
      <c r="N10" s="428"/>
      <c r="O10" s="428"/>
      <c r="P10" s="428"/>
      <c r="Q10" s="428"/>
      <c r="R10" s="3395"/>
      <c r="S10" s="428"/>
      <c r="T10" s="1185"/>
    </row>
    <row r="11" spans="1:20" s="357" customFormat="1">
      <c r="A11" s="3396" t="s">
        <v>2913</v>
      </c>
      <c r="B11" s="3397"/>
      <c r="C11" s="3397"/>
      <c r="D11" s="3397"/>
      <c r="E11" s="3397"/>
      <c r="F11" s="3397"/>
      <c r="G11" s="3397"/>
      <c r="H11" s="3398"/>
      <c r="I11" s="3397"/>
      <c r="J11" s="3399"/>
      <c r="K11" s="3396" t="s">
        <v>2913</v>
      </c>
      <c r="L11" s="3397"/>
      <c r="M11" s="3397"/>
      <c r="N11" s="3397"/>
      <c r="O11" s="3397"/>
      <c r="P11" s="3397"/>
      <c r="Q11" s="3397"/>
      <c r="R11" s="3398"/>
      <c r="S11" s="3397"/>
      <c r="T11" s="3399"/>
    </row>
    <row r="12" spans="1:20" s="357" customFormat="1" ht="11.25" customHeight="1">
      <c r="A12" s="1188"/>
      <c r="B12" s="670"/>
      <c r="C12" s="670"/>
      <c r="D12" s="473" t="s">
        <v>2914</v>
      </c>
      <c r="E12" s="1100"/>
      <c r="F12" s="1209" t="s">
        <v>2915</v>
      </c>
      <c r="G12" s="3397"/>
      <c r="H12" s="3398"/>
      <c r="I12" s="3397"/>
      <c r="J12" s="3400"/>
      <c r="K12" s="1188"/>
      <c r="L12" s="670"/>
      <c r="M12" s="409" t="s">
        <v>2916</v>
      </c>
      <c r="N12" s="1209" t="s">
        <v>2917</v>
      </c>
      <c r="O12" s="3397"/>
      <c r="P12" s="3397"/>
      <c r="Q12" s="3397"/>
      <c r="R12" s="3398"/>
      <c r="S12" s="3397"/>
      <c r="T12" s="3401"/>
    </row>
    <row r="13" spans="1:20" s="357" customFormat="1" ht="11.25" customHeight="1">
      <c r="A13" s="1188"/>
      <c r="B13" s="670"/>
      <c r="C13" s="670"/>
      <c r="D13" s="1090" t="s">
        <v>2918</v>
      </c>
      <c r="E13" s="1092"/>
      <c r="F13" s="1209" t="s">
        <v>2919</v>
      </c>
      <c r="G13" s="3397"/>
      <c r="H13" s="3398"/>
      <c r="I13" s="3397"/>
      <c r="J13" s="1189"/>
      <c r="K13" s="1188"/>
      <c r="L13" s="670"/>
      <c r="M13" s="418" t="s">
        <v>2920</v>
      </c>
      <c r="N13" s="1099"/>
      <c r="O13" s="1099"/>
      <c r="P13" s="473" t="s">
        <v>2921</v>
      </c>
      <c r="Q13" s="1100"/>
      <c r="R13" s="3402"/>
      <c r="S13" s="1099"/>
      <c r="T13" s="3400"/>
    </row>
    <row r="14" spans="1:20" s="357" customFormat="1" ht="11.25" customHeight="1">
      <c r="A14" s="1188"/>
      <c r="B14" s="670"/>
      <c r="C14" s="670"/>
      <c r="D14" s="413"/>
      <c r="E14" s="413"/>
      <c r="F14" s="413"/>
      <c r="G14" s="413"/>
      <c r="H14" s="3403" t="s">
        <v>2799</v>
      </c>
      <c r="I14" s="413" t="s">
        <v>2922</v>
      </c>
      <c r="J14" s="1187"/>
      <c r="K14" s="417"/>
      <c r="L14" s="413"/>
      <c r="M14" s="409" t="s">
        <v>2796</v>
      </c>
      <c r="N14" s="413"/>
      <c r="O14" s="413"/>
      <c r="P14" s="1642" t="s">
        <v>2714</v>
      </c>
      <c r="Q14" s="2039"/>
      <c r="R14" s="3403" t="s">
        <v>2802</v>
      </c>
      <c r="S14" s="413"/>
      <c r="T14" s="1187"/>
    </row>
    <row r="15" spans="1:20" s="357" customFormat="1" ht="11.25" customHeight="1">
      <c r="A15" s="1188"/>
      <c r="B15" s="670"/>
      <c r="C15" s="670"/>
      <c r="D15" s="413"/>
      <c r="E15" s="413"/>
      <c r="F15" s="413"/>
      <c r="G15" s="413"/>
      <c r="H15" s="3403" t="s">
        <v>2804</v>
      </c>
      <c r="I15" s="413" t="s">
        <v>2923</v>
      </c>
      <c r="J15" s="1187"/>
      <c r="K15" s="417"/>
      <c r="L15" s="413"/>
      <c r="M15" s="413" t="s">
        <v>2798</v>
      </c>
      <c r="N15" s="413"/>
      <c r="O15" s="413"/>
      <c r="P15" s="1090" t="s">
        <v>2924</v>
      </c>
      <c r="Q15" s="1092"/>
      <c r="R15" s="3403" t="s">
        <v>2925</v>
      </c>
      <c r="S15" s="413"/>
      <c r="T15" s="1187"/>
    </row>
    <row r="16" spans="1:20" s="357" customFormat="1" ht="11.25" customHeight="1">
      <c r="A16" s="1188"/>
      <c r="B16" s="670"/>
      <c r="C16" s="670"/>
      <c r="D16" s="413"/>
      <c r="E16" s="413"/>
      <c r="F16" s="413" t="s">
        <v>2809</v>
      </c>
      <c r="G16" s="413" t="s">
        <v>2926</v>
      </c>
      <c r="H16" s="3403" t="s">
        <v>2810</v>
      </c>
      <c r="I16" s="413" t="s">
        <v>2800</v>
      </c>
      <c r="J16" s="1187"/>
      <c r="K16" s="417"/>
      <c r="L16" s="413"/>
      <c r="M16" s="413" t="s">
        <v>2801</v>
      </c>
      <c r="N16" s="413"/>
      <c r="O16" s="413"/>
      <c r="P16" s="1099"/>
      <c r="Q16" s="1099"/>
      <c r="R16" s="3403" t="s">
        <v>2927</v>
      </c>
      <c r="S16" s="413"/>
      <c r="T16" s="1187"/>
    </row>
    <row r="17" spans="1:21" ht="11.25" customHeight="1">
      <c r="A17" s="1188"/>
      <c r="B17" s="670"/>
      <c r="C17" s="413" t="s">
        <v>2928</v>
      </c>
      <c r="D17" s="413" t="s">
        <v>2929</v>
      </c>
      <c r="E17" s="413"/>
      <c r="F17" s="413" t="s">
        <v>2816</v>
      </c>
      <c r="G17" s="413" t="s">
        <v>2810</v>
      </c>
      <c r="H17" s="3403" t="s">
        <v>2815</v>
      </c>
      <c r="I17" s="413" t="s">
        <v>2930</v>
      </c>
      <c r="J17" s="1187"/>
      <c r="K17" s="417"/>
      <c r="L17" s="413"/>
      <c r="M17" s="413" t="s">
        <v>2931</v>
      </c>
      <c r="N17" s="413" t="s">
        <v>2218</v>
      </c>
      <c r="O17" s="413" t="s">
        <v>2818</v>
      </c>
      <c r="P17" s="413" t="s">
        <v>2929</v>
      </c>
      <c r="Q17" s="413"/>
      <c r="R17" s="3403" t="s">
        <v>2932</v>
      </c>
      <c r="S17" s="413" t="s">
        <v>2818</v>
      </c>
      <c r="T17" s="1187"/>
    </row>
    <row r="18" spans="1:21" ht="11.25" customHeight="1">
      <c r="A18" s="417" t="s">
        <v>636</v>
      </c>
      <c r="B18" s="413" t="s">
        <v>778</v>
      </c>
      <c r="C18" s="413" t="s">
        <v>2826</v>
      </c>
      <c r="D18" s="413" t="s">
        <v>2744</v>
      </c>
      <c r="E18" s="413" t="s">
        <v>2933</v>
      </c>
      <c r="F18" s="413" t="s">
        <v>2934</v>
      </c>
      <c r="G18" s="413" t="s">
        <v>2814</v>
      </c>
      <c r="H18" s="3403" t="s">
        <v>2935</v>
      </c>
      <c r="I18" s="413" t="s">
        <v>2936</v>
      </c>
      <c r="J18" s="1187" t="s">
        <v>636</v>
      </c>
      <c r="K18" s="417" t="s">
        <v>636</v>
      </c>
      <c r="L18" s="413" t="s">
        <v>778</v>
      </c>
      <c r="M18" s="413" t="s">
        <v>2937</v>
      </c>
      <c r="N18" s="413" t="s">
        <v>2826</v>
      </c>
      <c r="O18" s="413" t="s">
        <v>2822</v>
      </c>
      <c r="P18" s="413" t="s">
        <v>2744</v>
      </c>
      <c r="Q18" s="413" t="s">
        <v>2933</v>
      </c>
      <c r="R18" s="3403" t="s">
        <v>2938</v>
      </c>
      <c r="S18" s="413" t="s">
        <v>2939</v>
      </c>
      <c r="T18" s="1187" t="s">
        <v>636</v>
      </c>
      <c r="U18" s="3404"/>
    </row>
    <row r="19" spans="1:21" ht="11.25" customHeight="1">
      <c r="A19" s="417" t="s">
        <v>639</v>
      </c>
      <c r="B19" s="413" t="s">
        <v>782</v>
      </c>
      <c r="C19" s="413" t="s">
        <v>2940</v>
      </c>
      <c r="D19" s="413" t="s">
        <v>2941</v>
      </c>
      <c r="E19" s="413" t="s">
        <v>2942</v>
      </c>
      <c r="F19" s="413" t="s">
        <v>2943</v>
      </c>
      <c r="G19" s="413" t="s">
        <v>2944</v>
      </c>
      <c r="H19" s="3403" t="s">
        <v>2945</v>
      </c>
      <c r="I19" s="413" t="s">
        <v>2937</v>
      </c>
      <c r="J19" s="1187" t="s">
        <v>639</v>
      </c>
      <c r="K19" s="417" t="s">
        <v>639</v>
      </c>
      <c r="L19" s="413" t="s">
        <v>782</v>
      </c>
      <c r="M19" s="413" t="s">
        <v>2825</v>
      </c>
      <c r="N19" s="413" t="s">
        <v>2832</v>
      </c>
      <c r="O19" s="413" t="s">
        <v>2830</v>
      </c>
      <c r="P19" s="413" t="s">
        <v>2941</v>
      </c>
      <c r="Q19" s="413" t="s">
        <v>2942</v>
      </c>
      <c r="R19" s="3403" t="s">
        <v>2946</v>
      </c>
      <c r="S19" s="413" t="s">
        <v>2942</v>
      </c>
      <c r="T19" s="1187" t="s">
        <v>639</v>
      </c>
      <c r="U19" s="3404"/>
    </row>
    <row r="20" spans="1:21" ht="11.25" customHeight="1">
      <c r="A20" s="417"/>
      <c r="B20" s="413"/>
      <c r="C20" s="413"/>
      <c r="D20" s="413"/>
      <c r="E20" s="413"/>
      <c r="F20" s="413"/>
      <c r="G20" s="413"/>
      <c r="H20" s="3403" t="s">
        <v>2831</v>
      </c>
      <c r="I20" s="413" t="s">
        <v>2944</v>
      </c>
      <c r="J20" s="1187"/>
      <c r="K20" s="417"/>
      <c r="L20" s="413"/>
      <c r="M20" s="413" t="s">
        <v>2800</v>
      </c>
      <c r="N20" s="413"/>
      <c r="O20" s="413"/>
      <c r="P20" s="670"/>
      <c r="Q20" s="670"/>
      <c r="R20" s="3403"/>
      <c r="S20" s="413"/>
      <c r="T20" s="1187"/>
      <c r="U20" s="3404"/>
    </row>
    <row r="21" spans="1:21" ht="11.25" customHeight="1" thickBot="1">
      <c r="A21" s="1190"/>
      <c r="B21" s="1103"/>
      <c r="C21" s="418" t="s">
        <v>648</v>
      </c>
      <c r="D21" s="413" t="s">
        <v>649</v>
      </c>
      <c r="E21" s="413" t="s">
        <v>650</v>
      </c>
      <c r="F21" s="413" t="s">
        <v>651</v>
      </c>
      <c r="G21" s="413" t="s">
        <v>652</v>
      </c>
      <c r="H21" s="3403" t="s">
        <v>653</v>
      </c>
      <c r="I21" s="413" t="s">
        <v>1083</v>
      </c>
      <c r="J21" s="1191"/>
      <c r="K21" s="1190"/>
      <c r="L21" s="1103"/>
      <c r="M21" s="418" t="s">
        <v>1084</v>
      </c>
      <c r="N21" s="418" t="s">
        <v>1358</v>
      </c>
      <c r="O21" s="418" t="s">
        <v>1359</v>
      </c>
      <c r="P21" s="418" t="s">
        <v>1360</v>
      </c>
      <c r="Q21" s="418" t="s">
        <v>1361</v>
      </c>
      <c r="R21" s="1849" t="s">
        <v>2274</v>
      </c>
      <c r="S21" s="418" t="s">
        <v>2947</v>
      </c>
      <c r="T21" s="1195"/>
      <c r="U21" s="3404"/>
    </row>
    <row r="22" spans="1:21" ht="11.25" customHeight="1">
      <c r="A22" s="1188"/>
      <c r="B22" s="670"/>
      <c r="C22" s="458" t="s">
        <v>2229</v>
      </c>
      <c r="D22" s="3405"/>
      <c r="E22" s="3406"/>
      <c r="F22" s="3406" t="s">
        <v>2948</v>
      </c>
      <c r="G22" s="3406"/>
      <c r="H22" s="3407"/>
      <c r="I22" s="3408"/>
      <c r="J22" s="676"/>
      <c r="K22" s="1188"/>
      <c r="L22" s="670"/>
      <c r="M22" s="3409"/>
      <c r="N22" s="3410"/>
      <c r="O22" s="3410"/>
      <c r="P22" s="3410"/>
      <c r="Q22" s="3410"/>
      <c r="R22" s="1856"/>
      <c r="S22" s="3411"/>
      <c r="T22" s="1189"/>
    </row>
    <row r="23" spans="1:21" ht="11.25" customHeight="1">
      <c r="A23" s="417">
        <v>36</v>
      </c>
      <c r="B23" s="670"/>
      <c r="C23" s="468" t="s">
        <v>2949</v>
      </c>
      <c r="D23" s="3412"/>
      <c r="E23" s="1101"/>
      <c r="F23" s="1101"/>
      <c r="G23" s="1101"/>
      <c r="H23" s="1862"/>
      <c r="I23" s="3413"/>
      <c r="J23" s="486"/>
      <c r="K23" s="417"/>
      <c r="L23" s="1101"/>
      <c r="M23" s="3414"/>
      <c r="N23" s="1101"/>
      <c r="O23" s="1101"/>
      <c r="P23" s="1101"/>
      <c r="Q23" s="1101"/>
      <c r="R23" s="1862"/>
      <c r="S23" s="3415"/>
      <c r="T23" s="1187">
        <v>36</v>
      </c>
      <c r="U23" s="3416"/>
    </row>
    <row r="24" spans="1:21" ht="11.25" customHeight="1">
      <c r="A24" s="1190"/>
      <c r="B24" s="1103"/>
      <c r="C24" s="464" t="s">
        <v>2950</v>
      </c>
      <c r="D24" s="3417">
        <v>10</v>
      </c>
      <c r="E24" s="1868"/>
      <c r="F24" s="1868"/>
      <c r="G24" s="1868"/>
      <c r="H24" s="1868"/>
      <c r="I24" s="3418"/>
      <c r="J24" s="2055">
        <v>36</v>
      </c>
      <c r="K24" s="422">
        <v>36</v>
      </c>
      <c r="L24" s="1103"/>
      <c r="M24" s="3419">
        <f>SUM(D24:I24)-P24</f>
        <v>0</v>
      </c>
      <c r="N24" s="1868">
        <v>10</v>
      </c>
      <c r="O24" s="1868"/>
      <c r="P24" s="1868">
        <f>N24+O24</f>
        <v>10</v>
      </c>
      <c r="Q24" s="1868"/>
      <c r="R24" s="1868">
        <v>622</v>
      </c>
      <c r="S24" s="3420"/>
      <c r="T24" s="1191"/>
      <c r="U24" s="3372"/>
    </row>
    <row r="25" spans="1:21" ht="11.25" customHeight="1">
      <c r="A25" s="1188"/>
      <c r="B25" s="670"/>
      <c r="C25" s="468" t="s">
        <v>2951</v>
      </c>
      <c r="D25" s="3412"/>
      <c r="E25" s="1101"/>
      <c r="F25" s="1101"/>
      <c r="G25" s="1101"/>
      <c r="H25" s="1101"/>
      <c r="I25" s="3413"/>
      <c r="J25" s="676"/>
      <c r="K25" s="1188"/>
      <c r="L25" s="670"/>
      <c r="M25" s="3414"/>
      <c r="N25" s="1101"/>
      <c r="O25" s="1101"/>
      <c r="P25" s="1101"/>
      <c r="Q25" s="1101"/>
      <c r="R25" s="1101"/>
      <c r="S25" s="3415"/>
      <c r="T25" s="1189"/>
      <c r="U25" s="3372"/>
    </row>
    <row r="26" spans="1:21" ht="11.25" customHeight="1">
      <c r="A26" s="417" t="s">
        <v>67</v>
      </c>
      <c r="B26" s="670"/>
      <c r="C26" s="468" t="s">
        <v>2952</v>
      </c>
      <c r="D26" s="3412"/>
      <c r="E26" s="1101"/>
      <c r="F26" s="1101"/>
      <c r="G26" s="1101"/>
      <c r="H26" s="1101"/>
      <c r="I26" s="3413"/>
      <c r="J26" s="486"/>
      <c r="K26" s="417"/>
      <c r="L26" s="670"/>
      <c r="M26" s="3414"/>
      <c r="N26" s="1101"/>
      <c r="O26" s="1101"/>
      <c r="P26" s="1101"/>
      <c r="Q26" s="1101"/>
      <c r="R26" s="1101"/>
      <c r="S26" s="3415"/>
      <c r="T26" s="1187"/>
      <c r="U26" s="3416"/>
    </row>
    <row r="27" spans="1:21" ht="11.25" customHeight="1">
      <c r="A27" s="1190"/>
      <c r="B27" s="1103"/>
      <c r="C27" s="464" t="s">
        <v>2953</v>
      </c>
      <c r="D27" s="3417">
        <v>4</v>
      </c>
      <c r="E27" s="1868"/>
      <c r="F27" s="1868"/>
      <c r="G27" s="1868"/>
      <c r="H27" s="1868"/>
      <c r="I27" s="3418"/>
      <c r="J27" s="2055" t="s">
        <v>67</v>
      </c>
      <c r="K27" s="422" t="s">
        <v>67</v>
      </c>
      <c r="L27" s="1103"/>
      <c r="M27" s="3419">
        <f>SUM(D27:I27)-P27</f>
        <v>0</v>
      </c>
      <c r="N27" s="1868">
        <v>4</v>
      </c>
      <c r="O27" s="1868"/>
      <c r="P27" s="1868">
        <f>N27+O27</f>
        <v>4</v>
      </c>
      <c r="Q27" s="1868"/>
      <c r="R27" s="1868">
        <v>279</v>
      </c>
      <c r="S27" s="3420"/>
      <c r="T27" s="1195" t="s">
        <v>67</v>
      </c>
      <c r="U27" s="3416"/>
    </row>
    <row r="28" spans="1:21" ht="11.25" customHeight="1">
      <c r="A28" s="1188"/>
      <c r="B28" s="670"/>
      <c r="C28" s="468" t="s">
        <v>2954</v>
      </c>
      <c r="D28" s="3412"/>
      <c r="E28" s="1101"/>
      <c r="F28" s="1101"/>
      <c r="G28" s="1101"/>
      <c r="H28" s="1101"/>
      <c r="I28" s="3413"/>
      <c r="J28" s="676"/>
      <c r="K28" s="1188"/>
      <c r="L28" s="670"/>
      <c r="M28" s="3414"/>
      <c r="N28" s="1101"/>
      <c r="O28" s="1101"/>
      <c r="P28" s="1101"/>
      <c r="Q28" s="1101"/>
      <c r="R28" s="1101"/>
      <c r="S28" s="3415"/>
      <c r="T28" s="1189"/>
      <c r="U28" s="3372"/>
    </row>
    <row r="29" spans="1:21" ht="11.25" customHeight="1">
      <c r="A29" s="422" t="s">
        <v>70</v>
      </c>
      <c r="B29" s="1103"/>
      <c r="C29" s="464" t="s">
        <v>2955</v>
      </c>
      <c r="D29" s="3417">
        <v>4778</v>
      </c>
      <c r="E29" s="1868"/>
      <c r="F29" s="1868"/>
      <c r="G29" s="462"/>
      <c r="H29" s="3421"/>
      <c r="I29" s="3418">
        <v>248</v>
      </c>
      <c r="J29" s="2055" t="s">
        <v>70</v>
      </c>
      <c r="K29" s="422" t="s">
        <v>70</v>
      </c>
      <c r="L29" s="1103"/>
      <c r="M29" s="3419">
        <f>SUM(D29:I29)-P29</f>
        <v>165</v>
      </c>
      <c r="N29" s="1868">
        <v>3161</v>
      </c>
      <c r="O29" s="1868">
        <v>1700</v>
      </c>
      <c r="P29" s="1868">
        <f>N29+O29</f>
        <v>4861</v>
      </c>
      <c r="Q29" s="1868"/>
      <c r="R29" s="1868">
        <v>476392</v>
      </c>
      <c r="S29" s="3420"/>
      <c r="T29" s="1195" t="s">
        <v>70</v>
      </c>
      <c r="U29" s="3416"/>
    </row>
    <row r="30" spans="1:21" ht="11.25" customHeight="1">
      <c r="A30" s="1188"/>
      <c r="B30" s="670"/>
      <c r="C30" s="468" t="s">
        <v>2956</v>
      </c>
      <c r="D30" s="3412"/>
      <c r="E30" s="1101"/>
      <c r="F30" s="1101"/>
      <c r="G30" s="1101"/>
      <c r="H30" s="1101"/>
      <c r="I30" s="3413"/>
      <c r="J30" s="676"/>
      <c r="K30" s="1188"/>
      <c r="L30" s="670"/>
      <c r="M30" s="3414"/>
      <c r="N30" s="1101"/>
      <c r="O30" s="1101"/>
      <c r="P30" s="1101"/>
      <c r="Q30" s="1101"/>
      <c r="R30" s="1101"/>
      <c r="S30" s="3415"/>
      <c r="T30" s="1189"/>
      <c r="U30" s="3372"/>
    </row>
    <row r="31" spans="1:21" ht="11.25" customHeight="1">
      <c r="A31" s="417" t="s">
        <v>2957</v>
      </c>
      <c r="B31" s="670"/>
      <c r="C31" s="468" t="s">
        <v>2958</v>
      </c>
      <c r="D31" s="3412"/>
      <c r="E31" s="1101"/>
      <c r="F31" s="1101"/>
      <c r="G31" s="1101"/>
      <c r="H31" s="1101"/>
      <c r="I31" s="3413"/>
      <c r="J31" s="486"/>
      <c r="K31" s="417"/>
      <c r="L31" s="670"/>
      <c r="M31" s="3414"/>
      <c r="N31" s="1101"/>
      <c r="O31" s="1101"/>
      <c r="P31" s="1101"/>
      <c r="Q31" s="1101"/>
      <c r="R31" s="1101"/>
      <c r="S31" s="3415"/>
      <c r="T31" s="1187"/>
      <c r="U31" s="3416"/>
    </row>
    <row r="32" spans="1:21" ht="11.25" customHeight="1">
      <c r="A32" s="1190"/>
      <c r="B32" s="1103"/>
      <c r="C32" s="464" t="s">
        <v>2959</v>
      </c>
      <c r="D32" s="3417">
        <v>9148</v>
      </c>
      <c r="E32" s="1868"/>
      <c r="F32" s="1868"/>
      <c r="G32" s="1868"/>
      <c r="H32" s="1868"/>
      <c r="I32" s="3418">
        <v>1153</v>
      </c>
      <c r="J32" s="2055" t="s">
        <v>2957</v>
      </c>
      <c r="K32" s="422" t="s">
        <v>2957</v>
      </c>
      <c r="L32" s="1103"/>
      <c r="M32" s="3419">
        <f>SUM(D32:I32)-P32</f>
        <v>776</v>
      </c>
      <c r="N32" s="1868">
        <v>3456</v>
      </c>
      <c r="O32" s="1868">
        <v>6069</v>
      </c>
      <c r="P32" s="1868">
        <f>N32+O32</f>
        <v>9525</v>
      </c>
      <c r="Q32" s="1868"/>
      <c r="R32" s="1868">
        <v>1120880</v>
      </c>
      <c r="S32" s="3420"/>
      <c r="T32" s="1195" t="s">
        <v>2957</v>
      </c>
      <c r="U32" s="3372"/>
    </row>
    <row r="33" spans="1:21" ht="11.25" customHeight="1">
      <c r="A33" s="1188"/>
      <c r="B33" s="670"/>
      <c r="C33" s="468" t="s">
        <v>2960</v>
      </c>
      <c r="D33" s="3412"/>
      <c r="E33" s="1101"/>
      <c r="F33" s="1101"/>
      <c r="G33" s="1101"/>
      <c r="H33" s="1101"/>
      <c r="I33" s="3413"/>
      <c r="J33" s="676"/>
      <c r="K33" s="1188"/>
      <c r="L33" s="670"/>
      <c r="M33" s="3414"/>
      <c r="N33" s="1101"/>
      <c r="O33" s="1101"/>
      <c r="P33" s="1101"/>
      <c r="Q33" s="1101"/>
      <c r="R33" s="1101"/>
      <c r="S33" s="3415"/>
      <c r="T33" s="1189"/>
      <c r="U33" s="3372"/>
    </row>
    <row r="34" spans="1:21" ht="11.25" customHeight="1">
      <c r="A34" s="422" t="s">
        <v>73</v>
      </c>
      <c r="B34" s="1103"/>
      <c r="C34" s="464" t="s">
        <v>2961</v>
      </c>
      <c r="D34" s="3417">
        <v>4533</v>
      </c>
      <c r="E34" s="1868"/>
      <c r="F34" s="1868"/>
      <c r="G34" s="1868"/>
      <c r="H34" s="1868"/>
      <c r="I34" s="3418">
        <v>490</v>
      </c>
      <c r="J34" s="2055" t="s">
        <v>73</v>
      </c>
      <c r="K34" s="422" t="s">
        <v>73</v>
      </c>
      <c r="L34" s="1103"/>
      <c r="M34" s="3419">
        <f>SUM(D34:I34)-P34</f>
        <v>371</v>
      </c>
      <c r="N34" s="1868">
        <v>3808</v>
      </c>
      <c r="O34" s="1868">
        <v>844</v>
      </c>
      <c r="P34" s="1868">
        <f>N34+O34</f>
        <v>4652</v>
      </c>
      <c r="Q34" s="1868"/>
      <c r="R34" s="1868">
        <v>483674</v>
      </c>
      <c r="S34" s="3420"/>
      <c r="T34" s="1195" t="s">
        <v>73</v>
      </c>
      <c r="U34" s="3416"/>
    </row>
    <row r="35" spans="1:21" ht="11.25" customHeight="1">
      <c r="A35" s="1188"/>
      <c r="B35" s="670"/>
      <c r="C35" s="468" t="s">
        <v>2962</v>
      </c>
      <c r="D35" s="3412"/>
      <c r="E35" s="1101"/>
      <c r="F35" s="1101"/>
      <c r="G35" s="1101"/>
      <c r="H35" s="1101"/>
      <c r="I35" s="3413"/>
      <c r="J35" s="676"/>
      <c r="K35" s="1188"/>
      <c r="L35" s="670"/>
      <c r="M35" s="3414"/>
      <c r="N35" s="1101"/>
      <c r="O35" s="1101"/>
      <c r="P35" s="1101"/>
      <c r="Q35" s="1101"/>
      <c r="R35" s="1101"/>
      <c r="S35" s="3415"/>
      <c r="T35" s="1189"/>
      <c r="U35" s="3372"/>
    </row>
    <row r="36" spans="1:21" ht="11.25" customHeight="1">
      <c r="A36" s="422" t="s">
        <v>76</v>
      </c>
      <c r="B36" s="1103"/>
      <c r="C36" s="464" t="s">
        <v>2963</v>
      </c>
      <c r="D36" s="3417">
        <v>33560</v>
      </c>
      <c r="E36" s="1868"/>
      <c r="F36" s="1868">
        <v>721</v>
      </c>
      <c r="G36" s="1868">
        <v>960</v>
      </c>
      <c r="H36" s="1868"/>
      <c r="I36" s="3418">
        <v>816</v>
      </c>
      <c r="J36" s="2055" t="s">
        <v>76</v>
      </c>
      <c r="K36" s="422" t="s">
        <v>76</v>
      </c>
      <c r="L36" s="1103"/>
      <c r="M36" s="3419">
        <f>SUM(D36:I36)-P36</f>
        <v>2644</v>
      </c>
      <c r="N36" s="1868">
        <v>16890</v>
      </c>
      <c r="O36" s="1868">
        <v>16523</v>
      </c>
      <c r="P36" s="1868">
        <f>N36+O36</f>
        <v>33413</v>
      </c>
      <c r="Q36" s="1868"/>
      <c r="R36" s="1868">
        <v>3657373</v>
      </c>
      <c r="S36" s="3420"/>
      <c r="T36" s="1195" t="s">
        <v>76</v>
      </c>
      <c r="U36" s="3416"/>
    </row>
    <row r="37" spans="1:21" ht="11.25" customHeight="1">
      <c r="A37" s="1188"/>
      <c r="B37" s="670"/>
      <c r="C37" s="468" t="s">
        <v>2964</v>
      </c>
      <c r="D37" s="3412"/>
      <c r="E37" s="1101"/>
      <c r="F37" s="1101"/>
      <c r="G37" s="1101"/>
      <c r="H37" s="1101"/>
      <c r="I37" s="3413"/>
      <c r="J37" s="676"/>
      <c r="K37" s="1188"/>
      <c r="L37" s="670"/>
      <c r="M37" s="3414"/>
      <c r="N37" s="1101"/>
      <c r="O37" s="1101"/>
      <c r="P37" s="1101"/>
      <c r="Q37" s="1101"/>
      <c r="R37" s="1101"/>
      <c r="S37" s="3415"/>
      <c r="T37" s="1189"/>
      <c r="U37" s="3372"/>
    </row>
    <row r="38" spans="1:21" ht="11.25" customHeight="1">
      <c r="A38" s="422" t="s">
        <v>79</v>
      </c>
      <c r="B38" s="1103"/>
      <c r="C38" s="464" t="s">
        <v>2965</v>
      </c>
      <c r="D38" s="3417">
        <v>5416</v>
      </c>
      <c r="E38" s="1868"/>
      <c r="F38" s="1868"/>
      <c r="G38" s="1868"/>
      <c r="H38" s="1868"/>
      <c r="I38" s="3418"/>
      <c r="J38" s="2055" t="s">
        <v>79</v>
      </c>
      <c r="K38" s="422" t="s">
        <v>79</v>
      </c>
      <c r="L38" s="1103"/>
      <c r="M38" s="3419">
        <f>SUM(D38:I38)-P38</f>
        <v>45</v>
      </c>
      <c r="N38" s="1868">
        <v>5022</v>
      </c>
      <c r="O38" s="1868">
        <v>349</v>
      </c>
      <c r="P38" s="1868">
        <f>N38+O38</f>
        <v>5371</v>
      </c>
      <c r="Q38" s="1868"/>
      <c r="R38" s="1868">
        <v>546633</v>
      </c>
      <c r="S38" s="3420"/>
      <c r="T38" s="1195" t="s">
        <v>79</v>
      </c>
      <c r="U38" s="3416"/>
    </row>
    <row r="39" spans="1:21" ht="11.25" customHeight="1">
      <c r="A39" s="1188"/>
      <c r="B39" s="670"/>
      <c r="C39" s="468" t="s">
        <v>2966</v>
      </c>
      <c r="D39" s="3412"/>
      <c r="E39" s="1101"/>
      <c r="F39" s="1101"/>
      <c r="G39" s="1101"/>
      <c r="H39" s="1101"/>
      <c r="I39" s="3413"/>
      <c r="J39" s="676"/>
      <c r="K39" s="1188"/>
      <c r="L39" s="670"/>
      <c r="M39" s="3414"/>
      <c r="N39" s="1101"/>
      <c r="O39" s="1101"/>
      <c r="P39" s="1101"/>
      <c r="Q39" s="1101"/>
      <c r="R39" s="1101"/>
      <c r="S39" s="3415"/>
      <c r="T39" s="1189"/>
      <c r="U39" s="3372"/>
    </row>
    <row r="40" spans="1:21" ht="11.25" customHeight="1">
      <c r="A40" s="422" t="s">
        <v>82</v>
      </c>
      <c r="B40" s="1103"/>
      <c r="C40" s="464" t="s">
        <v>2967</v>
      </c>
      <c r="D40" s="3417">
        <v>5455</v>
      </c>
      <c r="E40" s="1868"/>
      <c r="F40" s="1868">
        <v>200</v>
      </c>
      <c r="G40" s="1868"/>
      <c r="H40" s="1868"/>
      <c r="I40" s="3418"/>
      <c r="J40" s="2055" t="s">
        <v>82</v>
      </c>
      <c r="K40" s="422" t="s">
        <v>82</v>
      </c>
      <c r="L40" s="1103"/>
      <c r="M40" s="3419">
        <f>SUM(D40:I40)-P40</f>
        <v>168</v>
      </c>
      <c r="N40" s="1868">
        <v>2090</v>
      </c>
      <c r="O40" s="1868">
        <v>3397</v>
      </c>
      <c r="P40" s="1868">
        <f>N40+O40</f>
        <v>5487</v>
      </c>
      <c r="Q40" s="1868"/>
      <c r="R40" s="1868">
        <v>622311</v>
      </c>
      <c r="S40" s="3420"/>
      <c r="T40" s="1195" t="s">
        <v>82</v>
      </c>
      <c r="U40" s="3416"/>
    </row>
    <row r="41" spans="1:21" ht="11.25" customHeight="1">
      <c r="A41" s="1188"/>
      <c r="B41" s="670"/>
      <c r="C41" s="468" t="s">
        <v>2968</v>
      </c>
      <c r="D41" s="3412"/>
      <c r="E41" s="1101"/>
      <c r="F41" s="1101"/>
      <c r="G41" s="1101"/>
      <c r="H41" s="1101"/>
      <c r="I41" s="3413"/>
      <c r="J41" s="676"/>
      <c r="K41" s="1188"/>
      <c r="L41" s="670"/>
      <c r="M41" s="3414"/>
      <c r="N41" s="1101"/>
      <c r="O41" s="1101"/>
      <c r="P41" s="1101"/>
      <c r="Q41" s="1101"/>
      <c r="R41" s="1101"/>
      <c r="S41" s="3415"/>
      <c r="T41" s="1189"/>
      <c r="U41" s="3372"/>
    </row>
    <row r="42" spans="1:21" ht="11.25" customHeight="1">
      <c r="A42" s="422" t="s">
        <v>2969</v>
      </c>
      <c r="B42" s="1103"/>
      <c r="C42" s="464" t="s">
        <v>2970</v>
      </c>
      <c r="D42" s="3417">
        <v>978</v>
      </c>
      <c r="E42" s="1868"/>
      <c r="F42" s="1868"/>
      <c r="G42" s="1868"/>
      <c r="H42" s="1868"/>
      <c r="I42" s="3418"/>
      <c r="J42" s="2055" t="s">
        <v>2969</v>
      </c>
      <c r="K42" s="422" t="s">
        <v>2969</v>
      </c>
      <c r="L42" s="1103"/>
      <c r="M42" s="3419">
        <f>SUM(D42:I42)-P42</f>
        <v>2</v>
      </c>
      <c r="N42" s="1868">
        <v>0</v>
      </c>
      <c r="O42" s="1868">
        <v>976</v>
      </c>
      <c r="P42" s="1868">
        <f>N42+O42</f>
        <v>976</v>
      </c>
      <c r="Q42" s="1868"/>
      <c r="R42" s="1868">
        <v>88156</v>
      </c>
      <c r="S42" s="3420"/>
      <c r="T42" s="1195" t="s">
        <v>2969</v>
      </c>
      <c r="U42" s="3416"/>
    </row>
    <row r="43" spans="1:21" ht="11.25" customHeight="1">
      <c r="A43" s="1188"/>
      <c r="B43" s="670"/>
      <c r="C43" s="468" t="s">
        <v>2971</v>
      </c>
      <c r="D43" s="3412"/>
      <c r="E43" s="1101"/>
      <c r="F43" s="1101"/>
      <c r="G43" s="1101"/>
      <c r="H43" s="1101"/>
      <c r="I43" s="3413"/>
      <c r="J43" s="676"/>
      <c r="K43" s="1188"/>
      <c r="L43" s="670"/>
      <c r="M43" s="3414"/>
      <c r="N43" s="1101"/>
      <c r="O43" s="1101"/>
      <c r="P43" s="1101"/>
      <c r="Q43" s="1101"/>
      <c r="R43" s="1101"/>
      <c r="S43" s="3415"/>
      <c r="T43" s="1189"/>
      <c r="U43" s="3372"/>
    </row>
    <row r="44" spans="1:21" ht="11.25" customHeight="1">
      <c r="A44" s="422" t="s">
        <v>85</v>
      </c>
      <c r="B44" s="1103"/>
      <c r="C44" s="464" t="s">
        <v>2972</v>
      </c>
      <c r="D44" s="3417">
        <v>1903</v>
      </c>
      <c r="E44" s="1868"/>
      <c r="F44" s="1868"/>
      <c r="G44" s="1868"/>
      <c r="H44" s="1868"/>
      <c r="I44" s="3418"/>
      <c r="J44" s="2055" t="s">
        <v>85</v>
      </c>
      <c r="K44" s="422" t="s">
        <v>85</v>
      </c>
      <c r="L44" s="1103"/>
      <c r="M44" s="3419">
        <f>SUM(D44:I44)-P44</f>
        <v>81</v>
      </c>
      <c r="N44" s="1868">
        <v>1822</v>
      </c>
      <c r="O44" s="1868"/>
      <c r="P44" s="1868">
        <f>N44+O44</f>
        <v>1822</v>
      </c>
      <c r="Q44" s="1868"/>
      <c r="R44" s="1868">
        <v>156035</v>
      </c>
      <c r="S44" s="3420"/>
      <c r="T44" s="1195" t="s">
        <v>85</v>
      </c>
      <c r="U44" s="3416"/>
    </row>
    <row r="45" spans="1:21" ht="11.25" customHeight="1">
      <c r="A45" s="1188"/>
      <c r="B45" s="670"/>
      <c r="C45" s="468" t="s">
        <v>2973</v>
      </c>
      <c r="D45" s="3412"/>
      <c r="E45" s="1101"/>
      <c r="F45" s="1101"/>
      <c r="G45" s="1101"/>
      <c r="H45" s="1101"/>
      <c r="I45" s="3413"/>
      <c r="J45" s="676"/>
      <c r="K45" s="1188"/>
      <c r="L45" s="670"/>
      <c r="M45" s="3414"/>
      <c r="N45" s="1101"/>
      <c r="O45" s="1101"/>
      <c r="P45" s="1101"/>
      <c r="Q45" s="1101"/>
      <c r="R45" s="1101"/>
      <c r="S45" s="3415"/>
      <c r="T45" s="1189"/>
      <c r="U45" s="3372"/>
    </row>
    <row r="46" spans="1:21" ht="11.25" customHeight="1">
      <c r="A46" s="422" t="s">
        <v>2974</v>
      </c>
      <c r="B46" s="1103"/>
      <c r="C46" s="464" t="s">
        <v>2975</v>
      </c>
      <c r="D46" s="3417">
        <v>6431</v>
      </c>
      <c r="E46" s="1868"/>
      <c r="F46" s="1868"/>
      <c r="G46" s="1868"/>
      <c r="H46" s="1868"/>
      <c r="I46" s="3418">
        <v>131</v>
      </c>
      <c r="J46" s="2055" t="s">
        <v>2974</v>
      </c>
      <c r="K46" s="422" t="s">
        <v>2974</v>
      </c>
      <c r="L46" s="1103"/>
      <c r="M46" s="3419">
        <f>SUM(D46:I46)-P46</f>
        <v>58</v>
      </c>
      <c r="N46" s="1868">
        <v>1714</v>
      </c>
      <c r="O46" s="1868">
        <v>4790</v>
      </c>
      <c r="P46" s="1868">
        <f>N46+O46</f>
        <v>6504</v>
      </c>
      <c r="Q46" s="1868"/>
      <c r="R46" s="1868">
        <v>1583894</v>
      </c>
      <c r="S46" s="3420"/>
      <c r="T46" s="1195" t="s">
        <v>2974</v>
      </c>
      <c r="U46" s="3416"/>
    </row>
    <row r="47" spans="1:21" ht="11.25" customHeight="1">
      <c r="A47" s="1188"/>
      <c r="B47" s="670"/>
      <c r="C47" s="468" t="s">
        <v>2976</v>
      </c>
      <c r="D47" s="3412"/>
      <c r="E47" s="1101"/>
      <c r="F47" s="1101"/>
      <c r="G47" s="1101"/>
      <c r="H47" s="1101"/>
      <c r="I47" s="3413"/>
      <c r="J47" s="676"/>
      <c r="K47" s="1188"/>
      <c r="L47" s="670"/>
      <c r="M47" s="3414"/>
      <c r="N47" s="1101"/>
      <c r="O47" s="1101"/>
      <c r="P47" s="1101"/>
      <c r="Q47" s="1101"/>
      <c r="R47" s="1101"/>
      <c r="S47" s="3415"/>
      <c r="T47" s="1189"/>
      <c r="U47" s="3372"/>
    </row>
    <row r="48" spans="1:21" ht="11.25" customHeight="1">
      <c r="A48" s="422" t="s">
        <v>2977</v>
      </c>
      <c r="B48" s="1103"/>
      <c r="C48" s="464" t="s">
        <v>2978</v>
      </c>
      <c r="D48" s="3417">
        <v>691</v>
      </c>
      <c r="E48" s="1868"/>
      <c r="F48" s="1868"/>
      <c r="G48" s="1868"/>
      <c r="H48" s="1868"/>
      <c r="I48" s="3418"/>
      <c r="J48" s="2055" t="s">
        <v>2977</v>
      </c>
      <c r="K48" s="422" t="s">
        <v>2977</v>
      </c>
      <c r="L48" s="1103"/>
      <c r="M48" s="3419">
        <f>SUM(D48:I48)-P48</f>
        <v>3</v>
      </c>
      <c r="N48" s="1868">
        <v>688</v>
      </c>
      <c r="O48" s="1868"/>
      <c r="P48" s="1868">
        <f>N48+O48</f>
        <v>688</v>
      </c>
      <c r="Q48" s="1868"/>
      <c r="R48" s="1868">
        <v>35056</v>
      </c>
      <c r="S48" s="3420"/>
      <c r="T48" s="1195" t="s">
        <v>2977</v>
      </c>
      <c r="U48" s="3416"/>
    </row>
    <row r="49" spans="1:21" ht="11.25" customHeight="1">
      <c r="A49" s="1188"/>
      <c r="B49" s="670"/>
      <c r="C49" s="468" t="s">
        <v>2979</v>
      </c>
      <c r="D49" s="3412"/>
      <c r="E49" s="1101"/>
      <c r="F49" s="1101"/>
      <c r="G49" s="1101"/>
      <c r="H49" s="1101"/>
      <c r="I49" s="3413"/>
      <c r="J49" s="676"/>
      <c r="K49" s="1188"/>
      <c r="L49" s="670"/>
      <c r="M49" s="3414"/>
      <c r="N49" s="1101"/>
      <c r="O49" s="1101"/>
      <c r="P49" s="1101"/>
      <c r="Q49" s="1101"/>
      <c r="R49" s="1101"/>
      <c r="S49" s="3415"/>
      <c r="T49" s="1189"/>
      <c r="U49" s="3372"/>
    </row>
    <row r="50" spans="1:21" ht="11.25" customHeight="1">
      <c r="A50" s="422" t="s">
        <v>2980</v>
      </c>
      <c r="B50" s="1103"/>
      <c r="C50" s="464" t="s">
        <v>2981</v>
      </c>
      <c r="D50" s="3417">
        <v>102</v>
      </c>
      <c r="E50" s="1868"/>
      <c r="F50" s="1868"/>
      <c r="G50" s="1868"/>
      <c r="H50" s="1868"/>
      <c r="I50" s="3418"/>
      <c r="J50" s="2055" t="s">
        <v>2980</v>
      </c>
      <c r="K50" s="422" t="s">
        <v>2980</v>
      </c>
      <c r="L50" s="1103"/>
      <c r="M50" s="3419">
        <f>SUM(D50:I50)-P50</f>
        <v>1</v>
      </c>
      <c r="N50" s="1868">
        <v>101</v>
      </c>
      <c r="O50" s="1868"/>
      <c r="P50" s="1868">
        <f>N50+O50</f>
        <v>101</v>
      </c>
      <c r="Q50" s="1868"/>
      <c r="R50" s="1868">
        <v>7849</v>
      </c>
      <c r="S50" s="3420"/>
      <c r="T50" s="1195" t="s">
        <v>2980</v>
      </c>
      <c r="U50" s="3416"/>
    </row>
    <row r="51" spans="1:21" ht="11.25" customHeight="1">
      <c r="A51" s="1188"/>
      <c r="B51" s="670"/>
      <c r="C51" s="468" t="s">
        <v>2982</v>
      </c>
      <c r="D51" s="3412"/>
      <c r="E51" s="1101"/>
      <c r="F51" s="1101"/>
      <c r="G51" s="1101"/>
      <c r="H51" s="1101"/>
      <c r="I51" s="3413"/>
      <c r="J51" s="676"/>
      <c r="K51" s="1188"/>
      <c r="L51" s="670"/>
      <c r="M51" s="3414"/>
      <c r="N51" s="1101"/>
      <c r="O51" s="1101"/>
      <c r="P51" s="1101"/>
      <c r="Q51" s="1101"/>
      <c r="R51" s="1101"/>
      <c r="S51" s="3415"/>
      <c r="T51" s="1189"/>
      <c r="U51" s="3372"/>
    </row>
    <row r="52" spans="1:21" ht="11.25" customHeight="1">
      <c r="A52" s="417" t="s">
        <v>2983</v>
      </c>
      <c r="B52" s="670"/>
      <c r="C52" s="468" t="s">
        <v>2984</v>
      </c>
      <c r="D52" s="3412"/>
      <c r="E52" s="1101"/>
      <c r="F52" s="1101"/>
      <c r="G52" s="1101"/>
      <c r="H52" s="1101"/>
      <c r="I52" s="3413"/>
      <c r="J52" s="486" t="s">
        <v>2983</v>
      </c>
      <c r="K52" s="417" t="s">
        <v>2983</v>
      </c>
      <c r="L52" s="670"/>
      <c r="M52" s="3414"/>
      <c r="N52" s="1101"/>
      <c r="O52" s="1101"/>
      <c r="P52" s="1101"/>
      <c r="Q52" s="1101"/>
      <c r="R52" s="1101"/>
      <c r="S52" s="3415"/>
      <c r="T52" s="1187" t="s">
        <v>2983</v>
      </c>
      <c r="U52" s="3416"/>
    </row>
    <row r="53" spans="1:21" ht="11.25" customHeight="1">
      <c r="A53" s="1190"/>
      <c r="B53" s="1103"/>
      <c r="C53" s="464" t="s">
        <v>2985</v>
      </c>
      <c r="D53" s="3417">
        <v>3038</v>
      </c>
      <c r="E53" s="1868"/>
      <c r="F53" s="1868"/>
      <c r="G53" s="1868"/>
      <c r="H53" s="1868"/>
      <c r="I53" s="3418"/>
      <c r="J53" s="1185"/>
      <c r="K53" s="1190"/>
      <c r="L53" s="1103"/>
      <c r="M53" s="3419">
        <f>SUM(D53:I53)-P53</f>
        <v>34</v>
      </c>
      <c r="N53" s="1868">
        <v>1478</v>
      </c>
      <c r="O53" s="1868">
        <v>1526</v>
      </c>
      <c r="P53" s="1868">
        <f>N53+O53</f>
        <v>3004</v>
      </c>
      <c r="Q53" s="1868"/>
      <c r="R53" s="1868">
        <v>296330</v>
      </c>
      <c r="S53" s="3420"/>
      <c r="T53" s="1191"/>
      <c r="U53" s="3372"/>
    </row>
    <row r="54" spans="1:21" ht="11.25" customHeight="1">
      <c r="A54" s="1188"/>
      <c r="B54" s="670"/>
      <c r="C54" s="468" t="s">
        <v>2986</v>
      </c>
      <c r="D54" s="3412"/>
      <c r="E54" s="1101"/>
      <c r="F54" s="1101"/>
      <c r="G54" s="1101"/>
      <c r="H54" s="1101"/>
      <c r="I54" s="3413"/>
      <c r="J54" s="676"/>
      <c r="K54" s="1188"/>
      <c r="L54" s="670"/>
      <c r="M54" s="3414"/>
      <c r="N54" s="1101"/>
      <c r="O54" s="1101"/>
      <c r="P54" s="1101"/>
      <c r="Q54" s="1101"/>
      <c r="R54" s="1101"/>
      <c r="S54" s="3415"/>
      <c r="T54" s="1189"/>
      <c r="U54" s="3372"/>
    </row>
    <row r="55" spans="1:21" ht="11.25" customHeight="1">
      <c r="A55" s="417" t="s">
        <v>2987</v>
      </c>
      <c r="B55" s="670"/>
      <c r="C55" s="468" t="s">
        <v>2988</v>
      </c>
      <c r="D55" s="3412"/>
      <c r="E55" s="1101"/>
      <c r="F55" s="1101"/>
      <c r="G55" s="1101"/>
      <c r="H55" s="1101"/>
      <c r="I55" s="3413"/>
      <c r="J55" s="486" t="s">
        <v>2987</v>
      </c>
      <c r="K55" s="417" t="s">
        <v>2987</v>
      </c>
      <c r="L55" s="670"/>
      <c r="M55" s="3414"/>
      <c r="N55" s="1101"/>
      <c r="O55" s="1101"/>
      <c r="P55" s="1101"/>
      <c r="Q55" s="1101"/>
      <c r="R55" s="1101"/>
      <c r="S55" s="3415"/>
      <c r="T55" s="1187" t="s">
        <v>2987</v>
      </c>
      <c r="U55" s="3416"/>
    </row>
    <row r="56" spans="1:21" ht="11.25" customHeight="1">
      <c r="A56" s="1190"/>
      <c r="B56" s="1103"/>
      <c r="C56" s="464" t="s">
        <v>2989</v>
      </c>
      <c r="D56" s="3417">
        <v>104</v>
      </c>
      <c r="E56" s="1868"/>
      <c r="F56" s="1868"/>
      <c r="G56" s="1868"/>
      <c r="H56" s="1868"/>
      <c r="I56" s="3418"/>
      <c r="J56" s="1185"/>
      <c r="K56" s="1190"/>
      <c r="L56" s="1103"/>
      <c r="M56" s="3419">
        <f>SUM(D56:I56)-P56</f>
        <v>3</v>
      </c>
      <c r="N56" s="1868">
        <v>101</v>
      </c>
      <c r="O56" s="1868"/>
      <c r="P56" s="1868">
        <f>N56+O56</f>
        <v>101</v>
      </c>
      <c r="Q56" s="1868"/>
      <c r="R56" s="1868">
        <v>8184</v>
      </c>
      <c r="S56" s="3420"/>
      <c r="T56" s="1191"/>
      <c r="U56" s="3372"/>
    </row>
    <row r="57" spans="1:21" ht="11.25" customHeight="1">
      <c r="A57" s="1188"/>
      <c r="B57" s="670"/>
      <c r="C57" s="468" t="s">
        <v>2990</v>
      </c>
      <c r="D57" s="3412"/>
      <c r="E57" s="1101"/>
      <c r="F57" s="1101"/>
      <c r="G57" s="1101"/>
      <c r="H57" s="1101"/>
      <c r="I57" s="3413"/>
      <c r="J57" s="676"/>
      <c r="K57" s="1188"/>
      <c r="L57" s="670"/>
      <c r="M57" s="3414"/>
      <c r="N57" s="1101"/>
      <c r="O57" s="1101"/>
      <c r="P57" s="1101"/>
      <c r="Q57" s="1101"/>
      <c r="R57" s="1101"/>
      <c r="S57" s="3415"/>
      <c r="T57" s="1189"/>
      <c r="U57" s="3372"/>
    </row>
    <row r="58" spans="1:21" ht="11.25" customHeight="1">
      <c r="A58" s="422" t="s">
        <v>2991</v>
      </c>
      <c r="B58" s="1103"/>
      <c r="C58" s="464" t="s">
        <v>2992</v>
      </c>
      <c r="D58" s="3417">
        <v>230</v>
      </c>
      <c r="E58" s="1868"/>
      <c r="F58" s="1868"/>
      <c r="G58" s="1868"/>
      <c r="H58" s="1868"/>
      <c r="I58" s="3418"/>
      <c r="J58" s="2055" t="s">
        <v>2991</v>
      </c>
      <c r="K58" s="422" t="s">
        <v>2991</v>
      </c>
      <c r="L58" s="1103"/>
      <c r="M58" s="3419">
        <f>SUM(D58:I58)-P58</f>
        <v>3</v>
      </c>
      <c r="N58" s="1868">
        <v>227</v>
      </c>
      <c r="O58" s="1868"/>
      <c r="P58" s="1868">
        <f>N58+O58</f>
        <v>227</v>
      </c>
      <c r="Q58" s="1868"/>
      <c r="R58" s="1868">
        <v>22085</v>
      </c>
      <c r="S58" s="3420"/>
      <c r="T58" s="1195" t="s">
        <v>2991</v>
      </c>
      <c r="U58" s="3416"/>
    </row>
    <row r="59" spans="1:21" ht="11.25" customHeight="1">
      <c r="A59" s="1188"/>
      <c r="B59" s="670"/>
      <c r="C59" s="468" t="s">
        <v>2993</v>
      </c>
      <c r="D59" s="3412"/>
      <c r="E59" s="1101"/>
      <c r="F59" s="1101"/>
      <c r="G59" s="1101"/>
      <c r="H59" s="1101"/>
      <c r="I59" s="3413"/>
      <c r="J59" s="676"/>
      <c r="K59" s="1188"/>
      <c r="L59" s="670"/>
      <c r="M59" s="3414"/>
      <c r="N59" s="1101"/>
      <c r="O59" s="1101"/>
      <c r="P59" s="1101"/>
      <c r="Q59" s="1101"/>
      <c r="R59" s="1101"/>
      <c r="S59" s="3415"/>
      <c r="T59" s="1189"/>
      <c r="U59" s="3372"/>
    </row>
    <row r="60" spans="1:21" ht="11.25" customHeight="1">
      <c r="A60" s="422" t="s">
        <v>88</v>
      </c>
      <c r="B60" s="1103"/>
      <c r="C60" s="464" t="s">
        <v>2994</v>
      </c>
      <c r="D60" s="3417">
        <v>57</v>
      </c>
      <c r="E60" s="1868"/>
      <c r="F60" s="1868"/>
      <c r="G60" s="1868"/>
      <c r="H60" s="1868"/>
      <c r="I60" s="3418"/>
      <c r="J60" s="2055" t="s">
        <v>88</v>
      </c>
      <c r="K60" s="422" t="s">
        <v>88</v>
      </c>
      <c r="L60" s="1103"/>
      <c r="M60" s="3419">
        <f>SUM(D60:I60)-P60</f>
        <v>0</v>
      </c>
      <c r="N60" s="1868">
        <v>57</v>
      </c>
      <c r="O60" s="1868"/>
      <c r="P60" s="1868">
        <f>N60+O60</f>
        <v>57</v>
      </c>
      <c r="Q60" s="1868"/>
      <c r="R60" s="1868">
        <v>4406</v>
      </c>
      <c r="S60" s="3420"/>
      <c r="T60" s="1195" t="s">
        <v>88</v>
      </c>
      <c r="U60" s="3372"/>
    </row>
    <row r="61" spans="1:21" ht="11.25" customHeight="1">
      <c r="A61" s="422">
        <v>53</v>
      </c>
      <c r="B61" s="1103"/>
      <c r="C61" s="464" t="s">
        <v>2995</v>
      </c>
      <c r="D61" s="3417">
        <f>SUM(D22:D60)</f>
        <v>76438</v>
      </c>
      <c r="E61" s="1868"/>
      <c r="F61" s="1868">
        <f>SUM(F22:F60)</f>
        <v>921</v>
      </c>
      <c r="G61" s="1868">
        <f>SUM(G22:G60)</f>
        <v>960</v>
      </c>
      <c r="H61" s="1868">
        <f>SUM(H22:H60)</f>
        <v>0</v>
      </c>
      <c r="I61" s="3422">
        <f>SUM(I22:I60)</f>
        <v>2838</v>
      </c>
      <c r="J61" s="2055">
        <v>53</v>
      </c>
      <c r="K61" s="422">
        <v>53</v>
      </c>
      <c r="L61" s="1103"/>
      <c r="M61" s="3419">
        <f>SUM(D61:I61)-P61</f>
        <v>4354</v>
      </c>
      <c r="N61" s="1868">
        <f>SUM(N24:N60)</f>
        <v>40629</v>
      </c>
      <c r="O61" s="1868">
        <f>SUM(O24:O60)</f>
        <v>36174</v>
      </c>
      <c r="P61" s="1868">
        <f>N61+O61</f>
        <v>76803</v>
      </c>
      <c r="Q61" s="1868"/>
      <c r="R61" s="1868">
        <f>SUM(R24:R60)</f>
        <v>9110159</v>
      </c>
      <c r="S61" s="3420">
        <v>0</v>
      </c>
      <c r="T61" s="1195">
        <v>53</v>
      </c>
      <c r="U61" s="3372"/>
    </row>
    <row r="62" spans="1:21" ht="11.25" customHeight="1">
      <c r="A62" s="422">
        <v>54</v>
      </c>
      <c r="B62" s="1103"/>
      <c r="C62" s="464" t="s">
        <v>2996</v>
      </c>
      <c r="D62" s="3423" t="s">
        <v>1053</v>
      </c>
      <c r="E62" s="1868">
        <v>212</v>
      </c>
      <c r="F62" s="1868"/>
      <c r="G62" s="1868"/>
      <c r="H62" s="1868"/>
      <c r="I62" s="3418"/>
      <c r="J62" s="2055">
        <v>54</v>
      </c>
      <c r="K62" s="422">
        <v>54</v>
      </c>
      <c r="L62" s="1103"/>
      <c r="M62" s="3424">
        <v>3</v>
      </c>
      <c r="N62" s="1868">
        <v>209</v>
      </c>
      <c r="O62" s="1868">
        <v>0</v>
      </c>
      <c r="P62" s="3425" t="s">
        <v>1053</v>
      </c>
      <c r="Q62" s="1868">
        <f>+N62</f>
        <v>209</v>
      </c>
      <c r="R62" s="3425" t="s">
        <v>1053</v>
      </c>
      <c r="S62" s="3420"/>
      <c r="T62" s="1195">
        <v>54</v>
      </c>
      <c r="U62" s="3416"/>
    </row>
    <row r="63" spans="1:21" ht="11.25" customHeight="1" thickBot="1">
      <c r="A63" s="422">
        <v>55</v>
      </c>
      <c r="B63" s="1103"/>
      <c r="C63" s="464" t="s">
        <v>2997</v>
      </c>
      <c r="D63" s="3426">
        <f>D61</f>
        <v>76438</v>
      </c>
      <c r="E63" s="3427">
        <f>E61+E62</f>
        <v>212</v>
      </c>
      <c r="F63" s="3427">
        <f>F61+F62</f>
        <v>921</v>
      </c>
      <c r="G63" s="3427">
        <f>G61+G62</f>
        <v>960</v>
      </c>
      <c r="H63" s="3427">
        <f>H61+H62</f>
        <v>0</v>
      </c>
      <c r="I63" s="3428">
        <f>I61+I62</f>
        <v>2838</v>
      </c>
      <c r="J63" s="2055">
        <v>55</v>
      </c>
      <c r="K63" s="422">
        <v>55</v>
      </c>
      <c r="L63" s="1103"/>
      <c r="M63" s="3429">
        <f>M61+M62</f>
        <v>4357</v>
      </c>
      <c r="N63" s="3430">
        <f>N61+N62</f>
        <v>40838</v>
      </c>
      <c r="O63" s="3430">
        <f>O61+O62</f>
        <v>36174</v>
      </c>
      <c r="P63" s="3431">
        <f>P61</f>
        <v>76803</v>
      </c>
      <c r="Q63" s="3430">
        <f>Q61+Q62</f>
        <v>209</v>
      </c>
      <c r="R63" s="3430">
        <f>R61</f>
        <v>9110159</v>
      </c>
      <c r="S63" s="3432">
        <v>0</v>
      </c>
      <c r="T63" s="1195">
        <v>55</v>
      </c>
      <c r="U63" s="3372"/>
    </row>
    <row r="64" spans="1:21" ht="11.25" customHeight="1">
      <c r="A64" s="485"/>
      <c r="B64" s="416"/>
      <c r="C64" s="416"/>
      <c r="D64" s="432"/>
      <c r="E64" s="432"/>
      <c r="F64" s="432"/>
      <c r="G64" s="432"/>
      <c r="H64" s="432"/>
      <c r="I64" s="432"/>
      <c r="J64" s="486"/>
      <c r="K64" s="485"/>
      <c r="L64" s="416"/>
      <c r="M64" s="432"/>
      <c r="N64" s="432"/>
      <c r="O64" s="432"/>
      <c r="P64" s="432"/>
      <c r="Q64" s="432"/>
      <c r="R64" s="432" t="s">
        <v>595</v>
      </c>
      <c r="S64" s="432"/>
      <c r="T64" s="486"/>
      <c r="U64" s="3372"/>
    </row>
    <row r="65" spans="1:21" ht="11.25" customHeight="1">
      <c r="A65" s="485"/>
      <c r="B65" s="416"/>
      <c r="C65" s="416"/>
      <c r="D65" s="432"/>
      <c r="E65" s="432"/>
      <c r="F65" s="432" t="s">
        <v>595</v>
      </c>
      <c r="G65" s="432"/>
      <c r="H65" s="432"/>
      <c r="I65" s="432"/>
      <c r="J65" s="486"/>
      <c r="K65" s="485"/>
      <c r="L65" s="416"/>
      <c r="M65" s="432"/>
      <c r="N65" s="432"/>
      <c r="O65" s="432"/>
      <c r="P65" s="432"/>
      <c r="Q65" s="432"/>
      <c r="R65" s="432"/>
      <c r="S65" s="432"/>
      <c r="T65" s="486"/>
      <c r="U65" s="3372"/>
    </row>
    <row r="66" spans="1:21" ht="11.25" customHeight="1">
      <c r="A66" s="485"/>
      <c r="B66" s="416"/>
      <c r="C66" s="416"/>
      <c r="D66" s="432"/>
      <c r="E66" s="432"/>
      <c r="F66" s="432"/>
      <c r="G66" s="432"/>
      <c r="H66" s="432"/>
      <c r="I66" s="432"/>
      <c r="J66" s="486"/>
      <c r="K66" s="485"/>
      <c r="L66" s="416"/>
      <c r="M66" s="432"/>
      <c r="N66" s="432"/>
      <c r="O66" s="432"/>
      <c r="P66" s="432"/>
      <c r="Q66" s="432"/>
      <c r="R66" s="432"/>
      <c r="S66" s="432"/>
      <c r="T66" s="486"/>
      <c r="U66" s="3372"/>
    </row>
    <row r="67" spans="1:21" ht="11.25" customHeight="1">
      <c r="A67" s="485"/>
      <c r="B67" s="416"/>
      <c r="C67" s="416"/>
      <c r="D67" s="432"/>
      <c r="E67" s="432"/>
      <c r="F67" s="432"/>
      <c r="G67" s="432"/>
      <c r="H67" s="432"/>
      <c r="I67" s="432"/>
      <c r="J67" s="486"/>
      <c r="K67" s="485"/>
      <c r="L67" s="416"/>
      <c r="M67" s="432"/>
      <c r="N67" s="432"/>
      <c r="O67" s="432"/>
      <c r="P67" s="432"/>
      <c r="Q67" s="432"/>
      <c r="R67" s="432"/>
      <c r="S67" s="432"/>
      <c r="T67" s="486"/>
      <c r="U67" s="3372"/>
    </row>
    <row r="68" spans="1:21" ht="11.25" customHeight="1">
      <c r="A68" s="485"/>
      <c r="B68" s="416"/>
      <c r="C68" s="416"/>
      <c r="D68" s="432"/>
      <c r="E68" s="432"/>
      <c r="F68" s="432"/>
      <c r="G68" s="432"/>
      <c r="H68" s="432"/>
      <c r="I68" s="432"/>
      <c r="J68" s="486"/>
      <c r="K68" s="485"/>
      <c r="L68" s="416"/>
      <c r="M68" s="432"/>
      <c r="N68" s="432"/>
      <c r="O68" s="432"/>
      <c r="P68" s="432"/>
      <c r="Q68" s="432"/>
      <c r="R68" s="3433"/>
      <c r="S68" s="432"/>
      <c r="T68" s="486"/>
      <c r="U68" s="3372"/>
    </row>
    <row r="69" spans="1:21" ht="11.25" customHeight="1">
      <c r="A69" s="485"/>
      <c r="B69" s="416"/>
      <c r="C69" s="416"/>
      <c r="D69" s="432"/>
      <c r="E69" s="432"/>
      <c r="F69" s="432"/>
      <c r="G69" s="432"/>
      <c r="H69" s="432"/>
      <c r="I69" s="432"/>
      <c r="J69" s="486"/>
      <c r="K69" s="485"/>
      <c r="L69" s="416"/>
      <c r="M69" s="432"/>
      <c r="N69" s="432"/>
      <c r="O69" s="432"/>
      <c r="P69" s="432"/>
      <c r="Q69" s="432"/>
      <c r="R69" s="432"/>
      <c r="S69" s="432"/>
      <c r="T69" s="486"/>
      <c r="U69" s="3372"/>
    </row>
    <row r="70" spans="1:21" ht="11.25" customHeight="1">
      <c r="A70" s="485"/>
      <c r="B70" s="416"/>
      <c r="C70" s="416"/>
      <c r="D70" s="432"/>
      <c r="E70" s="432"/>
      <c r="F70" s="432"/>
      <c r="G70" s="432"/>
      <c r="H70" s="432"/>
      <c r="I70" s="432"/>
      <c r="J70" s="486"/>
      <c r="K70" s="485"/>
      <c r="L70" s="416"/>
      <c r="M70" s="432"/>
      <c r="N70" s="432"/>
      <c r="O70" s="432"/>
      <c r="P70" s="432"/>
      <c r="Q70" s="432"/>
      <c r="R70" s="432"/>
      <c r="S70" s="432"/>
      <c r="T70" s="486"/>
      <c r="U70" s="3372"/>
    </row>
    <row r="71" spans="1:21" ht="11.25" customHeight="1">
      <c r="A71" s="485"/>
      <c r="B71" s="416"/>
      <c r="C71" s="416"/>
      <c r="D71" s="432"/>
      <c r="E71" s="432"/>
      <c r="F71" s="432"/>
      <c r="G71" s="432"/>
      <c r="H71" s="432"/>
      <c r="I71" s="432"/>
      <c r="J71" s="486"/>
      <c r="K71" s="485"/>
      <c r="L71" s="416"/>
      <c r="M71" s="432"/>
      <c r="N71" s="432"/>
      <c r="O71" s="432"/>
      <c r="P71" s="432"/>
      <c r="Q71" s="432"/>
      <c r="R71" s="432"/>
      <c r="S71" s="432"/>
      <c r="T71" s="486"/>
      <c r="U71" s="3372"/>
    </row>
    <row r="72" spans="1:21" ht="11.25" customHeight="1">
      <c r="A72" s="485"/>
      <c r="B72" s="416"/>
      <c r="C72" s="416"/>
      <c r="D72" s="432"/>
      <c r="E72" s="432"/>
      <c r="F72" s="432"/>
      <c r="G72" s="432"/>
      <c r="H72" s="432"/>
      <c r="I72" s="432"/>
      <c r="J72" s="486"/>
      <c r="K72" s="485"/>
      <c r="L72" s="416"/>
      <c r="M72" s="432"/>
      <c r="N72" s="432"/>
      <c r="O72" s="432"/>
      <c r="P72" s="432"/>
      <c r="Q72" s="432"/>
      <c r="R72" s="432"/>
      <c r="S72" s="432"/>
      <c r="T72" s="486"/>
      <c r="U72" s="3372"/>
    </row>
    <row r="73" spans="1:21" ht="11.25" customHeight="1">
      <c r="A73" s="485"/>
      <c r="B73" s="416"/>
      <c r="C73" s="416"/>
      <c r="D73" s="432"/>
      <c r="E73" s="432"/>
      <c r="F73" s="432"/>
      <c r="G73" s="432"/>
      <c r="H73" s="432"/>
      <c r="I73" s="432"/>
      <c r="J73" s="486"/>
      <c r="K73" s="485"/>
      <c r="L73" s="416"/>
      <c r="M73" s="432"/>
      <c r="N73" s="432"/>
      <c r="O73" s="432"/>
      <c r="P73" s="432"/>
      <c r="Q73" s="432"/>
      <c r="R73" s="432"/>
      <c r="S73" s="432"/>
      <c r="T73" s="486"/>
      <c r="U73" s="3372"/>
    </row>
    <row r="74" spans="1:21" ht="11.25" customHeight="1">
      <c r="A74" s="440"/>
      <c r="B74" s="1121"/>
      <c r="C74" s="1121"/>
      <c r="D74" s="1121"/>
      <c r="E74" s="1121"/>
      <c r="F74" s="1121"/>
      <c r="G74" s="1121"/>
      <c r="H74" s="1121"/>
      <c r="I74" s="1121"/>
      <c r="J74" s="1492"/>
      <c r="K74" s="440"/>
      <c r="L74" s="1121"/>
      <c r="M74" s="1121"/>
      <c r="N74" s="1121"/>
      <c r="O74" s="1121"/>
      <c r="P74" s="1121"/>
      <c r="Q74" s="1121"/>
      <c r="R74" s="1121"/>
      <c r="S74" s="1121"/>
      <c r="T74" s="1492"/>
      <c r="U74" s="3372"/>
    </row>
    <row r="75" spans="1:21" ht="11.25" customHeight="1">
      <c r="A75" s="660"/>
      <c r="B75" s="660"/>
      <c r="C75" s="660"/>
      <c r="D75" s="660"/>
      <c r="E75" s="660"/>
      <c r="F75" s="660"/>
      <c r="G75" s="660"/>
      <c r="H75" s="660"/>
      <c r="I75" s="660"/>
      <c r="J75" s="456" t="s">
        <v>775</v>
      </c>
      <c r="K75" s="454" t="s">
        <v>2729</v>
      </c>
      <c r="L75" s="660"/>
      <c r="M75" s="660"/>
      <c r="N75" s="660"/>
      <c r="O75" s="660"/>
      <c r="P75" s="660"/>
      <c r="Q75" s="660"/>
      <c r="R75" s="660"/>
      <c r="S75" s="660"/>
      <c r="T75" s="660"/>
      <c r="U75" s="3372"/>
    </row>
    <row r="76" spans="1:21">
      <c r="A76" s="454">
        <v>82</v>
      </c>
      <c r="B76" s="455"/>
      <c r="C76" s="455"/>
      <c r="D76" s="455"/>
      <c r="E76" s="455"/>
      <c r="G76" s="395"/>
      <c r="H76" s="610"/>
      <c r="I76" s="1088"/>
      <c r="J76" s="456" t="s">
        <v>2789</v>
      </c>
      <c r="K76" s="454" t="s">
        <v>2789</v>
      </c>
      <c r="L76" s="455"/>
      <c r="M76" s="455"/>
      <c r="N76" s="1088"/>
      <c r="O76" s="455"/>
      <c r="P76" s="455"/>
      <c r="Q76" s="455"/>
      <c r="R76" s="455"/>
      <c r="S76" s="455"/>
      <c r="T76" s="455">
        <v>83</v>
      </c>
      <c r="U76" s="3372"/>
    </row>
    <row r="77" spans="1:21">
      <c r="A77" s="399" t="s">
        <v>2900</v>
      </c>
      <c r="B77" s="816"/>
      <c r="C77" s="816"/>
      <c r="D77" s="816"/>
      <c r="E77" s="816"/>
      <c r="F77" s="816"/>
      <c r="G77" s="816"/>
      <c r="H77" s="816"/>
      <c r="I77" s="816"/>
      <c r="J77" s="1089"/>
      <c r="K77" s="399" t="s">
        <v>2998</v>
      </c>
      <c r="L77" s="816"/>
      <c r="M77" s="816"/>
      <c r="N77" s="816"/>
      <c r="O77" s="816"/>
      <c r="P77" s="816"/>
      <c r="Q77" s="816"/>
      <c r="R77" s="816"/>
      <c r="S77" s="816"/>
      <c r="T77" s="1089"/>
      <c r="U77" s="3372"/>
    </row>
    <row r="78" spans="1:21">
      <c r="A78" s="468"/>
      <c r="B78" s="660"/>
      <c r="C78" s="660"/>
      <c r="D78" s="660"/>
      <c r="E78" s="660"/>
      <c r="F78" s="660"/>
      <c r="G78" s="660"/>
      <c r="H78" s="660"/>
      <c r="I78" s="660"/>
      <c r="J78" s="661"/>
      <c r="K78" s="468"/>
      <c r="L78" s="660"/>
      <c r="M78" s="660"/>
      <c r="N78" s="660"/>
      <c r="O78" s="660"/>
      <c r="P78" s="660"/>
      <c r="Q78" s="660"/>
      <c r="R78" s="660"/>
      <c r="S78" s="660"/>
      <c r="T78" s="661"/>
      <c r="U78" s="3372"/>
    </row>
    <row r="79" spans="1:21">
      <c r="A79" s="1209" t="s">
        <v>2913</v>
      </c>
      <c r="B79" s="3397"/>
      <c r="C79" s="3397"/>
      <c r="D79" s="3397"/>
      <c r="E79" s="3397"/>
      <c r="F79" s="3397"/>
      <c r="G79" s="3397"/>
      <c r="H79" s="3397"/>
      <c r="I79" s="3397"/>
      <c r="J79" s="1210"/>
      <c r="K79" s="1209" t="s">
        <v>2913</v>
      </c>
      <c r="L79" s="3397"/>
      <c r="M79" s="3397"/>
      <c r="N79" s="3397"/>
      <c r="O79" s="3397"/>
      <c r="P79" s="3397"/>
      <c r="Q79" s="3397"/>
      <c r="R79" s="3397"/>
      <c r="S79" s="3397"/>
      <c r="T79" s="1210"/>
      <c r="U79" s="3372"/>
    </row>
    <row r="80" spans="1:21">
      <c r="A80" s="670"/>
      <c r="B80" s="670"/>
      <c r="C80" s="670"/>
      <c r="D80" s="473" t="s">
        <v>2914</v>
      </c>
      <c r="E80" s="1100"/>
      <c r="F80" s="1209" t="s">
        <v>2915</v>
      </c>
      <c r="G80" s="3397"/>
      <c r="H80" s="3397"/>
      <c r="I80" s="3397"/>
      <c r="J80" s="1099"/>
      <c r="K80" s="670"/>
      <c r="L80" s="670"/>
      <c r="M80" s="409" t="s">
        <v>2916</v>
      </c>
      <c r="N80" s="1209" t="s">
        <v>2917</v>
      </c>
      <c r="O80" s="3397"/>
      <c r="P80" s="3397"/>
      <c r="Q80" s="3397"/>
      <c r="R80" s="3397"/>
      <c r="S80" s="3397"/>
      <c r="T80" s="3434"/>
      <c r="U80" s="3372"/>
    </row>
    <row r="81" spans="1:21">
      <c r="A81" s="670"/>
      <c r="B81" s="670"/>
      <c r="C81" s="670"/>
      <c r="D81" s="1090" t="s">
        <v>2918</v>
      </c>
      <c r="E81" s="1092"/>
      <c r="F81" s="1209" t="s">
        <v>2919</v>
      </c>
      <c r="G81" s="3397"/>
      <c r="H81" s="3397"/>
      <c r="I81" s="3397"/>
      <c r="J81" s="670"/>
      <c r="K81" s="670"/>
      <c r="L81" s="670"/>
      <c r="M81" s="418" t="s">
        <v>2920</v>
      </c>
      <c r="N81" s="1099"/>
      <c r="O81" s="1099"/>
      <c r="P81" s="473" t="s">
        <v>2921</v>
      </c>
      <c r="Q81" s="1100"/>
      <c r="R81" s="1099"/>
      <c r="S81" s="1099"/>
      <c r="T81" s="1099"/>
      <c r="U81" s="3372"/>
    </row>
    <row r="82" spans="1:21">
      <c r="A82" s="670"/>
      <c r="B82" s="670"/>
      <c r="C82" s="670"/>
      <c r="D82" s="413"/>
      <c r="E82" s="413"/>
      <c r="F82" s="413"/>
      <c r="G82" s="413"/>
      <c r="H82" s="413" t="s">
        <v>2799</v>
      </c>
      <c r="I82" s="413" t="s">
        <v>2922</v>
      </c>
      <c r="J82" s="413"/>
      <c r="K82" s="413"/>
      <c r="L82" s="413"/>
      <c r="M82" s="409" t="s">
        <v>2796</v>
      </c>
      <c r="N82" s="413"/>
      <c r="O82" s="413"/>
      <c r="P82" s="1642" t="s">
        <v>2714</v>
      </c>
      <c r="Q82" s="2039"/>
      <c r="R82" s="413" t="s">
        <v>2802</v>
      </c>
      <c r="S82" s="413"/>
      <c r="T82" s="413"/>
      <c r="U82" s="3372"/>
    </row>
    <row r="83" spans="1:21">
      <c r="A83" s="670"/>
      <c r="B83" s="670"/>
      <c r="C83" s="670"/>
      <c r="D83" s="413"/>
      <c r="E83" s="413"/>
      <c r="F83" s="413"/>
      <c r="G83" s="413"/>
      <c r="H83" s="413" t="s">
        <v>2804</v>
      </c>
      <c r="I83" s="413" t="s">
        <v>2923</v>
      </c>
      <c r="J83" s="413"/>
      <c r="K83" s="413"/>
      <c r="L83" s="413"/>
      <c r="M83" s="413" t="s">
        <v>2798</v>
      </c>
      <c r="N83" s="413"/>
      <c r="O83" s="413"/>
      <c r="P83" s="1090" t="s">
        <v>2924</v>
      </c>
      <c r="Q83" s="1092"/>
      <c r="R83" s="413" t="s">
        <v>2925</v>
      </c>
      <c r="S83" s="413"/>
      <c r="T83" s="413"/>
      <c r="U83" s="3372"/>
    </row>
    <row r="84" spans="1:21">
      <c r="A84" s="670"/>
      <c r="B84" s="670"/>
      <c r="C84" s="670"/>
      <c r="D84" s="413"/>
      <c r="E84" s="413"/>
      <c r="F84" s="413" t="s">
        <v>2809</v>
      </c>
      <c r="G84" s="413"/>
      <c r="H84" s="413" t="s">
        <v>2810</v>
      </c>
      <c r="I84" s="413" t="s">
        <v>2800</v>
      </c>
      <c r="J84" s="413"/>
      <c r="K84" s="413"/>
      <c r="L84" s="413"/>
      <c r="M84" s="413" t="s">
        <v>2801</v>
      </c>
      <c r="N84" s="413"/>
      <c r="O84" s="413"/>
      <c r="P84" s="413"/>
      <c r="Q84" s="1099"/>
      <c r="R84" s="413" t="s">
        <v>2927</v>
      </c>
      <c r="S84" s="413"/>
      <c r="T84" s="413"/>
      <c r="U84" s="3372"/>
    </row>
    <row r="85" spans="1:21">
      <c r="A85" s="670"/>
      <c r="B85" s="670"/>
      <c r="C85" s="413" t="s">
        <v>2928</v>
      </c>
      <c r="D85" s="413"/>
      <c r="E85" s="413"/>
      <c r="F85" s="413" t="s">
        <v>2816</v>
      </c>
      <c r="G85" s="413" t="s">
        <v>2809</v>
      </c>
      <c r="H85" s="413" t="s">
        <v>2815</v>
      </c>
      <c r="I85" s="413" t="s">
        <v>2930</v>
      </c>
      <c r="J85" s="413"/>
      <c r="K85" s="413"/>
      <c r="L85" s="413"/>
      <c r="M85" s="413" t="s">
        <v>2931</v>
      </c>
      <c r="N85" s="413" t="s">
        <v>2218</v>
      </c>
      <c r="O85" s="413" t="s">
        <v>2818</v>
      </c>
      <c r="P85" s="413"/>
      <c r="Q85" s="413"/>
      <c r="R85" s="413" t="s">
        <v>2932</v>
      </c>
      <c r="S85" s="413" t="s">
        <v>2818</v>
      </c>
      <c r="T85" s="413"/>
      <c r="U85" s="3372"/>
    </row>
    <row r="86" spans="1:21">
      <c r="A86" s="413" t="s">
        <v>636</v>
      </c>
      <c r="B86" s="413" t="s">
        <v>778</v>
      </c>
      <c r="C86" s="413" t="s">
        <v>2826</v>
      </c>
      <c r="D86" s="413" t="s">
        <v>2999</v>
      </c>
      <c r="E86" s="413" t="s">
        <v>2933</v>
      </c>
      <c r="F86" s="413" t="s">
        <v>2934</v>
      </c>
      <c r="G86" s="413" t="s">
        <v>2814</v>
      </c>
      <c r="H86" s="413" t="s">
        <v>2935</v>
      </c>
      <c r="I86" s="413" t="s">
        <v>2936</v>
      </c>
      <c r="J86" s="413" t="s">
        <v>636</v>
      </c>
      <c r="K86" s="413" t="s">
        <v>636</v>
      </c>
      <c r="L86" s="413" t="s">
        <v>778</v>
      </c>
      <c r="M86" s="413" t="s">
        <v>2937</v>
      </c>
      <c r="N86" s="413" t="s">
        <v>2826</v>
      </c>
      <c r="O86" s="413" t="s">
        <v>2822</v>
      </c>
      <c r="P86" s="413" t="s">
        <v>2999</v>
      </c>
      <c r="Q86" s="413" t="s">
        <v>2933</v>
      </c>
      <c r="R86" s="413" t="s">
        <v>2938</v>
      </c>
      <c r="S86" s="413" t="s">
        <v>2939</v>
      </c>
      <c r="T86" s="413" t="s">
        <v>636</v>
      </c>
      <c r="U86" s="3372"/>
    </row>
    <row r="87" spans="1:21">
      <c r="A87" s="413" t="s">
        <v>639</v>
      </c>
      <c r="B87" s="413" t="s">
        <v>782</v>
      </c>
      <c r="C87" s="413" t="s">
        <v>2940</v>
      </c>
      <c r="D87" s="413" t="s">
        <v>3000</v>
      </c>
      <c r="E87" s="413" t="s">
        <v>2942</v>
      </c>
      <c r="F87" s="413" t="s">
        <v>2943</v>
      </c>
      <c r="G87" s="413" t="s">
        <v>2944</v>
      </c>
      <c r="H87" s="413" t="s">
        <v>2945</v>
      </c>
      <c r="I87" s="413" t="s">
        <v>2937</v>
      </c>
      <c r="J87" s="413" t="s">
        <v>639</v>
      </c>
      <c r="K87" s="413" t="s">
        <v>639</v>
      </c>
      <c r="L87" s="413" t="s">
        <v>782</v>
      </c>
      <c r="M87" s="413" t="s">
        <v>2825</v>
      </c>
      <c r="N87" s="413" t="s">
        <v>2832</v>
      </c>
      <c r="O87" s="413" t="s">
        <v>2830</v>
      </c>
      <c r="P87" s="413" t="s">
        <v>3000</v>
      </c>
      <c r="Q87" s="413" t="s">
        <v>2942</v>
      </c>
      <c r="R87" s="413" t="s">
        <v>2946</v>
      </c>
      <c r="S87" s="413" t="s">
        <v>2942</v>
      </c>
      <c r="T87" s="413" t="s">
        <v>639</v>
      </c>
      <c r="U87" s="3372"/>
    </row>
    <row r="88" spans="1:21">
      <c r="A88" s="413"/>
      <c r="B88" s="413"/>
      <c r="C88" s="413"/>
      <c r="D88" s="413"/>
      <c r="E88" s="413"/>
      <c r="F88" s="413"/>
      <c r="G88" s="413"/>
      <c r="H88" s="413" t="s">
        <v>2831</v>
      </c>
      <c r="I88" s="413" t="s">
        <v>2944</v>
      </c>
      <c r="J88" s="413"/>
      <c r="K88" s="413"/>
      <c r="L88" s="413"/>
      <c r="M88" s="413" t="s">
        <v>2800</v>
      </c>
      <c r="N88" s="413"/>
      <c r="O88" s="413"/>
      <c r="P88" s="413"/>
      <c r="Q88" s="670"/>
      <c r="R88" s="413"/>
      <c r="S88" s="413"/>
      <c r="T88" s="413"/>
      <c r="U88" s="3372"/>
    </row>
    <row r="89" spans="1:21" ht="12" thickBot="1">
      <c r="A89" s="1103"/>
      <c r="B89" s="1103"/>
      <c r="C89" s="418" t="s">
        <v>648</v>
      </c>
      <c r="D89" s="413" t="s">
        <v>649</v>
      </c>
      <c r="E89" s="413" t="s">
        <v>650</v>
      </c>
      <c r="F89" s="413" t="s">
        <v>651</v>
      </c>
      <c r="G89" s="413" t="s">
        <v>652</v>
      </c>
      <c r="H89" s="413" t="s">
        <v>653</v>
      </c>
      <c r="I89" s="413" t="s">
        <v>1083</v>
      </c>
      <c r="J89" s="1103"/>
      <c r="K89" s="1103"/>
      <c r="L89" s="1103"/>
      <c r="M89" s="418" t="s">
        <v>1084</v>
      </c>
      <c r="N89" s="418" t="s">
        <v>1358</v>
      </c>
      <c r="O89" s="418" t="s">
        <v>1359</v>
      </c>
      <c r="P89" s="418" t="s">
        <v>1360</v>
      </c>
      <c r="Q89" s="418" t="s">
        <v>1361</v>
      </c>
      <c r="R89" s="418" t="s">
        <v>2274</v>
      </c>
      <c r="S89" s="418" t="s">
        <v>2947</v>
      </c>
      <c r="T89" s="418"/>
      <c r="U89" s="3372"/>
    </row>
    <row r="90" spans="1:21">
      <c r="A90" s="670"/>
      <c r="B90" s="670"/>
      <c r="C90" s="458" t="s">
        <v>3001</v>
      </c>
      <c r="D90" s="3435"/>
      <c r="E90" s="3406"/>
      <c r="F90" s="3406"/>
      <c r="G90" s="3406"/>
      <c r="H90" s="3406"/>
      <c r="I90" s="3408"/>
      <c r="J90" s="661"/>
      <c r="K90" s="670"/>
      <c r="L90" s="670"/>
      <c r="M90" s="3436"/>
      <c r="N90" s="3437"/>
      <c r="O90" s="3437"/>
      <c r="P90" s="3410"/>
      <c r="Q90" s="3410"/>
      <c r="R90" s="3410"/>
      <c r="S90" s="3411"/>
      <c r="T90" s="670"/>
      <c r="U90" s="3372"/>
    </row>
    <row r="91" spans="1:21">
      <c r="A91" s="413"/>
      <c r="B91" s="670"/>
      <c r="C91" s="468" t="s">
        <v>3002</v>
      </c>
      <c r="D91" s="3412"/>
      <c r="E91" s="1101"/>
      <c r="F91" s="1101"/>
      <c r="G91" s="1101"/>
      <c r="H91" s="1101"/>
      <c r="I91" s="3413"/>
      <c r="J91" s="414"/>
      <c r="K91" s="413"/>
      <c r="L91" s="670"/>
      <c r="M91" s="3438"/>
      <c r="N91" s="3439"/>
      <c r="O91" s="3439"/>
      <c r="P91" s="1101"/>
      <c r="Q91" s="3439"/>
      <c r="R91" s="3439"/>
      <c r="S91" s="3440"/>
      <c r="T91" s="413"/>
      <c r="U91" s="3372"/>
    </row>
    <row r="92" spans="1:21">
      <c r="A92" s="418">
        <v>56</v>
      </c>
      <c r="B92" s="1103"/>
      <c r="C92" s="464" t="s">
        <v>3003</v>
      </c>
      <c r="D92" s="3441"/>
      <c r="E92" s="1868"/>
      <c r="F92" s="1868"/>
      <c r="G92" s="1868"/>
      <c r="H92" s="1868"/>
      <c r="I92" s="3418"/>
      <c r="J92" s="419">
        <v>56</v>
      </c>
      <c r="K92" s="418">
        <v>56</v>
      </c>
      <c r="L92" s="1103"/>
      <c r="M92" s="3442"/>
      <c r="N92" s="3425"/>
      <c r="O92" s="3425"/>
      <c r="P92" s="2541"/>
      <c r="Q92" s="3425"/>
      <c r="R92" s="3425"/>
      <c r="S92" s="3443"/>
      <c r="T92" s="418">
        <v>56</v>
      </c>
      <c r="U92" s="3372"/>
    </row>
    <row r="93" spans="1:21">
      <c r="A93" s="413"/>
      <c r="B93" s="670"/>
      <c r="C93" s="468" t="s">
        <v>3004</v>
      </c>
      <c r="D93" s="3412"/>
      <c r="E93" s="1101"/>
      <c r="F93" s="1101"/>
      <c r="G93" s="1101"/>
      <c r="H93" s="1101"/>
      <c r="I93" s="3413"/>
      <c r="J93" s="414"/>
      <c r="K93" s="413"/>
      <c r="L93" s="670"/>
      <c r="M93" s="3438"/>
      <c r="N93" s="3439"/>
      <c r="O93" s="3439"/>
      <c r="P93" s="1101"/>
      <c r="Q93" s="3439"/>
      <c r="R93" s="3439"/>
      <c r="S93" s="3440"/>
      <c r="T93" s="413"/>
      <c r="U93" s="3372"/>
    </row>
    <row r="94" spans="1:21">
      <c r="A94" s="418">
        <v>57</v>
      </c>
      <c r="B94" s="1103"/>
      <c r="C94" s="464" t="s">
        <v>3005</v>
      </c>
      <c r="D94" s="3441"/>
      <c r="E94" s="1868"/>
      <c r="F94" s="1868"/>
      <c r="G94" s="1868"/>
      <c r="H94" s="1868"/>
      <c r="I94" s="3418"/>
      <c r="J94" s="419">
        <v>57</v>
      </c>
      <c r="K94" s="418">
        <v>57</v>
      </c>
      <c r="L94" s="1103"/>
      <c r="M94" s="3442"/>
      <c r="N94" s="3425"/>
      <c r="O94" s="3425"/>
      <c r="P94" s="2541"/>
      <c r="Q94" s="3425"/>
      <c r="R94" s="3425"/>
      <c r="S94" s="3443"/>
      <c r="T94" s="418">
        <v>57</v>
      </c>
      <c r="U94" s="3372"/>
    </row>
    <row r="95" spans="1:21" ht="12" thickBot="1">
      <c r="A95" s="418">
        <v>58</v>
      </c>
      <c r="B95" s="1103"/>
      <c r="C95" s="464" t="s">
        <v>3006</v>
      </c>
      <c r="D95" s="3444"/>
      <c r="E95" s="3427"/>
      <c r="F95" s="3427"/>
      <c r="G95" s="3427"/>
      <c r="H95" s="3427"/>
      <c r="I95" s="3428"/>
      <c r="J95" s="419">
        <v>58</v>
      </c>
      <c r="K95" s="418">
        <v>58</v>
      </c>
      <c r="L95" s="1103"/>
      <c r="M95" s="3445"/>
      <c r="N95" s="3446"/>
      <c r="O95" s="3446"/>
      <c r="P95" s="3447"/>
      <c r="Q95" s="3446"/>
      <c r="R95" s="3446"/>
      <c r="S95" s="3448"/>
      <c r="T95" s="418">
        <v>58</v>
      </c>
      <c r="U95" s="3372"/>
    </row>
    <row r="96" spans="1:21" s="357" customFormat="1">
      <c r="A96" s="370"/>
      <c r="B96" s="370"/>
      <c r="C96" s="371" t="s">
        <v>3007</v>
      </c>
      <c r="D96" s="1102"/>
      <c r="E96" s="1101"/>
      <c r="F96" s="1102"/>
      <c r="G96" s="1101"/>
      <c r="H96" s="1101"/>
      <c r="I96" s="1101"/>
      <c r="J96" s="670"/>
      <c r="K96" s="670"/>
      <c r="L96" s="670"/>
      <c r="M96" s="3449"/>
      <c r="N96" s="3439"/>
      <c r="O96" s="3439"/>
      <c r="P96" s="3439"/>
      <c r="Q96" s="3439"/>
      <c r="R96" s="3449"/>
      <c r="S96" s="3450"/>
      <c r="T96" s="370"/>
      <c r="U96" s="3372"/>
    </row>
    <row r="97" spans="1:21" s="357" customFormat="1">
      <c r="A97" s="371"/>
      <c r="B97" s="370"/>
      <c r="C97" s="371" t="s">
        <v>1642</v>
      </c>
      <c r="D97" s="1101"/>
      <c r="E97" s="1101"/>
      <c r="F97" s="1101"/>
      <c r="G97" s="1101"/>
      <c r="H97" s="1101"/>
      <c r="I97" s="1101"/>
      <c r="J97" s="413"/>
      <c r="K97" s="413"/>
      <c r="L97" s="670"/>
      <c r="M97" s="3439"/>
      <c r="N97" s="3439"/>
      <c r="O97" s="3439"/>
      <c r="P97" s="3439"/>
      <c r="Q97" s="3439"/>
      <c r="R97" s="3439"/>
      <c r="S97" s="3450"/>
      <c r="T97" s="371"/>
      <c r="U97" s="3372"/>
    </row>
    <row r="98" spans="1:21" s="357" customFormat="1">
      <c r="A98" s="2155">
        <v>59</v>
      </c>
      <c r="B98" s="374"/>
      <c r="C98" s="374" t="s">
        <v>3008</v>
      </c>
      <c r="D98" s="1868"/>
      <c r="E98" s="1868">
        <v>655</v>
      </c>
      <c r="F98" s="1868"/>
      <c r="G98" s="1868"/>
      <c r="H98" s="1868"/>
      <c r="I98" s="1868"/>
      <c r="J98" s="418">
        <v>59</v>
      </c>
      <c r="K98" s="418">
        <v>59</v>
      </c>
      <c r="L98" s="1103"/>
      <c r="M98" s="3425">
        <v>271</v>
      </c>
      <c r="N98" s="3451">
        <v>384</v>
      </c>
      <c r="O98" s="3451"/>
      <c r="P98" s="3451"/>
      <c r="Q98" s="3451">
        <f>N98+O98</f>
        <v>384</v>
      </c>
      <c r="R98" s="3451">
        <v>11136</v>
      </c>
      <c r="S98" s="3451"/>
      <c r="T98" s="2155">
        <v>59</v>
      </c>
      <c r="U98" s="3372"/>
    </row>
    <row r="99" spans="1:21" s="357" customFormat="1">
      <c r="A99" s="2155">
        <v>60</v>
      </c>
      <c r="B99" s="374"/>
      <c r="C99" s="374" t="s">
        <v>3009</v>
      </c>
      <c r="D99" s="1868"/>
      <c r="E99" s="1868"/>
      <c r="F99" s="1868"/>
      <c r="G99" s="1868"/>
      <c r="H99" s="1868"/>
      <c r="I99" s="1868"/>
      <c r="J99" s="418">
        <v>60</v>
      </c>
      <c r="K99" s="418">
        <v>60</v>
      </c>
      <c r="L99" s="1103"/>
      <c r="M99" s="3425">
        <f>E99-Q99+G99</f>
        <v>0</v>
      </c>
      <c r="N99" s="3451"/>
      <c r="O99" s="3451"/>
      <c r="P99" s="3451"/>
      <c r="Q99" s="3451">
        <f>SUM(N99:O99)</f>
        <v>0</v>
      </c>
      <c r="R99" s="3451"/>
      <c r="S99" s="3451"/>
      <c r="T99" s="2155">
        <v>60</v>
      </c>
      <c r="U99" s="3372"/>
    </row>
    <row r="100" spans="1:21" s="357" customFormat="1">
      <c r="A100" s="2155">
        <v>61</v>
      </c>
      <c r="B100" s="374"/>
      <c r="C100" s="374" t="s">
        <v>3010</v>
      </c>
      <c r="D100" s="1868"/>
      <c r="E100" s="1868"/>
      <c r="F100" s="1868"/>
      <c r="G100" s="1868"/>
      <c r="H100" s="1868"/>
      <c r="I100" s="1868"/>
      <c r="J100" s="418">
        <v>61</v>
      </c>
      <c r="K100" s="418">
        <v>61</v>
      </c>
      <c r="L100" s="1103"/>
      <c r="M100" s="3425"/>
      <c r="N100" s="3425"/>
      <c r="O100" s="3425"/>
      <c r="P100" s="3425"/>
      <c r="Q100" s="3425"/>
      <c r="R100" s="3425"/>
      <c r="S100" s="3451"/>
      <c r="T100" s="2155">
        <v>61</v>
      </c>
      <c r="U100" s="3372"/>
    </row>
    <row r="101" spans="1:21" s="357" customFormat="1">
      <c r="A101" s="2155">
        <v>62</v>
      </c>
      <c r="B101" s="374"/>
      <c r="C101" s="374" t="s">
        <v>3011</v>
      </c>
      <c r="D101" s="1868"/>
      <c r="E101" s="1868"/>
      <c r="F101" s="1868"/>
      <c r="G101" s="1868"/>
      <c r="H101" s="1868"/>
      <c r="I101" s="1868"/>
      <c r="J101" s="418">
        <v>62</v>
      </c>
      <c r="K101" s="418">
        <v>62</v>
      </c>
      <c r="L101" s="1103"/>
      <c r="M101" s="3425"/>
      <c r="N101" s="3425"/>
      <c r="O101" s="3425"/>
      <c r="P101" s="3425"/>
      <c r="Q101" s="3425"/>
      <c r="R101" s="3425"/>
      <c r="S101" s="3451"/>
      <c r="T101" s="2155">
        <v>62</v>
      </c>
      <c r="U101" s="3372"/>
    </row>
    <row r="102" spans="1:21" s="357" customFormat="1">
      <c r="A102" s="2155">
        <v>63</v>
      </c>
      <c r="B102" s="374"/>
      <c r="C102" s="374" t="s">
        <v>3012</v>
      </c>
      <c r="D102" s="1868"/>
      <c r="E102" s="1868"/>
      <c r="F102" s="1868"/>
      <c r="G102" s="1868"/>
      <c r="H102" s="1868"/>
      <c r="I102" s="1868"/>
      <c r="J102" s="418">
        <v>63</v>
      </c>
      <c r="K102" s="418">
        <v>63</v>
      </c>
      <c r="L102" s="1103"/>
      <c r="M102" s="3425"/>
      <c r="N102" s="3425"/>
      <c r="O102" s="3425"/>
      <c r="P102" s="3425"/>
      <c r="Q102" s="3425"/>
      <c r="R102" s="3425"/>
      <c r="S102" s="3451"/>
      <c r="T102" s="2155">
        <v>63</v>
      </c>
      <c r="U102" s="3372"/>
    </row>
    <row r="103" spans="1:21" s="357" customFormat="1">
      <c r="A103" s="2155">
        <v>64</v>
      </c>
      <c r="B103" s="374"/>
      <c r="C103" s="374" t="s">
        <v>3013</v>
      </c>
      <c r="D103" s="1868"/>
      <c r="E103" s="1868"/>
      <c r="F103" s="1868"/>
      <c r="G103" s="1868"/>
      <c r="H103" s="1868"/>
      <c r="I103" s="1868"/>
      <c r="J103" s="418">
        <v>64</v>
      </c>
      <c r="K103" s="418">
        <v>64</v>
      </c>
      <c r="L103" s="1103"/>
      <c r="M103" s="3425"/>
      <c r="N103" s="3425"/>
      <c r="O103" s="3425"/>
      <c r="P103" s="3425"/>
      <c r="Q103" s="3425"/>
      <c r="R103" s="3425"/>
      <c r="S103" s="3451"/>
      <c r="T103" s="2155">
        <v>64</v>
      </c>
      <c r="U103" s="3372"/>
    </row>
    <row r="104" spans="1:21" s="357" customFormat="1">
      <c r="A104" s="2155">
        <v>65</v>
      </c>
      <c r="B104" s="374"/>
      <c r="C104" s="374" t="s">
        <v>3014</v>
      </c>
      <c r="D104" s="1868"/>
      <c r="E104" s="1868"/>
      <c r="F104" s="1868"/>
      <c r="G104" s="1868"/>
      <c r="H104" s="1868"/>
      <c r="I104" s="1868"/>
      <c r="J104" s="418">
        <v>65</v>
      </c>
      <c r="K104" s="418">
        <v>65</v>
      </c>
      <c r="L104" s="1103"/>
      <c r="M104" s="3425"/>
      <c r="N104" s="3425"/>
      <c r="O104" s="3425"/>
      <c r="P104" s="3425"/>
      <c r="Q104" s="3425"/>
      <c r="R104" s="3425"/>
      <c r="S104" s="3451"/>
      <c r="T104" s="2155">
        <v>65</v>
      </c>
      <c r="U104" s="3372"/>
    </row>
    <row r="105" spans="1:21" s="357" customFormat="1">
      <c r="A105" s="2155">
        <v>66</v>
      </c>
      <c r="B105" s="374"/>
      <c r="C105" s="374" t="s">
        <v>3015</v>
      </c>
      <c r="D105" s="1868"/>
      <c r="E105" s="1868"/>
      <c r="F105" s="1868"/>
      <c r="G105" s="1868"/>
      <c r="H105" s="1868"/>
      <c r="I105" s="1868"/>
      <c r="J105" s="418">
        <v>66</v>
      </c>
      <c r="K105" s="418">
        <v>66</v>
      </c>
      <c r="L105" s="1103"/>
      <c r="M105" s="3425"/>
      <c r="N105" s="3425"/>
      <c r="O105" s="3425"/>
      <c r="P105" s="3425"/>
      <c r="Q105" s="3425"/>
      <c r="R105" s="3425"/>
      <c r="S105" s="3451"/>
      <c r="T105" s="2155">
        <v>66</v>
      </c>
      <c r="U105" s="3372"/>
    </row>
    <row r="106" spans="1:21" s="357" customFormat="1">
      <c r="A106" s="370"/>
      <c r="B106" s="370"/>
      <c r="C106" s="370" t="s">
        <v>3016</v>
      </c>
      <c r="D106" s="1102"/>
      <c r="E106" s="1101"/>
      <c r="F106" s="1102"/>
      <c r="G106" s="1101"/>
      <c r="H106" s="1101"/>
      <c r="I106" s="1101"/>
      <c r="J106" s="670"/>
      <c r="K106" s="670"/>
      <c r="L106" s="670"/>
      <c r="M106" s="3449"/>
      <c r="N106" s="3439"/>
      <c r="O106" s="3439"/>
      <c r="P106" s="3439"/>
      <c r="Q106" s="3439"/>
      <c r="R106" s="3449"/>
      <c r="S106" s="3450"/>
      <c r="T106" s="370"/>
      <c r="U106" s="3372"/>
    </row>
    <row r="107" spans="1:21" s="357" customFormat="1">
      <c r="A107" s="371">
        <v>67</v>
      </c>
      <c r="B107" s="370"/>
      <c r="C107" s="370" t="s">
        <v>3017</v>
      </c>
      <c r="D107" s="1101"/>
      <c r="E107" s="1101"/>
      <c r="F107" s="1101"/>
      <c r="G107" s="1101"/>
      <c r="H107" s="1101"/>
      <c r="I107" s="1101"/>
      <c r="J107" s="413">
        <v>67</v>
      </c>
      <c r="K107" s="413">
        <v>67</v>
      </c>
      <c r="L107" s="670"/>
      <c r="M107" s="3439"/>
      <c r="N107" s="3439"/>
      <c r="O107" s="3439"/>
      <c r="P107" s="3439"/>
      <c r="Q107" s="3439"/>
      <c r="R107" s="3439"/>
      <c r="S107" s="3450"/>
      <c r="T107" s="371">
        <v>67</v>
      </c>
      <c r="U107" s="3372"/>
    </row>
    <row r="108" spans="1:21" s="357" customFormat="1">
      <c r="A108" s="2155"/>
      <c r="B108" s="374"/>
      <c r="C108" s="374" t="s">
        <v>3018</v>
      </c>
      <c r="D108" s="1868"/>
      <c r="E108" s="1868"/>
      <c r="F108" s="1868"/>
      <c r="G108" s="1868"/>
      <c r="H108" s="1868"/>
      <c r="I108" s="1868"/>
      <c r="J108" s="418"/>
      <c r="K108" s="418"/>
      <c r="L108" s="1103"/>
      <c r="M108" s="3425"/>
      <c r="N108" s="3425"/>
      <c r="O108" s="3425"/>
      <c r="P108" s="3425"/>
      <c r="Q108" s="3425"/>
      <c r="R108" s="3425"/>
      <c r="S108" s="3451"/>
      <c r="T108" s="2155"/>
      <c r="U108" s="3372"/>
    </row>
    <row r="109" spans="1:21" s="357" customFormat="1">
      <c r="A109" s="2155">
        <v>68</v>
      </c>
      <c r="B109" s="374"/>
      <c r="C109" s="374" t="s">
        <v>3019</v>
      </c>
      <c r="D109" s="1868"/>
      <c r="E109" s="1868"/>
      <c r="F109" s="1868"/>
      <c r="G109" s="1868"/>
      <c r="H109" s="1868"/>
      <c r="I109" s="1868"/>
      <c r="J109" s="418">
        <v>68</v>
      </c>
      <c r="K109" s="418">
        <v>68</v>
      </c>
      <c r="L109" s="1103"/>
      <c r="M109" s="3425"/>
      <c r="N109" s="3425"/>
      <c r="O109" s="3425"/>
      <c r="P109" s="3425"/>
      <c r="Q109" s="3425"/>
      <c r="R109" s="3425"/>
      <c r="S109" s="3451"/>
      <c r="T109" s="2155">
        <v>68</v>
      </c>
      <c r="U109" s="3372"/>
    </row>
    <row r="110" spans="1:21" s="357" customFormat="1">
      <c r="A110" s="2155">
        <v>69</v>
      </c>
      <c r="B110" s="374"/>
      <c r="C110" s="374" t="s">
        <v>3020</v>
      </c>
      <c r="D110" s="1868"/>
      <c r="E110" s="1868"/>
      <c r="F110" s="1868"/>
      <c r="G110" s="1868"/>
      <c r="H110" s="1868"/>
      <c r="I110" s="1868"/>
      <c r="J110" s="418">
        <v>69</v>
      </c>
      <c r="K110" s="418">
        <v>69</v>
      </c>
      <c r="L110" s="1103"/>
      <c r="M110" s="3425"/>
      <c r="N110" s="3425"/>
      <c r="O110" s="3425"/>
      <c r="P110" s="3425"/>
      <c r="Q110" s="3425"/>
      <c r="R110" s="3425"/>
      <c r="S110" s="3451"/>
      <c r="T110" s="2155">
        <v>69</v>
      </c>
      <c r="U110" s="3372"/>
    </row>
    <row r="111" spans="1:21" s="357" customFormat="1">
      <c r="A111" s="2155">
        <v>70</v>
      </c>
      <c r="B111" s="374"/>
      <c r="C111" s="374" t="s">
        <v>3021</v>
      </c>
      <c r="D111" s="1868"/>
      <c r="E111" s="1868">
        <f>SUM(E97:E110)</f>
        <v>655</v>
      </c>
      <c r="F111" s="1868">
        <f>SUM(F98:F110)</f>
        <v>0</v>
      </c>
      <c r="G111" s="1868">
        <f>SUM(G98:G110)</f>
        <v>0</v>
      </c>
      <c r="H111" s="1868">
        <v>0</v>
      </c>
      <c r="I111" s="1868">
        <f>SUM(I98:I110)</f>
        <v>0</v>
      </c>
      <c r="J111" s="418">
        <v>70</v>
      </c>
      <c r="K111" s="418">
        <v>70</v>
      </c>
      <c r="L111" s="1103"/>
      <c r="M111" s="1868">
        <f>SUM(M98:M110)</f>
        <v>271</v>
      </c>
      <c r="N111" s="1868">
        <f>SUM(N98:N110)</f>
        <v>384</v>
      </c>
      <c r="O111" s="1868">
        <f>SUM(O98:O110)</f>
        <v>0</v>
      </c>
      <c r="P111" s="1868">
        <v>0</v>
      </c>
      <c r="Q111" s="1868">
        <f>SUM(Q98:Q110)</f>
        <v>384</v>
      </c>
      <c r="R111" s="1868">
        <f>SUM(R98:R110)</f>
        <v>11136</v>
      </c>
      <c r="S111" s="2904"/>
      <c r="T111" s="2155">
        <v>70</v>
      </c>
      <c r="U111" s="3372"/>
    </row>
    <row r="112" spans="1:21">
      <c r="A112" s="2150"/>
      <c r="B112" s="1181"/>
      <c r="C112" s="1181"/>
      <c r="D112" s="1181"/>
      <c r="E112" s="1097"/>
      <c r="F112" s="1181"/>
      <c r="G112" s="1181"/>
      <c r="H112" s="1181"/>
      <c r="I112" s="1181"/>
      <c r="J112" s="1098"/>
      <c r="K112" s="1644"/>
      <c r="L112" s="1181"/>
      <c r="M112" s="1181"/>
      <c r="N112" s="1181"/>
      <c r="O112" s="1097"/>
      <c r="P112" s="1181"/>
      <c r="Q112" s="1181"/>
      <c r="R112" s="1181"/>
      <c r="S112" s="1181"/>
      <c r="T112" s="1098"/>
    </row>
    <row r="113" spans="1:20" s="357" customFormat="1">
      <c r="A113" s="1642" t="s">
        <v>677</v>
      </c>
      <c r="B113" s="1643"/>
      <c r="C113" s="1643"/>
      <c r="D113" s="1643"/>
      <c r="E113" s="1643"/>
      <c r="F113" s="1643"/>
      <c r="G113" s="1643"/>
      <c r="H113" s="1643"/>
      <c r="I113" s="1643"/>
      <c r="J113" s="2039"/>
      <c r="K113" s="1642" t="s">
        <v>677</v>
      </c>
      <c r="L113" s="1643"/>
      <c r="M113" s="1643"/>
      <c r="N113" s="1643"/>
      <c r="O113" s="1643"/>
      <c r="P113" s="1643"/>
      <c r="Q113" s="1643"/>
      <c r="R113" s="1643"/>
      <c r="S113" s="1643"/>
      <c r="T113" s="2039"/>
    </row>
    <row r="114" spans="1:20" s="357" customFormat="1">
      <c r="A114" s="458"/>
      <c r="B114" s="660"/>
      <c r="C114" s="660"/>
      <c r="D114" s="660"/>
      <c r="E114" s="660"/>
      <c r="F114" s="660"/>
      <c r="G114" s="660"/>
      <c r="H114" s="660"/>
      <c r="I114" s="660"/>
      <c r="J114" s="661"/>
      <c r="K114" s="468"/>
      <c r="L114" s="660"/>
      <c r="M114" s="660"/>
      <c r="N114" s="660"/>
      <c r="O114" s="660"/>
      <c r="P114" s="660"/>
      <c r="Q114" s="660"/>
      <c r="R114" s="660"/>
      <c r="S114" s="660"/>
      <c r="T114" s="661"/>
    </row>
    <row r="115" spans="1:20" s="357" customFormat="1">
      <c r="A115" s="458" t="s">
        <v>2948</v>
      </c>
      <c r="B115" s="660" t="s">
        <v>3022</v>
      </c>
      <c r="C115" s="660"/>
      <c r="D115" s="660"/>
      <c r="E115" s="660"/>
      <c r="F115" s="660"/>
      <c r="G115" s="660"/>
      <c r="H115" s="660"/>
      <c r="I115" s="660"/>
      <c r="J115" s="661"/>
      <c r="K115" s="468"/>
      <c r="L115" s="660"/>
      <c r="M115" s="660"/>
      <c r="N115" s="660"/>
      <c r="O115" s="660"/>
      <c r="P115" s="660"/>
      <c r="Q115" s="660"/>
      <c r="R115" s="660"/>
      <c r="S115" s="660"/>
      <c r="T115" s="661"/>
    </row>
    <row r="116" spans="1:20" s="357" customFormat="1">
      <c r="A116" s="458"/>
      <c r="B116" s="660"/>
      <c r="C116" s="660"/>
      <c r="D116" s="660"/>
      <c r="E116" s="660"/>
      <c r="F116" s="660"/>
      <c r="G116" s="660"/>
      <c r="H116" s="660"/>
      <c r="I116" s="660"/>
      <c r="J116" s="661"/>
      <c r="K116" s="468"/>
      <c r="L116" s="660"/>
      <c r="M116" s="660"/>
      <c r="N116" s="660"/>
      <c r="O116" s="660"/>
      <c r="P116" s="660"/>
      <c r="Q116" s="660"/>
      <c r="R116" s="660"/>
      <c r="S116" s="660"/>
      <c r="T116" s="661"/>
    </row>
    <row r="117" spans="1:20" s="357" customFormat="1">
      <c r="A117" s="458"/>
      <c r="B117" s="660"/>
      <c r="C117" s="660"/>
      <c r="D117" s="660"/>
      <c r="E117" s="660"/>
      <c r="F117" s="660"/>
      <c r="G117" s="660"/>
      <c r="H117" s="660"/>
      <c r="I117" s="660"/>
      <c r="J117" s="661"/>
      <c r="K117" s="468"/>
      <c r="L117" s="660"/>
      <c r="M117" s="660"/>
      <c r="N117" s="660"/>
      <c r="O117" s="1102" t="s">
        <v>595</v>
      </c>
      <c r="P117" s="660"/>
      <c r="Q117" s="660"/>
      <c r="R117" s="660"/>
      <c r="S117" s="660"/>
      <c r="T117" s="661"/>
    </row>
    <row r="118" spans="1:20" s="357" customFormat="1">
      <c r="A118" s="458"/>
      <c r="B118" s="660"/>
      <c r="C118" s="660"/>
      <c r="D118" s="1102" t="s">
        <v>595</v>
      </c>
      <c r="E118" s="660"/>
      <c r="F118" s="660"/>
      <c r="G118" s="660"/>
      <c r="H118" s="660"/>
      <c r="I118" s="660"/>
      <c r="J118" s="661"/>
      <c r="K118" s="468"/>
      <c r="L118" s="660"/>
      <c r="M118" s="660"/>
      <c r="N118" s="660"/>
      <c r="O118" s="1102" t="s">
        <v>595</v>
      </c>
      <c r="P118" s="660"/>
      <c r="Q118" s="660"/>
      <c r="R118" s="660"/>
      <c r="S118" s="660"/>
      <c r="T118" s="661"/>
    </row>
    <row r="119" spans="1:20" s="357" customFormat="1">
      <c r="A119" s="458"/>
      <c r="B119" s="660"/>
      <c r="C119" s="660"/>
      <c r="D119" s="660"/>
      <c r="E119" s="660"/>
      <c r="F119" s="660"/>
      <c r="G119" s="660"/>
      <c r="H119" s="660"/>
      <c r="I119" s="660"/>
      <c r="J119" s="661"/>
      <c r="K119" s="468"/>
      <c r="L119" s="660"/>
      <c r="M119" s="660"/>
      <c r="N119" s="660"/>
      <c r="O119" s="660"/>
      <c r="P119" s="660"/>
      <c r="Q119" s="660"/>
      <c r="R119" s="660"/>
      <c r="S119" s="660"/>
      <c r="T119" s="661"/>
    </row>
    <row r="120" spans="1:20" s="357" customFormat="1">
      <c r="A120" s="458"/>
      <c r="B120" s="660"/>
      <c r="C120" s="660"/>
      <c r="D120" s="660"/>
      <c r="E120" s="660"/>
      <c r="F120" s="660"/>
      <c r="G120" s="660"/>
      <c r="H120" s="660"/>
      <c r="I120" s="660"/>
      <c r="J120" s="661"/>
      <c r="K120" s="468"/>
      <c r="L120" s="660"/>
      <c r="M120" s="660"/>
      <c r="N120" s="660"/>
      <c r="O120" s="660"/>
      <c r="P120" s="660"/>
      <c r="Q120" s="660"/>
      <c r="R120" s="660"/>
      <c r="S120" s="660"/>
      <c r="T120" s="661"/>
    </row>
    <row r="121" spans="1:20" s="357" customFormat="1">
      <c r="A121" s="458"/>
      <c r="B121" s="660"/>
      <c r="C121" s="660"/>
      <c r="D121" s="660"/>
      <c r="E121" s="660"/>
      <c r="F121" s="660"/>
      <c r="G121" s="660"/>
      <c r="H121" s="660"/>
      <c r="I121" s="660"/>
      <c r="J121" s="661"/>
      <c r="K121" s="468"/>
      <c r="L121" s="660"/>
      <c r="M121" s="660"/>
      <c r="N121" s="660"/>
      <c r="O121" s="660"/>
      <c r="P121" s="660"/>
      <c r="Q121" s="660"/>
      <c r="R121" s="660"/>
      <c r="S121" s="660"/>
      <c r="T121" s="661"/>
    </row>
    <row r="122" spans="1:20" s="357" customFormat="1">
      <c r="A122" s="458"/>
      <c r="B122" s="660"/>
      <c r="C122" s="660"/>
      <c r="D122" s="660"/>
      <c r="E122" s="660"/>
      <c r="F122" s="660"/>
      <c r="G122" s="660"/>
      <c r="H122" s="660"/>
      <c r="I122" s="660"/>
      <c r="J122" s="661"/>
      <c r="K122" s="468"/>
      <c r="L122" s="660"/>
      <c r="M122" s="660"/>
      <c r="N122" s="660"/>
      <c r="O122" s="660"/>
      <c r="P122" s="660"/>
      <c r="Q122" s="660"/>
      <c r="R122" s="660"/>
      <c r="S122" s="660"/>
      <c r="T122" s="661"/>
    </row>
    <row r="123" spans="1:20" s="357" customFormat="1">
      <c r="A123" s="458"/>
      <c r="B123" s="660"/>
      <c r="C123" s="660"/>
      <c r="D123" s="660"/>
      <c r="E123" s="660"/>
      <c r="F123" s="660"/>
      <c r="G123" s="660"/>
      <c r="H123" s="660"/>
      <c r="I123" s="660"/>
      <c r="J123" s="661"/>
      <c r="K123" s="468"/>
      <c r="L123" s="660"/>
      <c r="M123" s="660"/>
      <c r="N123" s="660"/>
      <c r="O123" s="660"/>
      <c r="P123" s="660"/>
      <c r="Q123" s="660"/>
      <c r="R123" s="660"/>
      <c r="S123" s="660"/>
      <c r="T123" s="661"/>
    </row>
    <row r="124" spans="1:20" s="357" customFormat="1">
      <c r="A124" s="458"/>
      <c r="B124" s="660"/>
      <c r="C124" s="660"/>
      <c r="D124" s="660"/>
      <c r="E124" s="660"/>
      <c r="F124" s="660"/>
      <c r="G124" s="660"/>
      <c r="H124" s="660"/>
      <c r="I124" s="660"/>
      <c r="J124" s="661"/>
      <c r="K124" s="468"/>
      <c r="L124" s="660"/>
      <c r="M124" s="660"/>
      <c r="N124" s="660"/>
      <c r="O124" s="660"/>
      <c r="P124" s="660"/>
      <c r="Q124" s="660"/>
      <c r="R124" s="660"/>
      <c r="S124" s="660"/>
      <c r="T124" s="661"/>
    </row>
    <row r="125" spans="1:20" s="357" customFormat="1">
      <c r="A125" s="458"/>
      <c r="B125" s="660"/>
      <c r="C125" s="660"/>
      <c r="D125" s="660"/>
      <c r="E125" s="660"/>
      <c r="F125" s="660"/>
      <c r="G125" s="660"/>
      <c r="H125" s="660"/>
      <c r="I125" s="660"/>
      <c r="J125" s="661"/>
      <c r="K125" s="468"/>
      <c r="L125" s="660"/>
      <c r="M125" s="660"/>
      <c r="N125" s="660"/>
      <c r="O125" s="660"/>
      <c r="P125" s="660"/>
      <c r="Q125" s="660"/>
      <c r="R125" s="660"/>
      <c r="S125" s="660"/>
      <c r="T125" s="661"/>
    </row>
    <row r="126" spans="1:20" s="357" customFormat="1">
      <c r="A126" s="458"/>
      <c r="B126" s="660"/>
      <c r="C126" s="660"/>
      <c r="D126" s="660"/>
      <c r="E126" s="660"/>
      <c r="F126" s="660"/>
      <c r="G126" s="660"/>
      <c r="H126" s="660"/>
      <c r="I126" s="660"/>
      <c r="J126" s="661"/>
      <c r="K126" s="468"/>
      <c r="L126" s="660"/>
      <c r="M126" s="660"/>
      <c r="N126" s="660"/>
      <c r="O126" s="660"/>
      <c r="P126" s="660"/>
      <c r="Q126" s="660"/>
      <c r="R126" s="660"/>
      <c r="S126" s="660"/>
      <c r="T126" s="661"/>
    </row>
    <row r="127" spans="1:20" s="357" customFormat="1">
      <c r="A127" s="458"/>
      <c r="B127" s="660"/>
      <c r="C127" s="660"/>
      <c r="D127" s="660"/>
      <c r="E127" s="660"/>
      <c r="F127" s="660"/>
      <c r="G127" s="660"/>
      <c r="H127" s="660"/>
      <c r="I127" s="660"/>
      <c r="J127" s="661"/>
      <c r="K127" s="468"/>
      <c r="L127" s="660"/>
      <c r="M127" s="660"/>
      <c r="N127" s="660"/>
      <c r="O127" s="660"/>
      <c r="P127" s="660"/>
      <c r="Q127" s="660"/>
      <c r="R127" s="660"/>
      <c r="S127" s="660"/>
      <c r="T127" s="661"/>
    </row>
    <row r="128" spans="1:20" s="357" customFormat="1">
      <c r="A128" s="458"/>
      <c r="B128" s="660"/>
      <c r="C128" s="660"/>
      <c r="D128" s="660"/>
      <c r="E128" s="660"/>
      <c r="F128" s="660"/>
      <c r="G128" s="660"/>
      <c r="H128" s="660"/>
      <c r="I128" s="660"/>
      <c r="J128" s="661"/>
      <c r="K128" s="468"/>
      <c r="L128" s="660"/>
      <c r="M128" s="660"/>
      <c r="N128" s="660"/>
      <c r="O128" s="660"/>
      <c r="P128" s="660"/>
      <c r="Q128" s="660"/>
      <c r="R128" s="660"/>
      <c r="S128" s="660"/>
      <c r="T128" s="661"/>
    </row>
    <row r="129" spans="1:20" s="357" customFormat="1">
      <c r="A129" s="458"/>
      <c r="B129" s="660"/>
      <c r="C129" s="660"/>
      <c r="D129" s="660"/>
      <c r="E129" s="660"/>
      <c r="F129" s="660"/>
      <c r="G129" s="660"/>
      <c r="H129" s="660"/>
      <c r="I129" s="660"/>
      <c r="J129" s="661"/>
      <c r="K129" s="468"/>
      <c r="L129" s="660"/>
      <c r="M129" s="660"/>
      <c r="N129" s="660"/>
      <c r="O129" s="660"/>
      <c r="P129" s="660"/>
      <c r="Q129" s="660"/>
      <c r="R129" s="660"/>
      <c r="S129" s="660"/>
      <c r="T129" s="661"/>
    </row>
    <row r="130" spans="1:20" s="357" customFormat="1">
      <c r="A130" s="458"/>
      <c r="B130" s="660"/>
      <c r="C130" s="660"/>
      <c r="D130" s="660"/>
      <c r="E130" s="660"/>
      <c r="F130" s="660"/>
      <c r="G130" s="660"/>
      <c r="H130" s="660"/>
      <c r="I130" s="660"/>
      <c r="J130" s="661"/>
      <c r="K130" s="468"/>
      <c r="L130" s="660"/>
      <c r="M130" s="660"/>
      <c r="N130" s="660"/>
      <c r="O130" s="660"/>
      <c r="P130" s="660"/>
      <c r="Q130" s="660"/>
      <c r="R130" s="660"/>
      <c r="S130" s="660"/>
      <c r="T130" s="661"/>
    </row>
    <row r="131" spans="1:20" s="357" customFormat="1">
      <c r="A131" s="458"/>
      <c r="B131" s="660"/>
      <c r="C131" s="660"/>
      <c r="D131" s="660"/>
      <c r="E131" s="660"/>
      <c r="F131" s="660"/>
      <c r="G131" s="660"/>
      <c r="H131" s="660"/>
      <c r="I131" s="660"/>
      <c r="J131" s="661"/>
      <c r="K131" s="468"/>
      <c r="L131" s="660"/>
      <c r="M131" s="660"/>
      <c r="N131" s="660"/>
      <c r="O131" s="660"/>
      <c r="P131" s="660"/>
      <c r="Q131" s="660"/>
      <c r="R131" s="660"/>
      <c r="S131" s="660"/>
      <c r="T131" s="661"/>
    </row>
    <row r="132" spans="1:20" s="357" customFormat="1">
      <c r="A132" s="458"/>
      <c r="B132" s="660"/>
      <c r="C132" s="660"/>
      <c r="D132" s="660"/>
      <c r="E132" s="660"/>
      <c r="F132" s="660"/>
      <c r="G132" s="660"/>
      <c r="H132" s="660"/>
      <c r="I132" s="660"/>
      <c r="J132" s="661"/>
      <c r="K132" s="468"/>
      <c r="L132" s="660"/>
      <c r="M132" s="660"/>
      <c r="N132" s="660"/>
      <c r="O132" s="660"/>
      <c r="P132" s="660"/>
      <c r="Q132" s="660"/>
      <c r="R132" s="660"/>
      <c r="S132" s="660"/>
      <c r="T132" s="661"/>
    </row>
    <row r="133" spans="1:20" s="357" customFormat="1">
      <c r="A133" s="458"/>
      <c r="B133" s="660"/>
      <c r="C133" s="660"/>
      <c r="D133" s="660"/>
      <c r="E133" s="660"/>
      <c r="F133" s="660"/>
      <c r="G133" s="660"/>
      <c r="H133" s="660"/>
      <c r="I133" s="660"/>
      <c r="J133" s="661"/>
      <c r="K133" s="468"/>
      <c r="L133" s="660"/>
      <c r="M133" s="660"/>
      <c r="N133" s="660"/>
      <c r="O133" s="660"/>
      <c r="P133" s="660"/>
      <c r="Q133" s="660"/>
      <c r="R133" s="660"/>
      <c r="S133" s="660"/>
      <c r="T133" s="661"/>
    </row>
    <row r="134" spans="1:20" s="357" customFormat="1">
      <c r="A134" s="458"/>
      <c r="B134" s="660"/>
      <c r="C134" s="660"/>
      <c r="D134" s="660"/>
      <c r="E134" s="660"/>
      <c r="F134" s="660"/>
      <c r="G134" s="660"/>
      <c r="H134" s="660"/>
      <c r="I134" s="660"/>
      <c r="J134" s="661"/>
      <c r="K134" s="468"/>
      <c r="L134" s="660"/>
      <c r="M134" s="660"/>
      <c r="N134" s="660"/>
      <c r="O134" s="660"/>
      <c r="P134" s="660"/>
      <c r="Q134" s="660"/>
      <c r="R134" s="660"/>
      <c r="S134" s="660"/>
      <c r="T134" s="661"/>
    </row>
    <row r="135" spans="1:20" s="357" customFormat="1">
      <c r="A135" s="458"/>
      <c r="B135" s="660"/>
      <c r="C135" s="660"/>
      <c r="D135" s="660"/>
      <c r="E135" s="660"/>
      <c r="F135" s="660"/>
      <c r="G135" s="660"/>
      <c r="H135" s="660"/>
      <c r="I135" s="660"/>
      <c r="J135" s="661"/>
      <c r="K135" s="468"/>
      <c r="L135" s="660"/>
      <c r="M135" s="660"/>
      <c r="N135" s="660"/>
      <c r="O135" s="660"/>
      <c r="P135" s="660"/>
      <c r="Q135" s="660"/>
      <c r="R135" s="660"/>
      <c r="S135" s="660"/>
      <c r="T135" s="661"/>
    </row>
    <row r="136" spans="1:20" s="357" customFormat="1">
      <c r="A136" s="458"/>
      <c r="B136" s="660"/>
      <c r="C136" s="660"/>
      <c r="D136" s="660"/>
      <c r="E136" s="660"/>
      <c r="F136" s="660"/>
      <c r="G136" s="660"/>
      <c r="H136" s="660"/>
      <c r="I136" s="660"/>
      <c r="J136" s="661"/>
      <c r="K136" s="468"/>
      <c r="L136" s="660"/>
      <c r="M136" s="660"/>
      <c r="N136" s="660"/>
      <c r="O136" s="660"/>
      <c r="P136" s="660"/>
      <c r="Q136" s="660"/>
      <c r="R136" s="660"/>
      <c r="S136" s="660"/>
      <c r="T136" s="661"/>
    </row>
    <row r="137" spans="1:20" s="357" customFormat="1">
      <c r="A137" s="458"/>
      <c r="B137" s="660"/>
      <c r="C137" s="660"/>
      <c r="D137" s="660"/>
      <c r="E137" s="660"/>
      <c r="F137" s="660"/>
      <c r="G137" s="660"/>
      <c r="H137" s="660"/>
      <c r="I137" s="660"/>
      <c r="J137" s="661"/>
      <c r="K137" s="468"/>
      <c r="L137" s="660"/>
      <c r="M137" s="660"/>
      <c r="N137" s="660"/>
      <c r="O137" s="660"/>
      <c r="P137" s="660"/>
      <c r="Q137" s="660"/>
      <c r="R137" s="660"/>
      <c r="S137" s="660"/>
      <c r="T137" s="661"/>
    </row>
    <row r="138" spans="1:20" s="357" customFormat="1">
      <c r="A138" s="458"/>
      <c r="B138" s="660"/>
      <c r="C138" s="660"/>
      <c r="D138" s="660"/>
      <c r="E138" s="660"/>
      <c r="F138" s="660"/>
      <c r="G138" s="660"/>
      <c r="H138" s="3452"/>
      <c r="I138" s="660"/>
      <c r="J138" s="661"/>
      <c r="K138" s="468"/>
      <c r="L138" s="660"/>
      <c r="M138" s="660"/>
      <c r="N138" s="660"/>
      <c r="O138" s="660"/>
      <c r="P138" s="660"/>
      <c r="Q138" s="660"/>
      <c r="R138" s="3452"/>
      <c r="S138" s="660"/>
      <c r="T138" s="661"/>
    </row>
    <row r="139" spans="1:20" s="357" customFormat="1">
      <c r="A139" s="458"/>
      <c r="B139" s="660"/>
      <c r="C139" s="660"/>
      <c r="D139" s="660"/>
      <c r="E139" s="660"/>
      <c r="F139" s="660"/>
      <c r="G139" s="660"/>
      <c r="H139" s="3452"/>
      <c r="I139" s="660"/>
      <c r="J139" s="661"/>
      <c r="K139" s="468"/>
      <c r="L139" s="660"/>
      <c r="M139" s="660"/>
      <c r="N139" s="660"/>
      <c r="O139" s="660"/>
      <c r="P139" s="660"/>
      <c r="Q139" s="660"/>
      <c r="R139" s="3452"/>
      <c r="S139" s="660"/>
      <c r="T139" s="661"/>
    </row>
    <row r="140" spans="1:20" s="357" customFormat="1">
      <c r="A140" s="458"/>
      <c r="B140" s="660"/>
      <c r="C140" s="660"/>
      <c r="D140" s="660"/>
      <c r="E140" s="660"/>
      <c r="F140" s="660"/>
      <c r="G140" s="660"/>
      <c r="H140" s="3452"/>
      <c r="I140" s="660"/>
      <c r="J140" s="661"/>
      <c r="K140" s="468"/>
      <c r="L140" s="660"/>
      <c r="M140" s="660"/>
      <c r="N140" s="660"/>
      <c r="O140" s="660"/>
      <c r="P140" s="660"/>
      <c r="Q140" s="660"/>
      <c r="R140" s="3452"/>
      <c r="S140" s="660"/>
      <c r="T140" s="661"/>
    </row>
    <row r="141" spans="1:20" s="357" customFormat="1">
      <c r="A141" s="458"/>
      <c r="B141" s="660"/>
      <c r="C141" s="660"/>
      <c r="D141" s="660"/>
      <c r="E141" s="660"/>
      <c r="F141" s="660"/>
      <c r="G141" s="660"/>
      <c r="H141" s="3452"/>
      <c r="I141" s="660"/>
      <c r="J141" s="661"/>
      <c r="K141" s="468"/>
      <c r="L141" s="660"/>
      <c r="M141" s="660"/>
      <c r="N141" s="660"/>
      <c r="O141" s="660"/>
      <c r="P141" s="660"/>
      <c r="Q141" s="660"/>
      <c r="R141" s="3452"/>
      <c r="S141" s="660"/>
      <c r="T141" s="661"/>
    </row>
    <row r="142" spans="1:20" s="357" customFormat="1">
      <c r="A142" s="458"/>
      <c r="B142" s="660"/>
      <c r="C142" s="660"/>
      <c r="D142" s="660"/>
      <c r="E142" s="660"/>
      <c r="F142" s="660"/>
      <c r="G142" s="660"/>
      <c r="H142" s="3452"/>
      <c r="I142" s="660"/>
      <c r="J142" s="661"/>
      <c r="K142" s="468"/>
      <c r="L142" s="660"/>
      <c r="M142" s="660"/>
      <c r="N142" s="660"/>
      <c r="O142" s="660"/>
      <c r="P142" s="660"/>
      <c r="Q142" s="660"/>
      <c r="R142" s="3452"/>
      <c r="S142" s="660"/>
      <c r="T142" s="661"/>
    </row>
    <row r="143" spans="1:20" s="357" customFormat="1">
      <c r="A143" s="458"/>
      <c r="B143" s="660"/>
      <c r="C143" s="660"/>
      <c r="D143" s="660"/>
      <c r="E143" s="660"/>
      <c r="F143" s="660"/>
      <c r="G143" s="660"/>
      <c r="H143" s="3452"/>
      <c r="I143" s="660"/>
      <c r="J143" s="661"/>
      <c r="K143" s="468"/>
      <c r="L143" s="660"/>
      <c r="M143" s="660"/>
      <c r="N143" s="660"/>
      <c r="O143" s="660"/>
      <c r="P143" s="660"/>
      <c r="Q143" s="660"/>
      <c r="R143" s="3452"/>
      <c r="S143" s="660"/>
      <c r="T143" s="661"/>
    </row>
    <row r="144" spans="1:20" s="357" customFormat="1">
      <c r="A144" s="458"/>
      <c r="B144" s="660"/>
      <c r="C144" s="660"/>
      <c r="D144" s="660"/>
      <c r="E144" s="660"/>
      <c r="F144" s="660"/>
      <c r="G144" s="660"/>
      <c r="H144" s="3452"/>
      <c r="I144" s="660"/>
      <c r="J144" s="661"/>
      <c r="K144" s="468"/>
      <c r="L144" s="660"/>
      <c r="M144" s="660"/>
      <c r="N144" s="660"/>
      <c r="O144" s="660"/>
      <c r="P144" s="660"/>
      <c r="Q144" s="660"/>
      <c r="R144" s="3452"/>
      <c r="S144" s="660"/>
      <c r="T144" s="661"/>
    </row>
    <row r="145" spans="1:20" s="357" customFormat="1">
      <c r="A145" s="458"/>
      <c r="B145" s="660"/>
      <c r="C145" s="660"/>
      <c r="D145" s="660"/>
      <c r="E145" s="660"/>
      <c r="F145" s="660"/>
      <c r="G145" s="660"/>
      <c r="H145" s="3452"/>
      <c r="I145" s="660"/>
      <c r="J145" s="661"/>
      <c r="K145" s="468"/>
      <c r="L145" s="660"/>
      <c r="M145" s="660"/>
      <c r="N145" s="660"/>
      <c r="O145" s="660"/>
      <c r="P145" s="660"/>
      <c r="Q145" s="660"/>
      <c r="R145" s="3452"/>
      <c r="S145" s="660"/>
      <c r="T145" s="661"/>
    </row>
    <row r="146" spans="1:20" s="357" customFormat="1">
      <c r="A146" s="458"/>
      <c r="B146" s="660"/>
      <c r="C146" s="660"/>
      <c r="D146" s="660"/>
      <c r="E146" s="660"/>
      <c r="F146" s="660"/>
      <c r="G146" s="660"/>
      <c r="H146" s="3452"/>
      <c r="I146" s="660"/>
      <c r="J146" s="661"/>
      <c r="K146" s="468"/>
      <c r="L146" s="660"/>
      <c r="M146" s="660"/>
      <c r="N146" s="660"/>
      <c r="O146" s="660"/>
      <c r="P146" s="660"/>
      <c r="Q146" s="660"/>
      <c r="R146" s="3452"/>
      <c r="S146" s="660"/>
      <c r="T146" s="661"/>
    </row>
    <row r="147" spans="1:20" s="357" customFormat="1">
      <c r="A147" s="458"/>
      <c r="B147" s="660"/>
      <c r="C147" s="660"/>
      <c r="D147" s="660"/>
      <c r="E147" s="660"/>
      <c r="F147" s="660"/>
      <c r="G147" s="660"/>
      <c r="H147" s="3452"/>
      <c r="I147" s="660"/>
      <c r="J147" s="661"/>
      <c r="K147" s="468"/>
      <c r="L147" s="660"/>
      <c r="M147" s="660"/>
      <c r="N147" s="660"/>
      <c r="O147" s="660"/>
      <c r="P147" s="660"/>
      <c r="Q147" s="660"/>
      <c r="R147" s="3452"/>
      <c r="S147" s="660"/>
      <c r="T147" s="661"/>
    </row>
    <row r="148" spans="1:20" s="357" customFormat="1">
      <c r="A148" s="2159"/>
      <c r="B148" s="1121"/>
      <c r="C148" s="1121"/>
      <c r="D148" s="1121"/>
      <c r="E148" s="1121"/>
      <c r="F148" s="1121"/>
      <c r="G148" s="1121"/>
      <c r="H148" s="3453"/>
      <c r="I148" s="1121"/>
      <c r="J148" s="1122"/>
      <c r="K148" s="470"/>
      <c r="L148" s="1121"/>
      <c r="M148" s="1121"/>
      <c r="N148" s="1121"/>
      <c r="O148" s="1121"/>
      <c r="P148" s="1121"/>
      <c r="Q148" s="1121"/>
      <c r="R148" s="3453"/>
      <c r="S148" s="1121"/>
      <c r="T148" s="1122"/>
    </row>
    <row r="149" spans="1:20" s="357" customFormat="1">
      <c r="A149" s="660"/>
      <c r="B149" s="660"/>
      <c r="C149" s="660"/>
      <c r="D149" s="660"/>
      <c r="E149" s="660"/>
      <c r="F149" s="660"/>
      <c r="G149" s="660"/>
      <c r="H149" s="3452"/>
      <c r="I149" s="660"/>
      <c r="J149" s="456" t="s">
        <v>165</v>
      </c>
      <c r="K149" s="454" t="s">
        <v>2729</v>
      </c>
      <c r="L149" s="660"/>
      <c r="M149" s="660"/>
      <c r="N149" s="660"/>
      <c r="O149" s="660"/>
      <c r="P149" s="660"/>
      <c r="Q149" s="660"/>
      <c r="R149" s="3452"/>
      <c r="S149" s="660"/>
      <c r="T149" s="660"/>
    </row>
  </sheetData>
  <printOptions horizontalCentered="1" verticalCentered="1"/>
  <pageMargins left="1" right="1" top="0.5" bottom="0.5" header="0" footer="0"/>
  <pageSetup scale="86" fitToWidth="0" fitToHeight="0" orientation="portrait" r:id="rId1"/>
  <headerFooter alignWithMargins="0"/>
  <rowBreaks count="1" manualBreakCount="1">
    <brk id="75" max="19" man="1"/>
  </rowBreaks>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Zeros="0" view="pageBreakPreview" topLeftCell="A28" zoomScaleNormal="75" zoomScaleSheetLayoutView="100" workbookViewId="0"/>
  </sheetViews>
  <sheetFormatPr defaultColWidth="0" defaultRowHeight="12.75" zeroHeight="1"/>
  <cols>
    <col min="1" max="1" width="5.83203125" style="149" customWidth="1"/>
    <col min="2" max="2" width="33.5" style="149" customWidth="1"/>
    <col min="3" max="6" width="18.6640625" style="149" customWidth="1"/>
    <col min="7" max="7" width="5.83203125" style="149" customWidth="1"/>
    <col min="8" max="9" width="6.1640625" style="149" customWidth="1"/>
    <col min="10" max="10" width="5" style="149" customWidth="1"/>
    <col min="11" max="11" width="1.6640625" style="149" customWidth="1"/>
    <col min="12" max="13" width="16.6640625" style="149" hidden="1" customWidth="1"/>
    <col min="14" max="14" width="15.83203125" style="149" hidden="1" customWidth="1"/>
    <col min="15" max="15" width="11.6640625" style="149" hidden="1" customWidth="1"/>
    <col min="16" max="16" width="1.6640625" style="149" hidden="1" customWidth="1"/>
    <col min="17" max="18" width="5" style="149" hidden="1" customWidth="1"/>
    <col min="19" max="16384" width="0" style="149" hidden="1"/>
  </cols>
  <sheetData>
    <row r="1" spans="1:17" s="1895" customFormat="1" ht="13.5" customHeight="1">
      <c r="A1" s="3454">
        <v>84</v>
      </c>
      <c r="B1" s="3455"/>
      <c r="C1" s="3455"/>
      <c r="D1" s="3456"/>
      <c r="E1" s="3456"/>
      <c r="F1" s="3457"/>
      <c r="G1" s="3458" t="s">
        <v>554</v>
      </c>
      <c r="H1" s="3456"/>
      <c r="J1" s="3455"/>
      <c r="K1" s="3455"/>
      <c r="L1" s="3456"/>
      <c r="M1" s="3455"/>
      <c r="N1" s="3455"/>
      <c r="O1" s="3455"/>
      <c r="P1" s="3455"/>
      <c r="Q1" s="3455"/>
    </row>
    <row r="2" spans="1:17" ht="13.5" customHeight="1">
      <c r="A2" s="3459"/>
      <c r="B2" s="3460"/>
      <c r="C2" s="3460"/>
      <c r="D2" s="3460"/>
      <c r="E2" s="3460"/>
      <c r="F2" s="3461"/>
      <c r="G2" s="3462"/>
      <c r="H2" s="3463"/>
      <c r="J2" s="3464"/>
      <c r="K2" s="3464"/>
      <c r="L2" s="3463"/>
      <c r="M2" s="3464"/>
      <c r="N2" s="3464"/>
      <c r="O2" s="3464"/>
      <c r="P2" s="3464"/>
      <c r="Q2" s="3464"/>
    </row>
    <row r="3" spans="1:17" s="1895" customFormat="1" ht="13.5" customHeight="1">
      <c r="A3" s="3465" t="s">
        <v>3023</v>
      </c>
      <c r="B3" s="3466"/>
      <c r="C3" s="3466"/>
      <c r="D3" s="3467"/>
      <c r="E3" s="3467"/>
      <c r="F3" s="3466"/>
      <c r="G3" s="3468"/>
      <c r="H3" s="3456"/>
      <c r="J3" s="3455"/>
      <c r="K3" s="3455"/>
      <c r="L3" s="3456"/>
      <c r="M3" s="3455"/>
      <c r="N3" s="3455"/>
      <c r="O3" s="3455"/>
      <c r="P3" s="3455"/>
      <c r="Q3" s="3455"/>
    </row>
    <row r="4" spans="1:17" s="1895" customFormat="1" ht="13.5" customHeight="1">
      <c r="A4" s="3469" t="s">
        <v>705</v>
      </c>
      <c r="B4" s="3466"/>
      <c r="C4" s="3466"/>
      <c r="D4" s="3466"/>
      <c r="E4" s="3467"/>
      <c r="F4" s="3466"/>
      <c r="G4" s="3468"/>
      <c r="H4" s="3456"/>
      <c r="J4" s="3455"/>
      <c r="K4" s="3455"/>
      <c r="L4" s="3456"/>
      <c r="M4" s="3455"/>
      <c r="N4" s="3455"/>
      <c r="O4" s="3455"/>
      <c r="P4" s="3455"/>
      <c r="Q4" s="3455"/>
    </row>
    <row r="5" spans="1:17" s="41" customFormat="1" ht="9">
      <c r="A5" s="1896"/>
      <c r="B5" s="3470" t="s">
        <v>3024</v>
      </c>
      <c r="C5" s="3470"/>
      <c r="D5" s="3470"/>
      <c r="E5" s="3470"/>
      <c r="F5" s="3470"/>
      <c r="G5" s="3471"/>
      <c r="H5" s="3470"/>
      <c r="I5" s="3470"/>
      <c r="J5" s="3472"/>
      <c r="K5" s="3472"/>
      <c r="L5" s="3472"/>
      <c r="M5" s="3472"/>
      <c r="N5" s="3472"/>
      <c r="O5" s="3472"/>
      <c r="P5" s="3472"/>
      <c r="Q5" s="3472"/>
    </row>
    <row r="6" spans="1:17" s="41" customFormat="1" ht="9">
      <c r="A6" s="1896"/>
      <c r="B6" s="3470" t="s">
        <v>3025</v>
      </c>
      <c r="C6" s="3470"/>
      <c r="D6" s="3470"/>
      <c r="E6" s="3470"/>
      <c r="F6" s="3470"/>
      <c r="G6" s="3471"/>
      <c r="H6" s="3470"/>
      <c r="I6" s="3470"/>
      <c r="J6" s="3472"/>
      <c r="K6" s="3472"/>
      <c r="L6" s="3472"/>
      <c r="M6" s="3472"/>
      <c r="N6" s="3472"/>
      <c r="O6" s="3472"/>
      <c r="P6" s="3472"/>
      <c r="Q6" s="3472"/>
    </row>
    <row r="7" spans="1:17" s="41" customFormat="1" ht="9">
      <c r="A7" s="1896"/>
      <c r="B7" s="3470" t="s">
        <v>3026</v>
      </c>
      <c r="C7" s="3470"/>
      <c r="D7" s="3470"/>
      <c r="E7" s="3470"/>
      <c r="F7" s="3470"/>
      <c r="G7" s="3471"/>
      <c r="H7" s="3470"/>
      <c r="I7" s="3470"/>
      <c r="J7" s="3472"/>
      <c r="K7" s="3472"/>
      <c r="L7" s="3472"/>
      <c r="M7" s="3472"/>
      <c r="N7" s="3472"/>
      <c r="O7" s="3472"/>
      <c r="P7" s="3472"/>
      <c r="Q7" s="3472"/>
    </row>
    <row r="8" spans="1:17" s="41" customFormat="1" ht="9">
      <c r="A8" s="1896"/>
      <c r="B8" s="3470" t="s">
        <v>3027</v>
      </c>
      <c r="C8" s="3470"/>
      <c r="D8" s="3470"/>
      <c r="E8" s="3470"/>
      <c r="F8" s="3470"/>
      <c r="G8" s="3471"/>
      <c r="H8" s="3470"/>
      <c r="I8" s="3470"/>
      <c r="J8" s="3472"/>
      <c r="K8" s="3472"/>
      <c r="L8" s="3472"/>
      <c r="M8" s="3472"/>
      <c r="N8" s="3472"/>
      <c r="O8" s="3472"/>
      <c r="P8" s="3472"/>
      <c r="Q8" s="3472"/>
    </row>
    <row r="9" spans="1:17" s="41" customFormat="1" ht="9">
      <c r="A9" s="1896"/>
      <c r="B9" s="3470" t="s">
        <v>3028</v>
      </c>
      <c r="C9" s="3470"/>
      <c r="D9" s="3470"/>
      <c r="E9" s="3470"/>
      <c r="F9" s="3470"/>
      <c r="G9" s="3471"/>
      <c r="H9" s="3470"/>
      <c r="I9" s="3470"/>
      <c r="J9" s="3472"/>
      <c r="K9" s="3472"/>
      <c r="L9" s="3472"/>
      <c r="M9" s="3472"/>
      <c r="N9" s="3472"/>
      <c r="O9" s="3472"/>
      <c r="P9" s="3472"/>
      <c r="Q9" s="3472"/>
    </row>
    <row r="10" spans="1:17" s="41" customFormat="1" ht="9">
      <c r="A10" s="1896"/>
      <c r="B10" s="3470" t="s">
        <v>3029</v>
      </c>
      <c r="C10" s="3470"/>
      <c r="D10" s="3470"/>
      <c r="E10" s="3470"/>
      <c r="F10" s="3470"/>
      <c r="G10" s="3471"/>
      <c r="H10" s="3470"/>
      <c r="I10" s="3470"/>
      <c r="J10" s="3472"/>
      <c r="K10" s="3472"/>
      <c r="L10" s="3472"/>
      <c r="M10" s="3472"/>
      <c r="N10" s="3472"/>
      <c r="O10" s="3472"/>
      <c r="P10" s="3472"/>
      <c r="Q10" s="3472"/>
    </row>
    <row r="11" spans="1:17" s="41" customFormat="1" ht="9">
      <c r="A11" s="1896"/>
      <c r="B11" s="3470" t="s">
        <v>3030</v>
      </c>
      <c r="C11" s="3470"/>
      <c r="D11" s="3470"/>
      <c r="E11" s="3470"/>
      <c r="F11" s="3470"/>
      <c r="G11" s="3471"/>
      <c r="H11" s="3470"/>
      <c r="I11" s="3470"/>
      <c r="J11" s="3472"/>
      <c r="K11" s="3472"/>
      <c r="L11" s="3472"/>
      <c r="M11" s="3472"/>
      <c r="N11" s="3472"/>
      <c r="O11" s="3472"/>
      <c r="P11" s="3472"/>
      <c r="Q11" s="3472"/>
    </row>
    <row r="12" spans="1:17" s="41" customFormat="1" ht="9">
      <c r="A12" s="1896"/>
      <c r="B12" s="3470" t="s">
        <v>3031</v>
      </c>
      <c r="C12" s="3470"/>
      <c r="D12" s="3470"/>
      <c r="E12" s="3470"/>
      <c r="F12" s="3470"/>
      <c r="G12" s="3471"/>
      <c r="H12" s="3470"/>
      <c r="I12" s="3470"/>
      <c r="J12" s="3472"/>
      <c r="K12" s="3472"/>
      <c r="L12" s="3472"/>
      <c r="M12" s="3472"/>
      <c r="N12" s="3472"/>
      <c r="O12" s="3472"/>
      <c r="P12" s="3472"/>
      <c r="Q12" s="3472"/>
    </row>
    <row r="13" spans="1:17" s="41" customFormat="1" ht="9">
      <c r="A13" s="1896"/>
      <c r="B13" s="3470" t="s">
        <v>3032</v>
      </c>
      <c r="C13" s="3470"/>
      <c r="D13" s="3470"/>
      <c r="E13" s="3470"/>
      <c r="F13" s="3470"/>
      <c r="G13" s="3471"/>
      <c r="H13" s="3470"/>
      <c r="I13" s="3470"/>
      <c r="J13" s="3472"/>
      <c r="K13" s="3472"/>
      <c r="L13" s="3472"/>
      <c r="M13" s="3472"/>
      <c r="N13" s="3472"/>
      <c r="O13" s="3472"/>
      <c r="P13" s="3472"/>
      <c r="Q13" s="3472"/>
    </row>
    <row r="14" spans="1:17" s="41" customFormat="1" ht="9">
      <c r="A14" s="1896"/>
      <c r="B14" s="3470" t="s">
        <v>3033</v>
      </c>
      <c r="C14" s="3470"/>
      <c r="D14" s="3470"/>
      <c r="E14" s="3470"/>
      <c r="F14" s="3470"/>
      <c r="G14" s="3471"/>
      <c r="H14" s="3470"/>
      <c r="I14" s="3470"/>
      <c r="J14" s="3472"/>
      <c r="K14" s="3472"/>
      <c r="L14" s="3472"/>
      <c r="M14" s="3472"/>
      <c r="N14" s="3472"/>
      <c r="O14" s="3472"/>
      <c r="P14" s="3472"/>
      <c r="Q14" s="3472"/>
    </row>
    <row r="15" spans="1:17" s="41" customFormat="1" ht="9">
      <c r="A15" s="1896"/>
      <c r="B15" s="3470" t="s">
        <v>3034</v>
      </c>
      <c r="C15" s="3470"/>
      <c r="D15" s="3470"/>
      <c r="E15" s="3470"/>
      <c r="F15" s="3470"/>
      <c r="G15" s="3471"/>
      <c r="H15" s="3470"/>
      <c r="I15" s="3470"/>
      <c r="J15" s="3472"/>
      <c r="K15" s="3472"/>
      <c r="L15" s="3472"/>
      <c r="M15" s="3472"/>
      <c r="N15" s="3472"/>
      <c r="O15" s="3472"/>
      <c r="P15" s="3472"/>
      <c r="Q15" s="3472"/>
    </row>
    <row r="16" spans="1:17" s="41" customFormat="1" ht="9">
      <c r="A16" s="1896"/>
      <c r="B16" s="3470" t="s">
        <v>3035</v>
      </c>
      <c r="C16" s="3470"/>
      <c r="D16" s="3470"/>
      <c r="E16" s="3470"/>
      <c r="F16" s="3470"/>
      <c r="G16" s="3471"/>
      <c r="H16" s="3470"/>
      <c r="I16" s="3470"/>
      <c r="J16" s="3472"/>
      <c r="K16" s="3472"/>
      <c r="L16" s="3472"/>
      <c r="M16" s="3472"/>
      <c r="N16" s="3472"/>
      <c r="O16" s="3472"/>
      <c r="P16" s="3472"/>
      <c r="Q16" s="3472"/>
    </row>
    <row r="17" spans="1:17" s="41" customFormat="1" ht="9">
      <c r="A17" s="1896"/>
      <c r="B17" s="3470" t="s">
        <v>3036</v>
      </c>
      <c r="C17" s="3470"/>
      <c r="D17" s="3470"/>
      <c r="E17" s="3470"/>
      <c r="F17" s="3470"/>
      <c r="G17" s="3471"/>
      <c r="H17" s="3470"/>
      <c r="I17" s="3470"/>
      <c r="J17" s="3472"/>
      <c r="K17" s="3472"/>
      <c r="L17" s="3472"/>
      <c r="M17" s="3472"/>
      <c r="N17" s="3472"/>
      <c r="O17" s="3472"/>
      <c r="P17" s="3472"/>
      <c r="Q17" s="3472"/>
    </row>
    <row r="18" spans="1:17" s="41" customFormat="1" ht="9">
      <c r="A18" s="1896"/>
      <c r="B18" s="3470" t="s">
        <v>3037</v>
      </c>
      <c r="C18" s="3470"/>
      <c r="D18" s="3470"/>
      <c r="E18" s="3470"/>
      <c r="F18" s="3470"/>
      <c r="G18" s="3471"/>
      <c r="H18" s="3470"/>
      <c r="I18" s="3470"/>
      <c r="J18" s="3472"/>
      <c r="K18" s="3472"/>
      <c r="L18" s="3472"/>
      <c r="M18" s="3472"/>
      <c r="N18" s="3472"/>
      <c r="O18" s="3472"/>
      <c r="P18" s="3472"/>
      <c r="Q18" s="3472"/>
    </row>
    <row r="19" spans="1:17" s="41" customFormat="1" ht="9">
      <c r="A19" s="1896"/>
      <c r="B19" s="3470" t="s">
        <v>3038</v>
      </c>
      <c r="C19" s="3470"/>
      <c r="D19" s="3470"/>
      <c r="E19" s="3470"/>
      <c r="F19" s="3470"/>
      <c r="G19" s="3471"/>
      <c r="H19" s="3470"/>
      <c r="I19" s="3470"/>
      <c r="J19" s="3472"/>
      <c r="K19" s="3472"/>
      <c r="L19" s="3472"/>
      <c r="M19" s="3472"/>
      <c r="N19" s="3472"/>
      <c r="O19" s="3472"/>
      <c r="P19" s="3472"/>
      <c r="Q19" s="3472"/>
    </row>
    <row r="20" spans="1:17" s="41" customFormat="1" ht="9">
      <c r="A20" s="1896"/>
      <c r="B20" s="3470" t="s">
        <v>3039</v>
      </c>
      <c r="C20" s="3470"/>
      <c r="D20" s="3470"/>
      <c r="E20" s="3470"/>
      <c r="F20" s="3470"/>
      <c r="G20" s="3471"/>
      <c r="H20" s="3470"/>
      <c r="I20" s="3470"/>
      <c r="J20" s="3472"/>
      <c r="K20" s="3472"/>
      <c r="L20" s="3472"/>
      <c r="M20" s="3472"/>
      <c r="N20" s="3472"/>
      <c r="O20" s="3472"/>
      <c r="P20" s="3472"/>
      <c r="Q20" s="3472"/>
    </row>
    <row r="21" spans="1:17" s="41" customFormat="1" ht="9">
      <c r="A21" s="1896"/>
      <c r="B21" s="3470" t="s">
        <v>3040</v>
      </c>
      <c r="C21" s="3470"/>
      <c r="D21" s="3470"/>
      <c r="E21" s="3470"/>
      <c r="F21" s="3470"/>
      <c r="G21" s="3471"/>
      <c r="H21" s="3470"/>
      <c r="I21" s="3470"/>
      <c r="J21" s="3472"/>
      <c r="K21" s="3472"/>
      <c r="L21" s="3472"/>
      <c r="M21" s="3472"/>
      <c r="N21" s="3472"/>
      <c r="O21" s="3472"/>
      <c r="P21" s="3472"/>
      <c r="Q21" s="3472"/>
    </row>
    <row r="22" spans="1:17" s="41" customFormat="1" ht="9">
      <c r="A22" s="1896"/>
      <c r="B22" s="3470" t="s">
        <v>3041</v>
      </c>
      <c r="C22" s="3470"/>
      <c r="D22" s="3470"/>
      <c r="E22" s="3470"/>
      <c r="F22" s="3470"/>
      <c r="G22" s="3471"/>
      <c r="H22" s="3470"/>
      <c r="I22" s="3470"/>
      <c r="J22" s="3472"/>
      <c r="K22" s="3472"/>
      <c r="L22" s="3472"/>
      <c r="M22" s="3472"/>
      <c r="N22" s="3472"/>
      <c r="O22" s="3472"/>
      <c r="P22" s="3472"/>
      <c r="Q22" s="3472"/>
    </row>
    <row r="23" spans="1:17" s="41" customFormat="1" ht="9">
      <c r="A23" s="1896"/>
      <c r="B23" s="3470" t="s">
        <v>3042</v>
      </c>
      <c r="C23" s="3470"/>
      <c r="D23" s="3470"/>
      <c r="E23" s="3470"/>
      <c r="F23" s="3470"/>
      <c r="G23" s="3471"/>
      <c r="H23" s="3470"/>
      <c r="I23" s="3470"/>
      <c r="J23" s="3472"/>
      <c r="K23" s="3472"/>
      <c r="L23" s="3472"/>
      <c r="M23" s="3472"/>
      <c r="N23" s="3472"/>
      <c r="O23" s="3472"/>
      <c r="P23" s="3472"/>
      <c r="Q23" s="3472"/>
    </row>
    <row r="24" spans="1:17" s="1895" customFormat="1" ht="13.5" customHeight="1" thickBot="1">
      <c r="A24" s="4121" t="s">
        <v>3043</v>
      </c>
      <c r="B24" s="4122"/>
      <c r="C24" s="4122"/>
      <c r="D24" s="4122"/>
      <c r="E24" s="4122"/>
      <c r="F24" s="4122"/>
      <c r="G24" s="4123"/>
      <c r="H24" s="3456"/>
      <c r="I24" s="3456"/>
      <c r="J24" s="3455"/>
      <c r="K24" s="3455"/>
      <c r="L24" s="3455"/>
      <c r="M24" s="3455"/>
      <c r="N24" s="3455"/>
      <c r="O24" s="3455"/>
      <c r="P24" s="3455"/>
      <c r="Q24" s="3455"/>
    </row>
    <row r="25" spans="1:17" s="41" customFormat="1" ht="13.5" customHeight="1" thickTop="1">
      <c r="A25" s="3473"/>
      <c r="B25" s="3471"/>
      <c r="C25" s="3471"/>
      <c r="D25" s="3471"/>
      <c r="E25" s="3471"/>
      <c r="F25" s="3471"/>
      <c r="G25" s="3471"/>
      <c r="H25" s="3470"/>
      <c r="I25" s="3470"/>
      <c r="J25" s="3472"/>
      <c r="K25" s="3472"/>
      <c r="L25" s="3472"/>
      <c r="M25" s="3472"/>
      <c r="N25" s="3472"/>
      <c r="O25" s="3472"/>
      <c r="P25" s="3472"/>
      <c r="Q25" s="3472"/>
    </row>
    <row r="26" spans="1:17" s="41" customFormat="1" ht="13.5" customHeight="1">
      <c r="A26" s="3474" t="s">
        <v>636</v>
      </c>
      <c r="B26" s="3471"/>
      <c r="C26" s="3471"/>
      <c r="D26" s="3475" t="s">
        <v>3044</v>
      </c>
      <c r="E26" s="3475" t="s">
        <v>3045</v>
      </c>
      <c r="F26" s="3475" t="s">
        <v>3046</v>
      </c>
      <c r="G26" s="3475" t="s">
        <v>636</v>
      </c>
      <c r="H26" s="3470"/>
      <c r="I26" s="3470"/>
      <c r="J26" s="3472"/>
      <c r="K26" s="3472"/>
      <c r="L26" s="3472"/>
      <c r="M26" s="3472"/>
      <c r="N26" s="3472"/>
      <c r="O26" s="3472"/>
      <c r="P26" s="3472"/>
      <c r="Q26" s="3472"/>
    </row>
    <row r="27" spans="1:17" s="41" customFormat="1" ht="13.5" customHeight="1">
      <c r="A27" s="3474" t="s">
        <v>639</v>
      </c>
      <c r="B27" s="3475" t="s">
        <v>2928</v>
      </c>
      <c r="C27" s="3475" t="s">
        <v>3047</v>
      </c>
      <c r="D27" s="3475" t="s">
        <v>3048</v>
      </c>
      <c r="E27" s="3476" t="s">
        <v>3049</v>
      </c>
      <c r="F27" s="3475" t="s">
        <v>3050</v>
      </c>
      <c r="G27" s="3475" t="s">
        <v>639</v>
      </c>
      <c r="H27" s="3470"/>
      <c r="I27" s="3470"/>
      <c r="J27" s="3472"/>
      <c r="K27" s="3472"/>
      <c r="L27" s="3472"/>
      <c r="M27" s="3472"/>
      <c r="N27" s="3472"/>
      <c r="O27" s="3472"/>
      <c r="P27" s="3472"/>
      <c r="Q27" s="3472"/>
    </row>
    <row r="28" spans="1:17" s="41" customFormat="1" ht="13.5" customHeight="1">
      <c r="A28" s="3473"/>
      <c r="B28" s="3471"/>
      <c r="C28" s="3471"/>
      <c r="D28" s="3471"/>
      <c r="E28" s="3471"/>
      <c r="F28" s="3475" t="s">
        <v>3051</v>
      </c>
      <c r="G28" s="3471"/>
      <c r="H28" s="3470"/>
      <c r="I28" s="3470"/>
      <c r="J28" s="3472"/>
      <c r="K28" s="3472"/>
      <c r="L28" s="3472"/>
      <c r="M28" s="3472"/>
      <c r="N28" s="3472"/>
      <c r="O28" s="3472"/>
      <c r="P28" s="3472"/>
      <c r="Q28" s="3472"/>
    </row>
    <row r="29" spans="1:17" s="41" customFormat="1" ht="13.5" customHeight="1">
      <c r="A29" s="1912"/>
      <c r="B29" s="1909" t="s">
        <v>648</v>
      </c>
      <c r="C29" s="1909" t="s">
        <v>649</v>
      </c>
      <c r="D29" s="1909" t="s">
        <v>650</v>
      </c>
      <c r="E29" s="1909" t="s">
        <v>651</v>
      </c>
      <c r="F29" s="1909" t="s">
        <v>652</v>
      </c>
      <c r="G29" s="1906"/>
      <c r="H29" s="3470"/>
      <c r="I29" s="3470"/>
      <c r="J29" s="3472"/>
      <c r="K29" s="3472"/>
      <c r="L29" s="3472"/>
      <c r="M29" s="3472"/>
      <c r="N29" s="3472"/>
      <c r="O29" s="3472"/>
      <c r="P29" s="3472"/>
      <c r="Q29" s="3472"/>
    </row>
    <row r="30" spans="1:17" s="41" customFormat="1" ht="13.5" customHeight="1">
      <c r="A30" s="1912">
        <v>1</v>
      </c>
      <c r="B30" s="1897" t="s">
        <v>3052</v>
      </c>
      <c r="C30" s="1898">
        <v>326</v>
      </c>
      <c r="D30" s="1899">
        <v>69645</v>
      </c>
      <c r="E30" s="1900">
        <v>760841</v>
      </c>
      <c r="F30" s="1901" t="s">
        <v>3053</v>
      </c>
      <c r="G30" s="1906">
        <v>1</v>
      </c>
      <c r="H30" s="3470"/>
      <c r="I30" s="3470"/>
      <c r="J30" s="3470"/>
      <c r="K30" s="3470"/>
      <c r="L30" s="3470"/>
      <c r="M30" s="3470"/>
      <c r="N30" s="3470"/>
      <c r="O30" s="3470"/>
      <c r="P30" s="3470"/>
    </row>
    <row r="31" spans="1:17" s="41" customFormat="1" ht="13.5" customHeight="1">
      <c r="A31" s="1912">
        <v>2</v>
      </c>
      <c r="B31" s="1902" t="s">
        <v>3054</v>
      </c>
      <c r="C31" s="1898"/>
      <c r="D31" s="1899"/>
      <c r="E31" s="1900"/>
      <c r="F31" s="1903"/>
      <c r="G31" s="1906">
        <v>2</v>
      </c>
      <c r="H31" s="3470"/>
      <c r="I31" s="3470"/>
      <c r="J31" s="3470"/>
      <c r="K31" s="3470"/>
      <c r="L31" s="3470"/>
      <c r="M31" s="3470"/>
      <c r="N31" s="3470"/>
      <c r="O31" s="3470"/>
      <c r="P31" s="3470"/>
    </row>
    <row r="32" spans="1:17" s="41" customFormat="1" ht="13.5" customHeight="1">
      <c r="A32" s="1912">
        <v>3</v>
      </c>
      <c r="B32" s="1904" t="s">
        <v>3055</v>
      </c>
      <c r="C32" s="1905">
        <v>721</v>
      </c>
      <c r="D32" s="1906">
        <v>22784</v>
      </c>
      <c r="E32" s="1907">
        <v>64465</v>
      </c>
      <c r="F32" s="1901" t="s">
        <v>3053</v>
      </c>
      <c r="G32" s="1906">
        <v>3</v>
      </c>
      <c r="H32" s="3470"/>
      <c r="I32" s="3470"/>
      <c r="J32" s="3470"/>
      <c r="K32" s="3470"/>
      <c r="L32" s="3470"/>
      <c r="M32" s="3470"/>
      <c r="N32" s="3470"/>
      <c r="O32" s="3470"/>
      <c r="P32" s="3470"/>
    </row>
    <row r="33" spans="1:16" s="41" customFormat="1" ht="13.5" customHeight="1">
      <c r="A33" s="1912">
        <v>4</v>
      </c>
      <c r="B33" s="1904" t="s">
        <v>3056</v>
      </c>
      <c r="C33" s="1905">
        <v>200</v>
      </c>
      <c r="D33" s="1905">
        <v>5750</v>
      </c>
      <c r="E33" s="1906">
        <v>21500</v>
      </c>
      <c r="F33" s="1901" t="s">
        <v>3053</v>
      </c>
      <c r="G33" s="1906">
        <v>4</v>
      </c>
      <c r="H33" s="3470"/>
      <c r="I33" s="3470"/>
      <c r="J33" s="3470"/>
      <c r="K33" s="3470"/>
      <c r="L33" s="3470"/>
      <c r="M33" s="3470"/>
      <c r="N33" s="3470"/>
      <c r="O33" s="3470"/>
      <c r="P33" s="3470"/>
    </row>
    <row r="34" spans="1:16" s="41" customFormat="1" ht="13.5" customHeight="1">
      <c r="A34" s="1912">
        <v>5</v>
      </c>
      <c r="B34" s="1908" t="s">
        <v>3057</v>
      </c>
      <c r="C34" s="1905"/>
      <c r="D34" s="1905"/>
      <c r="E34" s="1906"/>
      <c r="F34" s="1909"/>
      <c r="G34" s="1906">
        <v>5</v>
      </c>
      <c r="H34" s="3470"/>
      <c r="I34" s="3470"/>
      <c r="J34" s="3470"/>
      <c r="K34" s="3470"/>
      <c r="L34" s="3470"/>
      <c r="M34" s="3470"/>
      <c r="N34" s="3470"/>
      <c r="O34" s="3470"/>
      <c r="P34" s="3470"/>
    </row>
    <row r="35" spans="1:16" s="41" customFormat="1" ht="13.5" customHeight="1">
      <c r="A35" s="1912">
        <v>6</v>
      </c>
      <c r="B35" s="1910" t="s">
        <v>3058</v>
      </c>
      <c r="C35" s="1905">
        <f>214+15</f>
        <v>229</v>
      </c>
      <c r="D35" s="1905">
        <v>7570</v>
      </c>
      <c r="E35" s="1906">
        <f>30788+3375</f>
        <v>34163</v>
      </c>
      <c r="F35" s="1901" t="s">
        <v>3053</v>
      </c>
      <c r="G35" s="1906">
        <v>6</v>
      </c>
      <c r="H35" s="3470"/>
      <c r="I35" s="3470"/>
      <c r="J35" s="3470"/>
      <c r="K35" s="3470"/>
      <c r="L35" s="3470"/>
      <c r="M35" s="3470"/>
      <c r="N35" s="3470"/>
      <c r="O35" s="3470"/>
      <c r="P35" s="3470"/>
    </row>
    <row r="36" spans="1:16" s="41" customFormat="1" ht="13.5" customHeight="1">
      <c r="A36" s="1912">
        <v>7</v>
      </c>
      <c r="B36" s="1910" t="s">
        <v>3059</v>
      </c>
      <c r="C36" s="1905">
        <f>94+29</f>
        <v>123</v>
      </c>
      <c r="D36" s="1905">
        <v>6477</v>
      </c>
      <c r="E36" s="1906">
        <f>10565+4675</f>
        <v>15240</v>
      </c>
      <c r="F36" s="1901" t="s">
        <v>3053</v>
      </c>
      <c r="G36" s="1906">
        <v>7</v>
      </c>
      <c r="H36" s="3470"/>
      <c r="I36" s="3470"/>
      <c r="J36" s="3470"/>
      <c r="K36" s="3470"/>
      <c r="L36" s="3470"/>
      <c r="M36" s="3470"/>
      <c r="N36" s="3470"/>
      <c r="O36" s="3470"/>
      <c r="P36" s="3470"/>
    </row>
    <row r="37" spans="1:16" s="41" customFormat="1" ht="13.5" customHeight="1">
      <c r="A37" s="1912">
        <v>8</v>
      </c>
      <c r="B37" s="1908"/>
      <c r="C37" s="1905"/>
      <c r="D37" s="1905"/>
      <c r="E37" s="1906"/>
      <c r="F37" s="1909"/>
      <c r="G37" s="1906">
        <v>8</v>
      </c>
      <c r="H37" s="3470"/>
      <c r="I37" s="3470"/>
      <c r="J37" s="3470"/>
      <c r="K37" s="3470"/>
      <c r="L37" s="3470"/>
      <c r="M37" s="3470"/>
      <c r="N37" s="3470"/>
      <c r="O37" s="3470"/>
      <c r="P37" s="3470"/>
    </row>
    <row r="38" spans="1:16" s="41" customFormat="1" ht="13.5" customHeight="1">
      <c r="A38" s="1912">
        <v>9</v>
      </c>
      <c r="B38" s="1910"/>
      <c r="C38" s="1905"/>
      <c r="D38" s="1905"/>
      <c r="E38" s="1906"/>
      <c r="F38" s="1909"/>
      <c r="G38" s="1906">
        <v>9</v>
      </c>
      <c r="H38" s="3470"/>
      <c r="I38" s="3470"/>
      <c r="J38" s="3470"/>
      <c r="K38" s="3470"/>
      <c r="L38" s="3470"/>
      <c r="M38" s="3470"/>
      <c r="N38" s="3470"/>
      <c r="O38" s="3470"/>
      <c r="P38" s="3470"/>
    </row>
    <row r="39" spans="1:16" s="41" customFormat="1" ht="13.5" customHeight="1">
      <c r="A39" s="1907">
        <v>10</v>
      </c>
      <c r="B39" s="1910"/>
      <c r="C39" s="1905"/>
      <c r="D39" s="1905"/>
      <c r="E39" s="1906"/>
      <c r="F39" s="1909"/>
      <c r="G39" s="1906">
        <v>11</v>
      </c>
      <c r="H39" s="3470"/>
      <c r="I39" s="3470"/>
      <c r="J39" s="3470"/>
      <c r="K39" s="3470"/>
      <c r="L39" s="3470"/>
      <c r="M39" s="3470"/>
      <c r="N39" s="3470"/>
      <c r="O39" s="3470"/>
      <c r="P39" s="3470"/>
    </row>
    <row r="40" spans="1:16" s="41" customFormat="1" ht="13.5" customHeight="1">
      <c r="A40" s="1907">
        <v>11</v>
      </c>
      <c r="B40" s="1911"/>
      <c r="C40" s="1912"/>
      <c r="D40" s="1912"/>
      <c r="E40" s="1907"/>
      <c r="F40" s="1901"/>
      <c r="G40" s="1906">
        <v>17</v>
      </c>
    </row>
    <row r="41" spans="1:16" s="41" customFormat="1" ht="13.5" customHeight="1">
      <c r="A41" s="1907">
        <v>12</v>
      </c>
      <c r="B41" s="1913" t="s">
        <v>2713</v>
      </c>
      <c r="C41" s="1906">
        <f>SUM(C30:C40)</f>
        <v>1599</v>
      </c>
      <c r="D41" s="1906">
        <f>SUM(D30:D40)</f>
        <v>112226</v>
      </c>
      <c r="E41" s="1900">
        <f>SUM(E30:E40)</f>
        <v>896209</v>
      </c>
      <c r="F41" s="1914" t="s">
        <v>1053</v>
      </c>
      <c r="G41" s="3477">
        <v>19</v>
      </c>
    </row>
    <row r="42" spans="1:16" s="1895" customFormat="1" ht="13.5" customHeight="1">
      <c r="A42" s="4124" t="s">
        <v>3060</v>
      </c>
      <c r="B42" s="4125"/>
      <c r="C42" s="4125" t="s">
        <v>3060</v>
      </c>
      <c r="D42" s="4125"/>
      <c r="E42" s="4125"/>
      <c r="F42" s="4125"/>
      <c r="G42" s="4126"/>
    </row>
    <row r="43" spans="1:16" s="41" customFormat="1" ht="13.5" customHeight="1">
      <c r="A43" s="1912">
        <v>13</v>
      </c>
      <c r="B43" s="1915"/>
      <c r="C43" s="1912"/>
      <c r="D43" s="1912"/>
      <c r="E43" s="1916"/>
      <c r="F43" s="1917"/>
      <c r="G43" s="1912">
        <v>20</v>
      </c>
    </row>
    <row r="44" spans="1:16" s="41" customFormat="1" ht="13.5" customHeight="1">
      <c r="A44" s="1907">
        <v>14</v>
      </c>
      <c r="B44" s="1911"/>
      <c r="C44" s="1907"/>
      <c r="D44" s="1918"/>
      <c r="E44" s="1919"/>
      <c r="F44" s="1901"/>
      <c r="G44" s="1907">
        <v>21</v>
      </c>
    </row>
    <row r="45" spans="1:16" s="41" customFormat="1" ht="13.5" customHeight="1">
      <c r="A45" s="1907">
        <v>15</v>
      </c>
      <c r="B45" s="1911"/>
      <c r="C45" s="1907"/>
      <c r="D45" s="1907"/>
      <c r="E45" s="1907"/>
      <c r="F45" s="1901"/>
      <c r="G45" s="1907">
        <v>22</v>
      </c>
    </row>
    <row r="46" spans="1:16" s="41" customFormat="1" ht="13.5" customHeight="1">
      <c r="A46" s="1907">
        <v>16</v>
      </c>
      <c r="B46" s="1920"/>
      <c r="C46" s="1907"/>
      <c r="D46" s="1907"/>
      <c r="E46" s="1907"/>
      <c r="F46" s="1901"/>
      <c r="G46" s="1907">
        <v>23</v>
      </c>
    </row>
    <row r="47" spans="1:16" s="41" customFormat="1" ht="13.5" customHeight="1">
      <c r="A47" s="1907">
        <v>17</v>
      </c>
      <c r="B47" s="1908"/>
      <c r="C47" s="1907"/>
      <c r="D47" s="1907"/>
      <c r="E47" s="1907"/>
      <c r="F47" s="1901"/>
      <c r="G47" s="1907">
        <v>24</v>
      </c>
    </row>
    <row r="48" spans="1:16" s="41" customFormat="1" ht="13.5" customHeight="1">
      <c r="A48" s="1907">
        <v>18</v>
      </c>
      <c r="B48" s="1921"/>
      <c r="C48" s="1907"/>
      <c r="D48" s="1907"/>
      <c r="E48" s="1907"/>
      <c r="F48" s="1901"/>
      <c r="G48" s="1907">
        <v>31</v>
      </c>
    </row>
    <row r="49" spans="1:7" s="41" customFormat="1" ht="13.5" customHeight="1">
      <c r="A49" s="1907">
        <v>19</v>
      </c>
      <c r="B49" s="1921"/>
      <c r="C49" s="1907"/>
      <c r="D49" s="1907"/>
      <c r="E49" s="1907"/>
      <c r="F49" s="1901"/>
      <c r="G49" s="1907">
        <v>32</v>
      </c>
    </row>
    <row r="50" spans="1:7" s="41" customFormat="1" ht="13.5" customHeight="1">
      <c r="A50" s="1907">
        <v>20</v>
      </c>
      <c r="B50" s="1921"/>
      <c r="C50" s="1907"/>
      <c r="D50" s="1907"/>
      <c r="E50" s="1907"/>
      <c r="F50" s="1901"/>
      <c r="G50" s="1907">
        <v>33</v>
      </c>
    </row>
    <row r="51" spans="1:7" s="41" customFormat="1" ht="13.5" customHeight="1">
      <c r="A51" s="1907">
        <v>21</v>
      </c>
      <c r="B51" s="1922"/>
      <c r="C51" s="1512"/>
      <c r="D51" s="1512"/>
      <c r="E51" s="1512"/>
      <c r="F51" s="1923"/>
      <c r="G51" s="1907">
        <v>34</v>
      </c>
    </row>
    <row r="52" spans="1:7" s="41" customFormat="1" ht="13.5" customHeight="1">
      <c r="A52" s="1907">
        <v>22</v>
      </c>
      <c r="B52" s="1908"/>
      <c r="C52" s="1897"/>
      <c r="D52" s="1897"/>
      <c r="E52" s="1897"/>
      <c r="F52" s="1897"/>
      <c r="G52" s="1907">
        <v>35</v>
      </c>
    </row>
    <row r="53" spans="1:7" s="41" customFormat="1" ht="13.5" customHeight="1">
      <c r="A53" s="1907">
        <v>23</v>
      </c>
      <c r="B53" s="1924"/>
      <c r="C53" s="1905"/>
      <c r="D53" s="1925"/>
      <c r="E53" s="1926"/>
      <c r="F53" s="1923"/>
      <c r="G53" s="1907">
        <v>36</v>
      </c>
    </row>
    <row r="54" spans="1:7" s="41" customFormat="1" ht="13.5" customHeight="1">
      <c r="A54" s="1907">
        <v>24</v>
      </c>
      <c r="B54" s="1924"/>
      <c r="C54" s="1905"/>
      <c r="D54" s="1925"/>
      <c r="E54" s="1926"/>
      <c r="F54" s="1923"/>
      <c r="G54" s="1907">
        <v>37</v>
      </c>
    </row>
    <row r="55" spans="1:7" s="41" customFormat="1" ht="13.5" customHeight="1">
      <c r="A55" s="1907">
        <v>25</v>
      </c>
      <c r="B55" s="1927"/>
      <c r="C55" s="1897"/>
      <c r="D55" s="1897"/>
      <c r="E55" s="1897"/>
      <c r="F55" s="1928"/>
      <c r="G55" s="1907">
        <v>39</v>
      </c>
    </row>
    <row r="56" spans="1:7" s="41" customFormat="1" ht="13.5" customHeight="1">
      <c r="A56" s="1907">
        <v>26</v>
      </c>
      <c r="B56" s="1913" t="s">
        <v>2713</v>
      </c>
      <c r="C56" s="3478">
        <v>0</v>
      </c>
      <c r="D56" s="3478">
        <v>0</v>
      </c>
      <c r="E56" s="3479">
        <f>SUM(E43:E55)</f>
        <v>0</v>
      </c>
      <c r="F56" s="1914" t="s">
        <v>1053</v>
      </c>
      <c r="G56" s="1907">
        <v>40</v>
      </c>
    </row>
    <row r="57" spans="1:7" s="41" customFormat="1" ht="13.5" customHeight="1">
      <c r="A57" s="1907">
        <v>27</v>
      </c>
      <c r="B57" s="1913" t="s">
        <v>3061</v>
      </c>
      <c r="C57" s="1912">
        <f>+C56+C41</f>
        <v>1599</v>
      </c>
      <c r="D57" s="1912">
        <f>+D56+D41</f>
        <v>112226</v>
      </c>
      <c r="E57" s="3479">
        <f>+E56+E41</f>
        <v>896209</v>
      </c>
      <c r="F57" s="1914" t="s">
        <v>1053</v>
      </c>
      <c r="G57" s="1907">
        <v>41</v>
      </c>
    </row>
    <row r="58" spans="1:7" ht="13.5" customHeight="1">
      <c r="A58" s="3480"/>
      <c r="B58" s="1929"/>
      <c r="C58" s="1929"/>
      <c r="D58" s="1929"/>
      <c r="E58" s="1929"/>
      <c r="F58" s="3481"/>
      <c r="G58" s="3482"/>
    </row>
    <row r="59" spans="1:7" ht="13.5" customHeight="1">
      <c r="A59" s="3480"/>
      <c r="B59" s="1929"/>
      <c r="C59" s="1929"/>
      <c r="D59" s="1929"/>
      <c r="E59" s="1929"/>
      <c r="F59" s="3481"/>
      <c r="G59" s="3482"/>
    </row>
    <row r="60" spans="1:7" ht="13.5" customHeight="1">
      <c r="A60" s="3480"/>
      <c r="B60" s="1929"/>
      <c r="C60" s="1929"/>
      <c r="D60" s="1929"/>
      <c r="E60" s="1929"/>
      <c r="F60" s="3481"/>
      <c r="G60" s="3482"/>
    </row>
    <row r="61" spans="1:7" ht="13.5" customHeight="1">
      <c r="A61" s="3480"/>
      <c r="B61" s="1929"/>
      <c r="C61" s="1929"/>
      <c r="D61" s="1929"/>
      <c r="E61" s="1929"/>
      <c r="F61" s="3481"/>
      <c r="G61" s="3482"/>
    </row>
    <row r="62" spans="1:7" ht="13.5" customHeight="1">
      <c r="A62" s="3480"/>
      <c r="B62" s="1929"/>
      <c r="C62" s="1929"/>
      <c r="D62" s="1929"/>
      <c r="E62" s="1929"/>
      <c r="F62" s="3481"/>
      <c r="G62" s="3482"/>
    </row>
    <row r="63" spans="1:7" ht="13.5" customHeight="1">
      <c r="A63" s="3480"/>
      <c r="B63" s="1929"/>
      <c r="C63" s="1929"/>
      <c r="D63" s="1929"/>
      <c r="E63" s="1929"/>
      <c r="F63" s="3481"/>
      <c r="G63" s="3482"/>
    </row>
    <row r="64" spans="1:7" ht="13.5" customHeight="1">
      <c r="A64" s="3480"/>
      <c r="B64" s="1929"/>
      <c r="C64" s="1929"/>
      <c r="D64" s="1929"/>
      <c r="E64" s="1929"/>
      <c r="F64" s="3481"/>
      <c r="G64" s="3482"/>
    </row>
    <row r="65" spans="1:7" ht="13.5" customHeight="1">
      <c r="A65" s="3480"/>
      <c r="B65" s="1929"/>
      <c r="C65" s="1929"/>
      <c r="D65" s="1929"/>
      <c r="E65" s="1929"/>
      <c r="F65" s="3481"/>
      <c r="G65" s="3482"/>
    </row>
    <row r="66" spans="1:7" ht="14.25">
      <c r="A66" s="3483"/>
      <c r="B66" s="1930"/>
      <c r="C66" s="1930"/>
      <c r="D66" s="1930"/>
      <c r="E66" s="1930"/>
      <c r="F66" s="3484"/>
      <c r="G66" s="3485"/>
    </row>
    <row r="67" spans="1:7" ht="15">
      <c r="A67" s="3481"/>
      <c r="B67" s="1929"/>
      <c r="C67" s="1929"/>
      <c r="D67" s="1929"/>
      <c r="E67" s="1929"/>
      <c r="F67" s="1931" t="s">
        <v>775</v>
      </c>
      <c r="G67" s="3486"/>
    </row>
    <row r="68" spans="1:7"/>
    <row r="69" spans="1:7">
      <c r="B69" s="3463"/>
      <c r="C69" s="3463"/>
      <c r="D69" s="3463"/>
      <c r="E69" s="3463"/>
    </row>
    <row r="70" spans="1:7">
      <c r="B70" s="3463"/>
      <c r="C70" s="3463"/>
      <c r="D70" s="3463"/>
      <c r="E70" s="3463"/>
    </row>
    <row r="71" spans="1:7">
      <c r="B71" s="3463"/>
      <c r="C71" s="3463"/>
      <c r="D71" s="3463"/>
      <c r="E71" s="3463"/>
    </row>
    <row r="72" spans="1:7">
      <c r="B72" s="3463"/>
      <c r="C72" s="3463"/>
      <c r="D72" s="3463"/>
      <c r="E72" s="3463"/>
    </row>
    <row r="73" spans="1:7"/>
    <row r="74" spans="1:7"/>
    <row r="75" spans="1:7"/>
    <row r="76" spans="1:7"/>
    <row r="77" spans="1:7"/>
    <row r="78" spans="1:7"/>
    <row r="79" spans="1:7"/>
    <row r="80" spans="1:7"/>
    <row r="81"/>
    <row r="82"/>
    <row r="83"/>
    <row r="84"/>
    <row r="85"/>
    <row r="86" hidden="1"/>
    <row r="87" hidden="1"/>
    <row r="88" hidden="1"/>
    <row r="89" hidden="1"/>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sheetData>
  <mergeCells count="2">
    <mergeCell ref="A24:G24"/>
    <mergeCell ref="A42:G42"/>
  </mergeCells>
  <printOptions horizontalCentered="1" verticalCentered="1"/>
  <pageMargins left="1" right="1" top="0.5" bottom="0.5" header="0" footer="0"/>
  <pageSetup scale="86" fitToWidth="0" fitToHeight="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8"/>
  <sheetViews>
    <sheetView showZeros="0" view="pageBreakPreview" zoomScale="90" zoomScaleNormal="87" zoomScaleSheetLayoutView="90" workbookViewId="0">
      <selection sqref="A1:A19"/>
    </sheetView>
  </sheetViews>
  <sheetFormatPr defaultColWidth="8.33203125" defaultRowHeight="12.75"/>
  <cols>
    <col min="1" max="1" width="3.33203125" style="1938" customWidth="1"/>
    <col min="2" max="2" width="6.6640625" style="1938" customWidth="1"/>
    <col min="3" max="3" width="1.6640625" style="1938" customWidth="1"/>
    <col min="4" max="4" width="33.5" style="1938" customWidth="1"/>
    <col min="5" max="5" width="2" style="1938" customWidth="1"/>
    <col min="6" max="6" width="37.33203125" style="1938" customWidth="1"/>
    <col min="7" max="7" width="1.6640625" style="1938" customWidth="1"/>
    <col min="8" max="8" width="47.6640625" style="1938" customWidth="1"/>
    <col min="9" max="9" width="1.6640625" style="1938" customWidth="1"/>
    <col min="10" max="10" width="38.1640625" style="1938" customWidth="1"/>
    <col min="11" max="11" width="1.6640625" style="1938" customWidth="1"/>
    <col min="12" max="12" width="34.1640625" style="1938" customWidth="1"/>
    <col min="13" max="13" width="1.6640625" style="1938" customWidth="1"/>
    <col min="14" max="14" width="7.1640625" style="1938" customWidth="1"/>
    <col min="15" max="15" width="3" style="1938" customWidth="1"/>
    <col min="16" max="231" width="8.33203125" style="1938"/>
    <col min="232" max="232" width="10.83203125" style="1938" customWidth="1"/>
    <col min="233" max="234" width="8.33203125" style="1938"/>
    <col min="235" max="235" width="10.83203125" style="1938" customWidth="1"/>
    <col min="236" max="16384" width="8.33203125" style="1938"/>
  </cols>
  <sheetData>
    <row r="1" spans="1:15" s="1936" customFormat="1" ht="11.25" customHeight="1">
      <c r="A1" s="4127" t="s">
        <v>2865</v>
      </c>
      <c r="B1" s="1932"/>
      <c r="C1" s="1933"/>
      <c r="D1" s="1934"/>
      <c r="E1" s="1934"/>
      <c r="F1" s="1934"/>
      <c r="G1" s="1934"/>
      <c r="H1" s="1934"/>
      <c r="I1" s="1934"/>
      <c r="J1" s="1934"/>
      <c r="K1" s="1934"/>
      <c r="L1" s="1934"/>
      <c r="M1" s="1934"/>
      <c r="N1" s="1935"/>
      <c r="O1" s="4129" t="s">
        <v>3062</v>
      </c>
    </row>
    <row r="2" spans="1:15" s="1936" customFormat="1" ht="11.25" customHeight="1">
      <c r="A2" s="4128"/>
      <c r="B2" s="1937"/>
      <c r="C2" s="1938"/>
      <c r="D2" s="1939"/>
      <c r="E2" s="1939"/>
      <c r="F2" s="1940" t="s">
        <v>3063</v>
      </c>
      <c r="G2" s="1939"/>
      <c r="H2" s="1939"/>
      <c r="I2" s="1939"/>
      <c r="J2" s="1939"/>
      <c r="K2" s="1939"/>
      <c r="L2" s="1939"/>
      <c r="M2" s="1939"/>
      <c r="N2" s="1941"/>
      <c r="O2" s="4129"/>
    </row>
    <row r="3" spans="1:15" s="1936" customFormat="1" ht="11.25" customHeight="1">
      <c r="A3" s="4128"/>
      <c r="B3" s="1937"/>
      <c r="C3" s="1938"/>
      <c r="D3" s="1939"/>
      <c r="E3" s="1939"/>
      <c r="F3" s="1939"/>
      <c r="G3" s="1939"/>
      <c r="H3" s="1939"/>
      <c r="I3" s="1939"/>
      <c r="J3" s="1939"/>
      <c r="K3" s="1939"/>
      <c r="L3" s="1939"/>
      <c r="M3" s="1939"/>
      <c r="N3" s="1941"/>
      <c r="O3" s="4129"/>
    </row>
    <row r="4" spans="1:15" s="1936" customFormat="1" ht="11.25" customHeight="1">
      <c r="A4" s="4128"/>
      <c r="B4" s="1937"/>
      <c r="C4" s="1938"/>
      <c r="D4" s="1940" t="s">
        <v>3064</v>
      </c>
      <c r="E4" s="1939"/>
      <c r="F4" s="1939"/>
      <c r="G4" s="1939"/>
      <c r="H4" s="1939"/>
      <c r="I4" s="1939"/>
      <c r="J4" s="1939"/>
      <c r="K4" s="1939"/>
      <c r="L4" s="1939"/>
      <c r="M4" s="1939"/>
      <c r="N4" s="1941"/>
      <c r="O4" s="4129"/>
    </row>
    <row r="5" spans="1:15" s="1936" customFormat="1" ht="11.25" customHeight="1">
      <c r="A5" s="4128"/>
      <c r="B5" s="1937"/>
      <c r="C5" s="1938"/>
      <c r="D5" s="1940" t="s">
        <v>3065</v>
      </c>
      <c r="E5" s="1939"/>
      <c r="F5" s="1939"/>
      <c r="G5" s="1939"/>
      <c r="H5" s="1939"/>
      <c r="I5" s="1939"/>
      <c r="J5" s="1939"/>
      <c r="K5" s="1939"/>
      <c r="L5" s="1939"/>
      <c r="M5" s="1939"/>
      <c r="N5" s="1941"/>
      <c r="O5" s="4129"/>
    </row>
    <row r="6" spans="1:15" s="1936" customFormat="1" ht="11.25" customHeight="1">
      <c r="A6" s="4128"/>
      <c r="B6" s="1937"/>
      <c r="C6" s="1938"/>
      <c r="D6" s="1940" t="s">
        <v>3066</v>
      </c>
      <c r="E6" s="1939"/>
      <c r="F6" s="1939"/>
      <c r="G6" s="1939"/>
      <c r="H6" s="1939"/>
      <c r="I6" s="1939"/>
      <c r="J6" s="1939"/>
      <c r="K6" s="1939"/>
      <c r="L6" s="1939"/>
      <c r="M6" s="1939"/>
      <c r="N6" s="1941"/>
      <c r="O6" s="4129"/>
    </row>
    <row r="7" spans="1:15" s="1936" customFormat="1" ht="5.25" customHeight="1">
      <c r="A7" s="4128"/>
      <c r="B7" s="1937"/>
      <c r="C7" s="1938"/>
      <c r="D7" s="1940"/>
      <c r="E7" s="1939"/>
      <c r="F7" s="1939"/>
      <c r="G7" s="1939"/>
      <c r="H7" s="1939"/>
      <c r="I7" s="1939"/>
      <c r="J7" s="1939"/>
      <c r="K7" s="1939"/>
      <c r="L7" s="1939"/>
      <c r="M7" s="1939"/>
      <c r="N7" s="1941"/>
      <c r="O7" s="4129"/>
    </row>
    <row r="8" spans="1:15" s="1936" customFormat="1" ht="11.25" customHeight="1">
      <c r="A8" s="4128"/>
      <c r="B8" s="1937"/>
      <c r="C8" s="1938"/>
      <c r="D8" s="1940" t="s">
        <v>3067</v>
      </c>
      <c r="E8" s="1939"/>
      <c r="F8" s="1939"/>
      <c r="G8" s="1939"/>
      <c r="H8" s="1939"/>
      <c r="I8" s="1939"/>
      <c r="J8" s="1939"/>
      <c r="K8" s="1939"/>
      <c r="L8" s="1939"/>
      <c r="M8" s="1939"/>
      <c r="N8" s="1941"/>
      <c r="O8" s="4129"/>
    </row>
    <row r="9" spans="1:15" s="1936" customFormat="1" ht="5.25" customHeight="1">
      <c r="A9" s="4128"/>
      <c r="B9" s="1937"/>
      <c r="C9" s="1938"/>
      <c r="D9" s="1940"/>
      <c r="E9" s="1939"/>
      <c r="F9" s="1939"/>
      <c r="G9" s="1939"/>
      <c r="H9" s="1939"/>
      <c r="I9" s="1939"/>
      <c r="J9" s="1939"/>
      <c r="K9" s="1939"/>
      <c r="L9" s="1939"/>
      <c r="M9" s="1939"/>
      <c r="N9" s="1941"/>
      <c r="O9" s="4129"/>
    </row>
    <row r="10" spans="1:15" s="1936" customFormat="1" ht="11.25" customHeight="1">
      <c r="A10" s="4128"/>
      <c r="B10" s="1937"/>
      <c r="C10" s="1938"/>
      <c r="D10" s="1940" t="s">
        <v>3068</v>
      </c>
      <c r="E10" s="1939"/>
      <c r="F10" s="1939"/>
      <c r="G10" s="1939"/>
      <c r="H10" s="1939"/>
      <c r="I10" s="1939"/>
      <c r="J10" s="1939"/>
      <c r="K10" s="1939"/>
      <c r="L10" s="1939"/>
      <c r="M10" s="1939"/>
      <c r="N10" s="1941"/>
      <c r="O10" s="4129"/>
    </row>
    <row r="11" spans="1:15" s="1936" customFormat="1" ht="5.25" customHeight="1">
      <c r="A11" s="4128"/>
      <c r="B11" s="1937"/>
      <c r="C11" s="1938"/>
      <c r="D11" s="1940"/>
      <c r="E11" s="1939"/>
      <c r="F11" s="1939"/>
      <c r="G11" s="1939"/>
      <c r="H11" s="1939"/>
      <c r="I11" s="1939"/>
      <c r="J11" s="1939"/>
      <c r="K11" s="1939"/>
      <c r="L11" s="1939"/>
      <c r="M11" s="1939"/>
      <c r="N11" s="1941"/>
      <c r="O11" s="4129"/>
    </row>
    <row r="12" spans="1:15" s="1936" customFormat="1" ht="11.25" customHeight="1">
      <c r="A12" s="4128"/>
      <c r="B12" s="1937"/>
      <c r="C12" s="1938"/>
      <c r="D12" s="1940" t="s">
        <v>3069</v>
      </c>
      <c r="E12" s="1939"/>
      <c r="F12" s="1939"/>
      <c r="G12" s="1939"/>
      <c r="H12" s="1939"/>
      <c r="I12" s="1939"/>
      <c r="J12" s="1939"/>
      <c r="K12" s="1939"/>
      <c r="L12" s="1939"/>
      <c r="M12" s="1939"/>
      <c r="N12" s="1941"/>
      <c r="O12" s="4129"/>
    </row>
    <row r="13" spans="1:15" s="1936" customFormat="1" ht="5.25" customHeight="1">
      <c r="A13" s="4128"/>
      <c r="B13" s="1937"/>
      <c r="C13" s="1938"/>
      <c r="D13" s="1940"/>
      <c r="E13" s="1939"/>
      <c r="F13" s="1939"/>
      <c r="G13" s="1939"/>
      <c r="H13" s="1939"/>
      <c r="I13" s="1939"/>
      <c r="J13" s="1939"/>
      <c r="K13" s="1939"/>
      <c r="L13" s="1939"/>
      <c r="M13" s="1939"/>
      <c r="N13" s="1941"/>
      <c r="O13" s="4129"/>
    </row>
    <row r="14" spans="1:15" s="1936" customFormat="1" ht="11.25" customHeight="1">
      <c r="A14" s="4128"/>
      <c r="B14" s="1937"/>
      <c r="C14" s="1938"/>
      <c r="D14" s="1942" t="s">
        <v>3070</v>
      </c>
      <c r="E14" s="1939"/>
      <c r="F14" s="1939"/>
      <c r="G14" s="1939"/>
      <c r="H14" s="1939"/>
      <c r="I14" s="1939"/>
      <c r="J14" s="1939"/>
      <c r="K14" s="1939"/>
      <c r="L14" s="1939"/>
      <c r="M14" s="1939"/>
      <c r="N14" s="1941"/>
      <c r="O14" s="4129"/>
    </row>
    <row r="15" spans="1:15" s="1936" customFormat="1" ht="5.25" customHeight="1">
      <c r="A15" s="4128"/>
      <c r="B15" s="1937"/>
      <c r="C15" s="1938"/>
      <c r="D15" s="1942"/>
      <c r="E15" s="1939"/>
      <c r="F15" s="1939"/>
      <c r="G15" s="1939"/>
      <c r="H15" s="1939"/>
      <c r="I15" s="1939"/>
      <c r="J15" s="1939"/>
      <c r="K15" s="1939"/>
      <c r="L15" s="1939"/>
      <c r="M15" s="1939"/>
      <c r="N15" s="1941"/>
      <c r="O15" s="4129"/>
    </row>
    <row r="16" spans="1:15" s="1936" customFormat="1" ht="11.25" customHeight="1">
      <c r="A16" s="4128"/>
      <c r="B16" s="1937"/>
      <c r="C16" s="1938"/>
      <c r="D16" s="1942" t="s">
        <v>3071</v>
      </c>
      <c r="E16" s="1939"/>
      <c r="F16" s="1939"/>
      <c r="G16" s="1939"/>
      <c r="H16" s="1939"/>
      <c r="I16" s="1939"/>
      <c r="J16" s="1939"/>
      <c r="K16" s="1939"/>
      <c r="L16" s="1939"/>
      <c r="M16" s="1939"/>
      <c r="N16" s="1941"/>
      <c r="O16" s="4129"/>
    </row>
    <row r="17" spans="1:15" s="1936" customFormat="1" ht="11.25" customHeight="1">
      <c r="A17" s="4128"/>
      <c r="B17" s="1937"/>
      <c r="C17" s="1938"/>
      <c r="D17" s="1942" t="s">
        <v>3072</v>
      </c>
      <c r="E17" s="1939"/>
      <c r="F17" s="1939"/>
      <c r="G17" s="1939"/>
      <c r="H17" s="1939"/>
      <c r="I17" s="1939"/>
      <c r="J17" s="1939"/>
      <c r="K17" s="1939"/>
      <c r="L17" s="1939"/>
      <c r="M17" s="1939"/>
      <c r="N17" s="1941"/>
      <c r="O17" s="4129"/>
    </row>
    <row r="18" spans="1:15" s="1936" customFormat="1" ht="5.25" customHeight="1">
      <c r="A18" s="4128"/>
      <c r="B18" s="1937"/>
      <c r="C18" s="1938"/>
      <c r="D18" s="1940"/>
      <c r="E18" s="1939"/>
      <c r="F18" s="1939"/>
      <c r="G18" s="1939"/>
      <c r="H18" s="1939"/>
      <c r="I18" s="1939"/>
      <c r="J18" s="1939"/>
      <c r="K18" s="1939"/>
      <c r="L18" s="1939"/>
      <c r="M18" s="1939"/>
      <c r="N18" s="1941"/>
      <c r="O18" s="4129"/>
    </row>
    <row r="19" spans="1:15" s="1936" customFormat="1" ht="11.25" customHeight="1">
      <c r="A19" s="4128"/>
      <c r="B19" s="1937"/>
      <c r="C19" s="1938"/>
      <c r="D19" s="1940" t="s">
        <v>3073</v>
      </c>
      <c r="E19" s="1943"/>
      <c r="F19" s="1943"/>
      <c r="G19" s="1943"/>
      <c r="H19" s="1943"/>
      <c r="I19" s="1943"/>
      <c r="J19" s="1943"/>
      <c r="K19" s="1943"/>
      <c r="L19" s="1939"/>
      <c r="M19" s="1939"/>
      <c r="N19" s="1941"/>
      <c r="O19" s="4129"/>
    </row>
    <row r="20" spans="1:15" s="1936" customFormat="1" ht="6.75" customHeight="1">
      <c r="A20" s="1944"/>
      <c r="B20" s="1937"/>
      <c r="C20" s="1938"/>
      <c r="D20" s="1940"/>
      <c r="E20" s="1943"/>
      <c r="F20" s="1943"/>
      <c r="G20" s="1943"/>
      <c r="H20" s="1943"/>
      <c r="I20" s="1943"/>
      <c r="J20" s="1943"/>
      <c r="K20" s="1943"/>
      <c r="L20" s="1939"/>
      <c r="M20" s="1939"/>
      <c r="N20" s="1941"/>
      <c r="O20" s="4129"/>
    </row>
    <row r="21" spans="1:15" s="1936" customFormat="1" ht="11.25" customHeight="1">
      <c r="A21" s="1944"/>
      <c r="B21" s="1937"/>
      <c r="C21" s="1938"/>
      <c r="D21" s="1940" t="s">
        <v>3074</v>
      </c>
      <c r="E21" s="1939"/>
      <c r="F21" s="1939"/>
      <c r="G21" s="1939"/>
      <c r="H21" s="1939"/>
      <c r="I21" s="1939"/>
      <c r="J21" s="1939"/>
      <c r="K21" s="1939"/>
      <c r="L21" s="1939"/>
      <c r="M21" s="1939"/>
      <c r="N21" s="1941"/>
      <c r="O21" s="4129"/>
    </row>
    <row r="22" spans="1:15" s="1936" customFormat="1" ht="6.75" customHeight="1">
      <c r="A22" s="1945"/>
      <c r="B22" s="1937"/>
      <c r="C22" s="1938"/>
      <c r="D22" s="1940"/>
      <c r="E22" s="1939"/>
      <c r="F22" s="1939"/>
      <c r="G22" s="1939"/>
      <c r="H22" s="1939"/>
      <c r="I22" s="1939"/>
      <c r="J22" s="1939"/>
      <c r="K22" s="1939"/>
      <c r="L22" s="1939"/>
      <c r="M22" s="1939"/>
      <c r="N22" s="1941"/>
      <c r="O22" s="1944"/>
    </row>
    <row r="23" spans="1:15" s="1936" customFormat="1" ht="11.25" customHeight="1">
      <c r="A23" s="1944"/>
      <c r="B23" s="1937"/>
      <c r="C23" s="1938"/>
      <c r="D23" s="1942" t="s">
        <v>3075</v>
      </c>
      <c r="E23" s="1939"/>
      <c r="F23" s="1939"/>
      <c r="G23" s="1939"/>
      <c r="H23" s="1939"/>
      <c r="I23" s="1939"/>
      <c r="J23" s="1939"/>
      <c r="K23" s="1939"/>
      <c r="L23" s="1939"/>
      <c r="M23" s="1939"/>
      <c r="N23" s="1941"/>
      <c r="O23" s="1944"/>
    </row>
    <row r="24" spans="1:15" s="1936" customFormat="1" ht="11.25" customHeight="1">
      <c r="A24" s="1944"/>
      <c r="B24" s="1937"/>
      <c r="C24" s="1938"/>
      <c r="D24" s="1942" t="s">
        <v>3076</v>
      </c>
      <c r="E24" s="1939"/>
      <c r="F24" s="1939"/>
      <c r="G24" s="1939"/>
      <c r="H24" s="1939"/>
      <c r="I24" s="1939"/>
      <c r="J24" s="1939"/>
      <c r="K24" s="1939"/>
      <c r="L24" s="1939"/>
      <c r="M24" s="1939"/>
      <c r="N24" s="1941"/>
      <c r="O24" s="1944"/>
    </row>
    <row r="25" spans="1:15" s="1936" customFormat="1" ht="6.75" customHeight="1">
      <c r="A25" s="1944"/>
      <c r="B25" s="1937"/>
      <c r="C25" s="1938"/>
      <c r="E25" s="1939"/>
      <c r="F25" s="1939"/>
      <c r="G25" s="1939"/>
      <c r="H25" s="1939"/>
      <c r="I25" s="1939"/>
      <c r="J25" s="1939"/>
      <c r="K25" s="1939"/>
      <c r="L25" s="1939"/>
      <c r="M25" s="1939"/>
      <c r="N25" s="1941"/>
      <c r="O25" s="1944"/>
    </row>
    <row r="26" spans="1:15" s="1936" customFormat="1" ht="11.25" customHeight="1">
      <c r="A26" s="1944"/>
      <c r="B26" s="1937"/>
      <c r="C26" s="1938"/>
      <c r="D26" s="1946" t="s">
        <v>3077</v>
      </c>
      <c r="E26" s="1939"/>
      <c r="F26" s="1939"/>
      <c r="G26" s="1939"/>
      <c r="H26" s="1939"/>
      <c r="I26" s="1939"/>
      <c r="J26" s="1939"/>
      <c r="K26" s="1939"/>
      <c r="L26" s="1939"/>
      <c r="M26" s="1939"/>
      <c r="N26" s="1941"/>
      <c r="O26" s="1944"/>
    </row>
    <row r="27" spans="1:15" s="1936" customFormat="1" ht="11.25" customHeight="1">
      <c r="A27" s="1944"/>
      <c r="B27" s="1947"/>
      <c r="C27" s="1948"/>
      <c r="D27" s="1949"/>
      <c r="E27" s="1950"/>
      <c r="F27" s="1950"/>
      <c r="G27" s="1950"/>
      <c r="H27" s="1950"/>
      <c r="I27" s="1950"/>
      <c r="J27" s="1950"/>
      <c r="K27" s="1950"/>
      <c r="L27" s="1950"/>
      <c r="M27" s="1950"/>
      <c r="N27" s="1951"/>
      <c r="O27" s="1944"/>
    </row>
    <row r="28" spans="1:15" s="1936" customFormat="1" ht="12" customHeight="1">
      <c r="A28" s="1944"/>
      <c r="B28" s="1952"/>
      <c r="C28" s="1939"/>
      <c r="D28" s="1939"/>
      <c r="E28" s="1939"/>
      <c r="F28" s="1939"/>
      <c r="G28" s="1939"/>
      <c r="H28" s="1939"/>
      <c r="I28" s="1939"/>
      <c r="J28" s="1939"/>
      <c r="K28" s="1939"/>
      <c r="L28" s="1939"/>
      <c r="M28" s="1939"/>
      <c r="N28" s="1941"/>
      <c r="O28" s="1944"/>
    </row>
    <row r="29" spans="1:15" s="1936" customFormat="1" ht="12" customHeight="1">
      <c r="A29" s="1944"/>
      <c r="B29" s="1952"/>
      <c r="C29" s="1939"/>
      <c r="D29" s="1939"/>
      <c r="E29" s="1939"/>
      <c r="F29" s="1940" t="s">
        <v>3078</v>
      </c>
      <c r="G29" s="1939"/>
      <c r="H29" s="1939"/>
      <c r="I29" s="1939"/>
      <c r="J29" s="1939"/>
      <c r="K29" s="1939"/>
      <c r="L29" s="1939"/>
      <c r="M29" s="1939"/>
      <c r="N29" s="1941"/>
      <c r="O29" s="1944"/>
    </row>
    <row r="30" spans="1:15" s="1936" customFormat="1" ht="12" customHeight="1">
      <c r="A30" s="1944"/>
      <c r="B30" s="1952"/>
      <c r="C30" s="1939"/>
      <c r="D30" s="1939"/>
      <c r="E30" s="1939"/>
      <c r="F30" s="1939"/>
      <c r="G30" s="1939"/>
      <c r="H30" s="1939"/>
      <c r="I30" s="1939"/>
      <c r="J30" s="1939"/>
      <c r="K30" s="1939"/>
      <c r="L30" s="1939"/>
      <c r="M30" s="1939"/>
      <c r="N30" s="1941"/>
      <c r="O30" s="1944"/>
    </row>
    <row r="31" spans="1:15" s="1936" customFormat="1" ht="12" customHeight="1">
      <c r="A31" s="1944"/>
      <c r="B31" s="1952"/>
      <c r="C31" s="1939"/>
      <c r="D31" s="1940" t="s">
        <v>3079</v>
      </c>
      <c r="E31" s="1939"/>
      <c r="F31" s="1939"/>
      <c r="G31" s="1939"/>
      <c r="H31" s="1939"/>
      <c r="I31" s="1939"/>
      <c r="J31" s="1939"/>
      <c r="K31" s="1939"/>
      <c r="L31" s="1939"/>
      <c r="M31" s="1939"/>
      <c r="N31" s="1941"/>
      <c r="O31" s="1944"/>
    </row>
    <row r="32" spans="1:15" s="1936" customFormat="1" ht="12" customHeight="1">
      <c r="A32" s="1944"/>
      <c r="B32" s="1952"/>
      <c r="C32" s="1939"/>
      <c r="D32" s="1939"/>
      <c r="E32" s="1939"/>
      <c r="F32" s="1939"/>
      <c r="G32" s="1939"/>
      <c r="H32" s="1939"/>
      <c r="I32" s="1939"/>
      <c r="J32" s="1939"/>
      <c r="K32" s="1939"/>
      <c r="L32" s="1939"/>
      <c r="M32" s="1939"/>
      <c r="N32" s="1941"/>
      <c r="O32" s="1944"/>
    </row>
    <row r="33" spans="1:15" s="1936" customFormat="1" ht="12" customHeight="1" thickBot="1">
      <c r="A33" s="4130"/>
      <c r="B33" s="1953"/>
      <c r="C33" s="1954"/>
      <c r="D33" s="1954"/>
      <c r="E33" s="1954"/>
      <c r="F33" s="1954"/>
      <c r="G33" s="1954"/>
      <c r="H33" s="1954"/>
      <c r="I33" s="1954"/>
      <c r="J33" s="1954"/>
      <c r="K33" s="1954"/>
      <c r="L33" s="1954"/>
      <c r="M33" s="1954"/>
      <c r="N33" s="1955"/>
      <c r="O33" s="1956"/>
    </row>
    <row r="34" spans="1:15" s="1936" customFormat="1" ht="12" customHeight="1" thickTop="1">
      <c r="A34" s="4130"/>
      <c r="B34" s="1957" t="s">
        <v>636</v>
      </c>
      <c r="C34" s="1958"/>
      <c r="D34" s="1959"/>
      <c r="E34" s="1958"/>
      <c r="F34" s="1960" t="s">
        <v>3080</v>
      </c>
      <c r="G34" s="1958"/>
      <c r="H34" s="1960" t="s">
        <v>3081</v>
      </c>
      <c r="I34" s="1958"/>
      <c r="J34" s="1960" t="s">
        <v>3082</v>
      </c>
      <c r="K34" s="1958"/>
      <c r="L34" s="1961" t="s">
        <v>3083</v>
      </c>
      <c r="M34" s="1958"/>
      <c r="N34" s="1960" t="s">
        <v>636</v>
      </c>
      <c r="O34" s="1956"/>
    </row>
    <row r="35" spans="1:15" s="1936" customFormat="1" ht="12" customHeight="1">
      <c r="A35" s="4130"/>
      <c r="B35" s="1957" t="s">
        <v>639</v>
      </c>
      <c r="C35" s="1958"/>
      <c r="D35" s="1960" t="s">
        <v>3084</v>
      </c>
      <c r="E35" s="1958"/>
      <c r="F35" s="1960" t="s">
        <v>3085</v>
      </c>
      <c r="G35" s="1958"/>
      <c r="H35" s="1960" t="s">
        <v>3086</v>
      </c>
      <c r="I35" s="1958"/>
      <c r="J35" s="1960" t="s">
        <v>3087</v>
      </c>
      <c r="K35" s="1958"/>
      <c r="L35" s="1962" t="s">
        <v>3088</v>
      </c>
      <c r="M35" s="1958"/>
      <c r="N35" s="1960" t="s">
        <v>639</v>
      </c>
      <c r="O35" s="1956"/>
    </row>
    <row r="36" spans="1:15" s="1936" customFormat="1" ht="12" customHeight="1">
      <c r="A36" s="4130"/>
      <c r="B36" s="1963"/>
      <c r="C36" s="1958"/>
      <c r="D36" s="1959"/>
      <c r="E36" s="1958"/>
      <c r="F36" s="1960" t="s">
        <v>3089</v>
      </c>
      <c r="G36" s="1958"/>
      <c r="H36" s="1960" t="s">
        <v>3090</v>
      </c>
      <c r="I36" s="1958"/>
      <c r="J36" s="1960" t="s">
        <v>3090</v>
      </c>
      <c r="K36" s="1958"/>
      <c r="L36" s="1962" t="s">
        <v>3085</v>
      </c>
      <c r="M36" s="1958"/>
      <c r="N36" s="1959"/>
      <c r="O36" s="1956"/>
    </row>
    <row r="37" spans="1:15" s="1936" customFormat="1" ht="12" customHeight="1">
      <c r="A37" s="4130"/>
      <c r="B37" s="1964"/>
      <c r="C37" s="1965"/>
      <c r="D37" s="1966" t="s">
        <v>648</v>
      </c>
      <c r="E37" s="1965"/>
      <c r="F37" s="1966" t="s">
        <v>649</v>
      </c>
      <c r="G37" s="1965"/>
      <c r="H37" s="1966" t="s">
        <v>650</v>
      </c>
      <c r="I37" s="1965"/>
      <c r="J37" s="1966" t="s">
        <v>651</v>
      </c>
      <c r="K37" s="1965"/>
      <c r="L37" s="1967" t="s">
        <v>652</v>
      </c>
      <c r="M37" s="1965"/>
      <c r="N37" s="1968"/>
      <c r="O37" s="1956"/>
    </row>
    <row r="38" spans="1:15" s="1936" customFormat="1" ht="12" customHeight="1">
      <c r="A38" s="4130"/>
      <c r="B38" s="1969" t="s">
        <v>22</v>
      </c>
      <c r="C38" s="1965"/>
      <c r="D38" s="1966" t="s">
        <v>21</v>
      </c>
      <c r="E38" s="1970"/>
      <c r="F38" s="1971">
        <v>20396</v>
      </c>
      <c r="G38" s="1970"/>
      <c r="H38" s="1972">
        <v>60.589625416748383</v>
      </c>
      <c r="I38" s="1970"/>
      <c r="J38" s="1972">
        <v>58.593519828274282</v>
      </c>
      <c r="K38" s="1970"/>
      <c r="L38" s="1973">
        <v>622.1000000000023</v>
      </c>
      <c r="M38" s="1965"/>
      <c r="N38" s="1966" t="s">
        <v>22</v>
      </c>
      <c r="O38" s="1956"/>
    </row>
    <row r="39" spans="1:15" s="1936" customFormat="1" ht="12" customHeight="1">
      <c r="A39" s="4130"/>
      <c r="B39" s="1969" t="s">
        <v>25</v>
      </c>
      <c r="C39" s="1965"/>
      <c r="D39" s="1966" t="s">
        <v>24</v>
      </c>
      <c r="E39" s="1970"/>
      <c r="F39" s="1971">
        <v>6763</v>
      </c>
      <c r="G39" s="1970"/>
      <c r="H39" s="1972">
        <v>11.577764636309876</v>
      </c>
      <c r="I39" s="1970"/>
      <c r="J39" s="1972">
        <v>46.028096267547021</v>
      </c>
      <c r="K39" s="1970"/>
      <c r="L39" s="1973">
        <v>877.70000000000107</v>
      </c>
      <c r="M39" s="1965"/>
      <c r="N39" s="1966" t="s">
        <v>25</v>
      </c>
      <c r="O39" s="1956"/>
    </row>
    <row r="40" spans="1:15" s="1936" customFormat="1" ht="12" customHeight="1">
      <c r="A40" s="4130"/>
      <c r="B40" s="1969" t="s">
        <v>28</v>
      </c>
      <c r="C40" s="1965"/>
      <c r="D40" s="1966" t="s">
        <v>27</v>
      </c>
      <c r="E40" s="1970"/>
      <c r="F40" s="1971">
        <v>1602</v>
      </c>
      <c r="G40" s="1970"/>
      <c r="H40" s="1972">
        <v>2.3520599250936329</v>
      </c>
      <c r="I40" s="1970"/>
      <c r="J40" s="1972">
        <v>28.819572414120476</v>
      </c>
      <c r="K40" s="1970"/>
      <c r="L40" s="1973">
        <v>198.7999999999999</v>
      </c>
      <c r="M40" s="1965"/>
      <c r="N40" s="1966" t="s">
        <v>28</v>
      </c>
      <c r="O40" s="1956"/>
    </row>
    <row r="41" spans="1:15" s="1936" customFormat="1" ht="12" customHeight="1">
      <c r="A41" s="4130"/>
      <c r="B41" s="1969" t="s">
        <v>657</v>
      </c>
      <c r="C41" s="1965"/>
      <c r="D41" s="1966" t="s">
        <v>3091</v>
      </c>
      <c r="E41" s="1970"/>
      <c r="F41" s="1971">
        <v>1518</v>
      </c>
      <c r="G41" s="1970"/>
      <c r="H41" s="1972">
        <v>0.344532279314888</v>
      </c>
      <c r="I41" s="1970"/>
      <c r="J41" s="1972">
        <v>26.778135953677115</v>
      </c>
      <c r="K41" s="1970"/>
      <c r="L41" s="1973">
        <v>399.19999999999993</v>
      </c>
      <c r="M41" s="1965"/>
      <c r="N41" s="1966" t="s">
        <v>657</v>
      </c>
      <c r="O41" s="1956"/>
    </row>
    <row r="42" spans="1:15" s="1936" customFormat="1" ht="12" customHeight="1">
      <c r="A42" s="4130"/>
      <c r="B42" s="1969" t="s">
        <v>31</v>
      </c>
      <c r="C42" s="1965"/>
      <c r="D42" s="1966" t="s">
        <v>3092</v>
      </c>
      <c r="E42" s="1970"/>
      <c r="F42" s="1971">
        <v>9647</v>
      </c>
      <c r="G42" s="1970"/>
      <c r="H42" s="1972" t="s">
        <v>3093</v>
      </c>
      <c r="I42" s="1970"/>
      <c r="J42" s="1966" t="s">
        <v>3093</v>
      </c>
      <c r="K42" s="1970"/>
      <c r="L42" s="1973"/>
      <c r="M42" s="1965"/>
      <c r="N42" s="1966" t="s">
        <v>31</v>
      </c>
      <c r="O42" s="1956"/>
    </row>
    <row r="43" spans="1:15" s="1936" customFormat="1" ht="12" customHeight="1">
      <c r="A43" s="4130"/>
      <c r="B43" s="1969" t="s">
        <v>658</v>
      </c>
      <c r="C43" s="1965"/>
      <c r="D43" s="1966" t="s">
        <v>2713</v>
      </c>
      <c r="E43" s="1970"/>
      <c r="F43" s="3487">
        <f>SUM(F38:F42)</f>
        <v>39926</v>
      </c>
      <c r="G43" s="1970"/>
      <c r="H43" s="1974">
        <v>43.541397668351003</v>
      </c>
      <c r="I43" s="1970"/>
      <c r="J43" s="1975">
        <v>52.619332367076062</v>
      </c>
      <c r="K43" s="1970"/>
      <c r="L43" s="3488">
        <f>SUM(L38:L42)</f>
        <v>2097.8000000000034</v>
      </c>
      <c r="M43" s="1965"/>
      <c r="N43" s="1966" t="s">
        <v>658</v>
      </c>
      <c r="O43" s="1956"/>
    </row>
    <row r="44" spans="1:15" s="1936" customFormat="1" ht="12" customHeight="1">
      <c r="A44" s="4130"/>
      <c r="B44" s="1969" t="s">
        <v>170</v>
      </c>
      <c r="C44" s="1965"/>
      <c r="D44" s="1966" t="s">
        <v>3094</v>
      </c>
      <c r="E44" s="1970"/>
      <c r="F44" s="1971">
        <v>11699</v>
      </c>
      <c r="G44" s="1970"/>
      <c r="H44" s="1972" t="s">
        <v>3093</v>
      </c>
      <c r="I44" s="1970"/>
      <c r="J44" s="1966" t="s">
        <v>3093</v>
      </c>
      <c r="K44" s="1970"/>
      <c r="L44" s="1973"/>
      <c r="M44" s="1965"/>
      <c r="N44" s="1966" t="s">
        <v>170</v>
      </c>
      <c r="O44" s="1956"/>
    </row>
    <row r="45" spans="1:15" s="1936" customFormat="1" ht="12" customHeight="1">
      <c r="A45" s="4130"/>
      <c r="B45" s="1957" t="s">
        <v>171</v>
      </c>
      <c r="C45" s="1958"/>
      <c r="D45" s="1960" t="s">
        <v>3095</v>
      </c>
      <c r="E45" s="1976"/>
      <c r="F45" s="1977">
        <v>0</v>
      </c>
      <c r="G45" s="1976"/>
      <c r="H45" s="1978"/>
      <c r="I45" s="1976"/>
      <c r="J45" s="1960"/>
      <c r="K45" s="1976"/>
      <c r="L45" s="1962"/>
      <c r="M45" s="1958"/>
      <c r="N45" s="1960" t="s">
        <v>171</v>
      </c>
      <c r="O45" s="1956"/>
    </row>
    <row r="46" spans="1:15" s="1936" customFormat="1" ht="12" customHeight="1">
      <c r="A46" s="4130"/>
      <c r="B46" s="1979"/>
      <c r="C46" s="1980"/>
      <c r="D46" s="1980"/>
      <c r="E46" s="1980"/>
      <c r="F46" s="1980"/>
      <c r="G46" s="1980"/>
      <c r="H46" s="1980"/>
      <c r="I46" s="1980"/>
      <c r="J46" s="1980"/>
      <c r="K46" s="1980"/>
      <c r="L46" s="1980"/>
      <c r="M46" s="1980"/>
      <c r="N46" s="1981"/>
      <c r="O46" s="1956"/>
    </row>
    <row r="47" spans="1:15" s="1936" customFormat="1" ht="12" customHeight="1">
      <c r="A47" s="4130"/>
      <c r="B47" s="1982" t="s">
        <v>3096</v>
      </c>
      <c r="C47" s="1939"/>
      <c r="D47" s="1939"/>
      <c r="E47" s="1939"/>
      <c r="F47" s="1939"/>
      <c r="G47" s="1939"/>
      <c r="H47" s="1939"/>
      <c r="I47" s="1939"/>
      <c r="J47" s="1939"/>
      <c r="K47" s="1939"/>
      <c r="L47" s="1939"/>
      <c r="M47" s="1939"/>
      <c r="N47" s="1941"/>
      <c r="O47" s="1956"/>
    </row>
    <row r="48" spans="1:15" s="1936" customFormat="1" ht="12" customHeight="1">
      <c r="A48" s="4130"/>
      <c r="B48" s="1937"/>
      <c r="C48" s="1938"/>
      <c r="D48" s="1938"/>
      <c r="E48" s="1938"/>
      <c r="F48" s="1938"/>
      <c r="G48" s="1938"/>
      <c r="H48" s="1938"/>
      <c r="I48" s="1938"/>
      <c r="J48" s="1938"/>
      <c r="K48" s="1938"/>
      <c r="L48" s="1938"/>
      <c r="M48" s="1938"/>
      <c r="N48" s="1983"/>
      <c r="O48" s="1956"/>
    </row>
    <row r="49" spans="1:15" s="1936" customFormat="1" ht="12" customHeight="1">
      <c r="A49" s="4130"/>
      <c r="B49" s="1937"/>
      <c r="C49" s="1938"/>
      <c r="D49" s="1938"/>
      <c r="E49" s="1938"/>
      <c r="F49" s="1938"/>
      <c r="G49" s="1938"/>
      <c r="H49" s="1938"/>
      <c r="I49" s="1938"/>
      <c r="J49" s="1938"/>
      <c r="K49" s="1938"/>
      <c r="L49" s="1938"/>
      <c r="M49" s="1938"/>
      <c r="N49" s="1983"/>
      <c r="O49" s="1956"/>
    </row>
    <row r="50" spans="1:15" s="1936" customFormat="1" ht="12" customHeight="1">
      <c r="A50" s="4130"/>
      <c r="B50" s="1937"/>
      <c r="C50" s="1938"/>
      <c r="D50" s="1938"/>
      <c r="E50" s="1938"/>
      <c r="F50" s="1938"/>
      <c r="G50" s="1938"/>
      <c r="H50" s="1938"/>
      <c r="I50" s="1938"/>
      <c r="J50" s="1938"/>
      <c r="K50" s="1938"/>
      <c r="L50" s="1938"/>
      <c r="M50" s="1938"/>
      <c r="N50" s="1983"/>
      <c r="O50" s="1956"/>
    </row>
    <row r="51" spans="1:15" s="1936" customFormat="1" ht="12" customHeight="1">
      <c r="A51" s="4130"/>
      <c r="B51" s="1937"/>
      <c r="C51" s="1938"/>
      <c r="D51" s="1938"/>
      <c r="E51" s="1938"/>
      <c r="F51" s="1938"/>
      <c r="G51" s="1938"/>
      <c r="H51" s="1938"/>
      <c r="I51" s="1938"/>
      <c r="J51" s="1938"/>
      <c r="K51" s="1938"/>
      <c r="L51" s="1938"/>
      <c r="M51" s="1938"/>
      <c r="N51" s="1983"/>
      <c r="O51" s="1956"/>
    </row>
    <row r="52" spans="1:15" s="1936" customFormat="1" ht="12" customHeight="1">
      <c r="A52" s="4130"/>
      <c r="B52" s="1937"/>
      <c r="C52" s="1938"/>
      <c r="D52" s="1938"/>
      <c r="E52" s="1938"/>
      <c r="F52" s="1938"/>
      <c r="G52" s="1938"/>
      <c r="H52" s="1938"/>
      <c r="I52" s="1938"/>
      <c r="J52" s="1938"/>
      <c r="K52" s="1938"/>
      <c r="L52" s="1938"/>
      <c r="M52" s="1938"/>
      <c r="N52" s="1983"/>
      <c r="O52" s="1956"/>
    </row>
    <row r="53" spans="1:15" s="1936" customFormat="1" ht="12" customHeight="1">
      <c r="A53" s="4130"/>
      <c r="B53" s="1937"/>
      <c r="C53" s="1938"/>
      <c r="D53" s="1938"/>
      <c r="E53" s="1938"/>
      <c r="F53" s="1938"/>
      <c r="G53" s="1938"/>
      <c r="H53" s="1938"/>
      <c r="I53" s="1938"/>
      <c r="J53" s="1938"/>
      <c r="K53" s="1938"/>
      <c r="L53" s="1938"/>
      <c r="M53" s="1938"/>
      <c r="N53" s="1983"/>
      <c r="O53" s="1956"/>
    </row>
    <row r="54" spans="1:15" s="1936" customFormat="1" ht="12" customHeight="1">
      <c r="A54" s="4130"/>
      <c r="B54" s="1937"/>
      <c r="C54" s="1938"/>
      <c r="D54" s="1938"/>
      <c r="E54" s="1938"/>
      <c r="F54" s="1938"/>
      <c r="G54" s="1938"/>
      <c r="H54" s="1938"/>
      <c r="I54" s="1938"/>
      <c r="J54" s="1938"/>
      <c r="K54" s="1938"/>
      <c r="L54" s="1938"/>
      <c r="M54" s="1938"/>
      <c r="N54" s="1983"/>
      <c r="O54" s="1956"/>
    </row>
    <row r="55" spans="1:15" s="1936" customFormat="1" ht="12" customHeight="1">
      <c r="A55" s="4130"/>
      <c r="B55" s="1937"/>
      <c r="C55" s="1938"/>
      <c r="D55" s="1938"/>
      <c r="E55" s="1938"/>
      <c r="F55" s="1938"/>
      <c r="G55" s="1938"/>
      <c r="H55" s="1938"/>
      <c r="I55" s="1938"/>
      <c r="J55" s="1938"/>
      <c r="K55" s="1938"/>
      <c r="L55" s="1938"/>
      <c r="M55" s="1938"/>
      <c r="N55" s="1983"/>
      <c r="O55" s="4131">
        <v>85</v>
      </c>
    </row>
    <row r="56" spans="1:15" s="1936" customFormat="1" ht="12" customHeight="1">
      <c r="A56" s="4130"/>
      <c r="B56" s="1937"/>
      <c r="C56" s="1938"/>
      <c r="D56" s="1938"/>
      <c r="E56" s="1938"/>
      <c r="F56" s="1938"/>
      <c r="G56" s="1938"/>
      <c r="H56" s="1938"/>
      <c r="I56" s="1938"/>
      <c r="J56" s="1938"/>
      <c r="K56" s="1938"/>
      <c r="L56" s="1938"/>
      <c r="M56" s="1938"/>
      <c r="N56" s="1983"/>
      <c r="O56" s="4131"/>
    </row>
    <row r="57" spans="1:15" s="1936" customFormat="1" ht="12" customHeight="1">
      <c r="A57" s="4130"/>
      <c r="B57" s="1947"/>
      <c r="C57" s="1948"/>
      <c r="D57" s="1948"/>
      <c r="E57" s="1948"/>
      <c r="F57" s="1948"/>
      <c r="G57" s="1948"/>
      <c r="H57" s="1948"/>
      <c r="I57" s="1948"/>
      <c r="J57" s="1948"/>
      <c r="K57" s="1948"/>
      <c r="L57" s="1948"/>
      <c r="M57" s="1948"/>
      <c r="N57" s="1984"/>
      <c r="O57" s="4131"/>
    </row>
    <row r="58" spans="1:15" ht="11.25" customHeight="1"/>
  </sheetData>
  <mergeCells count="4">
    <mergeCell ref="A1:A19"/>
    <mergeCell ref="O1:O21"/>
    <mergeCell ref="A33:A57"/>
    <mergeCell ref="O55:O57"/>
  </mergeCells>
  <printOptions horizontalCentered="1" verticalCentered="1"/>
  <pageMargins left="1" right="1" top="0.5" bottom="0.5" header="0" footer="0"/>
  <pageSetup scale="47" fitToHeight="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Zeros="0" view="pageBreakPreview" zoomScaleNormal="120" zoomScaleSheetLayoutView="100" workbookViewId="0"/>
  </sheetViews>
  <sheetFormatPr defaultColWidth="0" defaultRowHeight="11.25" zeroHeight="1"/>
  <cols>
    <col min="1" max="1" width="3.33203125" style="2749" customWidth="1"/>
    <col min="2" max="2" width="5" style="610" customWidth="1"/>
    <col min="3" max="3" width="26.83203125" style="610" customWidth="1"/>
    <col min="4" max="4" width="15.5" style="610" customWidth="1"/>
    <col min="5" max="5" width="13.33203125" style="610" customWidth="1"/>
    <col min="6" max="7" width="13.6640625" style="610" customWidth="1"/>
    <col min="8" max="8" width="11.6640625" style="610" customWidth="1"/>
    <col min="9" max="9" width="12.1640625" style="610" customWidth="1"/>
    <col min="10" max="10" width="12" style="610" customWidth="1"/>
    <col min="11" max="11" width="14" style="610" customWidth="1"/>
    <col min="12" max="12" width="14.6640625" style="610" customWidth="1"/>
    <col min="13" max="13" width="10.33203125" style="610" customWidth="1"/>
    <col min="14" max="14" width="5.33203125" style="610" customWidth="1"/>
    <col min="15" max="15" width="3.33203125" style="2749" customWidth="1"/>
    <col min="16" max="18" width="9.33203125" style="610" customWidth="1"/>
    <col min="19" max="16384" width="0" style="610" hidden="1"/>
  </cols>
  <sheetData>
    <row r="1" spans="2:15" ht="12" customHeight="1">
      <c r="B1" s="1495" t="s">
        <v>3097</v>
      </c>
      <c r="C1" s="2658"/>
      <c r="D1" s="2658"/>
      <c r="E1" s="2658"/>
      <c r="F1" s="2658"/>
      <c r="G1" s="2658"/>
      <c r="H1" s="2658"/>
      <c r="I1" s="2658"/>
      <c r="J1" s="2658"/>
      <c r="K1" s="2658"/>
      <c r="L1" s="2658"/>
      <c r="M1" s="2658"/>
      <c r="N1" s="2659"/>
      <c r="O1" s="4132">
        <v>86</v>
      </c>
    </row>
    <row r="2" spans="2:15" ht="12" customHeight="1">
      <c r="B2" s="109"/>
      <c r="C2" s="114"/>
      <c r="D2" s="114"/>
      <c r="E2" s="114"/>
      <c r="F2" s="114"/>
      <c r="G2" s="114"/>
      <c r="H2" s="114"/>
      <c r="I2" s="114"/>
      <c r="J2" s="114"/>
      <c r="K2" s="114"/>
      <c r="L2" s="114"/>
      <c r="M2" s="114"/>
      <c r="N2" s="115"/>
      <c r="O2" s="4132"/>
    </row>
    <row r="3" spans="2:15" ht="12" customHeight="1">
      <c r="B3" s="113" t="s">
        <v>384</v>
      </c>
      <c r="C3" s="114" t="s">
        <v>3098</v>
      </c>
      <c r="D3" s="114"/>
      <c r="E3" s="114"/>
      <c r="F3" s="114"/>
      <c r="G3" s="114"/>
      <c r="H3" s="114"/>
      <c r="I3" s="114"/>
      <c r="J3" s="114"/>
      <c r="K3" s="114"/>
      <c r="L3" s="114"/>
      <c r="M3" s="114"/>
      <c r="N3" s="115"/>
    </row>
    <row r="4" spans="2:15" ht="12" customHeight="1">
      <c r="B4" s="113" t="s">
        <v>385</v>
      </c>
      <c r="C4" s="114" t="s">
        <v>3099</v>
      </c>
      <c r="D4" s="114"/>
      <c r="E4" s="114"/>
      <c r="F4" s="114"/>
      <c r="G4" s="114"/>
      <c r="H4" s="114"/>
      <c r="I4" s="114"/>
      <c r="J4" s="114"/>
      <c r="K4" s="114"/>
      <c r="L4" s="114"/>
      <c r="M4" s="114"/>
      <c r="N4" s="115"/>
    </row>
    <row r="5" spans="2:15" ht="12" customHeight="1">
      <c r="B5" s="113" t="s">
        <v>386</v>
      </c>
      <c r="C5" s="114" t="s">
        <v>3100</v>
      </c>
      <c r="D5" s="114"/>
      <c r="E5" s="114"/>
      <c r="F5" s="114"/>
      <c r="G5" s="114"/>
      <c r="H5" s="114"/>
      <c r="I5" s="114"/>
      <c r="J5" s="114"/>
      <c r="K5" s="114"/>
      <c r="L5" s="114"/>
      <c r="M5" s="114"/>
      <c r="N5" s="115"/>
    </row>
    <row r="6" spans="2:15" ht="12" customHeight="1">
      <c r="B6" s="109"/>
      <c r="C6" s="114" t="s">
        <v>3101</v>
      </c>
      <c r="D6" s="114"/>
      <c r="E6" s="114"/>
      <c r="F6" s="114"/>
      <c r="G6" s="114"/>
      <c r="H6" s="114"/>
      <c r="I6" s="114"/>
      <c r="J6" s="114"/>
      <c r="K6" s="114"/>
      <c r="L6" s="114"/>
      <c r="M6" s="114"/>
      <c r="N6" s="115"/>
    </row>
    <row r="7" spans="2:15" ht="12" customHeight="1">
      <c r="B7" s="113" t="s">
        <v>387</v>
      </c>
      <c r="C7" s="114" t="s">
        <v>3102</v>
      </c>
      <c r="D7" s="114"/>
      <c r="E7" s="114"/>
      <c r="F7" s="114"/>
      <c r="G7" s="114"/>
      <c r="H7" s="114"/>
      <c r="I7" s="114"/>
      <c r="J7" s="114"/>
      <c r="K7" s="114"/>
      <c r="L7" s="114"/>
      <c r="M7" s="114"/>
      <c r="N7" s="115"/>
    </row>
    <row r="8" spans="2:15" ht="12" customHeight="1">
      <c r="B8" s="109"/>
      <c r="C8" s="114" t="s">
        <v>3103</v>
      </c>
      <c r="D8" s="114"/>
      <c r="E8" s="114"/>
      <c r="F8" s="114"/>
      <c r="G8" s="114"/>
      <c r="H8" s="114"/>
      <c r="I8" s="114"/>
      <c r="J8" s="114"/>
      <c r="K8" s="114"/>
      <c r="L8" s="114"/>
      <c r="M8" s="114"/>
      <c r="N8" s="115"/>
    </row>
    <row r="9" spans="2:15" ht="12" customHeight="1">
      <c r="B9" s="109"/>
      <c r="C9" s="114" t="s">
        <v>3104</v>
      </c>
      <c r="D9" s="114"/>
      <c r="E9" s="114"/>
      <c r="F9" s="114"/>
      <c r="G9" s="114"/>
      <c r="H9" s="114"/>
      <c r="I9" s="114"/>
      <c r="J9" s="114"/>
      <c r="K9" s="114"/>
      <c r="L9" s="114"/>
      <c r="M9" s="114"/>
      <c r="N9" s="115"/>
    </row>
    <row r="10" spans="2:15" ht="12" customHeight="1">
      <c r="B10" s="618"/>
      <c r="C10" s="116"/>
      <c r="D10" s="116"/>
      <c r="E10" s="116"/>
      <c r="F10" s="116"/>
      <c r="G10" s="116"/>
      <c r="H10" s="116"/>
      <c r="I10" s="116"/>
      <c r="J10" s="116"/>
      <c r="K10" s="116"/>
      <c r="L10" s="116"/>
      <c r="M10" s="116"/>
      <c r="N10" s="117"/>
    </row>
    <row r="11" spans="2:15" ht="12" customHeight="1">
      <c r="B11" s="615"/>
      <c r="C11" s="615"/>
      <c r="D11" s="1985" t="s">
        <v>3105</v>
      </c>
      <c r="E11" s="1985"/>
      <c r="F11" s="1985"/>
      <c r="G11" s="1985"/>
      <c r="H11" s="1985"/>
      <c r="I11" s="1985"/>
      <c r="J11" s="1985"/>
      <c r="K11" s="615"/>
      <c r="L11" s="615"/>
      <c r="M11" s="1500" t="s">
        <v>3106</v>
      </c>
      <c r="N11" s="615"/>
    </row>
    <row r="12" spans="2:15" ht="12" customHeight="1">
      <c r="B12" s="780"/>
      <c r="C12" s="780"/>
      <c r="D12" s="119"/>
      <c r="E12" s="119"/>
      <c r="F12" s="119"/>
      <c r="G12" s="119"/>
      <c r="H12" s="119"/>
      <c r="I12" s="119"/>
      <c r="J12" s="119"/>
      <c r="K12" s="780"/>
      <c r="L12" s="780"/>
      <c r="M12" s="780" t="s">
        <v>3107</v>
      </c>
      <c r="N12" s="780"/>
    </row>
    <row r="13" spans="2:15" ht="12" customHeight="1">
      <c r="B13" s="780"/>
      <c r="C13" s="780"/>
      <c r="D13" s="1986" t="s">
        <v>3108</v>
      </c>
      <c r="E13" s="1987"/>
      <c r="F13" s="1987"/>
      <c r="G13" s="1988"/>
      <c r="H13" s="1986" t="s">
        <v>3109</v>
      </c>
      <c r="I13" s="1987"/>
      <c r="J13" s="1988"/>
      <c r="K13" s="780"/>
      <c r="L13" s="780" t="s">
        <v>3110</v>
      </c>
      <c r="M13" s="780" t="s">
        <v>3111</v>
      </c>
      <c r="N13" s="780"/>
    </row>
    <row r="14" spans="2:15" ht="12" customHeight="1">
      <c r="B14" s="780" t="s">
        <v>636</v>
      </c>
      <c r="C14" s="780" t="s">
        <v>3084</v>
      </c>
      <c r="D14" s="1986" t="s">
        <v>3112</v>
      </c>
      <c r="E14" s="1988"/>
      <c r="F14" s="1500" t="s">
        <v>3113</v>
      </c>
      <c r="G14" s="1500" t="s">
        <v>1664</v>
      </c>
      <c r="H14" s="1986" t="s">
        <v>3112</v>
      </c>
      <c r="I14" s="1988"/>
      <c r="J14" s="1500" t="s">
        <v>1664</v>
      </c>
      <c r="K14" s="780"/>
      <c r="L14" s="780" t="s">
        <v>3111</v>
      </c>
      <c r="M14" s="780" t="s">
        <v>3114</v>
      </c>
      <c r="N14" s="780" t="s">
        <v>636</v>
      </c>
    </row>
    <row r="15" spans="2:15" ht="12" customHeight="1">
      <c r="B15" s="780" t="s">
        <v>639</v>
      </c>
      <c r="C15" s="780"/>
      <c r="D15" s="1500" t="s">
        <v>3115</v>
      </c>
      <c r="E15" s="1500" t="s">
        <v>3116</v>
      </c>
      <c r="F15" s="780"/>
      <c r="G15" s="780"/>
      <c r="H15" s="1500" t="s">
        <v>3115</v>
      </c>
      <c r="I15" s="1500" t="s">
        <v>3116</v>
      </c>
      <c r="J15" s="780"/>
      <c r="K15" s="780" t="s">
        <v>1914</v>
      </c>
      <c r="L15" s="780" t="s">
        <v>3117</v>
      </c>
      <c r="M15" s="780" t="s">
        <v>3118</v>
      </c>
      <c r="N15" s="780" t="s">
        <v>639</v>
      </c>
    </row>
    <row r="16" spans="2:15" ht="12" customHeight="1" thickBot="1">
      <c r="B16" s="784"/>
      <c r="C16" s="784" t="s">
        <v>648</v>
      </c>
      <c r="D16" s="784" t="s">
        <v>649</v>
      </c>
      <c r="E16" s="784" t="s">
        <v>650</v>
      </c>
      <c r="F16" s="784" t="s">
        <v>651</v>
      </c>
      <c r="G16" s="784" t="s">
        <v>652</v>
      </c>
      <c r="H16" s="784" t="s">
        <v>653</v>
      </c>
      <c r="I16" s="784" t="s">
        <v>1083</v>
      </c>
      <c r="J16" s="784" t="s">
        <v>1084</v>
      </c>
      <c r="K16" s="784" t="s">
        <v>1358</v>
      </c>
      <c r="L16" s="784" t="s">
        <v>1359</v>
      </c>
      <c r="M16" s="780" t="s">
        <v>1360</v>
      </c>
      <c r="N16" s="784"/>
    </row>
    <row r="17" spans="2:15" ht="12" customHeight="1">
      <c r="B17" s="1501">
        <v>1</v>
      </c>
      <c r="C17" s="612" t="s">
        <v>21</v>
      </c>
      <c r="D17" s="3489">
        <v>2156998</v>
      </c>
      <c r="E17" s="3490"/>
      <c r="F17" s="3491">
        <v>120947</v>
      </c>
      <c r="G17" s="3490"/>
      <c r="H17" s="3490"/>
      <c r="I17" s="3490"/>
      <c r="J17" s="3490"/>
      <c r="K17" s="3490">
        <f>SUM(D17:J17)</f>
        <v>2277945</v>
      </c>
      <c r="L17" s="3492">
        <v>4452753</v>
      </c>
      <c r="M17" s="1989"/>
      <c r="N17" s="1504">
        <v>1</v>
      </c>
    </row>
    <row r="18" spans="2:15" ht="12" customHeight="1">
      <c r="B18" s="1501">
        <v>2</v>
      </c>
      <c r="C18" s="612" t="s">
        <v>24</v>
      </c>
      <c r="D18" s="3493">
        <v>597559</v>
      </c>
      <c r="E18" s="1994"/>
      <c r="F18" s="3494">
        <v>441</v>
      </c>
      <c r="G18" s="1994"/>
      <c r="H18" s="1994"/>
      <c r="I18" s="1994"/>
      <c r="J18" s="1994"/>
      <c r="K18" s="1994">
        <f>SUM(D18:J18)</f>
        <v>598000</v>
      </c>
      <c r="L18" s="3495">
        <v>741391</v>
      </c>
      <c r="M18" s="1990"/>
      <c r="N18" s="1504">
        <v>2</v>
      </c>
    </row>
    <row r="19" spans="2:15" ht="12" customHeight="1">
      <c r="B19" s="1501">
        <v>3</v>
      </c>
      <c r="C19" s="612" t="s">
        <v>27</v>
      </c>
      <c r="D19" s="3493">
        <v>275232</v>
      </c>
      <c r="E19" s="1994"/>
      <c r="F19" s="3494">
        <v>0</v>
      </c>
      <c r="G19" s="1994"/>
      <c r="H19" s="1994"/>
      <c r="I19" s="1994"/>
      <c r="J19" s="1994"/>
      <c r="K19" s="1994">
        <f>SUM(D19:J19)</f>
        <v>275232</v>
      </c>
      <c r="L19" s="3495">
        <v>286021</v>
      </c>
      <c r="M19" s="1990"/>
      <c r="N19" s="1504">
        <v>3</v>
      </c>
    </row>
    <row r="20" spans="2:15" ht="12" customHeight="1">
      <c r="B20" s="1501">
        <v>4</v>
      </c>
      <c r="C20" s="612" t="s">
        <v>3091</v>
      </c>
      <c r="D20" s="3493">
        <v>66430</v>
      </c>
      <c r="F20" s="3494">
        <v>0</v>
      </c>
      <c r="G20" s="1994"/>
      <c r="H20" s="1994"/>
      <c r="I20" s="1994"/>
      <c r="J20" s="1994"/>
      <c r="K20" s="1994">
        <f>SUM(D20:J20)</f>
        <v>66430</v>
      </c>
      <c r="L20" s="3495">
        <v>18643</v>
      </c>
      <c r="M20" s="1990"/>
      <c r="N20" s="1504">
        <v>4</v>
      </c>
    </row>
    <row r="21" spans="2:15" ht="12" customHeight="1">
      <c r="B21" s="1501">
        <v>5</v>
      </c>
      <c r="C21" s="612" t="s">
        <v>3092</v>
      </c>
      <c r="D21" s="3493">
        <v>119184</v>
      </c>
      <c r="E21" s="3496"/>
      <c r="F21" s="3497">
        <v>2350</v>
      </c>
      <c r="G21" s="3496">
        <v>3610</v>
      </c>
      <c r="H21" s="3496"/>
      <c r="I21" s="3496"/>
      <c r="J21" s="3496"/>
      <c r="K21" s="3496">
        <f>SUM(D21:J21)</f>
        <v>125144</v>
      </c>
      <c r="L21" s="3495">
        <v>1205032</v>
      </c>
      <c r="M21" s="1990"/>
      <c r="N21" s="1504">
        <v>5</v>
      </c>
    </row>
    <row r="22" spans="2:15" ht="12" customHeight="1">
      <c r="B22" s="1501">
        <v>6</v>
      </c>
      <c r="C22" s="1501" t="s">
        <v>2713</v>
      </c>
      <c r="D22" s="3498">
        <v>3215403</v>
      </c>
      <c r="E22" s="3382">
        <f t="shared" ref="E22:L22" si="0">SUM(E17:E21)</f>
        <v>0</v>
      </c>
      <c r="F22" s="3382">
        <f t="shared" si="0"/>
        <v>123738</v>
      </c>
      <c r="G22" s="3382">
        <f t="shared" si="0"/>
        <v>3610</v>
      </c>
      <c r="H22" s="3382">
        <f t="shared" si="0"/>
        <v>0</v>
      </c>
      <c r="I22" s="3382">
        <f t="shared" si="0"/>
        <v>0</v>
      </c>
      <c r="J22" s="3382">
        <f t="shared" si="0"/>
        <v>0</v>
      </c>
      <c r="K22" s="3382">
        <f t="shared" si="0"/>
        <v>3342751</v>
      </c>
      <c r="L22" s="3499">
        <f t="shared" si="0"/>
        <v>6703840</v>
      </c>
      <c r="M22" s="1991">
        <f>SUM(M17:M21)</f>
        <v>0</v>
      </c>
      <c r="N22" s="1501">
        <v>6</v>
      </c>
    </row>
    <row r="23" spans="2:15" ht="12" customHeight="1">
      <c r="B23" s="1501">
        <v>7</v>
      </c>
      <c r="C23" s="612" t="s">
        <v>3094</v>
      </c>
      <c r="D23" s="1992"/>
      <c r="E23" s="1993"/>
      <c r="F23" s="1993"/>
      <c r="G23" s="1993"/>
      <c r="H23" s="1993"/>
      <c r="I23" s="1993"/>
      <c r="J23" s="1993"/>
      <c r="K23" s="1993">
        <f>SUM(D23:J23)</f>
        <v>0</v>
      </c>
      <c r="L23" s="1994"/>
      <c r="M23" s="1995"/>
      <c r="N23" s="1501">
        <v>7</v>
      </c>
    </row>
    <row r="24" spans="2:15" ht="12" customHeight="1" thickBot="1">
      <c r="B24" s="1501">
        <v>8</v>
      </c>
      <c r="C24" s="612" t="s">
        <v>3095</v>
      </c>
      <c r="D24" s="1992"/>
      <c r="E24" s="1996"/>
      <c r="F24" s="1996"/>
      <c r="G24" s="1994"/>
      <c r="H24" s="1996"/>
      <c r="I24" s="1996"/>
      <c r="J24" s="1996"/>
      <c r="K24" s="1996">
        <f>SUM(D24:J24)</f>
        <v>0</v>
      </c>
      <c r="L24" s="1996"/>
      <c r="M24" s="1997"/>
      <c r="N24" s="1501">
        <v>8</v>
      </c>
    </row>
    <row r="25" spans="2:15" ht="12" customHeight="1" thickBot="1">
      <c r="B25" s="1501" t="s">
        <v>659</v>
      </c>
      <c r="C25" s="612" t="s">
        <v>3119</v>
      </c>
      <c r="D25" s="1998">
        <v>52.93</v>
      </c>
      <c r="E25" s="1999" t="s">
        <v>3120</v>
      </c>
      <c r="F25" s="3500"/>
      <c r="G25" s="2000">
        <v>1770.62</v>
      </c>
      <c r="H25" s="2704"/>
      <c r="I25" s="2001"/>
      <c r="J25" s="2001"/>
      <c r="K25" s="2001"/>
      <c r="L25" s="2001"/>
      <c r="M25" s="2001"/>
      <c r="N25" s="115"/>
    </row>
    <row r="26" spans="2:15" ht="12" customHeight="1">
      <c r="B26" s="109"/>
      <c r="C26" s="114"/>
      <c r="D26" s="114"/>
      <c r="E26" s="620"/>
      <c r="F26" s="620"/>
      <c r="G26" s="114"/>
      <c r="H26" s="114"/>
      <c r="I26" s="114"/>
      <c r="J26" s="114"/>
      <c r="K26" s="114"/>
      <c r="L26" s="114"/>
      <c r="M26" s="114"/>
      <c r="N26" s="115"/>
    </row>
    <row r="27" spans="2:15" ht="12" customHeight="1">
      <c r="B27" s="109"/>
      <c r="C27" s="114"/>
      <c r="D27" s="114"/>
      <c r="E27" s="114"/>
      <c r="F27" s="114"/>
      <c r="G27" s="114"/>
      <c r="H27" s="114"/>
      <c r="I27" s="114"/>
      <c r="J27" s="114"/>
      <c r="K27" s="114"/>
      <c r="L27" s="114"/>
      <c r="M27" s="114"/>
      <c r="N27" s="115"/>
    </row>
    <row r="28" spans="2:15" ht="12" customHeight="1">
      <c r="B28" s="109"/>
      <c r="C28" s="114"/>
      <c r="D28" s="114"/>
      <c r="E28" s="114"/>
      <c r="F28" s="114"/>
      <c r="G28" s="114"/>
      <c r="H28" s="114"/>
      <c r="I28" s="114"/>
      <c r="J28" s="114"/>
      <c r="K28" s="114"/>
      <c r="L28" s="114"/>
      <c r="M28" s="114"/>
      <c r="N28" s="115"/>
    </row>
    <row r="29" spans="2:15" ht="12" customHeight="1">
      <c r="B29" s="109"/>
      <c r="C29" s="2002"/>
      <c r="D29" s="114"/>
      <c r="E29" s="114"/>
      <c r="F29" s="114"/>
      <c r="G29" s="114"/>
      <c r="H29" s="114"/>
      <c r="I29" s="114"/>
      <c r="J29" s="114"/>
      <c r="K29" s="114"/>
      <c r="L29" s="114"/>
      <c r="M29" s="114"/>
      <c r="N29" s="115"/>
    </row>
    <row r="30" spans="2:15" ht="12" customHeight="1">
      <c r="B30" s="109"/>
      <c r="C30" s="114"/>
      <c r="D30" s="114"/>
      <c r="E30" s="114"/>
      <c r="F30" s="114"/>
      <c r="G30" s="114"/>
      <c r="H30" s="114"/>
      <c r="I30" s="114"/>
      <c r="J30" s="114"/>
      <c r="K30" s="114"/>
      <c r="L30" s="114"/>
      <c r="M30" s="114"/>
      <c r="N30" s="115"/>
    </row>
    <row r="31" spans="2:15" ht="12" customHeight="1">
      <c r="B31" s="109"/>
      <c r="C31" s="114"/>
      <c r="D31" s="114"/>
      <c r="E31" s="114"/>
      <c r="F31" s="114"/>
      <c r="G31" s="114"/>
      <c r="H31" s="114"/>
      <c r="I31" s="114"/>
      <c r="J31" s="114"/>
      <c r="K31" s="114"/>
      <c r="L31" s="114"/>
      <c r="M31" s="114"/>
      <c r="N31" s="115"/>
      <c r="O31" s="4133" t="s">
        <v>554</v>
      </c>
    </row>
    <row r="32" spans="2:15" ht="12" customHeight="1">
      <c r="B32" s="2003" t="s">
        <v>465</v>
      </c>
      <c r="C32" s="620"/>
      <c r="D32" s="620"/>
      <c r="E32" s="620"/>
      <c r="F32" s="620"/>
      <c r="G32" s="620"/>
      <c r="H32" s="620"/>
      <c r="I32" s="620"/>
      <c r="J32" s="620"/>
      <c r="K32" s="620"/>
      <c r="L32" s="620"/>
      <c r="M32" s="620"/>
      <c r="N32" s="777"/>
      <c r="O32" s="4133"/>
    </row>
    <row r="33" spans="1:15" ht="12" customHeight="1">
      <c r="A33" s="4025" t="s">
        <v>165</v>
      </c>
      <c r="B33" s="2522"/>
      <c r="N33" s="2524"/>
      <c r="O33" s="4133"/>
    </row>
    <row r="34" spans="1:15" ht="12" customHeight="1">
      <c r="A34" s="4025"/>
      <c r="B34" s="2522"/>
      <c r="N34" s="2524"/>
      <c r="O34" s="4133"/>
    </row>
    <row r="35" spans="1:15" ht="12" customHeight="1">
      <c r="A35" s="4025"/>
      <c r="B35" s="2522"/>
      <c r="N35" s="2524"/>
      <c r="O35" s="4133"/>
    </row>
    <row r="36" spans="1:15" ht="12" customHeight="1">
      <c r="A36" s="4025"/>
      <c r="B36" s="2522"/>
      <c r="N36" s="2524"/>
      <c r="O36" s="4133"/>
    </row>
    <row r="37" spans="1:15" ht="12" customHeight="1">
      <c r="A37" s="4025"/>
      <c r="B37" s="2522"/>
      <c r="N37" s="2524"/>
      <c r="O37" s="4133"/>
    </row>
    <row r="38" spans="1:15" ht="12" customHeight="1">
      <c r="A38" s="4025"/>
      <c r="B38" s="2522"/>
      <c r="N38" s="2524"/>
      <c r="O38" s="4133"/>
    </row>
    <row r="39" spans="1:15" ht="12" customHeight="1">
      <c r="A39" s="4025"/>
      <c r="B39" s="2522"/>
      <c r="N39" s="2524"/>
      <c r="O39" s="4133"/>
    </row>
    <row r="40" spans="1:15" ht="12" customHeight="1">
      <c r="A40" s="4025"/>
      <c r="B40" s="2522"/>
      <c r="N40" s="2524"/>
      <c r="O40" s="4133"/>
    </row>
    <row r="41" spans="1:15" ht="12" customHeight="1">
      <c r="A41" s="4025"/>
      <c r="B41" s="2522"/>
      <c r="N41" s="2524"/>
      <c r="O41" s="4133"/>
    </row>
    <row r="42" spans="1:15" ht="12" customHeight="1">
      <c r="A42" s="4025"/>
      <c r="B42" s="2522"/>
      <c r="N42" s="2524"/>
      <c r="O42" s="4133"/>
    </row>
    <row r="43" spans="1:15" ht="12" customHeight="1">
      <c r="A43" s="4025"/>
      <c r="B43" s="2522"/>
      <c r="N43" s="2524"/>
      <c r="O43" s="4133"/>
    </row>
    <row r="44" spans="1:15" ht="12" customHeight="1">
      <c r="A44" s="4025"/>
      <c r="B44" s="2522"/>
      <c r="N44" s="2524"/>
      <c r="O44" s="4133"/>
    </row>
    <row r="45" spans="1:15" ht="12" customHeight="1">
      <c r="A45" s="4025"/>
      <c r="B45" s="2522"/>
      <c r="N45" s="2524"/>
      <c r="O45" s="4133"/>
    </row>
    <row r="46" spans="1:15" ht="12" customHeight="1">
      <c r="A46" s="4025"/>
      <c r="B46" s="1741"/>
      <c r="C46" s="1742"/>
      <c r="D46" s="1742"/>
      <c r="E46" s="1742"/>
      <c r="F46" s="1742"/>
      <c r="G46" s="1742"/>
      <c r="H46" s="1742"/>
      <c r="I46" s="1742"/>
      <c r="J46" s="1742"/>
      <c r="K46" s="1742"/>
      <c r="L46" s="1742"/>
      <c r="M46" s="1742"/>
      <c r="N46" s="2734"/>
      <c r="O46" s="4133"/>
    </row>
    <row r="47" spans="1:15"/>
    <row r="48" spans="1:15">
      <c r="O48" s="610"/>
    </row>
    <row r="49" spans="15:15">
      <c r="O49" s="610"/>
    </row>
    <row r="50" spans="15:15">
      <c r="O50" s="610"/>
    </row>
    <row r="51" spans="15:15">
      <c r="O51" s="610"/>
    </row>
    <row r="52" spans="15:15"/>
    <row r="53" spans="15:15"/>
    <row r="54" spans="15:15"/>
    <row r="55" spans="15:15"/>
    <row r="56" spans="15:15"/>
    <row r="57" spans="15:15"/>
    <row r="58" spans="15:15"/>
    <row r="59" spans="15:15"/>
    <row r="60" spans="15:15"/>
  </sheetData>
  <mergeCells count="3">
    <mergeCell ref="O1:O2"/>
    <mergeCell ref="O31:O46"/>
    <mergeCell ref="A33:A46"/>
  </mergeCells>
  <printOptions horizontalCentered="1" verticalCentered="1"/>
  <pageMargins left="1" right="1" top="0.5" bottom="0.5" header="0" footer="0"/>
  <pageSetup scale="6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Zeros="0" view="pageBreakPreview" topLeftCell="A40" zoomScale="110" zoomScaleNormal="100" zoomScaleSheetLayoutView="110" workbookViewId="0">
      <selection activeCell="A40" sqref="A40"/>
    </sheetView>
  </sheetViews>
  <sheetFormatPr defaultColWidth="0" defaultRowHeight="11.25" customHeight="1" zeroHeight="1"/>
  <cols>
    <col min="1" max="1" width="3" style="108" customWidth="1"/>
    <col min="2" max="2" width="3.83203125" style="108" customWidth="1"/>
    <col min="3" max="3" width="10.5" style="108" customWidth="1"/>
    <col min="4" max="4" width="12.83203125" style="108" customWidth="1"/>
    <col min="5" max="5" width="12.5" style="108" customWidth="1"/>
    <col min="6" max="7" width="14.1640625" style="108" customWidth="1"/>
    <col min="8" max="8" width="14.83203125" style="108" customWidth="1"/>
    <col min="9" max="9" width="17" style="108" customWidth="1"/>
    <col min="10" max="10" width="50.83203125" style="108" customWidth="1"/>
    <col min="11" max="11" width="5.83203125" style="108" customWidth="1"/>
    <col min="12" max="12" width="4" style="108" customWidth="1"/>
    <col min="13" max="15" width="9.33203125" style="108" customWidth="1"/>
    <col min="16" max="16384" width="0" style="108" hidden="1"/>
  </cols>
  <sheetData>
    <row r="1" spans="1:12" ht="12" customHeight="1">
      <c r="A1" s="4076" t="s">
        <v>165</v>
      </c>
      <c r="B1" s="1495" t="s">
        <v>3121</v>
      </c>
      <c r="C1" s="1496"/>
      <c r="D1" s="1496"/>
      <c r="E1" s="1496"/>
      <c r="F1" s="1496"/>
      <c r="G1" s="1496"/>
      <c r="H1" s="1496"/>
      <c r="I1" s="1496"/>
      <c r="J1" s="1496"/>
      <c r="K1" s="1497"/>
      <c r="L1" s="4134" t="s">
        <v>554</v>
      </c>
    </row>
    <row r="2" spans="1:12" ht="12" customHeight="1">
      <c r="A2" s="4109"/>
      <c r="B2" s="609" t="s">
        <v>705</v>
      </c>
      <c r="C2" s="2004"/>
      <c r="D2" s="2004"/>
      <c r="E2" s="2004"/>
      <c r="F2" s="2004"/>
      <c r="G2" s="2004"/>
      <c r="H2" s="2004"/>
      <c r="I2" s="2004"/>
      <c r="J2" s="2004"/>
      <c r="K2" s="2005"/>
      <c r="L2" s="4135"/>
    </row>
    <row r="3" spans="1:12" ht="12" customHeight="1">
      <c r="A3" s="4109"/>
      <c r="B3" s="109"/>
      <c r="C3" s="114"/>
      <c r="D3" s="114"/>
      <c r="E3" s="114"/>
      <c r="F3" s="114"/>
      <c r="G3" s="114"/>
      <c r="H3" s="114"/>
      <c r="I3" s="114"/>
      <c r="J3" s="114"/>
      <c r="K3" s="115"/>
      <c r="L3" s="4135"/>
    </row>
    <row r="4" spans="1:12" ht="12" customHeight="1">
      <c r="A4" s="4109"/>
      <c r="B4" s="109"/>
      <c r="C4" s="114" t="s">
        <v>3122</v>
      </c>
      <c r="D4" s="114"/>
      <c r="E4" s="114"/>
      <c r="F4" s="114"/>
      <c r="G4" s="114"/>
      <c r="H4" s="114"/>
      <c r="I4" s="114"/>
      <c r="J4" s="114"/>
      <c r="K4" s="115"/>
      <c r="L4" s="4135"/>
    </row>
    <row r="5" spans="1:12" ht="12" customHeight="1">
      <c r="A5" s="4109"/>
      <c r="B5" s="109"/>
      <c r="C5" s="114" t="s">
        <v>3123</v>
      </c>
      <c r="D5" s="114"/>
      <c r="E5" s="114"/>
      <c r="F5" s="114"/>
      <c r="G5" s="114"/>
      <c r="H5" s="114"/>
      <c r="I5" s="114"/>
      <c r="J5" s="114"/>
      <c r="K5" s="115"/>
      <c r="L5" s="4135"/>
    </row>
    <row r="6" spans="1:12" ht="12" customHeight="1">
      <c r="A6" s="4109"/>
      <c r="B6" s="109"/>
      <c r="C6" s="114" t="s">
        <v>3124</v>
      </c>
      <c r="D6" s="114"/>
      <c r="E6" s="114"/>
      <c r="F6" s="114"/>
      <c r="G6" s="114"/>
      <c r="H6" s="114"/>
      <c r="I6" s="114"/>
      <c r="J6" s="114"/>
      <c r="K6" s="115"/>
      <c r="L6" s="4135"/>
    </row>
    <row r="7" spans="1:12" ht="12" customHeight="1">
      <c r="A7" s="4109"/>
      <c r="B7" s="109"/>
      <c r="C7" s="114" t="s">
        <v>3125</v>
      </c>
      <c r="D7" s="114"/>
      <c r="E7" s="114"/>
      <c r="F7" s="114"/>
      <c r="G7" s="114"/>
      <c r="H7" s="114"/>
      <c r="I7" s="114"/>
      <c r="J7" s="114"/>
      <c r="K7" s="115"/>
      <c r="L7" s="4135"/>
    </row>
    <row r="8" spans="1:12" ht="12" customHeight="1">
      <c r="A8" s="4109"/>
      <c r="B8" s="109"/>
      <c r="C8" s="114" t="s">
        <v>3126</v>
      </c>
      <c r="D8" s="114"/>
      <c r="E8" s="114"/>
      <c r="F8" s="114"/>
      <c r="G8" s="114"/>
      <c r="H8" s="114"/>
      <c r="I8" s="114"/>
      <c r="J8" s="114"/>
      <c r="K8" s="115"/>
      <c r="L8" s="4135"/>
    </row>
    <row r="9" spans="1:12" ht="12" customHeight="1">
      <c r="A9" s="4109"/>
      <c r="B9" s="109"/>
      <c r="C9" s="114" t="s">
        <v>3127</v>
      </c>
      <c r="D9" s="114"/>
      <c r="E9" s="114"/>
      <c r="F9" s="114"/>
      <c r="G9" s="114"/>
      <c r="H9" s="114"/>
      <c r="I9" s="114"/>
      <c r="J9" s="114"/>
      <c r="K9" s="115"/>
      <c r="L9" s="4135"/>
    </row>
    <row r="10" spans="1:12" ht="12" customHeight="1">
      <c r="A10" s="4109"/>
      <c r="B10" s="109"/>
      <c r="C10" s="114" t="s">
        <v>3128</v>
      </c>
      <c r="D10" s="114"/>
      <c r="E10" s="114"/>
      <c r="F10" s="114"/>
      <c r="G10" s="114"/>
      <c r="H10" s="114"/>
      <c r="I10" s="114"/>
      <c r="J10" s="114"/>
      <c r="K10" s="115"/>
      <c r="L10" s="4135"/>
    </row>
    <row r="11" spans="1:12" ht="12" customHeight="1">
      <c r="A11" s="4109"/>
      <c r="B11" s="109" t="s">
        <v>3129</v>
      </c>
      <c r="C11" s="114"/>
      <c r="D11" s="114"/>
      <c r="E11" s="114"/>
      <c r="F11" s="114"/>
      <c r="G11" s="114"/>
      <c r="H11" s="114"/>
      <c r="I11" s="114"/>
      <c r="J11" s="114"/>
      <c r="K11" s="115"/>
      <c r="L11" s="4135"/>
    </row>
    <row r="12" spans="1:12" ht="12" customHeight="1">
      <c r="A12" s="118"/>
      <c r="B12" s="109" t="s">
        <v>3130</v>
      </c>
      <c r="C12" s="114"/>
      <c r="D12" s="114"/>
      <c r="E12" s="114"/>
      <c r="F12" s="114"/>
      <c r="G12" s="114"/>
      <c r="H12" s="114"/>
      <c r="I12" s="114"/>
      <c r="J12" s="114"/>
      <c r="K12" s="115"/>
      <c r="L12" s="4135"/>
    </row>
    <row r="13" spans="1:12" ht="12" customHeight="1">
      <c r="A13" s="118"/>
      <c r="B13" s="109"/>
      <c r="C13" s="114"/>
      <c r="D13" s="114"/>
      <c r="E13" s="114"/>
      <c r="F13" s="114"/>
      <c r="G13" s="114"/>
      <c r="H13" s="114"/>
      <c r="I13" s="114"/>
      <c r="J13" s="114"/>
      <c r="K13" s="115"/>
      <c r="L13" s="4136"/>
    </row>
    <row r="14" spans="1:12" ht="12" customHeight="1">
      <c r="A14" s="118"/>
      <c r="B14" s="615"/>
      <c r="C14" s="615"/>
      <c r="D14" s="1986" t="s">
        <v>3131</v>
      </c>
      <c r="E14" s="1987"/>
      <c r="F14" s="1988"/>
      <c r="G14" s="1986" t="s">
        <v>3132</v>
      </c>
      <c r="H14" s="1987"/>
      <c r="I14" s="1988"/>
      <c r="J14" s="615"/>
      <c r="K14" s="615"/>
      <c r="L14" s="4136"/>
    </row>
    <row r="15" spans="1:12" ht="12" customHeight="1">
      <c r="A15" s="118"/>
      <c r="B15" s="780"/>
      <c r="C15" s="780"/>
      <c r="D15" s="1500"/>
      <c r="E15" s="1500"/>
      <c r="F15" s="1500" t="s">
        <v>3133</v>
      </c>
      <c r="G15" s="1500"/>
      <c r="H15" s="1500"/>
      <c r="I15" s="1500" t="s">
        <v>3133</v>
      </c>
      <c r="J15" s="780"/>
      <c r="K15" s="780"/>
      <c r="L15" s="4136"/>
    </row>
    <row r="16" spans="1:12" ht="12" customHeight="1">
      <c r="A16" s="118"/>
      <c r="B16" s="780"/>
      <c r="C16" s="780"/>
      <c r="D16" s="780"/>
      <c r="E16" s="780"/>
      <c r="F16" s="780" t="s">
        <v>3134</v>
      </c>
      <c r="G16" s="780" t="s">
        <v>3135</v>
      </c>
      <c r="H16" s="780" t="s">
        <v>3136</v>
      </c>
      <c r="I16" s="780" t="s">
        <v>3137</v>
      </c>
      <c r="J16" s="780"/>
      <c r="K16" s="780"/>
      <c r="L16" s="118"/>
    </row>
    <row r="17" spans="1:12" ht="12" customHeight="1">
      <c r="A17" s="118"/>
      <c r="B17" s="780" t="s">
        <v>636</v>
      </c>
      <c r="C17" s="780" t="s">
        <v>1339</v>
      </c>
      <c r="D17" s="780" t="s">
        <v>3138</v>
      </c>
      <c r="E17" s="780" t="s">
        <v>3136</v>
      </c>
      <c r="F17" s="780" t="s">
        <v>3139</v>
      </c>
      <c r="G17" s="780" t="s">
        <v>3140</v>
      </c>
      <c r="H17" s="780" t="s">
        <v>3141</v>
      </c>
      <c r="I17" s="780" t="s">
        <v>3142</v>
      </c>
      <c r="J17" s="780" t="s">
        <v>3143</v>
      </c>
      <c r="K17" s="780" t="s">
        <v>636</v>
      </c>
      <c r="L17" s="118"/>
    </row>
    <row r="18" spans="1:12" ht="12" customHeight="1">
      <c r="A18" s="118"/>
      <c r="B18" s="780" t="s">
        <v>639</v>
      </c>
      <c r="C18" s="780" t="s">
        <v>3144</v>
      </c>
      <c r="D18" s="780" t="s">
        <v>3145</v>
      </c>
      <c r="E18" s="780" t="s">
        <v>3146</v>
      </c>
      <c r="F18" s="780" t="s">
        <v>1488</v>
      </c>
      <c r="G18" s="780" t="s">
        <v>3147</v>
      </c>
      <c r="H18" s="780" t="s">
        <v>3140</v>
      </c>
      <c r="I18" s="780" t="s">
        <v>3148</v>
      </c>
      <c r="J18" s="780"/>
      <c r="K18" s="780" t="s">
        <v>639</v>
      </c>
      <c r="L18" s="118"/>
    </row>
    <row r="19" spans="1:12" ht="12" customHeight="1">
      <c r="A19" s="118"/>
      <c r="B19" s="617"/>
      <c r="C19" s="611" t="s">
        <v>648</v>
      </c>
      <c r="D19" s="611" t="s">
        <v>649</v>
      </c>
      <c r="E19" s="611" t="s">
        <v>650</v>
      </c>
      <c r="F19" s="611" t="s">
        <v>651</v>
      </c>
      <c r="G19" s="611" t="s">
        <v>652</v>
      </c>
      <c r="H19" s="611" t="s">
        <v>653</v>
      </c>
      <c r="I19" s="611" t="s">
        <v>1083</v>
      </c>
      <c r="J19" s="611" t="s">
        <v>1084</v>
      </c>
      <c r="K19" s="617"/>
    </row>
    <row r="20" spans="1:12" ht="12" customHeight="1">
      <c r="A20" s="118"/>
      <c r="B20" s="1501" t="s">
        <v>22</v>
      </c>
      <c r="C20" s="2006" t="s">
        <v>3149</v>
      </c>
      <c r="D20" s="2007">
        <v>60038</v>
      </c>
      <c r="E20" s="2008">
        <v>71.72</v>
      </c>
      <c r="F20" s="613">
        <v>4306</v>
      </c>
      <c r="G20" s="613">
        <v>829480</v>
      </c>
      <c r="H20" s="2008">
        <v>2.98</v>
      </c>
      <c r="I20" s="2007">
        <v>2468</v>
      </c>
      <c r="J20" s="2009" t="s">
        <v>3150</v>
      </c>
      <c r="K20" s="1501" t="s">
        <v>22</v>
      </c>
    </row>
    <row r="21" spans="1:12" ht="12" customHeight="1">
      <c r="A21" s="118"/>
      <c r="B21" s="1501" t="s">
        <v>25</v>
      </c>
      <c r="C21" s="2010" t="s">
        <v>3151</v>
      </c>
      <c r="D21" s="2007">
        <v>362550</v>
      </c>
      <c r="E21" s="2011">
        <v>54.64</v>
      </c>
      <c r="F21" s="613">
        <v>19810</v>
      </c>
      <c r="G21" s="2012"/>
      <c r="H21" s="2012"/>
      <c r="I21" s="2012"/>
      <c r="J21" s="2009" t="s">
        <v>3113</v>
      </c>
      <c r="K21" s="1501" t="s">
        <v>25</v>
      </c>
    </row>
    <row r="22" spans="1:12" ht="12" customHeight="1">
      <c r="A22" s="118"/>
      <c r="B22" s="1501" t="s">
        <v>28</v>
      </c>
      <c r="C22" s="2009"/>
      <c r="D22" s="2009"/>
      <c r="E22" s="2009"/>
      <c r="F22" s="2009"/>
      <c r="G22" s="2009"/>
      <c r="H22" s="2009"/>
      <c r="I22" s="2009"/>
      <c r="J22" s="2009"/>
      <c r="K22" s="1501" t="s">
        <v>28</v>
      </c>
    </row>
    <row r="23" spans="1:12" ht="12" customHeight="1">
      <c r="A23" s="118"/>
      <c r="B23" s="1501" t="s">
        <v>657</v>
      </c>
      <c r="C23" s="2009"/>
      <c r="D23" s="2009"/>
      <c r="E23" s="2009"/>
      <c r="F23" s="2009"/>
      <c r="G23" s="2009"/>
      <c r="H23" s="2009"/>
      <c r="I23" s="2009"/>
      <c r="J23" s="2009"/>
      <c r="K23" s="1501" t="s">
        <v>657</v>
      </c>
    </row>
    <row r="24" spans="1:12" ht="12" customHeight="1">
      <c r="A24" s="118"/>
      <c r="B24" s="1501" t="s">
        <v>31</v>
      </c>
      <c r="C24" s="2009"/>
      <c r="D24" s="2009"/>
      <c r="E24" s="2009"/>
      <c r="F24" s="2009"/>
      <c r="G24" s="2009"/>
      <c r="H24" s="2009"/>
      <c r="I24" s="2009"/>
      <c r="J24" s="2009"/>
      <c r="K24" s="1501" t="s">
        <v>31</v>
      </c>
    </row>
    <row r="25" spans="1:12" ht="12" customHeight="1">
      <c r="A25" s="118"/>
      <c r="B25" s="1501" t="s">
        <v>658</v>
      </c>
      <c r="C25" s="2009"/>
      <c r="D25" s="2009"/>
      <c r="E25" s="2009"/>
      <c r="F25" s="2009"/>
      <c r="G25" s="2009"/>
      <c r="H25" s="2009"/>
      <c r="I25" s="2009"/>
      <c r="J25" s="2009"/>
      <c r="K25" s="1501" t="s">
        <v>658</v>
      </c>
      <c r="L25" s="118"/>
    </row>
    <row r="26" spans="1:12" ht="12" customHeight="1">
      <c r="A26" s="118"/>
      <c r="B26" s="1501" t="s">
        <v>170</v>
      </c>
      <c r="C26" s="2009"/>
      <c r="D26" s="2009"/>
      <c r="E26" s="2009"/>
      <c r="F26" s="2009"/>
      <c r="G26" s="2009"/>
      <c r="H26" s="2009"/>
      <c r="I26" s="2009"/>
      <c r="J26" s="2009"/>
      <c r="K26" s="1501" t="s">
        <v>170</v>
      </c>
      <c r="L26" s="118"/>
    </row>
    <row r="27" spans="1:12" ht="12" customHeight="1">
      <c r="B27" s="1501" t="s">
        <v>171</v>
      </c>
      <c r="C27" s="2009"/>
      <c r="D27" s="2009"/>
      <c r="E27" s="2009"/>
      <c r="F27" s="2009"/>
      <c r="G27" s="2009"/>
      <c r="H27" s="2009"/>
      <c r="I27" s="2009"/>
      <c r="J27" s="2009"/>
      <c r="K27" s="1501" t="s">
        <v>171</v>
      </c>
      <c r="L27" s="118"/>
    </row>
    <row r="28" spans="1:12" ht="12" customHeight="1">
      <c r="B28" s="1501" t="s">
        <v>659</v>
      </c>
      <c r="C28" s="2009"/>
      <c r="D28" s="2009"/>
      <c r="E28" s="2009"/>
      <c r="F28" s="2009"/>
      <c r="G28" s="2009"/>
      <c r="H28" s="2009"/>
      <c r="I28" s="2009"/>
      <c r="J28" s="2009"/>
      <c r="K28" s="1501" t="s">
        <v>659</v>
      </c>
      <c r="L28" s="118"/>
    </row>
    <row r="29" spans="1:12" ht="12" customHeight="1">
      <c r="B29" s="1501" t="s">
        <v>660</v>
      </c>
      <c r="C29" s="2009"/>
      <c r="D29" s="2009"/>
      <c r="E29" s="2009"/>
      <c r="F29" s="2009"/>
      <c r="G29" s="2009"/>
      <c r="H29" s="2009"/>
      <c r="I29" s="2009"/>
      <c r="J29" s="2009"/>
      <c r="K29" s="1501" t="s">
        <v>660</v>
      </c>
    </row>
    <row r="30" spans="1:12" ht="12" customHeight="1">
      <c r="B30" s="1501" t="s">
        <v>172</v>
      </c>
      <c r="C30" s="2009"/>
      <c r="D30" s="2009"/>
      <c r="E30" s="2009"/>
      <c r="F30" s="2009"/>
      <c r="G30" s="2009"/>
      <c r="H30" s="2009"/>
      <c r="I30" s="2009"/>
      <c r="J30" s="2009"/>
      <c r="K30" s="1501" t="s">
        <v>172</v>
      </c>
      <c r="L30" s="118"/>
    </row>
    <row r="31" spans="1:12" ht="12" customHeight="1">
      <c r="B31" s="1501" t="s">
        <v>661</v>
      </c>
      <c r="C31" s="2009"/>
      <c r="D31" s="2009"/>
      <c r="E31" s="2009"/>
      <c r="F31" s="2009"/>
      <c r="G31" s="2009"/>
      <c r="H31" s="2009"/>
      <c r="I31" s="2009"/>
      <c r="J31" s="2009"/>
      <c r="K31" s="1501" t="s">
        <v>661</v>
      </c>
      <c r="L31" s="118"/>
    </row>
    <row r="32" spans="1:12" ht="12" customHeight="1">
      <c r="B32" s="1501" t="s">
        <v>662</v>
      </c>
      <c r="C32" s="2009"/>
      <c r="D32" s="2009"/>
      <c r="E32" s="2009"/>
      <c r="F32" s="2009"/>
      <c r="G32" s="2009"/>
      <c r="H32" s="2009"/>
      <c r="I32" s="2009"/>
      <c r="J32" s="2009"/>
      <c r="K32" s="1501" t="s">
        <v>662</v>
      </c>
      <c r="L32" s="118"/>
    </row>
    <row r="33" spans="2:12" ht="12" customHeight="1">
      <c r="B33" s="1501" t="s">
        <v>663</v>
      </c>
      <c r="C33" s="2009"/>
      <c r="D33" s="2009"/>
      <c r="E33" s="2009"/>
      <c r="F33" s="2009"/>
      <c r="G33" s="2009"/>
      <c r="H33" s="2009"/>
      <c r="I33" s="2009"/>
      <c r="J33" s="2009"/>
      <c r="K33" s="1501" t="s">
        <v>663</v>
      </c>
      <c r="L33" s="118"/>
    </row>
    <row r="34" spans="2:12" ht="12" customHeight="1">
      <c r="B34" s="1501" t="s">
        <v>664</v>
      </c>
      <c r="C34" s="2009"/>
      <c r="D34" s="2009"/>
      <c r="E34" s="2009"/>
      <c r="F34" s="2009"/>
      <c r="G34" s="2009"/>
      <c r="H34" s="2009"/>
      <c r="I34" s="2009"/>
      <c r="J34" s="2009"/>
      <c r="K34" s="1501" t="s">
        <v>664</v>
      </c>
    </row>
    <row r="35" spans="2:12" ht="12" customHeight="1">
      <c r="B35" s="1501" t="s">
        <v>34</v>
      </c>
      <c r="C35" s="2009"/>
      <c r="D35" s="2009"/>
      <c r="E35" s="2009"/>
      <c r="F35" s="2009"/>
      <c r="G35" s="2009"/>
      <c r="H35" s="2009"/>
      <c r="I35" s="2009"/>
      <c r="J35" s="2009"/>
      <c r="K35" s="1501" t="s">
        <v>34</v>
      </c>
    </row>
    <row r="36" spans="2:12" ht="12" customHeight="1">
      <c r="B36" s="1501" t="s">
        <v>173</v>
      </c>
      <c r="C36" s="2009"/>
      <c r="D36" s="2009"/>
      <c r="E36" s="2009"/>
      <c r="F36" s="2009"/>
      <c r="G36" s="2009"/>
      <c r="H36" s="2009"/>
      <c r="I36" s="2009"/>
      <c r="J36" s="2009"/>
      <c r="K36" s="1501" t="s">
        <v>173</v>
      </c>
    </row>
    <row r="37" spans="2:12" ht="12" customHeight="1">
      <c r="B37" s="1501" t="s">
        <v>665</v>
      </c>
      <c r="C37" s="2009"/>
      <c r="D37" s="2009"/>
      <c r="E37" s="2009"/>
      <c r="F37" s="2009"/>
      <c r="G37" s="2009"/>
      <c r="H37" s="2009"/>
      <c r="I37" s="2009"/>
      <c r="J37" s="2009"/>
      <c r="K37" s="1501" t="s">
        <v>665</v>
      </c>
    </row>
    <row r="38" spans="2:12" ht="12" customHeight="1">
      <c r="B38" s="1501" t="s">
        <v>37</v>
      </c>
      <c r="C38" s="2009"/>
      <c r="D38" s="2009"/>
      <c r="E38" s="2009"/>
      <c r="F38" s="2009"/>
      <c r="G38" s="2009"/>
      <c r="H38" s="2009"/>
      <c r="I38" s="2009"/>
      <c r="J38" s="2009"/>
      <c r="K38" s="1501" t="s">
        <v>37</v>
      </c>
    </row>
    <row r="39" spans="2:12" ht="12" customHeight="1">
      <c r="B39" s="1501" t="s">
        <v>40</v>
      </c>
      <c r="C39" s="2010" t="s">
        <v>2713</v>
      </c>
      <c r="D39" s="613">
        <f>SUM(D20:D38)</f>
        <v>422588</v>
      </c>
      <c r="E39" s="613"/>
      <c r="F39" s="613">
        <f>SUM(F20:F38)</f>
        <v>24116</v>
      </c>
      <c r="G39" s="613">
        <f>SUM(G20:G38)</f>
        <v>829480</v>
      </c>
      <c r="H39" s="613"/>
      <c r="I39" s="613">
        <f>SUM(I20:I38)</f>
        <v>2468</v>
      </c>
      <c r="J39" s="2009"/>
      <c r="K39" s="1501" t="s">
        <v>40</v>
      </c>
    </row>
    <row r="40" spans="2:12" ht="12" customHeight="1">
      <c r="B40" s="1501" t="s">
        <v>43</v>
      </c>
      <c r="C40" s="1830" t="s">
        <v>3152</v>
      </c>
      <c r="D40" s="1830"/>
      <c r="E40" s="1830"/>
      <c r="F40" s="1830"/>
      <c r="G40" s="1830"/>
      <c r="H40" s="1830"/>
      <c r="I40" s="2011">
        <v>175.93</v>
      </c>
      <c r="J40" s="2009"/>
      <c r="K40" s="1501" t="s">
        <v>43</v>
      </c>
    </row>
    <row r="41" spans="2:12" ht="12" customHeight="1">
      <c r="B41" s="1501" t="s">
        <v>666</v>
      </c>
      <c r="C41" s="1830" t="s">
        <v>3153</v>
      </c>
      <c r="D41" s="1830"/>
      <c r="E41" s="1830"/>
      <c r="F41" s="1830"/>
      <c r="G41" s="1830"/>
      <c r="H41" s="1830"/>
      <c r="I41" s="2011">
        <v>22.32</v>
      </c>
      <c r="J41" s="2009"/>
      <c r="K41" s="1501" t="s">
        <v>666</v>
      </c>
    </row>
    <row r="42" spans="2:12" ht="12" customHeight="1">
      <c r="B42" s="616"/>
      <c r="C42" s="1515"/>
      <c r="D42" s="1515"/>
      <c r="E42" s="1515"/>
      <c r="F42" s="1515"/>
      <c r="G42" s="1515"/>
      <c r="H42" s="1515"/>
      <c r="I42" s="1515"/>
      <c r="J42" s="1515"/>
      <c r="K42" s="2013"/>
      <c r="L42" s="4111">
        <v>87</v>
      </c>
    </row>
    <row r="43" spans="2:12" ht="12" customHeight="1">
      <c r="B43" s="144" t="s">
        <v>465</v>
      </c>
      <c r="C43" s="116"/>
      <c r="D43" s="116"/>
      <c r="E43" s="116"/>
      <c r="F43" s="116"/>
      <c r="G43" s="116"/>
      <c r="H43" s="116"/>
      <c r="I43" s="116"/>
      <c r="J43" s="116"/>
      <c r="K43" s="117"/>
      <c r="L43" s="4111"/>
    </row>
    <row r="44" spans="2:12"/>
    <row r="45" spans="2:12"/>
    <row r="46" spans="2:12"/>
    <row r="47" spans="2:12"/>
    <row r="48" spans="2:12"/>
    <row r="49"/>
  </sheetData>
  <mergeCells count="3">
    <mergeCell ref="A1:A11"/>
    <mergeCell ref="L1:L15"/>
    <mergeCell ref="L42:L43"/>
  </mergeCells>
  <printOptions horizontalCentered="1" verticalCentered="1"/>
  <pageMargins left="1" right="1" top="0.5" bottom="0.5" header="0" footer="0"/>
  <pageSetup scale="63"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Zeros="0" view="pageBreakPreview" zoomScale="130" zoomScaleNormal="100" zoomScaleSheetLayoutView="130" workbookViewId="0"/>
  </sheetViews>
  <sheetFormatPr defaultColWidth="0" defaultRowHeight="11.25" zeroHeight="1"/>
  <cols>
    <col min="1" max="1" width="2.6640625" style="610" customWidth="1"/>
    <col min="2" max="2" width="4.83203125" style="610" customWidth="1"/>
    <col min="3" max="3" width="30.83203125" style="610" customWidth="1"/>
    <col min="4" max="10" width="17.83203125" style="610" customWidth="1"/>
    <col min="11" max="11" width="4.83203125" style="610" customWidth="1"/>
    <col min="12" max="12" width="3.1640625" style="2749" customWidth="1"/>
    <col min="13" max="15" width="9.33203125" style="610" customWidth="1"/>
    <col min="16" max="16384" width="0" style="610" hidden="1"/>
  </cols>
  <sheetData>
    <row r="1" spans="2:12" ht="12" customHeight="1">
      <c r="B1" s="1495" t="s">
        <v>3154</v>
      </c>
      <c r="C1" s="111"/>
      <c r="D1" s="111"/>
      <c r="E1" s="111"/>
      <c r="F1" s="111"/>
      <c r="G1" s="111"/>
      <c r="H1" s="111"/>
      <c r="I1" s="111"/>
      <c r="J1" s="111"/>
      <c r="K1" s="146"/>
      <c r="L1" s="4108">
        <v>88</v>
      </c>
    </row>
    <row r="2" spans="2:12" ht="12" customHeight="1">
      <c r="B2" s="2709"/>
      <c r="K2" s="2716"/>
      <c r="L2" s="4108"/>
    </row>
    <row r="3" spans="2:12" ht="12" customHeight="1">
      <c r="B3" s="113" t="s">
        <v>384</v>
      </c>
      <c r="C3" s="114" t="s">
        <v>3155</v>
      </c>
      <c r="D3" s="114"/>
      <c r="E3" s="114"/>
      <c r="F3" s="114"/>
      <c r="G3" s="114"/>
      <c r="H3" s="114"/>
      <c r="I3" s="114"/>
      <c r="J3" s="114"/>
      <c r="K3" s="115"/>
    </row>
    <row r="4" spans="2:12" ht="12" customHeight="1">
      <c r="B4" s="113" t="s">
        <v>385</v>
      </c>
      <c r="C4" s="114" t="s">
        <v>3156</v>
      </c>
      <c r="D4" s="114"/>
      <c r="E4" s="114"/>
      <c r="F4" s="114"/>
      <c r="G4" s="114"/>
      <c r="H4" s="114"/>
      <c r="I4" s="114"/>
      <c r="J4" s="114"/>
      <c r="K4" s="115"/>
    </row>
    <row r="5" spans="2:12" ht="12" customHeight="1">
      <c r="B5" s="109"/>
      <c r="C5" s="114" t="s">
        <v>3157</v>
      </c>
      <c r="D5" s="114"/>
      <c r="E5" s="114"/>
      <c r="F5" s="114"/>
      <c r="G5" s="114"/>
      <c r="H5" s="114"/>
      <c r="I5" s="114"/>
      <c r="J5" s="114"/>
      <c r="K5" s="115"/>
    </row>
    <row r="6" spans="2:12" ht="12" customHeight="1">
      <c r="B6" s="113" t="s">
        <v>386</v>
      </c>
      <c r="C6" s="114" t="s">
        <v>3158</v>
      </c>
      <c r="D6" s="114"/>
      <c r="E6" s="114"/>
      <c r="F6" s="114"/>
      <c r="G6" s="114"/>
      <c r="H6" s="114"/>
      <c r="I6" s="114"/>
      <c r="J6" s="114"/>
      <c r="K6" s="115"/>
    </row>
    <row r="7" spans="2:12" ht="12" customHeight="1">
      <c r="B7" s="109"/>
      <c r="C7" s="114" t="s">
        <v>3159</v>
      </c>
      <c r="D7" s="114"/>
      <c r="E7" s="114"/>
      <c r="F7" s="114"/>
      <c r="G7" s="114"/>
      <c r="H7" s="114"/>
      <c r="I7" s="114"/>
      <c r="J7" s="114"/>
      <c r="K7" s="115"/>
    </row>
    <row r="8" spans="2:12" ht="12" customHeight="1">
      <c r="B8" s="109"/>
      <c r="C8" s="114" t="s">
        <v>3160</v>
      </c>
      <c r="D8" s="114"/>
      <c r="E8" s="114"/>
      <c r="F8" s="114"/>
      <c r="G8" s="114"/>
      <c r="H8" s="114"/>
      <c r="I8" s="114"/>
      <c r="J8" s="114"/>
      <c r="K8" s="115"/>
    </row>
    <row r="9" spans="2:12" ht="12" customHeight="1">
      <c r="B9" s="618"/>
      <c r="C9" s="116"/>
      <c r="D9" s="116"/>
      <c r="E9" s="116"/>
      <c r="F9" s="116"/>
      <c r="G9" s="116"/>
      <c r="H9" s="116"/>
      <c r="I9" s="116"/>
      <c r="J9" s="116"/>
      <c r="K9" s="117"/>
    </row>
    <row r="10" spans="2:12" ht="12" customHeight="1">
      <c r="B10" s="615"/>
      <c r="C10" s="615"/>
      <c r="D10" s="1986" t="s">
        <v>3161</v>
      </c>
      <c r="E10" s="1987"/>
      <c r="F10" s="1987"/>
      <c r="G10" s="1988"/>
      <c r="H10" s="2014" t="s">
        <v>1914</v>
      </c>
      <c r="I10" s="2015"/>
      <c r="J10" s="615"/>
      <c r="K10" s="615"/>
    </row>
    <row r="11" spans="2:12" ht="12" customHeight="1">
      <c r="B11" s="780"/>
      <c r="C11" s="780"/>
      <c r="D11" s="1986" t="s">
        <v>3162</v>
      </c>
      <c r="E11" s="1988"/>
      <c r="F11" s="1986" t="s">
        <v>3163</v>
      </c>
      <c r="G11" s="1988"/>
      <c r="H11" s="2016"/>
      <c r="I11" s="2017"/>
      <c r="J11" s="780" t="s">
        <v>3164</v>
      </c>
      <c r="K11" s="780"/>
    </row>
    <row r="12" spans="2:12" ht="12" customHeight="1">
      <c r="B12" s="780" t="s">
        <v>636</v>
      </c>
      <c r="C12" s="780" t="s">
        <v>1928</v>
      </c>
      <c r="D12" s="1500" t="s">
        <v>3165</v>
      </c>
      <c r="E12" s="1500" t="s">
        <v>3166</v>
      </c>
      <c r="F12" s="1500" t="s">
        <v>3165</v>
      </c>
      <c r="G12" s="1500" t="s">
        <v>3166</v>
      </c>
      <c r="H12" s="1500" t="s">
        <v>3165</v>
      </c>
      <c r="I12" s="1500" t="s">
        <v>3166</v>
      </c>
      <c r="J12" s="780" t="s">
        <v>3167</v>
      </c>
      <c r="K12" s="780" t="s">
        <v>636</v>
      </c>
    </row>
    <row r="13" spans="2:12" ht="12" customHeight="1">
      <c r="B13" s="780" t="s">
        <v>639</v>
      </c>
      <c r="C13" s="780" t="s">
        <v>2116</v>
      </c>
      <c r="D13" s="780" t="s">
        <v>3168</v>
      </c>
      <c r="E13" s="780" t="s">
        <v>3168</v>
      </c>
      <c r="F13" s="780" t="s">
        <v>3168</v>
      </c>
      <c r="G13" s="780" t="s">
        <v>3168</v>
      </c>
      <c r="H13" s="780" t="s">
        <v>3168</v>
      </c>
      <c r="I13" s="780" t="s">
        <v>3168</v>
      </c>
      <c r="J13" s="780" t="s">
        <v>3169</v>
      </c>
      <c r="K13" s="780" t="s">
        <v>639</v>
      </c>
    </row>
    <row r="14" spans="2:12" ht="12" customHeight="1" thickBot="1">
      <c r="B14" s="617"/>
      <c r="C14" s="780" t="s">
        <v>648</v>
      </c>
      <c r="D14" s="780" t="s">
        <v>649</v>
      </c>
      <c r="E14" s="780" t="s">
        <v>650</v>
      </c>
      <c r="F14" s="780" t="s">
        <v>651</v>
      </c>
      <c r="G14" s="780" t="s">
        <v>652</v>
      </c>
      <c r="H14" s="780" t="s">
        <v>653</v>
      </c>
      <c r="I14" s="780" t="s">
        <v>1083</v>
      </c>
      <c r="J14" s="780" t="s">
        <v>1084</v>
      </c>
      <c r="K14" s="617"/>
    </row>
    <row r="15" spans="2:12" ht="12" customHeight="1">
      <c r="B15" s="2018" t="s">
        <v>22</v>
      </c>
      <c r="C15" s="2019" t="s">
        <v>3170</v>
      </c>
      <c r="D15" s="3501">
        <v>1199.6500000000001</v>
      </c>
      <c r="E15" s="3502">
        <v>0.54</v>
      </c>
      <c r="F15" s="3502">
        <v>14.59</v>
      </c>
      <c r="G15" s="3503">
        <v>0</v>
      </c>
      <c r="H15" s="3504">
        <f t="shared" ref="H15:I19" si="0">+D15+F15</f>
        <v>1214.24</v>
      </c>
      <c r="I15" s="3504">
        <f t="shared" si="0"/>
        <v>0.54</v>
      </c>
      <c r="J15" s="2020"/>
      <c r="K15" s="1504" t="s">
        <v>22</v>
      </c>
    </row>
    <row r="16" spans="2:12" ht="12" customHeight="1">
      <c r="B16" s="2018" t="s">
        <v>25</v>
      </c>
      <c r="C16" s="2021" t="s">
        <v>3171</v>
      </c>
      <c r="D16" s="3505">
        <v>411.43</v>
      </c>
      <c r="E16" s="3506">
        <v>0.19</v>
      </c>
      <c r="F16" s="3506">
        <v>5</v>
      </c>
      <c r="G16" s="2027">
        <v>0</v>
      </c>
      <c r="H16" s="2027">
        <f t="shared" si="0"/>
        <v>416.43</v>
      </c>
      <c r="I16" s="2027">
        <f t="shared" si="0"/>
        <v>0.19</v>
      </c>
      <c r="J16" s="2022"/>
      <c r="K16" s="1504" t="s">
        <v>25</v>
      </c>
    </row>
    <row r="17" spans="1:12" ht="12" customHeight="1">
      <c r="A17" s="2749"/>
      <c r="B17" s="2018" t="s">
        <v>28</v>
      </c>
      <c r="C17" s="2021" t="s">
        <v>3172</v>
      </c>
      <c r="D17" s="3505">
        <v>53.16</v>
      </c>
      <c r="E17" s="3506">
        <v>0.02</v>
      </c>
      <c r="F17" s="3506">
        <v>0.65</v>
      </c>
      <c r="G17" s="2027">
        <v>0</v>
      </c>
      <c r="H17" s="2027">
        <f t="shared" si="0"/>
        <v>53.809999999999995</v>
      </c>
      <c r="I17" s="2027">
        <f t="shared" si="0"/>
        <v>0.02</v>
      </c>
      <c r="J17" s="2022"/>
      <c r="K17" s="1504" t="s">
        <v>28</v>
      </c>
    </row>
    <row r="18" spans="1:12" ht="12" customHeight="1">
      <c r="A18" s="2749"/>
      <c r="B18" s="2018" t="s">
        <v>657</v>
      </c>
      <c r="C18" s="2021" t="s">
        <v>3173</v>
      </c>
      <c r="D18" s="3505">
        <v>4.68</v>
      </c>
      <c r="E18" s="2027">
        <v>0</v>
      </c>
      <c r="F18" s="3506">
        <v>0.06</v>
      </c>
      <c r="G18" s="2027">
        <v>0</v>
      </c>
      <c r="H18" s="2027">
        <f t="shared" si="0"/>
        <v>4.7399999999999993</v>
      </c>
      <c r="I18" s="2027">
        <f t="shared" si="0"/>
        <v>0</v>
      </c>
      <c r="J18" s="2022"/>
      <c r="K18" s="1504" t="s">
        <v>657</v>
      </c>
    </row>
    <row r="19" spans="1:12" ht="12" customHeight="1">
      <c r="A19" s="2749"/>
      <c r="B19" s="2018" t="s">
        <v>31</v>
      </c>
      <c r="C19" s="2021" t="s">
        <v>3174</v>
      </c>
      <c r="D19" s="3507">
        <v>62.68</v>
      </c>
      <c r="E19" s="2027">
        <v>0.03</v>
      </c>
      <c r="F19" s="2027">
        <v>0.76</v>
      </c>
      <c r="G19" s="2027">
        <v>0</v>
      </c>
      <c r="H19" s="2027">
        <f t="shared" si="0"/>
        <v>63.44</v>
      </c>
      <c r="I19" s="2027">
        <f t="shared" si="0"/>
        <v>0.03</v>
      </c>
      <c r="J19" s="2022"/>
      <c r="K19" s="1504" t="s">
        <v>31</v>
      </c>
    </row>
    <row r="20" spans="1:12" ht="12" customHeight="1">
      <c r="A20" s="2749"/>
      <c r="B20" s="2018" t="s">
        <v>658</v>
      </c>
      <c r="C20" s="2023" t="s">
        <v>2713</v>
      </c>
      <c r="D20" s="3507">
        <f t="shared" ref="D20:I20" si="1">SUM(D15:D19)</f>
        <v>1731.6000000000004</v>
      </c>
      <c r="E20" s="2027">
        <f t="shared" si="1"/>
        <v>0.78</v>
      </c>
      <c r="F20" s="2027">
        <f t="shared" si="1"/>
        <v>21.06</v>
      </c>
      <c r="G20" s="2027">
        <f t="shared" si="1"/>
        <v>0</v>
      </c>
      <c r="H20" s="2027">
        <f t="shared" si="1"/>
        <v>1752.66</v>
      </c>
      <c r="I20" s="2027">
        <f t="shared" si="1"/>
        <v>0.78</v>
      </c>
      <c r="J20" s="2022"/>
      <c r="K20" s="1504" t="s">
        <v>658</v>
      </c>
    </row>
    <row r="21" spans="1:12" ht="12" customHeight="1">
      <c r="A21" s="2749"/>
      <c r="B21" s="2018" t="s">
        <v>170</v>
      </c>
      <c r="C21" s="2021" t="s">
        <v>3175</v>
      </c>
      <c r="D21" s="3507"/>
      <c r="E21" s="2027"/>
      <c r="F21" s="2027"/>
      <c r="G21" s="2027"/>
      <c r="H21" s="2027">
        <f>+D21+F21</f>
        <v>0</v>
      </c>
      <c r="I21" s="2027">
        <f>+E21+G21</f>
        <v>0</v>
      </c>
      <c r="J21" s="2022"/>
      <c r="K21" s="1504" t="s">
        <v>170</v>
      </c>
    </row>
    <row r="22" spans="1:12" ht="12" customHeight="1" thickBot="1">
      <c r="A22" s="2749"/>
      <c r="B22" s="2018" t="s">
        <v>171</v>
      </c>
      <c r="C22" s="2024" t="s">
        <v>3176</v>
      </c>
      <c r="D22" s="2025"/>
      <c r="E22" s="2026"/>
      <c r="F22" s="2026"/>
      <c r="G22" s="2027"/>
      <c r="H22" s="2026">
        <f>+D22+F22</f>
        <v>0</v>
      </c>
      <c r="I22" s="2027">
        <f>+G22+E22</f>
        <v>0</v>
      </c>
      <c r="J22" s="2028"/>
      <c r="K22" s="1504" t="s">
        <v>171</v>
      </c>
    </row>
    <row r="23" spans="1:12" ht="12" customHeight="1" thickBot="1">
      <c r="A23" s="2749"/>
      <c r="B23" s="1501" t="s">
        <v>659</v>
      </c>
      <c r="C23" s="618" t="s">
        <v>3177</v>
      </c>
      <c r="D23" s="2029"/>
      <c r="E23" s="2030">
        <v>869</v>
      </c>
      <c r="F23" s="2031" t="s">
        <v>3150</v>
      </c>
      <c r="G23" s="2032">
        <v>869.97</v>
      </c>
      <c r="H23" s="2033" t="s">
        <v>3178</v>
      </c>
      <c r="I23" s="2032">
        <v>759.68</v>
      </c>
      <c r="J23" s="2034"/>
      <c r="K23" s="1504" t="s">
        <v>659</v>
      </c>
    </row>
    <row r="24" spans="1:12" ht="12" customHeight="1">
      <c r="A24" s="2749"/>
      <c r="B24" s="109"/>
      <c r="C24" s="114"/>
      <c r="D24" s="114"/>
      <c r="E24" s="114"/>
      <c r="F24" s="114"/>
      <c r="G24" s="114"/>
      <c r="H24" s="114"/>
      <c r="I24" s="114"/>
      <c r="J24" s="114"/>
      <c r="K24" s="115"/>
    </row>
    <row r="25" spans="1:12" ht="12" customHeight="1">
      <c r="A25" s="2749"/>
      <c r="B25" s="109"/>
      <c r="C25" s="2035"/>
      <c r="D25" s="114"/>
      <c r="E25" s="114"/>
      <c r="F25" s="114"/>
      <c r="G25" s="114"/>
      <c r="H25" s="114"/>
      <c r="I25" s="114"/>
      <c r="J25" s="114"/>
      <c r="K25" s="115"/>
    </row>
    <row r="26" spans="1:12" ht="12" customHeight="1">
      <c r="A26" s="2749"/>
      <c r="B26" s="109"/>
      <c r="C26" s="2036"/>
      <c r="D26" s="114"/>
      <c r="E26" s="114"/>
      <c r="F26" s="114"/>
      <c r="G26" s="114"/>
      <c r="H26" s="114"/>
      <c r="I26" s="114"/>
      <c r="J26" s="114"/>
      <c r="K26" s="115"/>
    </row>
    <row r="27" spans="1:12" ht="12" customHeight="1">
      <c r="A27" s="2749"/>
      <c r="B27" s="109"/>
      <c r="C27" s="2036"/>
      <c r="D27" s="114"/>
      <c r="E27" s="114"/>
      <c r="F27" s="114"/>
      <c r="G27" s="114"/>
      <c r="H27" s="114"/>
      <c r="I27" s="114"/>
      <c r="J27" s="114"/>
      <c r="K27" s="115"/>
    </row>
    <row r="28" spans="1:12" ht="12" customHeight="1">
      <c r="A28" s="2749"/>
      <c r="B28" s="109"/>
      <c r="C28" s="2037"/>
      <c r="D28" s="114"/>
      <c r="E28" s="114"/>
      <c r="F28" s="114"/>
      <c r="G28" s="114"/>
      <c r="H28" s="114"/>
      <c r="I28" s="114"/>
      <c r="J28" s="114"/>
      <c r="K28" s="115"/>
    </row>
    <row r="29" spans="1:12" ht="12" customHeight="1">
      <c r="A29" s="2749"/>
      <c r="B29" s="109"/>
      <c r="C29" s="114"/>
      <c r="D29" s="114"/>
      <c r="E29" s="114"/>
      <c r="F29" s="114"/>
      <c r="G29" s="114"/>
      <c r="H29" s="114"/>
      <c r="I29" s="114"/>
      <c r="J29" s="114"/>
      <c r="K29" s="115"/>
    </row>
    <row r="30" spans="1:12" ht="12" customHeight="1">
      <c r="A30" s="2749"/>
      <c r="B30" s="109"/>
      <c r="C30" s="114"/>
      <c r="D30" s="114"/>
      <c r="E30" s="114"/>
      <c r="F30" s="114"/>
      <c r="G30" s="114"/>
      <c r="H30" s="114"/>
      <c r="I30" s="114"/>
      <c r="J30" s="114"/>
      <c r="K30" s="115"/>
    </row>
    <row r="31" spans="1:12" ht="12" customHeight="1">
      <c r="A31" s="2749"/>
      <c r="B31" s="109"/>
      <c r="C31" s="114"/>
      <c r="D31" s="114"/>
      <c r="E31" s="114"/>
      <c r="F31" s="114"/>
      <c r="G31" s="114"/>
      <c r="H31" s="114"/>
      <c r="I31" s="114"/>
      <c r="J31" s="114"/>
      <c r="K31" s="115"/>
    </row>
    <row r="32" spans="1:12" ht="12" customHeight="1">
      <c r="A32" s="2749"/>
      <c r="B32" s="109"/>
      <c r="C32" s="114"/>
      <c r="D32" s="114"/>
      <c r="E32" s="114"/>
      <c r="F32" s="114"/>
      <c r="G32" s="114"/>
      <c r="H32" s="114"/>
      <c r="I32" s="114"/>
      <c r="J32" s="114"/>
      <c r="K32" s="115"/>
      <c r="L32" s="4137" t="s">
        <v>2354</v>
      </c>
    </row>
    <row r="33" spans="1:12" ht="12" customHeight="1">
      <c r="A33" s="4101" t="s">
        <v>165</v>
      </c>
      <c r="B33" s="109"/>
      <c r="C33" s="114"/>
      <c r="D33" s="114"/>
      <c r="E33" s="114"/>
      <c r="F33" s="114"/>
      <c r="G33" s="114"/>
      <c r="H33" s="114"/>
      <c r="I33" s="114"/>
      <c r="J33" s="114"/>
      <c r="K33" s="115"/>
      <c r="L33" s="4138"/>
    </row>
    <row r="34" spans="1:12" ht="12" customHeight="1">
      <c r="A34" s="4101"/>
      <c r="B34" s="109"/>
      <c r="C34" s="114"/>
      <c r="D34" s="114"/>
      <c r="E34" s="114"/>
      <c r="F34" s="114"/>
      <c r="G34" s="114"/>
      <c r="H34" s="114"/>
      <c r="I34" s="114"/>
      <c r="J34" s="114"/>
      <c r="K34" s="115"/>
      <c r="L34" s="4138"/>
    </row>
    <row r="35" spans="1:12" ht="12" customHeight="1">
      <c r="A35" s="4101"/>
      <c r="B35" s="109"/>
      <c r="C35" s="114"/>
      <c r="D35" s="114"/>
      <c r="E35" s="114"/>
      <c r="F35" s="114"/>
      <c r="G35" s="114"/>
      <c r="H35" s="114"/>
      <c r="I35" s="114"/>
      <c r="J35" s="114"/>
      <c r="K35" s="115"/>
      <c r="L35" s="4138"/>
    </row>
    <row r="36" spans="1:12" ht="12" customHeight="1">
      <c r="A36" s="4101"/>
      <c r="B36" s="109"/>
      <c r="C36" s="114"/>
      <c r="D36" s="114"/>
      <c r="E36" s="114"/>
      <c r="F36" s="114"/>
      <c r="G36" s="114"/>
      <c r="H36" s="114"/>
      <c r="I36" s="114"/>
      <c r="J36" s="114"/>
      <c r="K36" s="115"/>
      <c r="L36" s="4138"/>
    </row>
    <row r="37" spans="1:12" ht="12" customHeight="1">
      <c r="A37" s="4101"/>
      <c r="B37" s="109"/>
      <c r="C37" s="114"/>
      <c r="D37" s="114"/>
      <c r="E37" s="114"/>
      <c r="F37" s="114"/>
      <c r="G37" s="114"/>
      <c r="H37" s="114"/>
      <c r="I37" s="114"/>
      <c r="J37" s="114"/>
      <c r="K37" s="115"/>
      <c r="L37" s="4138"/>
    </row>
    <row r="38" spans="1:12" ht="12" customHeight="1">
      <c r="A38" s="4101"/>
      <c r="B38" s="109"/>
      <c r="C38" s="114"/>
      <c r="D38" s="114"/>
      <c r="E38" s="114"/>
      <c r="F38" s="114"/>
      <c r="G38" s="114"/>
      <c r="H38" s="114"/>
      <c r="I38" s="114"/>
      <c r="J38" s="114"/>
      <c r="K38" s="115"/>
      <c r="L38" s="4138"/>
    </row>
    <row r="39" spans="1:12" ht="12" customHeight="1">
      <c r="A39" s="4101"/>
      <c r="B39" s="109"/>
      <c r="C39" s="114"/>
      <c r="D39" s="114"/>
      <c r="E39" s="114"/>
      <c r="F39" s="114"/>
      <c r="G39" s="114"/>
      <c r="H39" s="114"/>
      <c r="I39" s="114"/>
      <c r="J39" s="114"/>
      <c r="K39" s="115"/>
      <c r="L39" s="4138"/>
    </row>
    <row r="40" spans="1:12" ht="12" customHeight="1">
      <c r="A40" s="4101"/>
      <c r="B40" s="109"/>
      <c r="C40" s="114"/>
      <c r="D40" s="114"/>
      <c r="E40" s="114"/>
      <c r="F40" s="114"/>
      <c r="G40" s="114"/>
      <c r="H40" s="114"/>
      <c r="I40" s="114"/>
      <c r="J40" s="114"/>
      <c r="K40" s="115"/>
      <c r="L40" s="4138"/>
    </row>
    <row r="41" spans="1:12" ht="12" customHeight="1">
      <c r="A41" s="4101"/>
      <c r="B41" s="109"/>
      <c r="C41" s="114"/>
      <c r="D41" s="114"/>
      <c r="E41" s="114"/>
      <c r="F41" s="114"/>
      <c r="G41" s="114"/>
      <c r="H41" s="114"/>
      <c r="I41" s="114"/>
      <c r="J41" s="114"/>
      <c r="K41" s="115"/>
      <c r="L41" s="4138"/>
    </row>
    <row r="42" spans="1:12" ht="12" customHeight="1">
      <c r="A42" s="4101"/>
      <c r="B42" s="109"/>
      <c r="I42" s="114"/>
      <c r="K42" s="115"/>
      <c r="L42" s="4138"/>
    </row>
    <row r="43" spans="1:12" ht="12" customHeight="1">
      <c r="A43" s="4101"/>
      <c r="B43" s="109"/>
      <c r="C43" s="114"/>
      <c r="D43" s="114"/>
      <c r="E43" s="114"/>
      <c r="F43" s="114"/>
      <c r="G43" s="114"/>
      <c r="H43" s="114"/>
      <c r="I43" s="114"/>
      <c r="J43" s="114"/>
      <c r="K43" s="115"/>
      <c r="L43" s="4138"/>
    </row>
    <row r="44" spans="1:12" ht="12" customHeight="1">
      <c r="A44" s="4101"/>
      <c r="B44" s="109"/>
      <c r="C44" s="114"/>
      <c r="D44" s="114"/>
      <c r="E44" s="114"/>
      <c r="F44" s="114"/>
      <c r="G44" s="114"/>
      <c r="H44" s="114"/>
      <c r="I44" s="114"/>
      <c r="J44" s="114"/>
      <c r="K44" s="115"/>
      <c r="L44" s="4138"/>
    </row>
    <row r="45" spans="1:12" ht="12" customHeight="1">
      <c r="A45" s="4101"/>
      <c r="B45" s="109"/>
      <c r="C45" s="114"/>
      <c r="D45" s="114"/>
      <c r="E45" s="114"/>
      <c r="F45" s="114"/>
      <c r="G45" s="114"/>
      <c r="H45" s="114"/>
      <c r="I45" s="114"/>
      <c r="J45" s="114"/>
      <c r="K45" s="115"/>
      <c r="L45" s="4138"/>
    </row>
    <row r="46" spans="1:12" ht="12" customHeight="1">
      <c r="A46" s="4101"/>
      <c r="B46" s="109"/>
      <c r="C46" s="114"/>
      <c r="D46" s="114"/>
      <c r="E46" s="114"/>
      <c r="F46" s="114"/>
      <c r="G46" s="114"/>
      <c r="H46" s="114"/>
      <c r="I46" s="114"/>
      <c r="J46" s="114"/>
      <c r="K46" s="115"/>
      <c r="L46" s="4138"/>
    </row>
    <row r="47" spans="1:12" ht="12" customHeight="1">
      <c r="A47" s="4101"/>
      <c r="B47" s="144" t="s">
        <v>465</v>
      </c>
      <c r="C47" s="116"/>
      <c r="D47" s="116"/>
      <c r="E47" s="116"/>
      <c r="F47" s="116"/>
      <c r="G47" s="116"/>
      <c r="H47" s="116"/>
      <c r="I47" s="116"/>
      <c r="J47" s="116"/>
      <c r="K47" s="117"/>
      <c r="L47" s="4138"/>
    </row>
    <row r="48" spans="1:12">
      <c r="L48" s="3508"/>
    </row>
    <row r="49" spans="12:12">
      <c r="L49" s="610"/>
    </row>
    <row r="50" spans="12:12">
      <c r="L50" s="610"/>
    </row>
    <row r="51" spans="12:12"/>
    <row r="52" spans="12:12"/>
    <row r="53" spans="12:12"/>
    <row r="54" spans="12:12"/>
    <row r="55" spans="12:12"/>
    <row r="56" spans="12:12"/>
    <row r="57" spans="12:12"/>
  </sheetData>
  <mergeCells count="3">
    <mergeCell ref="L1:L2"/>
    <mergeCell ref="L32:L47"/>
    <mergeCell ref="A33:A47"/>
  </mergeCells>
  <printOptions horizontalCentered="1" verticalCentered="1"/>
  <pageMargins left="1" right="1" top="0.5" bottom="0.5" header="0" footer="0"/>
  <pageSetup scale="60" fitToWidth="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Zeros="0" view="pageBreakPreview" topLeftCell="A34" zoomScale="130" zoomScaleNormal="130" zoomScaleSheetLayoutView="130" workbookViewId="0">
      <selection activeCell="A34" sqref="A34"/>
    </sheetView>
  </sheetViews>
  <sheetFormatPr defaultColWidth="0" defaultRowHeight="11.25" customHeight="1" zeroHeight="1"/>
  <cols>
    <col min="1" max="1" width="5.33203125" style="610" customWidth="1"/>
    <col min="2" max="2" width="7" style="610" customWidth="1"/>
    <col min="3" max="4" width="9.83203125" style="610" customWidth="1"/>
    <col min="5" max="5" width="14.83203125" style="610" customWidth="1"/>
    <col min="6" max="6" width="12.83203125" style="610" customWidth="1"/>
    <col min="7" max="7" width="9.83203125" style="610" customWidth="1"/>
    <col min="8" max="8" width="12.83203125" style="610" customWidth="1"/>
    <col min="9" max="9" width="13.83203125" style="610" customWidth="1"/>
    <col min="10" max="10" width="10.5" style="610" customWidth="1"/>
    <col min="11" max="11" width="4.83203125" style="610" customWidth="1"/>
    <col min="12" max="14" width="9.33203125" style="610" customWidth="1"/>
    <col min="15" max="16384" width="0" style="610" hidden="1"/>
  </cols>
  <sheetData>
    <row r="1" spans="1:11" ht="12" customHeight="1">
      <c r="A1" s="395" t="s">
        <v>554</v>
      </c>
      <c r="B1" s="455"/>
      <c r="C1" s="455"/>
      <c r="D1" s="395"/>
      <c r="F1" s="455"/>
      <c r="G1" s="455"/>
      <c r="H1" s="455"/>
      <c r="I1" s="455"/>
      <c r="J1" s="455"/>
      <c r="K1" s="455">
        <v>89</v>
      </c>
    </row>
    <row r="2" spans="1:11" ht="12" customHeight="1">
      <c r="A2" s="1488" t="s">
        <v>3179</v>
      </c>
      <c r="B2" s="1489"/>
      <c r="C2" s="1489"/>
      <c r="D2" s="1489"/>
      <c r="E2" s="1489"/>
      <c r="F2" s="1489"/>
      <c r="G2" s="1489"/>
      <c r="H2" s="1489"/>
      <c r="I2" s="1489"/>
      <c r="J2" s="1489"/>
      <c r="K2" s="1490"/>
    </row>
    <row r="3" spans="1:11" ht="12" customHeight="1">
      <c r="A3" s="479" t="s">
        <v>705</v>
      </c>
      <c r="B3" s="481"/>
      <c r="C3" s="481"/>
      <c r="D3" s="481"/>
      <c r="E3" s="481"/>
      <c r="F3" s="481"/>
      <c r="G3" s="481"/>
      <c r="H3" s="481"/>
      <c r="I3" s="481"/>
      <c r="J3" s="481"/>
      <c r="K3" s="1623"/>
    </row>
    <row r="4" spans="1:11" ht="12" customHeight="1">
      <c r="A4" s="485" t="s">
        <v>384</v>
      </c>
      <c r="B4" s="416" t="s">
        <v>3180</v>
      </c>
      <c r="C4" s="416"/>
      <c r="D4" s="416"/>
      <c r="E4" s="416"/>
      <c r="F4" s="416"/>
      <c r="G4" s="416"/>
      <c r="H4" s="416"/>
      <c r="I4" s="416"/>
      <c r="J4" s="416"/>
      <c r="K4" s="676"/>
    </row>
    <row r="5" spans="1:11" ht="12" customHeight="1">
      <c r="A5" s="443"/>
      <c r="B5" s="416" t="s">
        <v>3181</v>
      </c>
      <c r="C5" s="416"/>
      <c r="D5" s="416"/>
      <c r="E5" s="416"/>
      <c r="F5" s="416"/>
      <c r="G5" s="416"/>
      <c r="H5" s="416"/>
      <c r="I5" s="416"/>
      <c r="J5" s="416"/>
      <c r="K5" s="676"/>
    </row>
    <row r="6" spans="1:11" ht="12" customHeight="1">
      <c r="A6" s="443"/>
      <c r="B6" s="424" t="s">
        <v>2653</v>
      </c>
      <c r="C6" s="416" t="s">
        <v>3182</v>
      </c>
      <c r="D6" s="416"/>
      <c r="E6" s="416"/>
      <c r="F6" s="416"/>
      <c r="G6" s="416"/>
      <c r="H6" s="416"/>
      <c r="I6" s="416"/>
      <c r="J6" s="416"/>
      <c r="K6" s="676"/>
    </row>
    <row r="7" spans="1:11" ht="12" customHeight="1">
      <c r="A7" s="443"/>
      <c r="B7" s="424" t="s">
        <v>1561</v>
      </c>
      <c r="C7" s="416" t="s">
        <v>3183</v>
      </c>
      <c r="D7" s="416"/>
      <c r="E7" s="416"/>
      <c r="F7" s="416"/>
      <c r="G7" s="416"/>
      <c r="H7" s="416"/>
      <c r="I7" s="416"/>
      <c r="J7" s="416"/>
      <c r="K7" s="676"/>
    </row>
    <row r="8" spans="1:11" ht="12" customHeight="1">
      <c r="A8" s="443"/>
      <c r="B8" s="424" t="s">
        <v>2656</v>
      </c>
      <c r="C8" s="416" t="s">
        <v>3184</v>
      </c>
      <c r="D8" s="416"/>
      <c r="E8" s="416"/>
      <c r="F8" s="416"/>
      <c r="G8" s="416"/>
      <c r="H8" s="416"/>
      <c r="I8" s="416"/>
      <c r="J8" s="416"/>
      <c r="K8" s="676"/>
    </row>
    <row r="9" spans="1:11" ht="12" customHeight="1">
      <c r="A9" s="443"/>
      <c r="B9" s="424" t="s">
        <v>2659</v>
      </c>
      <c r="C9" s="416" t="s">
        <v>3185</v>
      </c>
      <c r="D9" s="416"/>
      <c r="E9" s="416"/>
      <c r="F9" s="416"/>
      <c r="G9" s="416"/>
      <c r="H9" s="416"/>
      <c r="I9" s="416"/>
      <c r="J9" s="416"/>
      <c r="K9" s="676"/>
    </row>
    <row r="10" spans="1:11" ht="12" customHeight="1">
      <c r="A10" s="485" t="s">
        <v>385</v>
      </c>
      <c r="B10" s="416" t="s">
        <v>3186</v>
      </c>
      <c r="C10" s="416"/>
      <c r="D10" s="416"/>
      <c r="E10" s="416"/>
      <c r="F10" s="416"/>
      <c r="G10" s="416"/>
      <c r="H10" s="416"/>
      <c r="I10" s="416"/>
      <c r="J10" s="416"/>
      <c r="K10" s="676"/>
    </row>
    <row r="11" spans="1:11" ht="12" customHeight="1">
      <c r="A11" s="443" t="s">
        <v>3187</v>
      </c>
      <c r="B11" s="416"/>
      <c r="C11" s="416"/>
      <c r="D11" s="416"/>
      <c r="E11" s="416"/>
      <c r="F11" s="416"/>
      <c r="G11" s="416"/>
      <c r="H11" s="416"/>
      <c r="I11" s="416"/>
      <c r="J11" s="416"/>
      <c r="K11" s="676"/>
    </row>
    <row r="12" spans="1:11" ht="12" customHeight="1">
      <c r="A12" s="485" t="s">
        <v>386</v>
      </c>
      <c r="B12" s="416" t="s">
        <v>3188</v>
      </c>
      <c r="C12" s="416"/>
      <c r="D12" s="416"/>
      <c r="E12" s="416"/>
      <c r="F12" s="416"/>
      <c r="G12" s="416"/>
      <c r="H12" s="416"/>
      <c r="I12" s="416"/>
      <c r="J12" s="416"/>
      <c r="K12" s="676"/>
    </row>
    <row r="13" spans="1:11" ht="12" customHeight="1">
      <c r="A13" s="443" t="s">
        <v>3189</v>
      </c>
      <c r="B13" s="416"/>
      <c r="C13" s="416"/>
      <c r="D13" s="416"/>
      <c r="E13" s="416"/>
      <c r="F13" s="416"/>
      <c r="G13" s="416"/>
      <c r="H13" s="416"/>
      <c r="I13" s="416"/>
      <c r="J13" s="416"/>
      <c r="K13" s="676"/>
    </row>
    <row r="14" spans="1:11" ht="12" customHeight="1">
      <c r="A14" s="443" t="s">
        <v>3190</v>
      </c>
      <c r="B14" s="416"/>
      <c r="C14" s="416"/>
      <c r="D14" s="416"/>
      <c r="E14" s="416"/>
      <c r="F14" s="416"/>
      <c r="G14" s="416"/>
      <c r="H14" s="416"/>
      <c r="I14" s="416"/>
      <c r="J14" s="416"/>
      <c r="K14" s="676"/>
    </row>
    <row r="15" spans="1:11" ht="12" customHeight="1">
      <c r="A15" s="1184"/>
      <c r="B15" s="428"/>
      <c r="C15" s="428"/>
      <c r="D15" s="428"/>
      <c r="E15" s="428"/>
      <c r="F15" s="428"/>
      <c r="G15" s="428"/>
      <c r="H15" s="428"/>
      <c r="I15" s="428"/>
      <c r="J15" s="428"/>
      <c r="K15" s="1185"/>
    </row>
    <row r="16" spans="1:11" ht="12" customHeight="1">
      <c r="A16" s="2038"/>
      <c r="B16" s="1099"/>
      <c r="C16" s="473" t="s">
        <v>3191</v>
      </c>
      <c r="D16" s="401"/>
      <c r="E16" s="401"/>
      <c r="F16" s="1100"/>
      <c r="G16" s="473" t="s">
        <v>3192</v>
      </c>
      <c r="H16" s="401"/>
      <c r="I16" s="401"/>
      <c r="J16" s="1100"/>
      <c r="K16" s="1182"/>
    </row>
    <row r="17" spans="1:11" ht="12" customHeight="1">
      <c r="A17" s="1188"/>
      <c r="B17" s="670"/>
      <c r="C17" s="1090" t="s">
        <v>3193</v>
      </c>
      <c r="D17" s="1091"/>
      <c r="E17" s="1091"/>
      <c r="F17" s="1092"/>
      <c r="G17" s="1090" t="s">
        <v>3194</v>
      </c>
      <c r="H17" s="1091"/>
      <c r="I17" s="1091"/>
      <c r="J17" s="1092"/>
      <c r="K17" s="676"/>
    </row>
    <row r="18" spans="1:11" ht="12" customHeight="1">
      <c r="A18" s="1188"/>
      <c r="B18" s="670"/>
      <c r="C18" s="1644"/>
      <c r="D18" s="1098"/>
      <c r="E18" s="411" t="s">
        <v>3195</v>
      </c>
      <c r="F18" s="1099"/>
      <c r="G18" s="1644"/>
      <c r="H18" s="1098"/>
      <c r="I18" s="409" t="s">
        <v>3195</v>
      </c>
      <c r="J18" s="1099"/>
      <c r="K18" s="1189"/>
    </row>
    <row r="19" spans="1:11" ht="12" customHeight="1">
      <c r="A19" s="417"/>
      <c r="B19" s="413"/>
      <c r="C19" s="1642" t="s">
        <v>176</v>
      </c>
      <c r="D19" s="2039"/>
      <c r="E19" s="424" t="s">
        <v>3196</v>
      </c>
      <c r="F19" s="413"/>
      <c r="G19" s="1642" t="s">
        <v>176</v>
      </c>
      <c r="H19" s="2039"/>
      <c r="I19" s="413" t="s">
        <v>3197</v>
      </c>
      <c r="J19" s="413"/>
      <c r="K19" s="1187"/>
    </row>
    <row r="20" spans="1:11" ht="12" customHeight="1">
      <c r="A20" s="417"/>
      <c r="B20" s="413"/>
      <c r="C20" s="1646"/>
      <c r="D20" s="1647"/>
      <c r="E20" s="424" t="s">
        <v>3198</v>
      </c>
      <c r="F20" s="413"/>
      <c r="G20" s="1646"/>
      <c r="H20" s="1647"/>
      <c r="I20" s="413" t="s">
        <v>3199</v>
      </c>
      <c r="J20" s="413"/>
      <c r="K20" s="1187"/>
    </row>
    <row r="21" spans="1:11" ht="12" customHeight="1">
      <c r="A21" s="417"/>
      <c r="B21" s="413" t="s">
        <v>1339</v>
      </c>
      <c r="C21" s="409" t="s">
        <v>3200</v>
      </c>
      <c r="D21" s="409" t="s">
        <v>3201</v>
      </c>
      <c r="E21" s="424" t="s">
        <v>3202</v>
      </c>
      <c r="F21" s="413" t="s">
        <v>3136</v>
      </c>
      <c r="G21" s="409" t="s">
        <v>3200</v>
      </c>
      <c r="H21" s="409" t="s">
        <v>3201</v>
      </c>
      <c r="I21" s="413" t="s">
        <v>3203</v>
      </c>
      <c r="J21" s="413" t="s">
        <v>3136</v>
      </c>
      <c r="K21" s="1187"/>
    </row>
    <row r="22" spans="1:11" ht="12" customHeight="1">
      <c r="A22" s="417" t="s">
        <v>636</v>
      </c>
      <c r="B22" s="413" t="s">
        <v>1666</v>
      </c>
      <c r="C22" s="413" t="s">
        <v>3204</v>
      </c>
      <c r="D22" s="413" t="s">
        <v>3205</v>
      </c>
      <c r="E22" s="424" t="s">
        <v>3206</v>
      </c>
      <c r="F22" s="413" t="s">
        <v>3207</v>
      </c>
      <c r="G22" s="413" t="s">
        <v>3204</v>
      </c>
      <c r="H22" s="413" t="s">
        <v>3205</v>
      </c>
      <c r="I22" s="424" t="s">
        <v>3208</v>
      </c>
      <c r="J22" s="458" t="s">
        <v>3207</v>
      </c>
      <c r="K22" s="1187" t="s">
        <v>636</v>
      </c>
    </row>
    <row r="23" spans="1:11" ht="12" customHeight="1">
      <c r="A23" s="417" t="s">
        <v>639</v>
      </c>
      <c r="B23" s="413" t="s">
        <v>3168</v>
      </c>
      <c r="C23" s="413" t="s">
        <v>3209</v>
      </c>
      <c r="D23" s="413" t="s">
        <v>3210</v>
      </c>
      <c r="E23" s="424" t="s">
        <v>1669</v>
      </c>
      <c r="F23" s="413" t="s">
        <v>3210</v>
      </c>
      <c r="G23" s="413" t="s">
        <v>3209</v>
      </c>
      <c r="H23" s="413" t="s">
        <v>3210</v>
      </c>
      <c r="I23" s="424" t="s">
        <v>1488</v>
      </c>
      <c r="J23" s="413" t="s">
        <v>3210</v>
      </c>
      <c r="K23" s="1187" t="s">
        <v>639</v>
      </c>
    </row>
    <row r="24" spans="1:11" ht="12" customHeight="1">
      <c r="A24" s="422"/>
      <c r="B24" s="418" t="s">
        <v>648</v>
      </c>
      <c r="C24" s="418" t="s">
        <v>649</v>
      </c>
      <c r="D24" s="418" t="s">
        <v>650</v>
      </c>
      <c r="E24" s="418" t="s">
        <v>651</v>
      </c>
      <c r="F24" s="413" t="s">
        <v>652</v>
      </c>
      <c r="G24" s="413" t="s">
        <v>653</v>
      </c>
      <c r="H24" s="418" t="s">
        <v>1083</v>
      </c>
      <c r="I24" s="418" t="s">
        <v>1084</v>
      </c>
      <c r="J24" s="418" t="s">
        <v>1358</v>
      </c>
      <c r="K24" s="1195"/>
    </row>
    <row r="25" spans="1:11" ht="12" customHeight="1">
      <c r="A25" s="1624">
        <v>1</v>
      </c>
      <c r="B25" s="2040">
        <v>1</v>
      </c>
      <c r="C25" s="2041">
        <v>132</v>
      </c>
      <c r="D25" s="2041">
        <v>4</v>
      </c>
      <c r="E25" s="2042">
        <v>3</v>
      </c>
      <c r="F25" s="3509">
        <f>E25/D25</f>
        <v>0.75</v>
      </c>
      <c r="G25" s="2041"/>
      <c r="H25" s="2043"/>
      <c r="I25" s="2042"/>
      <c r="J25" s="3509"/>
      <c r="K25" s="2044">
        <v>1</v>
      </c>
    </row>
    <row r="26" spans="1:11" ht="12" customHeight="1">
      <c r="A26" s="1624">
        <v>2</v>
      </c>
      <c r="B26" s="2040">
        <v>1</v>
      </c>
      <c r="C26" s="2041">
        <v>136</v>
      </c>
      <c r="D26" s="2041">
        <v>25643</v>
      </c>
      <c r="E26" s="2042">
        <v>18953</v>
      </c>
      <c r="F26" s="3509">
        <f>E26/D26</f>
        <v>0.73911008852318372</v>
      </c>
      <c r="G26" s="2041">
        <v>136</v>
      </c>
      <c r="H26" s="2043">
        <v>5215</v>
      </c>
      <c r="I26" s="2041">
        <v>3896</v>
      </c>
      <c r="J26" s="3509">
        <f>I26/H26</f>
        <v>0.74707574304889746</v>
      </c>
      <c r="K26" s="2044">
        <v>2</v>
      </c>
    </row>
    <row r="27" spans="1:11" ht="12" customHeight="1">
      <c r="A27" s="1624">
        <v>3</v>
      </c>
      <c r="B27" s="2040">
        <v>1</v>
      </c>
      <c r="C27" s="2041">
        <v>141</v>
      </c>
      <c r="D27" s="2041">
        <v>16772</v>
      </c>
      <c r="E27" s="2042">
        <v>14704</v>
      </c>
      <c r="F27" s="3509">
        <f>E27/D27</f>
        <v>0.87669926067254944</v>
      </c>
      <c r="G27" s="2041">
        <v>141</v>
      </c>
      <c r="H27" s="2045">
        <v>134</v>
      </c>
      <c r="I27" s="2043">
        <v>118</v>
      </c>
      <c r="J27" s="3509">
        <f>I27/H27</f>
        <v>0.88059701492537312</v>
      </c>
      <c r="K27" s="2044">
        <v>3</v>
      </c>
    </row>
    <row r="28" spans="1:11" ht="12" customHeight="1">
      <c r="A28" s="1624">
        <v>4</v>
      </c>
      <c r="B28" s="2040">
        <v>1</v>
      </c>
      <c r="C28" s="2041"/>
      <c r="D28" s="2041"/>
      <c r="E28" s="2042"/>
      <c r="F28" s="3509"/>
      <c r="G28" s="2041"/>
      <c r="H28" s="2045"/>
      <c r="I28" s="2043"/>
      <c r="J28" s="3509"/>
      <c r="K28" s="2044">
        <v>4</v>
      </c>
    </row>
    <row r="29" spans="1:11" ht="12" customHeight="1">
      <c r="A29" s="1624">
        <v>5</v>
      </c>
      <c r="B29" s="2040"/>
      <c r="C29" s="2046"/>
      <c r="D29" s="2046"/>
      <c r="E29" s="2047"/>
      <c r="F29" s="2045"/>
      <c r="G29" s="2046"/>
      <c r="H29" s="2048"/>
      <c r="I29" s="2049"/>
      <c r="J29" s="3510"/>
      <c r="K29" s="2044">
        <v>5</v>
      </c>
    </row>
    <row r="30" spans="1:11" ht="12" customHeight="1">
      <c r="A30" s="1624">
        <v>6</v>
      </c>
      <c r="B30" s="2040">
        <v>4</v>
      </c>
      <c r="C30" s="2046">
        <v>132</v>
      </c>
      <c r="D30" s="2041">
        <v>276</v>
      </c>
      <c r="E30" s="2046">
        <v>222</v>
      </c>
      <c r="F30" s="3509">
        <f>E30/D30</f>
        <v>0.80434782608695654</v>
      </c>
      <c r="G30" s="2046"/>
      <c r="H30" s="2046"/>
      <c r="I30" s="2046"/>
      <c r="J30" s="3509"/>
      <c r="K30" s="2044">
        <v>6</v>
      </c>
    </row>
    <row r="31" spans="1:11" ht="12" customHeight="1">
      <c r="A31" s="1624">
        <v>7</v>
      </c>
      <c r="B31" s="2040"/>
      <c r="C31" s="2046"/>
      <c r="D31" s="2041"/>
      <c r="E31" s="2046"/>
      <c r="F31" s="2046"/>
      <c r="G31" s="2046"/>
      <c r="H31" s="2046"/>
      <c r="I31" s="2046"/>
      <c r="J31" s="3509"/>
      <c r="K31" s="2044">
        <v>7</v>
      </c>
    </row>
    <row r="32" spans="1:11" ht="12" customHeight="1">
      <c r="A32" s="1624">
        <v>8</v>
      </c>
      <c r="B32" s="2040"/>
      <c r="C32" s="2046"/>
      <c r="D32" s="2046"/>
      <c r="E32" s="2046"/>
      <c r="F32" s="3509"/>
      <c r="G32" s="2046"/>
      <c r="H32" s="2046"/>
      <c r="I32" s="2046"/>
      <c r="J32" s="3509"/>
      <c r="K32" s="2044">
        <v>8</v>
      </c>
    </row>
    <row r="33" spans="1:11" ht="12" customHeight="1">
      <c r="A33" s="1624">
        <v>9</v>
      </c>
      <c r="B33" s="2040"/>
      <c r="C33" s="2046"/>
      <c r="D33" s="2046"/>
      <c r="E33" s="2046"/>
      <c r="F33" s="2046"/>
      <c r="G33" s="2046"/>
      <c r="H33" s="2046"/>
      <c r="J33" s="2046"/>
      <c r="K33" s="2044">
        <v>9</v>
      </c>
    </row>
    <row r="34" spans="1:11" ht="12" customHeight="1">
      <c r="A34" s="1624">
        <v>10</v>
      </c>
      <c r="B34" s="2040">
        <v>0</v>
      </c>
      <c r="C34" s="2046">
        <v>0</v>
      </c>
      <c r="D34" s="2046">
        <v>0</v>
      </c>
      <c r="E34" s="2046">
        <v>0</v>
      </c>
      <c r="F34" s="2046">
        <v>0</v>
      </c>
      <c r="G34" s="2046">
        <v>0</v>
      </c>
      <c r="H34" s="2046">
        <v>0</v>
      </c>
      <c r="I34" s="2046"/>
      <c r="J34" s="2046"/>
      <c r="K34" s="2044">
        <v>10</v>
      </c>
    </row>
    <row r="35" spans="1:11" ht="12" customHeight="1">
      <c r="A35" s="1624">
        <v>11</v>
      </c>
      <c r="B35" s="2040"/>
      <c r="C35" s="2046"/>
      <c r="D35" s="2046"/>
      <c r="E35" s="2046"/>
      <c r="F35" s="2046"/>
      <c r="G35" s="2046"/>
      <c r="H35" s="2046"/>
      <c r="I35" s="2046"/>
      <c r="J35" s="2046"/>
      <c r="K35" s="2044">
        <v>11</v>
      </c>
    </row>
    <row r="36" spans="1:11" ht="12" customHeight="1">
      <c r="A36" s="1624">
        <v>12</v>
      </c>
      <c r="B36" s="2040"/>
      <c r="C36" s="2046"/>
      <c r="D36" s="2046"/>
      <c r="E36" s="2046"/>
      <c r="F36" s="2046"/>
      <c r="G36" s="2046"/>
      <c r="H36" s="2046"/>
      <c r="I36" s="2046"/>
      <c r="J36" s="2046"/>
      <c r="K36" s="2044">
        <v>12</v>
      </c>
    </row>
    <row r="37" spans="1:11" ht="12" customHeight="1">
      <c r="A37" s="1624">
        <v>13</v>
      </c>
      <c r="B37" s="2046"/>
      <c r="C37" s="2046"/>
      <c r="D37" s="2046"/>
      <c r="E37" s="2046"/>
      <c r="F37" s="2046"/>
      <c r="G37" s="2046"/>
      <c r="H37" s="2046"/>
      <c r="I37" s="2046"/>
      <c r="J37" s="2046"/>
      <c r="K37" s="2044">
        <v>13</v>
      </c>
    </row>
    <row r="38" spans="1:11" ht="12" customHeight="1">
      <c r="A38" s="1624">
        <v>14</v>
      </c>
      <c r="B38" s="2046"/>
      <c r="C38" s="2046"/>
      <c r="D38" s="2046"/>
      <c r="E38" s="2046"/>
      <c r="F38" s="2046"/>
      <c r="G38" s="2046"/>
      <c r="H38" s="2046"/>
      <c r="I38" s="2046"/>
      <c r="J38" s="2046"/>
      <c r="K38" s="2044">
        <v>14</v>
      </c>
    </row>
    <row r="39" spans="1:11" ht="12" customHeight="1">
      <c r="A39" s="1624">
        <v>15</v>
      </c>
      <c r="B39" s="2046"/>
      <c r="C39" s="2046"/>
      <c r="D39" s="2046"/>
      <c r="E39" s="2046"/>
      <c r="F39" s="2046"/>
      <c r="G39" s="2046"/>
      <c r="H39" s="2046"/>
      <c r="I39" s="2046"/>
      <c r="J39" s="2046"/>
      <c r="K39" s="2044">
        <v>15</v>
      </c>
    </row>
    <row r="40" spans="1:11" ht="12" customHeight="1">
      <c r="A40" s="1624">
        <v>16</v>
      </c>
      <c r="B40" s="2046"/>
      <c r="C40" s="2046"/>
      <c r="D40" s="2046"/>
      <c r="E40" s="2046"/>
      <c r="F40" s="2046"/>
      <c r="G40" s="2046"/>
      <c r="H40" s="2046"/>
      <c r="I40" s="2046"/>
      <c r="J40" s="2046"/>
      <c r="K40" s="2044">
        <v>16</v>
      </c>
    </row>
    <row r="41" spans="1:11" ht="12" customHeight="1">
      <c r="A41" s="1624">
        <v>17</v>
      </c>
      <c r="B41" s="2046"/>
      <c r="C41" s="2046"/>
      <c r="D41" s="2046"/>
      <c r="E41" s="2046"/>
      <c r="F41" s="2046"/>
      <c r="G41" s="2046"/>
      <c r="H41" s="2046"/>
      <c r="I41" s="2046"/>
      <c r="J41" s="2046"/>
      <c r="K41" s="2044">
        <v>17</v>
      </c>
    </row>
    <row r="42" spans="1:11" ht="12" customHeight="1">
      <c r="A42" s="1624">
        <v>18</v>
      </c>
      <c r="B42" s="2046"/>
      <c r="C42" s="2046"/>
      <c r="D42" s="2046"/>
      <c r="E42" s="2046"/>
      <c r="F42" s="2046"/>
      <c r="G42" s="2046"/>
      <c r="H42" s="2046"/>
      <c r="I42" s="2046"/>
      <c r="J42" s="2046"/>
      <c r="K42" s="2044">
        <v>18</v>
      </c>
    </row>
    <row r="43" spans="1:11" ht="12" customHeight="1">
      <c r="A43" s="1624">
        <v>19</v>
      </c>
      <c r="B43" s="2046"/>
      <c r="C43" s="2046"/>
      <c r="D43" s="2046"/>
      <c r="E43" s="2046"/>
      <c r="F43" s="2046"/>
      <c r="G43" s="2046"/>
      <c r="H43" s="2046"/>
      <c r="I43" s="2046"/>
      <c r="J43" s="2046"/>
      <c r="K43" s="2044">
        <v>19</v>
      </c>
    </row>
    <row r="44" spans="1:11" ht="12" customHeight="1">
      <c r="A44" s="1624">
        <v>20</v>
      </c>
      <c r="B44" s="2046"/>
      <c r="C44" s="2046"/>
      <c r="D44" s="2046"/>
      <c r="E44" s="2046"/>
      <c r="F44" s="2046"/>
      <c r="G44" s="2046"/>
      <c r="H44" s="2046"/>
      <c r="I44" s="2046"/>
      <c r="J44" s="2046"/>
      <c r="K44" s="2044">
        <v>20</v>
      </c>
    </row>
    <row r="45" spans="1:11" ht="12" customHeight="1">
      <c r="A45" s="1624">
        <v>21</v>
      </c>
      <c r="B45" s="2046"/>
      <c r="C45" s="2046"/>
      <c r="D45" s="2046"/>
      <c r="E45" s="2046"/>
      <c r="F45" s="2046"/>
      <c r="G45" s="2046"/>
      <c r="H45" s="2046"/>
      <c r="I45" s="2046"/>
      <c r="J45" s="2046"/>
      <c r="K45" s="2044">
        <v>21</v>
      </c>
    </row>
    <row r="46" spans="1:11" ht="12" customHeight="1">
      <c r="A46" s="1624">
        <v>22</v>
      </c>
      <c r="B46" s="2046"/>
      <c r="C46" s="2046"/>
      <c r="D46" s="2046"/>
      <c r="E46" s="2046"/>
      <c r="F46" s="2046"/>
      <c r="G46" s="2046"/>
      <c r="H46" s="2046"/>
      <c r="I46" s="2046"/>
      <c r="J46" s="2046"/>
      <c r="K46" s="2044">
        <v>22</v>
      </c>
    </row>
    <row r="47" spans="1:11" ht="12" customHeight="1">
      <c r="A47" s="1624">
        <v>23</v>
      </c>
      <c r="B47" s="2046"/>
      <c r="C47" s="2046"/>
      <c r="D47" s="2046"/>
      <c r="E47" s="2046"/>
      <c r="F47" s="2050"/>
      <c r="G47" s="2046"/>
      <c r="H47" s="2046"/>
      <c r="I47" s="2046"/>
      <c r="J47" s="2046"/>
      <c r="K47" s="2044">
        <v>23</v>
      </c>
    </row>
    <row r="48" spans="1:11" ht="12" customHeight="1">
      <c r="A48" s="1624">
        <v>24</v>
      </c>
      <c r="B48" s="2046"/>
      <c r="C48" s="2046"/>
      <c r="D48" s="2046"/>
      <c r="E48" s="2046"/>
      <c r="F48" s="2046"/>
      <c r="G48" s="2046"/>
      <c r="H48" s="2046"/>
      <c r="I48" s="2046"/>
      <c r="J48" s="2046"/>
      <c r="K48" s="2044">
        <v>24</v>
      </c>
    </row>
    <row r="49" spans="1:11" ht="12" customHeight="1">
      <c r="A49" s="1624">
        <v>25</v>
      </c>
      <c r="B49" s="2046"/>
      <c r="C49" s="2046"/>
      <c r="D49" s="2046"/>
      <c r="E49" s="2046"/>
      <c r="F49" s="2046"/>
      <c r="G49" s="2046"/>
      <c r="H49" s="2046"/>
      <c r="I49" s="2046"/>
      <c r="J49" s="2046"/>
      <c r="K49" s="2044">
        <v>25</v>
      </c>
    </row>
    <row r="50" spans="1:11" ht="12" customHeight="1">
      <c r="A50" s="1624">
        <v>26</v>
      </c>
      <c r="B50" s="2046"/>
      <c r="C50" s="2046"/>
      <c r="D50" s="2046"/>
      <c r="E50" s="2046"/>
      <c r="F50" s="2046"/>
      <c r="G50" s="2046"/>
      <c r="H50" s="2046"/>
      <c r="I50" s="2046"/>
      <c r="J50" s="2046"/>
      <c r="K50" s="2044">
        <v>26</v>
      </c>
    </row>
    <row r="51" spans="1:11" ht="12" customHeight="1">
      <c r="A51" s="1624">
        <v>27</v>
      </c>
      <c r="B51" s="2046"/>
      <c r="C51" s="2046"/>
      <c r="D51" s="2046"/>
      <c r="E51" s="2046"/>
      <c r="F51" s="2046"/>
      <c r="G51" s="2046"/>
      <c r="H51" s="2046"/>
      <c r="I51" s="2046"/>
      <c r="J51" s="2046"/>
      <c r="K51" s="2044">
        <v>27</v>
      </c>
    </row>
    <row r="52" spans="1:11" ht="12" customHeight="1">
      <c r="A52" s="1624">
        <v>28</v>
      </c>
      <c r="B52" s="2046"/>
      <c r="C52" s="2046"/>
      <c r="D52" s="2046"/>
      <c r="E52" s="2046"/>
      <c r="F52" s="2046"/>
      <c r="G52" s="2046"/>
      <c r="H52" s="2046"/>
      <c r="I52" s="2046"/>
      <c r="J52" s="2046"/>
      <c r="K52" s="2044">
        <v>28</v>
      </c>
    </row>
    <row r="53" spans="1:11" ht="12" customHeight="1">
      <c r="A53" s="1624">
        <v>29</v>
      </c>
      <c r="B53" s="2046"/>
      <c r="C53" s="2046"/>
      <c r="D53" s="2046"/>
      <c r="E53" s="2046"/>
      <c r="F53" s="2046"/>
      <c r="G53" s="2046"/>
      <c r="H53" s="2046"/>
      <c r="I53" s="2046"/>
      <c r="J53" s="2046"/>
      <c r="K53" s="2044">
        <v>29</v>
      </c>
    </row>
    <row r="54" spans="1:11" ht="12" customHeight="1">
      <c r="A54" s="1624">
        <v>30</v>
      </c>
      <c r="B54" s="2046"/>
      <c r="C54" s="2046"/>
      <c r="D54" s="2046"/>
      <c r="E54" s="2046"/>
      <c r="F54" s="2046"/>
      <c r="G54" s="2046"/>
      <c r="H54" s="2046"/>
      <c r="I54" s="2046"/>
      <c r="J54" s="2046"/>
      <c r="K54" s="2044">
        <v>30</v>
      </c>
    </row>
    <row r="55" spans="1:11" ht="12" customHeight="1">
      <c r="A55" s="1624">
        <v>31</v>
      </c>
      <c r="B55" s="2046"/>
      <c r="C55" s="2046"/>
      <c r="D55" s="2046"/>
      <c r="E55" s="2046"/>
      <c r="F55" s="2046"/>
      <c r="G55" s="2046"/>
      <c r="H55" s="2046"/>
      <c r="I55" s="2046"/>
      <c r="J55" s="2046"/>
      <c r="K55" s="2044">
        <v>31</v>
      </c>
    </row>
    <row r="56" spans="1:11" ht="12" customHeight="1">
      <c r="A56" s="1624">
        <v>32</v>
      </c>
      <c r="B56" s="2046"/>
      <c r="C56" s="2046"/>
      <c r="D56" s="2046"/>
      <c r="E56" s="2046"/>
      <c r="F56" s="2046"/>
      <c r="G56" s="2046"/>
      <c r="H56" s="2046"/>
      <c r="I56" s="2046"/>
      <c r="J56" s="2046"/>
      <c r="K56" s="2044">
        <v>32</v>
      </c>
    </row>
    <row r="57" spans="1:11" ht="12" customHeight="1">
      <c r="A57" s="1624">
        <v>33</v>
      </c>
      <c r="B57" s="2046" t="s">
        <v>2713</v>
      </c>
      <c r="C57" s="2040" t="s">
        <v>1053</v>
      </c>
      <c r="D57" s="2046">
        <f>SUM(D25:D56)</f>
        <v>42695</v>
      </c>
      <c r="E57" s="2046">
        <f>SUM(E25:E56)</f>
        <v>33882</v>
      </c>
      <c r="F57" s="3510">
        <f>+E57/D57</f>
        <v>0.79358238669633452</v>
      </c>
      <c r="G57" s="2040" t="s">
        <v>1053</v>
      </c>
      <c r="H57" s="2046">
        <f>SUM(H25:H56)</f>
        <v>5349</v>
      </c>
      <c r="I57" s="2046">
        <f>SUM(I25:I56)</f>
        <v>4014</v>
      </c>
      <c r="J57" s="3511">
        <f>I57/H57</f>
        <v>0.75042063937184522</v>
      </c>
      <c r="K57" s="2044">
        <v>33</v>
      </c>
    </row>
    <row r="58" spans="1:11" ht="12" customHeight="1">
      <c r="A58" s="1624">
        <v>34</v>
      </c>
      <c r="B58" s="2051" t="s">
        <v>3211</v>
      </c>
      <c r="C58" s="2052"/>
      <c r="D58" s="2052"/>
      <c r="E58" s="2052"/>
      <c r="F58" s="2052"/>
      <c r="G58" s="2052"/>
      <c r="H58" s="2052"/>
      <c r="I58" s="2051">
        <v>175.93</v>
      </c>
      <c r="J58" s="3511"/>
      <c r="K58" s="2053">
        <v>34</v>
      </c>
    </row>
    <row r="59" spans="1:11" ht="12" customHeight="1">
      <c r="A59" s="1624">
        <v>35</v>
      </c>
      <c r="B59" s="2054" t="s">
        <v>3212</v>
      </c>
      <c r="C59" s="2052"/>
      <c r="D59" s="2052"/>
      <c r="E59" s="2052"/>
      <c r="F59" s="2052"/>
      <c r="G59" s="2052"/>
      <c r="H59" s="2052"/>
      <c r="I59" s="2051">
        <v>22.32</v>
      </c>
      <c r="J59" s="3511"/>
      <c r="K59" s="2053">
        <v>35</v>
      </c>
    </row>
    <row r="60" spans="1:11" ht="12" customHeight="1">
      <c r="A60" s="422">
        <v>36</v>
      </c>
      <c r="B60" s="428" t="s">
        <v>3213</v>
      </c>
      <c r="C60" s="428"/>
      <c r="D60" s="428"/>
      <c r="E60" s="428"/>
      <c r="F60" s="3510">
        <v>197.74</v>
      </c>
      <c r="G60" s="1091" t="s">
        <v>3214</v>
      </c>
      <c r="H60" s="1091"/>
      <c r="I60" s="3512"/>
      <c r="J60" s="3513">
        <v>3404.75</v>
      </c>
      <c r="K60" s="2055">
        <v>36</v>
      </c>
    </row>
    <row r="61" spans="1:11" ht="12" customHeight="1">
      <c r="A61" s="485"/>
      <c r="B61" s="416"/>
      <c r="C61" s="416"/>
      <c r="D61" s="416"/>
      <c r="E61" s="416"/>
      <c r="F61" s="2056"/>
      <c r="G61" s="481"/>
      <c r="H61" s="481"/>
      <c r="I61" s="2057"/>
      <c r="J61" s="416"/>
      <c r="K61" s="486"/>
    </row>
    <row r="62" spans="1:11" ht="12" customHeight="1">
      <c r="A62" s="485"/>
      <c r="B62" s="416"/>
      <c r="C62" s="416"/>
      <c r="D62" s="416"/>
      <c r="E62" s="416"/>
      <c r="F62" s="2058"/>
      <c r="G62" s="481"/>
      <c r="H62" s="481"/>
      <c r="I62" s="2059"/>
      <c r="J62" s="416"/>
      <c r="K62" s="486"/>
    </row>
    <row r="63" spans="1:11" ht="12" customHeight="1">
      <c r="A63" s="485"/>
      <c r="B63" s="416"/>
      <c r="C63" s="416"/>
      <c r="D63" s="416"/>
      <c r="E63" s="416"/>
      <c r="F63" s="2058"/>
      <c r="G63" s="481"/>
      <c r="H63" s="481"/>
      <c r="I63" s="2059"/>
      <c r="J63" s="416"/>
      <c r="K63" s="486"/>
    </row>
    <row r="64" spans="1:11" ht="12" customHeight="1">
      <c r="A64" s="485"/>
      <c r="B64" s="416"/>
      <c r="C64" s="416"/>
      <c r="D64" s="416"/>
      <c r="E64" s="416"/>
      <c r="F64" s="2058"/>
      <c r="G64" s="481"/>
      <c r="H64" s="481"/>
      <c r="I64" s="2059"/>
      <c r="J64" s="416"/>
      <c r="K64" s="486"/>
    </row>
    <row r="65" spans="1:11" ht="12" customHeight="1">
      <c r="A65" s="485"/>
      <c r="B65" s="416"/>
      <c r="C65" s="416"/>
      <c r="D65" s="416"/>
      <c r="E65" s="416"/>
      <c r="F65" s="2058"/>
      <c r="G65" s="481"/>
      <c r="H65" s="481"/>
      <c r="I65" s="2059"/>
      <c r="J65" s="416"/>
      <c r="K65" s="486"/>
    </row>
    <row r="66" spans="1:11" ht="12" customHeight="1">
      <c r="A66" s="485"/>
      <c r="B66" s="416"/>
      <c r="C66" s="416"/>
      <c r="D66" s="416"/>
      <c r="E66" s="416"/>
      <c r="F66" s="2058"/>
      <c r="G66" s="481"/>
      <c r="H66" s="481"/>
      <c r="I66" s="2059"/>
      <c r="J66" s="416"/>
      <c r="K66" s="486"/>
    </row>
    <row r="67" spans="1:11" ht="12" customHeight="1">
      <c r="A67" s="487"/>
      <c r="B67" s="1121"/>
      <c r="C67" s="1121"/>
      <c r="D67" s="1121"/>
      <c r="E67" s="1121"/>
      <c r="F67" s="1121"/>
      <c r="G67" s="1121"/>
      <c r="H67" s="1121"/>
      <c r="I67" s="1121"/>
      <c r="J67" s="1121"/>
      <c r="K67" s="1492"/>
    </row>
    <row r="68" spans="1:11" ht="12" customHeight="1">
      <c r="A68" s="454" t="s">
        <v>2699</v>
      </c>
      <c r="B68" s="660"/>
      <c r="C68" s="660"/>
      <c r="D68" s="660"/>
      <c r="E68" s="660"/>
      <c r="F68" s="660"/>
      <c r="G68" s="660"/>
      <c r="H68" s="660"/>
      <c r="I68" s="660"/>
      <c r="J68" s="660"/>
      <c r="K68" s="660"/>
    </row>
    <row r="69" spans="1:11">
      <c r="A69" s="660"/>
      <c r="B69" s="660"/>
      <c r="C69" s="660"/>
      <c r="D69" s="660"/>
      <c r="E69" s="660"/>
      <c r="F69" s="660"/>
      <c r="G69" s="660"/>
      <c r="H69" s="660"/>
      <c r="I69" s="660"/>
      <c r="J69" s="660"/>
      <c r="K69" s="660"/>
    </row>
    <row r="70" spans="1:11"/>
    <row r="71" spans="1:11"/>
    <row r="72" spans="1:11"/>
    <row r="73" spans="1:11"/>
  </sheetData>
  <printOptions horizontalCentered="1" verticalCentered="1"/>
  <pageMargins left="1" right="1" top="0.5" bottom="0.5" header="0" footer="0"/>
  <pageSetup scale="86"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Zeros="0" view="pageBreakPreview" zoomScale="110" zoomScaleNormal="100" zoomScaleSheetLayoutView="110" workbookViewId="0"/>
  </sheetViews>
  <sheetFormatPr defaultColWidth="0" defaultRowHeight="11.25" zeroHeight="1"/>
  <cols>
    <col min="1" max="1" width="4.5" style="3519" customWidth="1"/>
    <col min="2" max="2" width="17.83203125" style="3519" customWidth="1"/>
    <col min="3" max="3" width="18.83203125" style="3519" customWidth="1"/>
    <col min="4" max="4" width="19.83203125" style="3519" customWidth="1"/>
    <col min="5" max="5" width="51.1640625" style="3519" customWidth="1"/>
    <col min="6" max="6" width="5.5" style="3519" customWidth="1"/>
    <col min="7" max="9" width="9.33203125" style="3519" customWidth="1"/>
    <col min="10" max="16384" width="0" style="3519" hidden="1"/>
  </cols>
  <sheetData>
    <row r="1" spans="1:7" ht="12.6" customHeight="1">
      <c r="A1" s="3514">
        <v>90</v>
      </c>
      <c r="B1" s="3515"/>
      <c r="C1" s="3515"/>
      <c r="D1" s="3515"/>
      <c r="E1" s="3516"/>
      <c r="F1" s="3517" t="s">
        <v>555</v>
      </c>
      <c r="G1" s="3518"/>
    </row>
    <row r="2" spans="1:7" ht="12.6" customHeight="1">
      <c r="A2" s="3520" t="s">
        <v>3215</v>
      </c>
      <c r="B2" s="3521"/>
      <c r="C2" s="3521"/>
      <c r="D2" s="3521"/>
      <c r="E2" s="3521"/>
      <c r="F2" s="3522"/>
    </row>
    <row r="3" spans="1:7" ht="12.6" customHeight="1">
      <c r="A3" s="3523"/>
      <c r="B3" s="3524"/>
      <c r="C3" s="3524"/>
      <c r="D3" s="3524"/>
      <c r="E3" s="3524"/>
      <c r="F3" s="3525"/>
    </row>
    <row r="4" spans="1:7" ht="12.6" customHeight="1">
      <c r="A4" s="3523"/>
      <c r="B4" s="3526" t="s">
        <v>3216</v>
      </c>
      <c r="C4" s="3526"/>
      <c r="D4" s="3526"/>
      <c r="E4" s="3526"/>
      <c r="F4" s="3527"/>
      <c r="G4" s="3528"/>
    </row>
    <row r="5" spans="1:7" ht="12.6" customHeight="1">
      <c r="A5" s="3523" t="s">
        <v>3217</v>
      </c>
      <c r="B5" s="3526"/>
      <c r="C5" s="3526"/>
      <c r="D5" s="3526"/>
      <c r="E5" s="3526"/>
      <c r="F5" s="3527"/>
      <c r="G5" s="3528"/>
    </row>
    <row r="6" spans="1:7" ht="12.6" customHeight="1">
      <c r="A6" s="3523" t="s">
        <v>3218</v>
      </c>
      <c r="B6" s="3526"/>
      <c r="C6" s="3526"/>
      <c r="D6" s="3526"/>
      <c r="E6" s="3526"/>
      <c r="F6" s="3527"/>
      <c r="G6" s="3528"/>
    </row>
    <row r="7" spans="1:7" ht="12.6" customHeight="1">
      <c r="A7" s="3523" t="s">
        <v>3219</v>
      </c>
      <c r="B7" s="3526"/>
      <c r="C7" s="3526"/>
      <c r="D7" s="3526"/>
      <c r="E7" s="3526"/>
      <c r="F7" s="3527"/>
      <c r="G7" s="3528"/>
    </row>
    <row r="8" spans="1:7" ht="12.6" customHeight="1">
      <c r="A8" s="3529"/>
      <c r="B8" s="3530"/>
      <c r="C8" s="3530"/>
      <c r="D8" s="3530"/>
      <c r="E8" s="3530"/>
      <c r="F8" s="3531"/>
      <c r="G8" s="3528"/>
    </row>
    <row r="9" spans="1:7" ht="12.6" customHeight="1">
      <c r="A9" s="3532"/>
      <c r="B9" s="3533" t="s">
        <v>3220</v>
      </c>
      <c r="C9" s="3533" t="s">
        <v>3221</v>
      </c>
      <c r="D9" s="3533" t="s">
        <v>3222</v>
      </c>
      <c r="E9" s="3533"/>
      <c r="F9" s="3534"/>
      <c r="G9" s="3535"/>
    </row>
    <row r="10" spans="1:7" ht="12.6" customHeight="1">
      <c r="A10" s="3536" t="s">
        <v>636</v>
      </c>
      <c r="B10" s="3537" t="s">
        <v>3223</v>
      </c>
      <c r="C10" s="3537" t="s">
        <v>3224</v>
      </c>
      <c r="D10" s="3537" t="s">
        <v>3225</v>
      </c>
      <c r="E10" s="3537" t="s">
        <v>3143</v>
      </c>
      <c r="F10" s="3538" t="s">
        <v>636</v>
      </c>
      <c r="G10" s="3535"/>
    </row>
    <row r="11" spans="1:7" ht="12.6" customHeight="1">
      <c r="A11" s="3536" t="s">
        <v>639</v>
      </c>
      <c r="B11" s="3537" t="s">
        <v>3226</v>
      </c>
      <c r="C11" s="3537" t="s">
        <v>3227</v>
      </c>
      <c r="D11" s="3537" t="s">
        <v>3228</v>
      </c>
      <c r="E11" s="3537"/>
      <c r="F11" s="3538" t="s">
        <v>639</v>
      </c>
      <c r="G11" s="3535"/>
    </row>
    <row r="12" spans="1:7" ht="12.6" customHeight="1">
      <c r="A12" s="3539"/>
      <c r="B12" s="3540" t="s">
        <v>648</v>
      </c>
      <c r="C12" s="3537" t="s">
        <v>649</v>
      </c>
      <c r="D12" s="3537" t="s">
        <v>650</v>
      </c>
      <c r="E12" s="3541" t="s">
        <v>651</v>
      </c>
      <c r="F12" s="3542"/>
      <c r="G12" s="3535"/>
    </row>
    <row r="13" spans="1:7" ht="12.6" customHeight="1">
      <c r="A13" s="3543">
        <v>1</v>
      </c>
      <c r="B13" s="3544" t="s">
        <v>88</v>
      </c>
      <c r="C13" s="3545">
        <v>0</v>
      </c>
      <c r="D13" s="3546"/>
      <c r="E13" s="3547"/>
      <c r="F13" s="3548">
        <v>1</v>
      </c>
      <c r="G13" s="3528"/>
    </row>
    <row r="14" spans="1:7" ht="12.6" customHeight="1">
      <c r="A14" s="3543">
        <v>2</v>
      </c>
      <c r="B14" s="3544" t="s">
        <v>94</v>
      </c>
      <c r="C14" s="3545"/>
      <c r="D14" s="3546"/>
      <c r="E14" s="3547"/>
      <c r="F14" s="3548">
        <v>2</v>
      </c>
      <c r="G14" s="3528"/>
    </row>
    <row r="15" spans="1:7" ht="12.6" customHeight="1">
      <c r="A15" s="3543">
        <v>3</v>
      </c>
      <c r="B15" s="3549">
        <v>60</v>
      </c>
      <c r="C15" s="3545">
        <v>0</v>
      </c>
      <c r="D15" s="3550"/>
      <c r="E15" s="3547"/>
      <c r="F15" s="3548">
        <v>3</v>
      </c>
      <c r="G15" s="3528"/>
    </row>
    <row r="16" spans="1:7" ht="12.6" customHeight="1">
      <c r="A16" s="3543">
        <v>4</v>
      </c>
      <c r="B16" s="3544" t="s">
        <v>109</v>
      </c>
      <c r="C16" s="3551">
        <v>0</v>
      </c>
      <c r="D16" s="3546"/>
      <c r="E16" s="3547"/>
      <c r="F16" s="3548">
        <v>4</v>
      </c>
      <c r="G16" s="3528"/>
    </row>
    <row r="17" spans="1:7" ht="12.6" customHeight="1">
      <c r="A17" s="3543">
        <v>5</v>
      </c>
      <c r="B17" s="3544" t="s">
        <v>112</v>
      </c>
      <c r="C17" s="3545"/>
      <c r="D17" s="3546"/>
      <c r="E17" s="3547"/>
      <c r="F17" s="3548">
        <v>5</v>
      </c>
      <c r="G17" s="3528"/>
    </row>
    <row r="18" spans="1:7" ht="12.6" customHeight="1">
      <c r="A18" s="3543">
        <v>6</v>
      </c>
      <c r="B18" s="3544" t="s">
        <v>115</v>
      </c>
      <c r="C18" s="3545"/>
      <c r="D18" s="3546"/>
      <c r="E18" s="3547"/>
      <c r="F18" s="3548">
        <v>6</v>
      </c>
      <c r="G18" s="3528"/>
    </row>
    <row r="19" spans="1:7" ht="12.6" customHeight="1">
      <c r="A19" s="3543">
        <v>7</v>
      </c>
      <c r="B19" s="3544" t="s">
        <v>177</v>
      </c>
      <c r="C19" s="3545"/>
      <c r="D19" s="3546"/>
      <c r="E19" s="3547"/>
      <c r="F19" s="3548">
        <v>7</v>
      </c>
      <c r="G19" s="3528"/>
    </row>
    <row r="20" spans="1:7" ht="12.6" customHeight="1">
      <c r="A20" s="3543">
        <v>8</v>
      </c>
      <c r="B20" s="3544" t="s">
        <v>3229</v>
      </c>
      <c r="C20" s="3545"/>
      <c r="D20" s="3546"/>
      <c r="E20" s="3547"/>
      <c r="F20" s="3548">
        <v>8</v>
      </c>
      <c r="G20" s="3528"/>
    </row>
    <row r="21" spans="1:7" ht="12.6" customHeight="1">
      <c r="A21" s="3543">
        <v>9</v>
      </c>
      <c r="B21" s="3544" t="s">
        <v>122</v>
      </c>
      <c r="C21" s="3545"/>
      <c r="D21" s="3546"/>
      <c r="E21" s="3547"/>
      <c r="F21" s="3548">
        <v>9</v>
      </c>
      <c r="G21" s="3528"/>
    </row>
    <row r="22" spans="1:7" ht="12.6" customHeight="1">
      <c r="A22" s="3543">
        <v>10</v>
      </c>
      <c r="B22" s="3544" t="s">
        <v>128</v>
      </c>
      <c r="C22" s="3545">
        <v>10</v>
      </c>
      <c r="D22" s="3552"/>
      <c r="E22" s="3547"/>
      <c r="F22" s="3548">
        <v>10</v>
      </c>
      <c r="G22" s="3528"/>
    </row>
    <row r="23" spans="1:7" ht="12.6" customHeight="1">
      <c r="A23" s="3543">
        <v>11</v>
      </c>
      <c r="B23" s="3544" t="s">
        <v>3230</v>
      </c>
      <c r="C23" s="3545"/>
      <c r="D23" s="3552"/>
      <c r="E23" s="3547"/>
      <c r="F23" s="3548">
        <v>11</v>
      </c>
      <c r="G23" s="3528"/>
    </row>
    <row r="24" spans="1:7" ht="12.6" customHeight="1">
      <c r="A24" s="3543">
        <v>12</v>
      </c>
      <c r="B24" s="3544" t="s">
        <v>3231</v>
      </c>
      <c r="C24" s="3545">
        <v>7</v>
      </c>
      <c r="D24" s="3552"/>
      <c r="E24" s="3547"/>
      <c r="F24" s="3548">
        <v>12</v>
      </c>
      <c r="G24" s="3528"/>
    </row>
    <row r="25" spans="1:7" ht="12.6" customHeight="1">
      <c r="A25" s="3543">
        <v>13</v>
      </c>
      <c r="B25" s="3544" t="s">
        <v>3232</v>
      </c>
      <c r="C25" s="3545">
        <v>5</v>
      </c>
      <c r="D25" s="3552"/>
      <c r="E25" s="3547"/>
      <c r="F25" s="3548">
        <v>13</v>
      </c>
      <c r="G25" s="3528"/>
    </row>
    <row r="26" spans="1:7" ht="12.6" customHeight="1">
      <c r="A26" s="3543">
        <v>14</v>
      </c>
      <c r="B26" s="3544" t="s">
        <v>137</v>
      </c>
      <c r="C26" s="3545">
        <v>153</v>
      </c>
      <c r="D26" s="3552"/>
      <c r="E26" s="3547"/>
      <c r="F26" s="3548">
        <v>14</v>
      </c>
      <c r="G26" s="3528"/>
    </row>
    <row r="27" spans="1:7" ht="12.6" customHeight="1">
      <c r="A27" s="3543">
        <v>15</v>
      </c>
      <c r="B27" s="3544" t="s">
        <v>152</v>
      </c>
      <c r="C27" s="3545">
        <v>560</v>
      </c>
      <c r="D27" s="3552"/>
      <c r="E27" s="3547"/>
      <c r="F27" s="3548">
        <v>15</v>
      </c>
      <c r="G27" s="3528"/>
    </row>
    <row r="28" spans="1:7" ht="12.6" customHeight="1">
      <c r="A28" s="3543">
        <v>16</v>
      </c>
      <c r="B28" s="3544" t="s">
        <v>3233</v>
      </c>
      <c r="C28" s="3545">
        <v>95</v>
      </c>
      <c r="D28" s="3552"/>
      <c r="E28" s="3547"/>
      <c r="F28" s="3548">
        <v>16</v>
      </c>
      <c r="G28" s="3528"/>
    </row>
    <row r="29" spans="1:7" ht="12.6" customHeight="1">
      <c r="A29" s="3543">
        <v>17</v>
      </c>
      <c r="B29" s="3544" t="s">
        <v>3234</v>
      </c>
      <c r="C29" s="3545"/>
      <c r="D29" s="3552"/>
      <c r="E29" s="3547"/>
      <c r="F29" s="3548">
        <v>17</v>
      </c>
      <c r="G29" s="3528"/>
    </row>
    <row r="30" spans="1:7" ht="12.6" customHeight="1">
      <c r="A30" s="3543">
        <v>18</v>
      </c>
      <c r="B30" s="3544" t="s">
        <v>3235</v>
      </c>
      <c r="C30" s="3545">
        <v>172</v>
      </c>
      <c r="D30" s="3552"/>
      <c r="E30" s="3547"/>
      <c r="F30" s="3548">
        <v>18</v>
      </c>
      <c r="G30" s="3528"/>
    </row>
    <row r="31" spans="1:7" ht="12.6" customHeight="1">
      <c r="A31" s="3543">
        <v>19</v>
      </c>
      <c r="B31" s="3544" t="s">
        <v>3236</v>
      </c>
      <c r="C31" s="3545">
        <v>1435</v>
      </c>
      <c r="D31" s="3552"/>
      <c r="E31" s="3547"/>
      <c r="F31" s="3548">
        <v>19</v>
      </c>
      <c r="G31" s="3528"/>
    </row>
    <row r="32" spans="1:7" ht="12.6" customHeight="1">
      <c r="A32" s="3543">
        <v>20</v>
      </c>
      <c r="B32" s="3544">
        <v>113</v>
      </c>
      <c r="C32" s="3545">
        <v>3</v>
      </c>
      <c r="D32" s="3552"/>
      <c r="E32" s="3547"/>
      <c r="F32" s="3548">
        <v>20</v>
      </c>
      <c r="G32" s="3528"/>
    </row>
    <row r="33" spans="1:7" ht="12.6" customHeight="1">
      <c r="A33" s="3543">
        <v>21</v>
      </c>
      <c r="B33" s="3544" t="s">
        <v>3237</v>
      </c>
      <c r="C33" s="3545">
        <v>2828</v>
      </c>
      <c r="D33" s="3552"/>
      <c r="E33" s="3547"/>
      <c r="F33" s="3548">
        <v>21</v>
      </c>
      <c r="G33" s="3528"/>
    </row>
    <row r="34" spans="1:7" ht="12.6" customHeight="1">
      <c r="A34" s="3543">
        <v>22</v>
      </c>
      <c r="B34" s="3544" t="s">
        <v>3238</v>
      </c>
      <c r="C34" s="3545">
        <v>429</v>
      </c>
      <c r="D34" s="3552"/>
      <c r="E34" s="3547"/>
      <c r="F34" s="3548">
        <v>22</v>
      </c>
      <c r="G34" s="3528"/>
    </row>
    <row r="35" spans="1:7" ht="12.6" customHeight="1">
      <c r="A35" s="3543">
        <v>23</v>
      </c>
      <c r="B35" s="3544" t="s">
        <v>3239</v>
      </c>
      <c r="C35" s="3545">
        <v>0</v>
      </c>
      <c r="D35" s="3552"/>
      <c r="E35" s="3547"/>
      <c r="F35" s="3548">
        <v>23</v>
      </c>
      <c r="G35" s="3528"/>
    </row>
    <row r="36" spans="1:7" ht="12.6" customHeight="1">
      <c r="A36" s="3543">
        <v>24</v>
      </c>
      <c r="B36" s="3544" t="s">
        <v>3240</v>
      </c>
      <c r="C36" s="3545">
        <v>243</v>
      </c>
      <c r="D36" s="3552"/>
      <c r="E36" s="3547"/>
      <c r="F36" s="3548">
        <v>24</v>
      </c>
      <c r="G36" s="3528"/>
    </row>
    <row r="37" spans="1:7" ht="12.6" customHeight="1">
      <c r="A37" s="3543">
        <v>25</v>
      </c>
      <c r="B37" s="3544" t="s">
        <v>3241</v>
      </c>
      <c r="C37" s="3545">
        <v>1</v>
      </c>
      <c r="D37" s="3552"/>
      <c r="E37" s="3547"/>
      <c r="F37" s="3548">
        <v>25</v>
      </c>
      <c r="G37" s="3528"/>
    </row>
    <row r="38" spans="1:7" ht="12.6" customHeight="1">
      <c r="A38" s="3543">
        <v>26</v>
      </c>
      <c r="B38" s="3544" t="s">
        <v>3242</v>
      </c>
      <c r="C38" s="3545">
        <v>711</v>
      </c>
      <c r="D38" s="3552"/>
      <c r="E38" s="3547"/>
      <c r="F38" s="3548">
        <v>26</v>
      </c>
      <c r="G38" s="3528"/>
    </row>
    <row r="39" spans="1:7" ht="12.6" customHeight="1">
      <c r="A39" s="3543">
        <v>27</v>
      </c>
      <c r="B39" s="3544" t="s">
        <v>3243</v>
      </c>
      <c r="C39" s="3545">
        <v>5161</v>
      </c>
      <c r="D39" s="3552"/>
      <c r="E39" s="3547"/>
      <c r="F39" s="3548">
        <v>27</v>
      </c>
      <c r="G39" s="3528"/>
    </row>
    <row r="40" spans="1:7" ht="12.6" customHeight="1">
      <c r="A40" s="3543">
        <v>28</v>
      </c>
      <c r="B40" s="3544" t="s">
        <v>3244</v>
      </c>
      <c r="C40" s="3545">
        <v>17</v>
      </c>
      <c r="D40" s="3552"/>
      <c r="E40" s="3547"/>
      <c r="F40" s="3548">
        <v>28</v>
      </c>
      <c r="G40" s="3528"/>
    </row>
    <row r="41" spans="1:7" ht="12.6" customHeight="1">
      <c r="A41" s="3543">
        <v>29</v>
      </c>
      <c r="B41" s="3544" t="s">
        <v>3245</v>
      </c>
      <c r="C41" s="3545">
        <v>11171</v>
      </c>
      <c r="D41" s="3546"/>
      <c r="E41" s="3547"/>
      <c r="F41" s="3548">
        <v>29</v>
      </c>
      <c r="G41" s="3528"/>
    </row>
    <row r="42" spans="1:7" ht="12.6" customHeight="1">
      <c r="A42" s="3543">
        <v>30</v>
      </c>
      <c r="B42" s="3544" t="s">
        <v>3246</v>
      </c>
      <c r="C42" s="3545">
        <v>14</v>
      </c>
      <c r="D42" s="3546"/>
      <c r="E42" s="3547"/>
      <c r="F42" s="3548">
        <v>30</v>
      </c>
      <c r="G42" s="3528"/>
    </row>
    <row r="43" spans="1:7" ht="12.6" customHeight="1">
      <c r="A43" s="3543">
        <v>31</v>
      </c>
      <c r="B43" s="3544">
        <v>141</v>
      </c>
      <c r="C43" s="3545">
        <v>4023</v>
      </c>
      <c r="D43" s="3547"/>
      <c r="E43" s="3547"/>
      <c r="F43" s="3548">
        <v>31</v>
      </c>
      <c r="G43" s="3528"/>
    </row>
    <row r="44" spans="1:7" ht="12.6" customHeight="1">
      <c r="A44" s="3543">
        <v>32</v>
      </c>
      <c r="B44" s="3553">
        <v>155</v>
      </c>
      <c r="C44" s="3545">
        <v>2</v>
      </c>
      <c r="D44" s="3547"/>
      <c r="E44" s="3547"/>
      <c r="F44" s="3548">
        <v>32</v>
      </c>
      <c r="G44" s="3528"/>
    </row>
    <row r="45" spans="1:7" ht="12.6" customHeight="1">
      <c r="A45" s="3543">
        <v>33</v>
      </c>
      <c r="B45" s="3553" t="s">
        <v>3247</v>
      </c>
      <c r="C45" s="3545">
        <v>1038</v>
      </c>
      <c r="D45" s="3547"/>
      <c r="E45" s="3547"/>
      <c r="F45" s="3548">
        <v>33</v>
      </c>
      <c r="G45" s="3528"/>
    </row>
    <row r="46" spans="1:7" ht="12.6" customHeight="1">
      <c r="A46" s="3543">
        <v>34</v>
      </c>
      <c r="B46" s="3547"/>
      <c r="C46" s="3547"/>
      <c r="D46" s="3547"/>
      <c r="E46" s="3547"/>
      <c r="F46" s="3548">
        <v>34</v>
      </c>
      <c r="G46" s="3528"/>
    </row>
    <row r="47" spans="1:7" ht="12.6" customHeight="1">
      <c r="A47" s="3543">
        <v>35</v>
      </c>
      <c r="B47" s="3547"/>
      <c r="C47" s="3547"/>
      <c r="D47" s="3547"/>
      <c r="E47" s="3547"/>
      <c r="F47" s="3548">
        <v>35</v>
      </c>
      <c r="G47" s="3528"/>
    </row>
    <row r="48" spans="1:7" ht="12.6" customHeight="1">
      <c r="A48" s="3543">
        <v>36</v>
      </c>
      <c r="B48" s="3554"/>
      <c r="C48" s="3554"/>
      <c r="D48" s="3554"/>
      <c r="E48" s="3554"/>
      <c r="F48" s="3548">
        <v>36</v>
      </c>
    </row>
    <row r="49" spans="1:6" ht="12.6" customHeight="1">
      <c r="A49" s="3543">
        <v>37</v>
      </c>
      <c r="B49" s="3554"/>
      <c r="C49" s="3554"/>
      <c r="D49" s="3554"/>
      <c r="E49" s="3554"/>
      <c r="F49" s="3548">
        <v>37</v>
      </c>
    </row>
    <row r="50" spans="1:6" ht="12.6" customHeight="1">
      <c r="A50" s="3543">
        <v>38</v>
      </c>
      <c r="B50" s="3554"/>
      <c r="C50" s="3554"/>
      <c r="D50" s="3554"/>
      <c r="E50" s="3554"/>
      <c r="F50" s="3548">
        <v>38</v>
      </c>
    </row>
    <row r="51" spans="1:6" ht="12.6" customHeight="1">
      <c r="A51" s="3543">
        <v>39</v>
      </c>
      <c r="B51" s="3554"/>
      <c r="C51" s="3554"/>
      <c r="D51" s="3554"/>
      <c r="E51" s="3554"/>
      <c r="F51" s="3548">
        <v>39</v>
      </c>
    </row>
    <row r="52" spans="1:6" ht="12.6" customHeight="1">
      <c r="A52" s="3543">
        <v>40</v>
      </c>
      <c r="B52" s="3554"/>
      <c r="C52" s="3554"/>
      <c r="D52" s="3554"/>
      <c r="E52" s="3554"/>
      <c r="F52" s="3548">
        <v>40</v>
      </c>
    </row>
    <row r="53" spans="1:6" ht="12.6" customHeight="1">
      <c r="A53" s="3543">
        <v>41</v>
      </c>
      <c r="B53" s="3554"/>
      <c r="C53" s="3554"/>
      <c r="D53" s="3554"/>
      <c r="E53" s="3554"/>
      <c r="F53" s="3548">
        <v>41</v>
      </c>
    </row>
    <row r="54" spans="1:6" ht="12.6" customHeight="1">
      <c r="A54" s="3543">
        <v>42</v>
      </c>
      <c r="B54" s="3554"/>
      <c r="C54" s="3554"/>
      <c r="D54" s="3554"/>
      <c r="E54" s="3554"/>
      <c r="F54" s="3548">
        <v>42</v>
      </c>
    </row>
    <row r="55" spans="1:6" ht="12.6" customHeight="1">
      <c r="A55" s="3543">
        <v>43</v>
      </c>
      <c r="B55" s="3554"/>
      <c r="C55" s="3554"/>
      <c r="D55" s="3554"/>
      <c r="E55" s="3554"/>
      <c r="F55" s="3548">
        <v>43</v>
      </c>
    </row>
    <row r="56" spans="1:6" ht="12.6" customHeight="1">
      <c r="A56" s="3543">
        <v>44</v>
      </c>
      <c r="B56" s="3554"/>
      <c r="C56" s="3554"/>
      <c r="D56" s="3554"/>
      <c r="E56" s="3554"/>
      <c r="F56" s="3548">
        <v>44</v>
      </c>
    </row>
    <row r="57" spans="1:6" ht="12.6" customHeight="1">
      <c r="A57" s="3543">
        <v>45</v>
      </c>
      <c r="B57" s="3554"/>
      <c r="C57" s="3554"/>
      <c r="D57" s="3554"/>
      <c r="E57" s="3554"/>
      <c r="F57" s="3548">
        <v>45</v>
      </c>
    </row>
    <row r="58" spans="1:6" ht="12.6" customHeight="1">
      <c r="A58" s="3543">
        <v>46</v>
      </c>
      <c r="B58" s="3554"/>
      <c r="C58" s="3554"/>
      <c r="D58" s="3554"/>
      <c r="E58" s="3554"/>
      <c r="F58" s="3548">
        <v>46</v>
      </c>
    </row>
    <row r="59" spans="1:6" ht="12.6" customHeight="1">
      <c r="A59" s="3532">
        <v>47</v>
      </c>
      <c r="B59" s="3555"/>
      <c r="C59" s="3555"/>
      <c r="D59" s="3555"/>
      <c r="E59" s="3555"/>
      <c r="F59" s="3556">
        <v>47</v>
      </c>
    </row>
    <row r="60" spans="1:6" ht="12.6" customHeight="1">
      <c r="A60" s="3557">
        <v>48</v>
      </c>
      <c r="B60" s="3558" t="s">
        <v>2713</v>
      </c>
      <c r="C60" s="3559">
        <f>SUM(C13:C59)</f>
        <v>28078</v>
      </c>
      <c r="D60" s="3559">
        <f>SUM(D13:D59)</f>
        <v>0</v>
      </c>
      <c r="E60" s="3559"/>
      <c r="F60" s="3557">
        <v>48</v>
      </c>
    </row>
    <row r="61" spans="1:6" ht="12.6" customHeight="1">
      <c r="A61" s="3560"/>
      <c r="B61" s="3561"/>
      <c r="C61" s="3562"/>
      <c r="D61" s="3562"/>
      <c r="E61" s="3562"/>
      <c r="F61" s="3563"/>
    </row>
    <row r="62" spans="1:6" ht="12.6" customHeight="1">
      <c r="A62" s="3560"/>
      <c r="B62" s="3561"/>
      <c r="C62" s="3562"/>
      <c r="D62" s="3562"/>
      <c r="E62" s="3562"/>
      <c r="F62" s="3563"/>
    </row>
    <row r="63" spans="1:6" ht="12.6" customHeight="1">
      <c r="A63" s="3560"/>
      <c r="B63" s="3561"/>
      <c r="C63" s="3562"/>
      <c r="D63" s="3562"/>
      <c r="E63" s="3562"/>
      <c r="F63" s="3563"/>
    </row>
    <row r="64" spans="1:6" ht="12.6" customHeight="1">
      <c r="A64" s="3560"/>
      <c r="B64" s="3561"/>
      <c r="C64" s="3562"/>
      <c r="D64" s="3562"/>
      <c r="E64" s="3562"/>
      <c r="F64" s="3563"/>
    </row>
    <row r="65" spans="1:6" ht="12.6" customHeight="1">
      <c r="A65" s="3560"/>
      <c r="B65" s="3561"/>
      <c r="C65" s="3562"/>
      <c r="D65" s="3562"/>
      <c r="E65" s="3562"/>
      <c r="F65" s="3563"/>
    </row>
    <row r="66" spans="1:6" ht="12.6" customHeight="1">
      <c r="A66" s="3560"/>
      <c r="B66" s="3561"/>
      <c r="C66" s="3562"/>
      <c r="D66" s="3562"/>
      <c r="E66" s="3562"/>
      <c r="F66" s="3563"/>
    </row>
    <row r="67" spans="1:6" ht="12.6" customHeight="1">
      <c r="A67" s="3560"/>
      <c r="B67" s="3561"/>
      <c r="C67" s="3562"/>
      <c r="D67" s="3562"/>
      <c r="E67" s="3562"/>
      <c r="F67" s="3563"/>
    </row>
    <row r="68" spans="1:6" ht="12.6" customHeight="1">
      <c r="A68" s="3560"/>
      <c r="B68" s="3561"/>
      <c r="C68" s="3562"/>
      <c r="D68" s="3562"/>
      <c r="E68" s="3562"/>
      <c r="F68" s="3563"/>
    </row>
    <row r="69" spans="1:6" ht="12.6" customHeight="1">
      <c r="A69" s="3560"/>
      <c r="B69" s="3561"/>
      <c r="C69" s="3562"/>
      <c r="D69" s="3562"/>
      <c r="E69" s="3562"/>
      <c r="F69" s="3563"/>
    </row>
    <row r="70" spans="1:6" ht="12" customHeight="1">
      <c r="A70" s="3564"/>
      <c r="B70" s="3565"/>
      <c r="C70" s="3566"/>
      <c r="D70" s="3566"/>
      <c r="E70" s="3566"/>
      <c r="F70" s="3567"/>
    </row>
    <row r="71" spans="1:6">
      <c r="A71" s="3535"/>
      <c r="B71" s="3515"/>
      <c r="C71" s="3515"/>
      <c r="D71" s="3515"/>
      <c r="E71" s="3515"/>
      <c r="F71" s="3517" t="s">
        <v>2788</v>
      </c>
    </row>
    <row r="72" spans="1:6"/>
    <row r="73" spans="1:6"/>
    <row r="74" spans="1:6"/>
    <row r="75" spans="1:6"/>
    <row r="76" spans="1:6"/>
  </sheetData>
  <printOptions horizontalCentered="1" verticalCentered="1"/>
  <pageMargins left="1" right="1" top="0.5" bottom="0.5" header="0" footer="0"/>
  <pageSetup scale="86"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52"/>
  <sheetViews>
    <sheetView showZeros="0" view="pageBreakPreview" zoomScaleNormal="100" zoomScaleSheetLayoutView="100" workbookViewId="0">
      <selection activeCell="J33" sqref="J33"/>
    </sheetView>
  </sheetViews>
  <sheetFormatPr defaultColWidth="0" defaultRowHeight="11.25" customHeight="1" zeroHeight="1"/>
  <cols>
    <col min="1" max="1" width="3.33203125" style="610" customWidth="1"/>
    <col min="2" max="2" width="5.6640625" style="610" customWidth="1"/>
    <col min="3" max="3" width="26" style="610" customWidth="1"/>
    <col min="4" max="4" width="3.83203125" style="610" customWidth="1"/>
    <col min="5" max="5" width="13.5" style="610" customWidth="1"/>
    <col min="6" max="6" width="13" style="610" customWidth="1"/>
    <col min="7" max="8" width="10.83203125" style="610" customWidth="1"/>
    <col min="9" max="9" width="12.1640625" style="610" customWidth="1"/>
    <col min="10" max="10" width="13.83203125" style="610" customWidth="1"/>
    <col min="11" max="11" width="13.1640625" style="610" customWidth="1"/>
    <col min="12" max="12" width="4.6640625" style="610" customWidth="1"/>
    <col min="13" max="13" width="8.83203125" style="610" customWidth="1"/>
    <col min="14" max="14" width="13.1640625" style="610" customWidth="1"/>
    <col min="15" max="15" width="5.5" style="610" customWidth="1"/>
    <col min="16" max="16" width="3.1640625" style="610" customWidth="1"/>
    <col min="17" max="19" width="9.33203125" style="610" customWidth="1"/>
    <col min="20" max="16384" width="0" style="610" hidden="1"/>
  </cols>
  <sheetData>
    <row r="1" spans="1:17" ht="11.25" customHeight="1">
      <c r="A1" s="4076" t="s">
        <v>165</v>
      </c>
      <c r="B1" s="1495" t="s">
        <v>3248</v>
      </c>
      <c r="C1" s="111"/>
      <c r="D1" s="111"/>
      <c r="E1" s="111"/>
      <c r="F1" s="111"/>
      <c r="G1" s="111"/>
      <c r="H1" s="111"/>
      <c r="I1" s="111"/>
      <c r="J1" s="111"/>
      <c r="K1" s="111"/>
      <c r="L1" s="111"/>
      <c r="M1" s="111"/>
      <c r="N1" s="111"/>
      <c r="O1" s="146"/>
      <c r="P1" s="4118" t="s">
        <v>554</v>
      </c>
    </row>
    <row r="2" spans="1:17">
      <c r="A2" s="4076"/>
      <c r="B2" s="109"/>
      <c r="C2" s="114"/>
      <c r="D2" s="114"/>
      <c r="E2" s="114"/>
      <c r="F2" s="114"/>
      <c r="G2" s="114"/>
      <c r="H2" s="114"/>
      <c r="I2" s="114"/>
      <c r="J2" s="114"/>
      <c r="K2" s="114"/>
      <c r="L2" s="114"/>
      <c r="M2" s="114"/>
      <c r="N2" s="114"/>
      <c r="O2" s="115"/>
      <c r="P2" s="4118"/>
    </row>
    <row r="3" spans="1:17">
      <c r="A3" s="4076"/>
      <c r="B3" s="113" t="s">
        <v>384</v>
      </c>
      <c r="C3" s="114" t="s">
        <v>3249</v>
      </c>
      <c r="D3" s="114"/>
      <c r="E3" s="114"/>
      <c r="F3" s="114"/>
      <c r="G3" s="114"/>
      <c r="H3" s="114"/>
      <c r="I3" s="114"/>
      <c r="J3" s="114"/>
      <c r="K3" s="114"/>
      <c r="L3" s="114"/>
      <c r="M3" s="114"/>
      <c r="N3" s="114"/>
      <c r="O3" s="115"/>
      <c r="P3" s="4118"/>
    </row>
    <row r="4" spans="1:17">
      <c r="A4" s="4076"/>
      <c r="B4" s="109"/>
      <c r="C4" s="114"/>
      <c r="D4" s="114"/>
      <c r="E4" s="114"/>
      <c r="F4" s="114"/>
      <c r="G4" s="114"/>
      <c r="H4" s="114"/>
      <c r="I4" s="114"/>
      <c r="J4" s="114"/>
      <c r="K4" s="114"/>
      <c r="L4" s="114"/>
      <c r="M4" s="114"/>
      <c r="N4" s="114"/>
      <c r="O4" s="115"/>
      <c r="P4" s="4118"/>
    </row>
    <row r="5" spans="1:17">
      <c r="A5" s="4076"/>
      <c r="B5" s="113" t="s">
        <v>385</v>
      </c>
      <c r="C5" s="114" t="s">
        <v>3250</v>
      </c>
      <c r="D5" s="114"/>
      <c r="E5" s="114"/>
      <c r="F5" s="114"/>
      <c r="G5" s="114"/>
      <c r="H5" s="114"/>
      <c r="I5" s="114"/>
      <c r="J5" s="114"/>
      <c r="K5" s="114"/>
      <c r="L5" s="114"/>
      <c r="M5" s="114"/>
      <c r="N5" s="114"/>
      <c r="O5" s="115"/>
      <c r="P5" s="4118"/>
    </row>
    <row r="6" spans="1:17">
      <c r="A6" s="4076"/>
      <c r="B6" s="109"/>
      <c r="C6" s="114"/>
      <c r="D6" s="114"/>
      <c r="E6" s="114"/>
      <c r="F6" s="114"/>
      <c r="G6" s="114"/>
      <c r="H6" s="114"/>
      <c r="I6" s="114"/>
      <c r="J6" s="114"/>
      <c r="K6" s="114"/>
      <c r="L6" s="114"/>
      <c r="M6" s="114"/>
      <c r="N6" s="114"/>
      <c r="O6" s="115"/>
      <c r="P6" s="4118"/>
    </row>
    <row r="7" spans="1:17">
      <c r="A7" s="4076"/>
      <c r="B7" s="618"/>
      <c r="C7" s="116"/>
      <c r="D7" s="116"/>
      <c r="E7" s="116"/>
      <c r="F7" s="116"/>
      <c r="G7" s="116"/>
      <c r="H7" s="116"/>
      <c r="I7" s="116"/>
      <c r="J7" s="116"/>
      <c r="K7" s="116"/>
      <c r="L7" s="620"/>
      <c r="M7" s="620"/>
      <c r="N7" s="116"/>
      <c r="O7" s="117"/>
      <c r="P7" s="4118"/>
    </row>
    <row r="8" spans="1:17">
      <c r="A8" s="4076"/>
      <c r="B8" s="615"/>
      <c r="C8" s="616"/>
      <c r="D8" s="2013"/>
      <c r="E8" s="1986" t="s">
        <v>1568</v>
      </c>
      <c r="F8" s="1987"/>
      <c r="G8" s="1987"/>
      <c r="H8" s="1988"/>
      <c r="I8" s="2014" t="s">
        <v>3251</v>
      </c>
      <c r="J8" s="2015"/>
      <c r="K8" s="1513" t="s">
        <v>1570</v>
      </c>
      <c r="L8" s="3568"/>
      <c r="M8" s="2060" t="s">
        <v>3252</v>
      </c>
      <c r="N8" s="2015"/>
      <c r="O8" s="615"/>
      <c r="P8" s="4118"/>
    </row>
    <row r="9" spans="1:17">
      <c r="A9" s="4076"/>
      <c r="B9" s="787"/>
      <c r="C9" s="109"/>
      <c r="D9" s="115"/>
      <c r="E9" s="1986" t="s">
        <v>3253</v>
      </c>
      <c r="F9" s="1988"/>
      <c r="G9" s="1986" t="s">
        <v>3254</v>
      </c>
      <c r="H9" s="1988"/>
      <c r="I9" s="618"/>
      <c r="J9" s="117"/>
      <c r="K9" s="620"/>
      <c r="L9" s="2061"/>
      <c r="M9" s="1770"/>
      <c r="N9" s="117"/>
      <c r="O9" s="787"/>
      <c r="P9" s="4118"/>
    </row>
    <row r="10" spans="1:17">
      <c r="A10" s="4076"/>
      <c r="B10" s="780"/>
      <c r="C10" s="113"/>
      <c r="D10" s="1517"/>
      <c r="E10" s="1500"/>
      <c r="F10" s="1500" t="s">
        <v>3110</v>
      </c>
      <c r="G10" s="1500"/>
      <c r="H10" s="1500" t="s">
        <v>3110</v>
      </c>
      <c r="I10" s="1500" t="s">
        <v>3255</v>
      </c>
      <c r="J10" s="1513"/>
      <c r="K10" s="2062" t="s">
        <v>3256</v>
      </c>
      <c r="L10" s="2671"/>
      <c r="M10" s="2063"/>
      <c r="N10" s="1516"/>
      <c r="O10" s="780"/>
      <c r="P10" s="4118"/>
    </row>
    <row r="11" spans="1:17">
      <c r="A11" s="4076"/>
      <c r="B11" s="780" t="s">
        <v>636</v>
      </c>
      <c r="C11" s="609" t="s">
        <v>1928</v>
      </c>
      <c r="D11" s="2005"/>
      <c r="E11" s="780" t="s">
        <v>3257</v>
      </c>
      <c r="F11" s="780" t="s">
        <v>3111</v>
      </c>
      <c r="G11" s="780" t="s">
        <v>3257</v>
      </c>
      <c r="H11" s="780" t="s">
        <v>3111</v>
      </c>
      <c r="I11" s="780" t="s">
        <v>3258</v>
      </c>
      <c r="J11" s="113" t="s">
        <v>3259</v>
      </c>
      <c r="K11" s="794" t="s">
        <v>3260</v>
      </c>
      <c r="L11" s="4139" t="s">
        <v>2705</v>
      </c>
      <c r="M11" s="4140"/>
      <c r="N11" s="1517" t="s">
        <v>3259</v>
      </c>
      <c r="O11" s="780" t="s">
        <v>636</v>
      </c>
      <c r="P11" s="4118"/>
    </row>
    <row r="12" spans="1:17">
      <c r="A12" s="2749"/>
      <c r="B12" s="780" t="s">
        <v>639</v>
      </c>
      <c r="C12" s="609" t="s">
        <v>2116</v>
      </c>
      <c r="D12" s="2005"/>
      <c r="E12" s="780"/>
      <c r="F12" s="780" t="s">
        <v>3117</v>
      </c>
      <c r="G12" s="780"/>
      <c r="H12" s="780" t="s">
        <v>3117</v>
      </c>
      <c r="I12" s="780" t="s">
        <v>3261</v>
      </c>
      <c r="J12" s="113" t="s">
        <v>3262</v>
      </c>
      <c r="K12" s="794" t="s">
        <v>3263</v>
      </c>
      <c r="L12" s="4139" t="s">
        <v>3264</v>
      </c>
      <c r="M12" s="4140"/>
      <c r="N12" s="1517" t="s">
        <v>3264</v>
      </c>
      <c r="O12" s="780" t="s">
        <v>639</v>
      </c>
      <c r="P12" s="4118"/>
    </row>
    <row r="13" spans="1:17" ht="12" thickBot="1">
      <c r="A13" s="2749"/>
      <c r="B13" s="617"/>
      <c r="C13" s="2064" t="s">
        <v>648</v>
      </c>
      <c r="D13" s="2065"/>
      <c r="E13" s="780" t="s">
        <v>649</v>
      </c>
      <c r="F13" s="780" t="s">
        <v>650</v>
      </c>
      <c r="G13" s="780" t="s">
        <v>651</v>
      </c>
      <c r="H13" s="780" t="s">
        <v>652</v>
      </c>
      <c r="I13" s="780" t="s">
        <v>653</v>
      </c>
      <c r="J13" s="113" t="s">
        <v>1083</v>
      </c>
      <c r="K13" s="794" t="s">
        <v>1084</v>
      </c>
      <c r="L13" s="4139" t="s">
        <v>1358</v>
      </c>
      <c r="M13" s="4140"/>
      <c r="N13" s="1517" t="s">
        <v>1359</v>
      </c>
      <c r="O13" s="617"/>
      <c r="P13" s="4118"/>
    </row>
    <row r="14" spans="1:17">
      <c r="A14" s="2749"/>
      <c r="B14" s="1501" t="s">
        <v>22</v>
      </c>
      <c r="C14" s="614" t="s">
        <v>3170</v>
      </c>
      <c r="D14" s="2066"/>
      <c r="E14" s="2067">
        <v>2277945</v>
      </c>
      <c r="F14" s="2068">
        <v>4452753</v>
      </c>
      <c r="G14" s="2069">
        <v>3.5200000000000002E-2</v>
      </c>
      <c r="H14" s="2070" t="s">
        <v>1053</v>
      </c>
      <c r="I14" s="2071">
        <v>1214.78</v>
      </c>
      <c r="J14" s="2069">
        <v>2.98E-2</v>
      </c>
      <c r="K14" s="2072">
        <v>3766499</v>
      </c>
      <c r="L14" s="2073"/>
      <c r="M14" s="2074">
        <v>15398</v>
      </c>
      <c r="N14" s="2075">
        <v>0.755</v>
      </c>
      <c r="O14" s="1504" t="s">
        <v>22</v>
      </c>
      <c r="P14" s="4118"/>
      <c r="Q14" s="619"/>
    </row>
    <row r="15" spans="1:17">
      <c r="A15" s="2749"/>
      <c r="B15" s="1501" t="s">
        <v>25</v>
      </c>
      <c r="C15" s="614" t="s">
        <v>3171</v>
      </c>
      <c r="D15" s="2066"/>
      <c r="E15" s="2076">
        <v>598000</v>
      </c>
      <c r="F15" s="2077">
        <v>741391</v>
      </c>
      <c r="G15" s="2078">
        <v>2.7799999999999998E-2</v>
      </c>
      <c r="H15" s="2018" t="s">
        <v>1053</v>
      </c>
      <c r="I15" s="2079">
        <v>416.62</v>
      </c>
      <c r="J15" s="2078">
        <v>3.0800000000000001E-2</v>
      </c>
      <c r="K15" s="2080">
        <v>395731</v>
      </c>
      <c r="L15" s="2081"/>
      <c r="M15" s="2082">
        <v>1618</v>
      </c>
      <c r="N15" s="2083">
        <v>0.2392</v>
      </c>
      <c r="O15" s="1504" t="s">
        <v>25</v>
      </c>
      <c r="P15" s="4118"/>
      <c r="Q15" s="619"/>
    </row>
    <row r="16" spans="1:17">
      <c r="A16" s="2749"/>
      <c r="B16" s="1501" t="s">
        <v>28</v>
      </c>
      <c r="C16" s="614" t="s">
        <v>3172</v>
      </c>
      <c r="D16" s="2066"/>
      <c r="E16" s="2076">
        <v>275232</v>
      </c>
      <c r="F16" s="2077">
        <v>286021</v>
      </c>
      <c r="G16" s="2078">
        <v>5.4100000000000002E-2</v>
      </c>
      <c r="H16" s="2018" t="s">
        <v>1053</v>
      </c>
      <c r="I16" s="2079">
        <v>53.83</v>
      </c>
      <c r="J16" s="2078">
        <v>1.6799999999999999E-2</v>
      </c>
      <c r="K16" s="2080">
        <v>49750</v>
      </c>
      <c r="L16" s="2081"/>
      <c r="M16" s="2082">
        <v>203</v>
      </c>
      <c r="N16" s="2083">
        <v>0.12670000000000001</v>
      </c>
      <c r="O16" s="1504" t="s">
        <v>28</v>
      </c>
      <c r="P16" s="4118"/>
      <c r="Q16" s="619"/>
    </row>
    <row r="17" spans="1:17">
      <c r="A17" s="2749"/>
      <c r="B17" s="1501" t="s">
        <v>657</v>
      </c>
      <c r="C17" s="614" t="s">
        <v>3173</v>
      </c>
      <c r="D17" s="2066"/>
      <c r="E17" s="2076">
        <v>66430</v>
      </c>
      <c r="F17" s="2077">
        <v>18643</v>
      </c>
      <c r="G17" s="2078">
        <v>1.38E-2</v>
      </c>
      <c r="H17" s="2018" t="s">
        <v>1053</v>
      </c>
      <c r="I17" s="2079">
        <v>4.74</v>
      </c>
      <c r="J17" s="2078">
        <v>1.6000000000000001E-3</v>
      </c>
      <c r="K17" s="2080">
        <v>9710</v>
      </c>
      <c r="L17" s="2081"/>
      <c r="M17" s="2082">
        <v>40</v>
      </c>
      <c r="N17" s="2084">
        <v>2.64E-2</v>
      </c>
      <c r="O17" s="1504" t="s">
        <v>657</v>
      </c>
      <c r="P17" s="2749"/>
      <c r="Q17" s="619"/>
    </row>
    <row r="18" spans="1:17">
      <c r="A18" s="2749"/>
      <c r="B18" s="1501" t="s">
        <v>31</v>
      </c>
      <c r="C18" s="614" t="s">
        <v>3174</v>
      </c>
      <c r="D18" s="2066"/>
      <c r="E18" s="2085">
        <v>125144</v>
      </c>
      <c r="F18" s="2086">
        <v>1205032</v>
      </c>
      <c r="G18" s="2087">
        <v>4.1000000000000003E-3</v>
      </c>
      <c r="H18" s="2018" t="s">
        <v>1053</v>
      </c>
      <c r="I18" s="2079">
        <v>63.47</v>
      </c>
      <c r="J18" s="2088">
        <v>3.3E-3</v>
      </c>
      <c r="K18" s="2080">
        <v>76894</v>
      </c>
      <c r="L18" s="2081"/>
      <c r="M18" s="2082">
        <v>314</v>
      </c>
      <c r="N18" s="2083">
        <v>3.2500000000000001E-2</v>
      </c>
      <c r="O18" s="1504" t="s">
        <v>31</v>
      </c>
      <c r="P18" s="2749"/>
      <c r="Q18" s="619"/>
    </row>
    <row r="19" spans="1:17">
      <c r="A19" s="2749"/>
      <c r="B19" s="1501" t="s">
        <v>658</v>
      </c>
      <c r="C19" s="2018" t="s">
        <v>2713</v>
      </c>
      <c r="D19" s="2066"/>
      <c r="E19" s="3569">
        <f>SUM(E14:E18)</f>
        <v>3342751</v>
      </c>
      <c r="F19" s="3570">
        <f>SUM(F14:F18)</f>
        <v>6703840</v>
      </c>
      <c r="G19" s="2078">
        <v>2.64E-2</v>
      </c>
      <c r="H19" s="3571" t="s">
        <v>1053</v>
      </c>
      <c r="I19" s="3572">
        <f>SUM(I14:I18)</f>
        <v>1753.44</v>
      </c>
      <c r="J19" s="2088">
        <v>2.1999999999999999E-2</v>
      </c>
      <c r="K19" s="2093">
        <f>SUM(K14:K18)</f>
        <v>4298584</v>
      </c>
      <c r="L19" s="2081"/>
      <c r="M19" s="2093">
        <f>SUM(M14:M18)</f>
        <v>17573</v>
      </c>
      <c r="N19" s="2083">
        <v>0.44009999999999999</v>
      </c>
      <c r="O19" s="1504" t="s">
        <v>658</v>
      </c>
      <c r="Q19" s="619"/>
    </row>
    <row r="20" spans="1:17">
      <c r="A20" s="2749"/>
      <c r="B20" s="1501" t="s">
        <v>170</v>
      </c>
      <c r="C20" s="614" t="s">
        <v>3175</v>
      </c>
      <c r="D20" s="2066"/>
      <c r="E20" s="2089"/>
      <c r="F20" s="2090"/>
      <c r="G20" s="2091">
        <v>0</v>
      </c>
      <c r="H20" s="2018" t="s">
        <v>1053</v>
      </c>
      <c r="I20" s="800"/>
      <c r="J20" s="800"/>
      <c r="K20" s="2092"/>
      <c r="L20" s="2081"/>
      <c r="M20" s="2093"/>
      <c r="N20" s="2094"/>
      <c r="O20" s="1504" t="s">
        <v>170</v>
      </c>
    </row>
    <row r="21" spans="1:17" ht="12" thickBot="1">
      <c r="A21" s="2749"/>
      <c r="B21" s="1501" t="s">
        <v>171</v>
      </c>
      <c r="C21" s="614" t="s">
        <v>3265</v>
      </c>
      <c r="D21" s="2066"/>
      <c r="E21" s="2095"/>
      <c r="F21" s="2096"/>
      <c r="G21" s="2097"/>
      <c r="H21" s="2098" t="s">
        <v>1053</v>
      </c>
      <c r="I21" s="2097"/>
      <c r="J21" s="2097"/>
      <c r="K21" s="2097"/>
      <c r="L21" s="2099"/>
      <c r="M21" s="2100"/>
      <c r="N21" s="2101"/>
      <c r="O21" s="1504" t="s">
        <v>171</v>
      </c>
      <c r="P21" s="2749"/>
    </row>
    <row r="22" spans="1:17">
      <c r="A22" s="2749"/>
      <c r="B22" s="109"/>
      <c r="C22" s="114"/>
      <c r="D22" s="114"/>
      <c r="E22" s="114"/>
      <c r="F22" s="114"/>
      <c r="G22" s="114"/>
      <c r="H22" s="114"/>
      <c r="I22" s="114"/>
      <c r="J22" s="114"/>
      <c r="K22" s="114"/>
      <c r="L22" s="114"/>
      <c r="M22" s="114"/>
      <c r="N22" s="114"/>
      <c r="O22" s="115"/>
      <c r="P22" s="2749"/>
    </row>
    <row r="23" spans="1:17">
      <c r="A23" s="2749"/>
      <c r="B23" s="109"/>
      <c r="C23" s="114"/>
      <c r="D23" s="114"/>
      <c r="E23" s="114"/>
      <c r="F23" s="114"/>
      <c r="G23" s="114"/>
      <c r="H23" s="114"/>
      <c r="I23" s="114"/>
      <c r="J23" s="114"/>
      <c r="K23" s="114"/>
      <c r="L23" s="114"/>
      <c r="M23" s="114"/>
      <c r="N23" s="114"/>
      <c r="O23" s="115"/>
      <c r="P23" s="2749"/>
    </row>
    <row r="24" spans="1:17">
      <c r="A24" s="2749"/>
      <c r="B24" s="109"/>
      <c r="C24" s="114"/>
      <c r="D24" s="114"/>
      <c r="E24" s="114"/>
      <c r="F24" s="114"/>
      <c r="G24" s="114"/>
      <c r="H24" s="114"/>
      <c r="I24" s="114"/>
      <c r="J24" s="114"/>
      <c r="K24" s="114"/>
      <c r="L24" s="114"/>
      <c r="M24" s="114"/>
      <c r="N24" s="114"/>
      <c r="O24" s="115"/>
      <c r="P24" s="2749"/>
    </row>
    <row r="25" spans="1:17">
      <c r="A25" s="2749"/>
      <c r="B25" s="109"/>
      <c r="C25" s="114"/>
      <c r="D25" s="114"/>
      <c r="E25" s="114"/>
      <c r="F25" s="114"/>
      <c r="G25" s="114"/>
      <c r="H25" s="114"/>
      <c r="I25" s="114"/>
      <c r="J25" s="114"/>
      <c r="K25" s="114"/>
      <c r="L25" s="114"/>
      <c r="M25" s="114"/>
      <c r="N25" s="114"/>
      <c r="O25" s="115"/>
      <c r="P25" s="2749"/>
    </row>
    <row r="26" spans="1:17">
      <c r="A26" s="2749"/>
      <c r="B26" s="109"/>
      <c r="C26" s="114"/>
      <c r="D26" s="114"/>
      <c r="E26" s="114"/>
      <c r="F26" s="114"/>
      <c r="G26" s="114"/>
      <c r="H26" s="114"/>
      <c r="I26" s="114"/>
      <c r="J26" s="114"/>
      <c r="K26" s="114"/>
      <c r="L26" s="114"/>
      <c r="M26" s="114"/>
      <c r="N26" s="114"/>
      <c r="O26" s="115"/>
    </row>
    <row r="27" spans="1:17">
      <c r="B27" s="109"/>
      <c r="C27" s="114"/>
      <c r="D27" s="114"/>
      <c r="E27" s="114"/>
      <c r="F27" s="114"/>
      <c r="G27" s="114"/>
      <c r="H27" s="114"/>
      <c r="I27" s="114"/>
      <c r="J27" s="114"/>
      <c r="K27" s="114"/>
      <c r="L27" s="114"/>
      <c r="M27" s="114"/>
      <c r="N27" s="114"/>
      <c r="O27" s="115"/>
      <c r="P27" s="2749"/>
    </row>
    <row r="28" spans="1:17">
      <c r="B28" s="109"/>
      <c r="C28" s="114"/>
      <c r="D28" s="1495" t="s">
        <v>3266</v>
      </c>
      <c r="E28" s="1985"/>
      <c r="F28" s="1985"/>
      <c r="G28" s="1985"/>
      <c r="H28" s="1985"/>
      <c r="I28" s="1985"/>
      <c r="J28" s="1985"/>
      <c r="K28" s="1985"/>
      <c r="L28" s="2015"/>
      <c r="M28" s="114"/>
      <c r="N28" s="114"/>
      <c r="O28" s="115"/>
      <c r="P28" s="2749"/>
    </row>
    <row r="29" spans="1:17">
      <c r="B29" s="109"/>
      <c r="C29" s="114"/>
      <c r="D29" s="609" t="s">
        <v>705</v>
      </c>
      <c r="E29" s="2004"/>
      <c r="F29" s="2004"/>
      <c r="G29" s="2004"/>
      <c r="H29" s="2004"/>
      <c r="I29" s="2004"/>
      <c r="J29" s="2004"/>
      <c r="K29" s="2004"/>
      <c r="L29" s="2005"/>
      <c r="M29" s="114"/>
      <c r="N29" s="114"/>
      <c r="O29" s="115"/>
      <c r="P29" s="2749"/>
    </row>
    <row r="30" spans="1:17">
      <c r="B30" s="109"/>
      <c r="C30" s="114"/>
      <c r="D30" s="618"/>
      <c r="E30" s="116"/>
      <c r="F30" s="116"/>
      <c r="G30" s="116"/>
      <c r="H30" s="116"/>
      <c r="I30" s="116"/>
      <c r="J30" s="116"/>
      <c r="K30" s="116"/>
      <c r="L30" s="117"/>
      <c r="M30" s="114"/>
      <c r="N30" s="114"/>
      <c r="O30" s="115"/>
      <c r="P30" s="2749"/>
    </row>
    <row r="31" spans="1:17">
      <c r="B31" s="109"/>
      <c r="C31" s="114"/>
      <c r="D31" s="615"/>
      <c r="E31" s="1986" t="s">
        <v>2009</v>
      </c>
      <c r="F31" s="1987"/>
      <c r="G31" s="1987"/>
      <c r="H31" s="1987"/>
      <c r="I31" s="1987"/>
      <c r="J31" s="1987"/>
      <c r="K31" s="1988"/>
      <c r="L31" s="615"/>
      <c r="M31" s="114"/>
      <c r="N31" s="114"/>
      <c r="O31" s="115"/>
    </row>
    <row r="32" spans="1:17">
      <c r="B32" s="109"/>
      <c r="C32" s="114"/>
      <c r="D32" s="780" t="s">
        <v>636</v>
      </c>
      <c r="E32" s="2014" t="s">
        <v>3267</v>
      </c>
      <c r="F32" s="1985"/>
      <c r="G32" s="1985"/>
      <c r="H32" s="2015"/>
      <c r="I32" s="2014" t="s">
        <v>3268</v>
      </c>
      <c r="J32" s="1985"/>
      <c r="K32" s="2015"/>
      <c r="L32" s="780" t="s">
        <v>636</v>
      </c>
      <c r="M32" s="114"/>
      <c r="N32" s="114"/>
      <c r="O32" s="115"/>
    </row>
    <row r="33" spans="2:16">
      <c r="B33" s="109"/>
      <c r="C33" s="114"/>
      <c r="D33" s="780" t="s">
        <v>639</v>
      </c>
      <c r="E33" s="609" t="s">
        <v>648</v>
      </c>
      <c r="F33" s="2004"/>
      <c r="G33" s="2004"/>
      <c r="H33" s="2005"/>
      <c r="I33" s="609" t="s">
        <v>649</v>
      </c>
      <c r="J33" s="2004"/>
      <c r="K33" s="2005"/>
      <c r="L33" s="780" t="s">
        <v>639</v>
      </c>
      <c r="M33" s="114"/>
      <c r="N33" s="114"/>
      <c r="O33" s="115"/>
    </row>
    <row r="34" spans="2:16" ht="12" thickBot="1">
      <c r="B34" s="2709"/>
      <c r="D34" s="1746"/>
      <c r="E34" s="3573"/>
      <c r="F34" s="2701"/>
      <c r="G34" s="2701"/>
      <c r="H34" s="2718"/>
      <c r="I34" s="2709"/>
      <c r="J34" s="2523"/>
      <c r="K34" s="2716"/>
      <c r="L34" s="1746"/>
      <c r="O34" s="2716"/>
    </row>
    <row r="35" spans="2:16">
      <c r="B35" s="2709"/>
      <c r="D35" s="1501" t="s">
        <v>22</v>
      </c>
      <c r="E35" s="116" t="s">
        <v>3269</v>
      </c>
      <c r="F35" s="3574"/>
      <c r="G35" s="116"/>
      <c r="H35" s="116"/>
      <c r="I35" s="2102"/>
      <c r="J35" s="2103">
        <v>1357215377</v>
      </c>
      <c r="K35" s="2104"/>
      <c r="L35" s="1504" t="s">
        <v>22</v>
      </c>
      <c r="O35" s="2716"/>
    </row>
    <row r="36" spans="2:16">
      <c r="B36" s="2709"/>
      <c r="D36" s="1501" t="s">
        <v>25</v>
      </c>
      <c r="E36" s="116" t="s">
        <v>1921</v>
      </c>
      <c r="F36" s="1742"/>
      <c r="G36" s="116"/>
      <c r="H36" s="116"/>
      <c r="I36" s="2105"/>
      <c r="J36" s="2106"/>
      <c r="K36" s="2107"/>
      <c r="L36" s="1504" t="s">
        <v>25</v>
      </c>
      <c r="O36" s="2716"/>
    </row>
    <row r="37" spans="2:16">
      <c r="B37" s="2709"/>
      <c r="D37" s="1501" t="s">
        <v>28</v>
      </c>
      <c r="E37" s="116" t="s">
        <v>3270</v>
      </c>
      <c r="F37" s="1742"/>
      <c r="G37" s="116"/>
      <c r="H37" s="116"/>
      <c r="I37" s="2105"/>
      <c r="J37" s="2108">
        <v>46313016</v>
      </c>
      <c r="K37" s="2107"/>
      <c r="L37" s="1504" t="s">
        <v>28</v>
      </c>
      <c r="O37" s="2716"/>
    </row>
    <row r="38" spans="2:16" ht="12" thickBot="1">
      <c r="B38" s="2709"/>
      <c r="D38" s="1501" t="s">
        <v>657</v>
      </c>
      <c r="E38" s="116" t="s">
        <v>3271</v>
      </c>
      <c r="F38" s="1742"/>
      <c r="G38" s="116"/>
      <c r="H38" s="116"/>
      <c r="I38" s="2109"/>
      <c r="J38" s="2110">
        <f>SUM(J35:J37)</f>
        <v>1403528393</v>
      </c>
      <c r="K38" s="2111"/>
      <c r="L38" s="1504" t="s">
        <v>657</v>
      </c>
      <c r="O38" s="2716"/>
    </row>
    <row r="39" spans="2:16">
      <c r="B39" s="2709"/>
      <c r="D39" s="1501" t="s">
        <v>31</v>
      </c>
      <c r="E39" s="116" t="s">
        <v>3272</v>
      </c>
      <c r="F39" s="1742"/>
      <c r="G39" s="116"/>
      <c r="H39" s="116"/>
      <c r="I39" s="2112"/>
      <c r="J39" s="2113">
        <v>2520232</v>
      </c>
      <c r="K39" s="2114"/>
      <c r="L39" s="1501" t="s">
        <v>31</v>
      </c>
      <c r="O39" s="2716"/>
    </row>
    <row r="40" spans="2:16">
      <c r="B40" s="2709"/>
      <c r="D40" s="1501" t="s">
        <v>658</v>
      </c>
      <c r="E40" s="116" t="s">
        <v>3273</v>
      </c>
      <c r="F40" s="1742"/>
      <c r="G40" s="116"/>
      <c r="H40" s="116"/>
      <c r="I40" s="2115"/>
      <c r="J40" s="2106">
        <v>762680</v>
      </c>
      <c r="K40" s="2114"/>
      <c r="L40" s="1501" t="s">
        <v>658</v>
      </c>
      <c r="O40" s="2716"/>
    </row>
    <row r="41" spans="2:16" ht="11.25" customHeight="1">
      <c r="B41" s="2709"/>
      <c r="O41" s="2716"/>
    </row>
    <row r="42" spans="2:16" ht="11.25" customHeight="1">
      <c r="B42" s="2709"/>
      <c r="C42" s="114" t="s">
        <v>3274</v>
      </c>
      <c r="O42" s="2716"/>
    </row>
    <row r="43" spans="2:16">
      <c r="B43" s="2709"/>
      <c r="C43" s="114" t="s">
        <v>3275</v>
      </c>
      <c r="J43" s="619"/>
      <c r="N43" s="3575"/>
      <c r="O43" s="2716"/>
    </row>
    <row r="44" spans="2:16" ht="11.25" customHeight="1">
      <c r="B44" s="2709"/>
      <c r="C44" s="114" t="s">
        <v>3276</v>
      </c>
      <c r="O44" s="2716"/>
      <c r="P44" s="4108">
        <v>91</v>
      </c>
    </row>
    <row r="45" spans="2:16">
      <c r="B45" s="3362" t="s">
        <v>465</v>
      </c>
      <c r="C45" s="2701"/>
      <c r="D45" s="2701"/>
      <c r="E45" s="2701"/>
      <c r="F45" s="2701"/>
      <c r="G45" s="2701"/>
      <c r="H45" s="2701"/>
      <c r="I45" s="1742"/>
      <c r="J45" s="2701"/>
      <c r="K45" s="2701"/>
      <c r="L45" s="2701"/>
      <c r="M45" s="2701"/>
      <c r="N45" s="2701"/>
      <c r="O45" s="2718"/>
      <c r="P45" s="4108"/>
    </row>
    <row r="46" spans="2:16"/>
    <row r="47" spans="2:16"/>
    <row r="48" spans="2:16"/>
    <row r="49"/>
    <row r="50"/>
    <row r="51"/>
    <row r="52"/>
  </sheetData>
  <mergeCells count="6">
    <mergeCell ref="P44:P45"/>
    <mergeCell ref="A1:A11"/>
    <mergeCell ref="P1:P16"/>
    <mergeCell ref="L11:M11"/>
    <mergeCell ref="L12:M12"/>
    <mergeCell ref="L13:M13"/>
  </mergeCells>
  <printOptions horizontalCentered="1" verticalCentered="1"/>
  <pageMargins left="1" right="1" top="0.5" bottom="0.5" header="0" footer="0"/>
  <pageSetup scale="6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view="pageBreakPreview" zoomScaleNormal="100" workbookViewId="0"/>
  </sheetViews>
  <sheetFormatPr defaultColWidth="0" defaultRowHeight="11.25" zeroHeight="1"/>
  <cols>
    <col min="1" max="1" width="4.5" style="108" customWidth="1"/>
    <col min="2" max="2" width="105.33203125" style="108" customWidth="1"/>
    <col min="3" max="5" width="9.33203125" style="108" customWidth="1"/>
    <col min="6" max="16384" width="0" style="108" hidden="1"/>
  </cols>
  <sheetData>
    <row r="1" spans="1:6">
      <c r="A1" s="398">
        <v>92</v>
      </c>
      <c r="B1" s="395" t="s">
        <v>3277</v>
      </c>
      <c r="C1" s="2116"/>
      <c r="D1" s="453"/>
      <c r="E1" s="453"/>
      <c r="F1" s="453"/>
    </row>
    <row r="2" spans="1:6">
      <c r="A2" s="399" t="s">
        <v>3278</v>
      </c>
      <c r="B2" s="1089"/>
      <c r="C2" s="455"/>
      <c r="D2" s="455"/>
      <c r="E2" s="455"/>
      <c r="F2" s="455"/>
    </row>
    <row r="3" spans="1:6" s="114" customFormat="1" ht="10.5" customHeight="1">
      <c r="A3" s="468"/>
      <c r="B3" s="661"/>
      <c r="C3" s="660"/>
      <c r="D3" s="660"/>
      <c r="E3" s="660"/>
      <c r="F3" s="660"/>
    </row>
    <row r="4" spans="1:6" s="114" customFormat="1" ht="10.5" customHeight="1">
      <c r="A4" s="468"/>
      <c r="B4" s="661" t="s">
        <v>3279</v>
      </c>
      <c r="C4" s="660"/>
      <c r="D4" s="660"/>
      <c r="E4" s="660"/>
      <c r="F4" s="660"/>
    </row>
    <row r="5" spans="1:6" s="114" customFormat="1" ht="10.5" customHeight="1">
      <c r="A5" s="468" t="s">
        <v>3280</v>
      </c>
      <c r="B5" s="661"/>
      <c r="C5" s="660"/>
      <c r="D5" s="660"/>
      <c r="E5" s="660"/>
      <c r="F5" s="660"/>
    </row>
    <row r="6" spans="1:6" s="114" customFormat="1" ht="10.5" customHeight="1">
      <c r="A6" s="468" t="s">
        <v>3281</v>
      </c>
      <c r="B6" s="661"/>
      <c r="C6" s="660"/>
      <c r="D6" s="660"/>
      <c r="E6" s="660"/>
      <c r="F6" s="660"/>
    </row>
    <row r="7" spans="1:6" s="114" customFormat="1" ht="10.5" customHeight="1">
      <c r="A7" s="468" t="s">
        <v>3282</v>
      </c>
      <c r="B7" s="661"/>
      <c r="C7" s="660"/>
      <c r="D7" s="660"/>
      <c r="E7" s="660"/>
      <c r="F7" s="660"/>
    </row>
    <row r="8" spans="1:6" s="114" customFormat="1" ht="10.5" customHeight="1">
      <c r="A8" s="468" t="s">
        <v>3283</v>
      </c>
      <c r="B8" s="661"/>
      <c r="C8" s="660"/>
      <c r="D8" s="660"/>
      <c r="E8" s="660"/>
      <c r="F8" s="660"/>
    </row>
    <row r="9" spans="1:6" s="114" customFormat="1" ht="10.5" customHeight="1">
      <c r="A9" s="468" t="s">
        <v>3284</v>
      </c>
      <c r="B9" s="661"/>
      <c r="C9" s="660"/>
      <c r="D9" s="660"/>
      <c r="E9" s="660"/>
      <c r="F9" s="660"/>
    </row>
    <row r="10" spans="1:6" s="114" customFormat="1" ht="10.5" customHeight="1">
      <c r="A10" s="468" t="s">
        <v>3285</v>
      </c>
      <c r="B10" s="661"/>
      <c r="C10" s="660"/>
      <c r="D10" s="660"/>
      <c r="E10" s="660"/>
      <c r="F10" s="660"/>
    </row>
    <row r="11" spans="1:6" s="114" customFormat="1" ht="10.5" customHeight="1">
      <c r="A11" s="468" t="s">
        <v>3286</v>
      </c>
      <c r="B11" s="661"/>
      <c r="C11" s="660"/>
      <c r="D11" s="660"/>
      <c r="E11" s="660"/>
      <c r="F11" s="660"/>
    </row>
    <row r="12" spans="1:6" s="114" customFormat="1" ht="10.5" customHeight="1">
      <c r="A12" s="468" t="s">
        <v>3287</v>
      </c>
      <c r="B12" s="661"/>
      <c r="C12" s="660"/>
      <c r="D12" s="660"/>
      <c r="E12" s="660"/>
      <c r="F12" s="660"/>
    </row>
    <row r="13" spans="1:6" s="114" customFormat="1" ht="10.5" customHeight="1">
      <c r="A13" s="468" t="s">
        <v>3288</v>
      </c>
      <c r="B13" s="661"/>
      <c r="C13" s="660"/>
      <c r="D13" s="660"/>
      <c r="E13" s="660"/>
      <c r="F13" s="660"/>
    </row>
    <row r="14" spans="1:6" s="114" customFormat="1" ht="10.5" customHeight="1">
      <c r="A14" s="468" t="s">
        <v>3289</v>
      </c>
      <c r="B14" s="661"/>
      <c r="C14" s="660"/>
      <c r="D14" s="660"/>
      <c r="E14" s="660"/>
      <c r="F14" s="660"/>
    </row>
    <row r="15" spans="1:6" s="114" customFormat="1" ht="10.5" customHeight="1">
      <c r="A15" s="468" t="s">
        <v>3290</v>
      </c>
      <c r="B15" s="661"/>
      <c r="C15" s="660"/>
      <c r="D15" s="660"/>
      <c r="E15" s="660"/>
      <c r="F15" s="660"/>
    </row>
    <row r="16" spans="1:6" s="114" customFormat="1" ht="10.5" customHeight="1">
      <c r="A16" s="468"/>
      <c r="B16" s="661"/>
      <c r="C16" s="660"/>
      <c r="D16" s="660"/>
      <c r="E16" s="660"/>
      <c r="F16" s="660"/>
    </row>
    <row r="17" spans="1:6" s="114" customFormat="1" ht="10.5" customHeight="1">
      <c r="A17" s="458" t="s">
        <v>1244</v>
      </c>
      <c r="B17" s="661" t="s">
        <v>3291</v>
      </c>
      <c r="C17" s="660"/>
      <c r="D17" s="660"/>
      <c r="E17" s="660"/>
      <c r="F17" s="660"/>
    </row>
    <row r="18" spans="1:6" s="114" customFormat="1" ht="10.5" customHeight="1">
      <c r="A18" s="468"/>
      <c r="B18" s="661"/>
      <c r="C18" s="660"/>
      <c r="D18" s="660"/>
      <c r="E18" s="660"/>
      <c r="F18" s="660"/>
    </row>
    <row r="19" spans="1:6" s="114" customFormat="1" ht="10.5" customHeight="1">
      <c r="A19" s="458" t="s">
        <v>1246</v>
      </c>
      <c r="B19" s="661" t="s">
        <v>3292</v>
      </c>
      <c r="C19" s="660"/>
      <c r="D19" s="660"/>
      <c r="E19" s="660"/>
      <c r="F19" s="660"/>
    </row>
    <row r="20" spans="1:6" s="114" customFormat="1" ht="10.5" customHeight="1">
      <c r="A20" s="468" t="s">
        <v>3293</v>
      </c>
      <c r="B20" s="661"/>
      <c r="C20" s="660"/>
      <c r="D20" s="660"/>
      <c r="E20" s="660"/>
      <c r="F20" s="660"/>
    </row>
    <row r="21" spans="1:6" s="114" customFormat="1" ht="10.5" customHeight="1">
      <c r="A21" s="468" t="s">
        <v>3294</v>
      </c>
      <c r="B21" s="661"/>
      <c r="C21" s="660"/>
      <c r="D21" s="660"/>
      <c r="E21" s="660"/>
      <c r="F21" s="660"/>
    </row>
    <row r="22" spans="1:6" s="114" customFormat="1" ht="10.5" customHeight="1">
      <c r="A22" s="468" t="s">
        <v>3295</v>
      </c>
      <c r="B22" s="661"/>
      <c r="C22" s="660"/>
      <c r="D22" s="660"/>
      <c r="E22" s="660"/>
      <c r="F22" s="660"/>
    </row>
    <row r="23" spans="1:6" s="114" customFormat="1" ht="10.5" customHeight="1">
      <c r="A23" s="468" t="s">
        <v>3296</v>
      </c>
      <c r="B23" s="661"/>
      <c r="C23" s="660"/>
      <c r="D23" s="660"/>
      <c r="E23" s="660"/>
      <c r="F23" s="660"/>
    </row>
    <row r="24" spans="1:6" s="114" customFormat="1" ht="10.5" customHeight="1">
      <c r="A24" s="468" t="s">
        <v>3297</v>
      </c>
      <c r="B24" s="661"/>
      <c r="C24" s="660"/>
      <c r="D24" s="660"/>
      <c r="E24" s="660"/>
      <c r="F24" s="660"/>
    </row>
    <row r="25" spans="1:6" s="114" customFormat="1" ht="10.5" customHeight="1">
      <c r="A25" s="468" t="s">
        <v>3298</v>
      </c>
      <c r="B25" s="661"/>
      <c r="C25" s="660"/>
      <c r="D25" s="660"/>
      <c r="E25" s="660"/>
      <c r="F25" s="660"/>
    </row>
    <row r="26" spans="1:6" s="114" customFormat="1" ht="10.5" customHeight="1">
      <c r="A26" s="468"/>
      <c r="B26" s="661"/>
      <c r="C26" s="660"/>
      <c r="D26" s="660"/>
      <c r="E26" s="660"/>
      <c r="F26" s="660"/>
    </row>
    <row r="27" spans="1:6" s="114" customFormat="1" ht="10.5" customHeight="1">
      <c r="A27" s="458" t="s">
        <v>1250</v>
      </c>
      <c r="B27" s="661" t="s">
        <v>3299</v>
      </c>
      <c r="C27" s="660"/>
      <c r="D27" s="660"/>
      <c r="E27" s="660"/>
      <c r="F27" s="660"/>
    </row>
    <row r="28" spans="1:6" s="114" customFormat="1" ht="10.5" customHeight="1">
      <c r="A28" s="468"/>
      <c r="B28" s="661"/>
      <c r="C28" s="660"/>
      <c r="D28" s="660"/>
      <c r="E28" s="660"/>
      <c r="F28" s="660"/>
    </row>
    <row r="29" spans="1:6" s="114" customFormat="1" ht="10.5" customHeight="1">
      <c r="A29" s="458" t="s">
        <v>1267</v>
      </c>
      <c r="B29" s="661" t="s">
        <v>3300</v>
      </c>
      <c r="C29" s="660"/>
      <c r="D29" s="660"/>
      <c r="E29" s="660"/>
      <c r="F29" s="660"/>
    </row>
    <row r="30" spans="1:6" s="114" customFormat="1" ht="10.5" customHeight="1">
      <c r="A30" s="468" t="s">
        <v>3301</v>
      </c>
      <c r="B30" s="661"/>
      <c r="C30" s="660"/>
      <c r="D30" s="660"/>
      <c r="E30" s="660"/>
      <c r="F30" s="660"/>
    </row>
    <row r="31" spans="1:6" s="114" customFormat="1" ht="10.5" customHeight="1">
      <c r="A31" s="468" t="s">
        <v>3302</v>
      </c>
      <c r="B31" s="661"/>
      <c r="C31" s="660"/>
      <c r="D31" s="660"/>
      <c r="E31" s="660"/>
      <c r="F31" s="660"/>
    </row>
    <row r="32" spans="1:6" s="114" customFormat="1" ht="10.5" customHeight="1">
      <c r="A32" s="468"/>
      <c r="B32" s="661"/>
      <c r="C32" s="660"/>
      <c r="D32" s="660"/>
      <c r="E32" s="660"/>
      <c r="F32" s="660"/>
    </row>
    <row r="33" spans="1:6" s="114" customFormat="1" ht="10.5" customHeight="1">
      <c r="A33" s="458" t="s">
        <v>1269</v>
      </c>
      <c r="B33" s="661" t="s">
        <v>3303</v>
      </c>
      <c r="C33" s="660"/>
      <c r="D33" s="660"/>
      <c r="E33" s="660"/>
      <c r="F33" s="660"/>
    </row>
    <row r="34" spans="1:6" s="114" customFormat="1" ht="10.5" customHeight="1">
      <c r="A34" s="468" t="s">
        <v>3304</v>
      </c>
      <c r="B34" s="661"/>
      <c r="C34" s="660"/>
      <c r="D34" s="660"/>
      <c r="E34" s="660"/>
      <c r="F34" s="660"/>
    </row>
    <row r="35" spans="1:6" s="114" customFormat="1" ht="10.5" customHeight="1">
      <c r="A35" s="468"/>
      <c r="B35" s="661"/>
      <c r="C35" s="660"/>
      <c r="D35" s="660"/>
      <c r="E35" s="660"/>
      <c r="F35" s="660"/>
    </row>
    <row r="36" spans="1:6" s="114" customFormat="1" ht="10.5" customHeight="1">
      <c r="A36" s="458" t="s">
        <v>3305</v>
      </c>
      <c r="B36" s="661" t="s">
        <v>3306</v>
      </c>
      <c r="C36" s="660"/>
      <c r="D36" s="660"/>
      <c r="E36" s="660"/>
      <c r="F36" s="660"/>
    </row>
    <row r="37" spans="1:6" s="114" customFormat="1" ht="10.5" customHeight="1">
      <c r="A37" s="468" t="s">
        <v>3307</v>
      </c>
      <c r="B37" s="661"/>
      <c r="C37" s="660"/>
      <c r="D37" s="660"/>
      <c r="E37" s="660"/>
      <c r="F37" s="660"/>
    </row>
    <row r="38" spans="1:6" s="114" customFormat="1" ht="10.5" customHeight="1">
      <c r="A38" s="468"/>
      <c r="B38" s="661"/>
      <c r="C38" s="660"/>
      <c r="D38" s="660"/>
      <c r="E38" s="660"/>
      <c r="F38" s="660"/>
    </row>
    <row r="39" spans="1:6" s="114" customFormat="1" ht="10.5" customHeight="1">
      <c r="A39" s="458" t="s">
        <v>3308</v>
      </c>
      <c r="B39" s="661" t="s">
        <v>3309</v>
      </c>
      <c r="C39" s="660"/>
      <c r="D39" s="660"/>
      <c r="E39" s="660"/>
      <c r="F39" s="660"/>
    </row>
    <row r="40" spans="1:6" s="114" customFormat="1" ht="10.5" customHeight="1">
      <c r="A40" s="468" t="s">
        <v>3310</v>
      </c>
      <c r="B40" s="661"/>
      <c r="C40" s="660"/>
      <c r="D40" s="660"/>
      <c r="E40" s="660"/>
      <c r="F40" s="660"/>
    </row>
    <row r="41" spans="1:6" s="114" customFormat="1" ht="10.5" customHeight="1">
      <c r="A41" s="468" t="s">
        <v>3311</v>
      </c>
      <c r="B41" s="661"/>
      <c r="C41" s="660"/>
      <c r="D41" s="660"/>
      <c r="E41" s="660"/>
      <c r="F41" s="660"/>
    </row>
    <row r="42" spans="1:6" s="114" customFormat="1" ht="10.5" customHeight="1">
      <c r="A42" s="468"/>
      <c r="B42" s="661"/>
      <c r="C42" s="660"/>
      <c r="D42" s="660"/>
      <c r="E42" s="660"/>
      <c r="F42" s="660"/>
    </row>
    <row r="43" spans="1:6" s="114" customFormat="1" ht="10.5" customHeight="1">
      <c r="A43" s="458" t="s">
        <v>3312</v>
      </c>
      <c r="B43" s="661" t="s">
        <v>3313</v>
      </c>
      <c r="C43" s="660"/>
      <c r="D43" s="660"/>
      <c r="E43" s="660"/>
      <c r="F43" s="660"/>
    </row>
    <row r="44" spans="1:6" s="114" customFormat="1" ht="10.5" customHeight="1">
      <c r="A44" s="468" t="s">
        <v>3314</v>
      </c>
      <c r="B44" s="661"/>
      <c r="C44" s="660"/>
      <c r="D44" s="660"/>
      <c r="E44" s="660"/>
      <c r="F44" s="660"/>
    </row>
    <row r="45" spans="1:6" s="114" customFormat="1" ht="10.5" customHeight="1">
      <c r="A45" s="468" t="s">
        <v>3315</v>
      </c>
      <c r="B45" s="661"/>
      <c r="C45" s="660"/>
      <c r="D45" s="660"/>
      <c r="E45" s="660"/>
      <c r="F45" s="660"/>
    </row>
    <row r="46" spans="1:6" s="114" customFormat="1" ht="10.5" customHeight="1">
      <c r="A46" s="468" t="s">
        <v>3316</v>
      </c>
      <c r="B46" s="661"/>
      <c r="C46" s="660"/>
      <c r="D46" s="660"/>
      <c r="E46" s="660"/>
      <c r="F46" s="660"/>
    </row>
    <row r="47" spans="1:6" s="114" customFormat="1" ht="10.5" customHeight="1">
      <c r="A47" s="468" t="s">
        <v>3317</v>
      </c>
      <c r="B47" s="661"/>
      <c r="C47" s="660"/>
      <c r="D47" s="660"/>
      <c r="E47" s="660"/>
      <c r="F47" s="660"/>
    </row>
    <row r="48" spans="1:6" s="114" customFormat="1" ht="10.5" customHeight="1">
      <c r="A48" s="468" t="s">
        <v>3318</v>
      </c>
      <c r="B48" s="661"/>
      <c r="C48" s="660"/>
      <c r="D48" s="660"/>
      <c r="E48" s="660"/>
      <c r="F48" s="660"/>
    </row>
    <row r="49" spans="1:6" s="114" customFormat="1" ht="10.5" customHeight="1">
      <c r="A49" s="468"/>
      <c r="B49" s="661"/>
      <c r="C49" s="660"/>
      <c r="D49" s="660"/>
      <c r="E49" s="660"/>
      <c r="F49" s="660"/>
    </row>
    <row r="50" spans="1:6" s="114" customFormat="1" ht="10.5" customHeight="1">
      <c r="A50" s="458" t="s">
        <v>3319</v>
      </c>
      <c r="B50" s="661" t="s">
        <v>3320</v>
      </c>
      <c r="C50" s="660"/>
      <c r="D50" s="660"/>
      <c r="E50" s="660"/>
      <c r="F50" s="660"/>
    </row>
    <row r="51" spans="1:6" s="114" customFormat="1" ht="10.5" customHeight="1">
      <c r="A51" s="468" t="s">
        <v>3321</v>
      </c>
      <c r="B51" s="661"/>
      <c r="C51" s="660"/>
      <c r="D51" s="660"/>
      <c r="E51" s="660"/>
      <c r="F51" s="660"/>
    </row>
    <row r="52" spans="1:6" s="114" customFormat="1" ht="10.5" customHeight="1">
      <c r="A52" s="468" t="s">
        <v>3322</v>
      </c>
      <c r="B52" s="661"/>
      <c r="C52" s="660"/>
      <c r="D52" s="660"/>
      <c r="E52" s="660"/>
      <c r="F52" s="660"/>
    </row>
    <row r="53" spans="1:6" s="114" customFormat="1" ht="10.5" customHeight="1">
      <c r="A53" s="468"/>
      <c r="B53" s="661"/>
      <c r="C53" s="660"/>
      <c r="D53" s="660"/>
      <c r="E53" s="660"/>
      <c r="F53" s="660"/>
    </row>
    <row r="54" spans="1:6" s="114" customFormat="1" ht="10.5" customHeight="1">
      <c r="A54" s="458" t="s">
        <v>3323</v>
      </c>
      <c r="B54" s="661" t="s">
        <v>3324</v>
      </c>
      <c r="C54" s="660"/>
      <c r="D54" s="660"/>
      <c r="E54" s="660"/>
      <c r="F54" s="660"/>
    </row>
    <row r="55" spans="1:6" s="114" customFormat="1" ht="10.5" customHeight="1">
      <c r="A55" s="468" t="s">
        <v>3325</v>
      </c>
      <c r="B55" s="661"/>
      <c r="C55" s="660"/>
      <c r="D55" s="660"/>
      <c r="E55" s="660"/>
      <c r="F55" s="660"/>
    </row>
    <row r="56" spans="1:6" s="114" customFormat="1" ht="10.5" customHeight="1">
      <c r="A56" s="468" t="s">
        <v>3326</v>
      </c>
      <c r="B56" s="661"/>
      <c r="C56" s="660"/>
      <c r="D56" s="660"/>
      <c r="E56" s="660"/>
      <c r="F56" s="660"/>
    </row>
    <row r="57" spans="1:6" s="114" customFormat="1" ht="10.5" customHeight="1">
      <c r="A57" s="468" t="s">
        <v>3327</v>
      </c>
      <c r="B57" s="661"/>
      <c r="C57" s="660"/>
      <c r="D57" s="660"/>
      <c r="E57" s="660"/>
      <c r="F57" s="660"/>
    </row>
    <row r="58" spans="1:6" s="114" customFormat="1" ht="10.5" customHeight="1">
      <c r="A58" s="468" t="s">
        <v>3328</v>
      </c>
      <c r="B58" s="661"/>
      <c r="C58" s="660"/>
      <c r="D58" s="660"/>
      <c r="E58" s="660"/>
      <c r="F58" s="660"/>
    </row>
    <row r="59" spans="1:6" s="114" customFormat="1" ht="10.5" customHeight="1">
      <c r="A59" s="468" t="s">
        <v>3329</v>
      </c>
      <c r="B59" s="661"/>
      <c r="C59" s="660"/>
      <c r="D59" s="660"/>
      <c r="E59" s="660"/>
      <c r="F59" s="660"/>
    </row>
    <row r="60" spans="1:6" s="114" customFormat="1" ht="10.5" customHeight="1">
      <c r="A60" s="468"/>
      <c r="B60" s="661"/>
      <c r="C60" s="660"/>
      <c r="D60" s="660"/>
      <c r="E60" s="660"/>
      <c r="F60" s="660"/>
    </row>
    <row r="61" spans="1:6" s="114" customFormat="1" ht="10.5" customHeight="1">
      <c r="A61" s="458" t="s">
        <v>3330</v>
      </c>
      <c r="B61" s="661" t="s">
        <v>3331</v>
      </c>
      <c r="C61" s="660"/>
      <c r="D61" s="660"/>
      <c r="E61" s="660"/>
      <c r="F61" s="660"/>
    </row>
    <row r="62" spans="1:6" s="114" customFormat="1" ht="10.5" customHeight="1">
      <c r="A62" s="468" t="s">
        <v>3332</v>
      </c>
      <c r="B62" s="661"/>
      <c r="C62" s="660"/>
      <c r="D62" s="660"/>
      <c r="E62" s="660"/>
      <c r="F62" s="660"/>
    </row>
    <row r="63" spans="1:6" s="114" customFormat="1" ht="10.5" customHeight="1">
      <c r="A63" s="468" t="s">
        <v>3333</v>
      </c>
      <c r="B63" s="661"/>
      <c r="C63" s="660"/>
      <c r="D63" s="660"/>
      <c r="E63" s="660"/>
      <c r="F63" s="660"/>
    </row>
    <row r="64" spans="1:6" s="114" customFormat="1" ht="10.5" customHeight="1">
      <c r="A64" s="468" t="s">
        <v>3334</v>
      </c>
      <c r="B64" s="661"/>
      <c r="C64" s="660"/>
      <c r="D64" s="660"/>
      <c r="E64" s="660"/>
      <c r="F64" s="660"/>
    </row>
    <row r="65" spans="1:6" s="114" customFormat="1" ht="10.5" customHeight="1">
      <c r="A65" s="468" t="s">
        <v>3335</v>
      </c>
      <c r="B65" s="661"/>
      <c r="C65" s="660"/>
      <c r="D65" s="660"/>
      <c r="E65" s="660"/>
      <c r="F65" s="660"/>
    </row>
    <row r="66" spans="1:6" s="114" customFormat="1" ht="10.5" customHeight="1">
      <c r="A66" s="468" t="s">
        <v>3336</v>
      </c>
      <c r="B66" s="661"/>
      <c r="C66" s="660"/>
      <c r="D66" s="660"/>
      <c r="E66" s="660"/>
      <c r="F66" s="660"/>
    </row>
    <row r="67" spans="1:6" s="114" customFormat="1" ht="10.5" customHeight="1">
      <c r="A67" s="468"/>
      <c r="B67" s="661"/>
      <c r="C67" s="660"/>
      <c r="D67" s="660"/>
      <c r="E67" s="660"/>
      <c r="F67" s="660"/>
    </row>
    <row r="68" spans="1:6" s="114" customFormat="1" ht="10.5" customHeight="1">
      <c r="A68" s="458" t="s">
        <v>3337</v>
      </c>
      <c r="B68" s="661" t="s">
        <v>3338</v>
      </c>
      <c r="C68" s="660"/>
      <c r="D68" s="660"/>
      <c r="E68" s="660"/>
      <c r="F68" s="660"/>
    </row>
    <row r="69" spans="1:6" s="114" customFormat="1" ht="10.5" customHeight="1">
      <c r="A69" s="468" t="s">
        <v>3339</v>
      </c>
      <c r="B69" s="415"/>
      <c r="C69" s="660"/>
      <c r="D69" s="660"/>
      <c r="E69" s="660"/>
      <c r="F69" s="660"/>
    </row>
    <row r="70" spans="1:6" s="114" customFormat="1" ht="10.5" customHeight="1">
      <c r="A70" s="468" t="s">
        <v>3340</v>
      </c>
      <c r="B70" s="661"/>
      <c r="C70" s="660"/>
      <c r="D70" s="660"/>
      <c r="E70" s="660"/>
      <c r="F70" s="660"/>
    </row>
    <row r="71" spans="1:6" s="114" customFormat="1" ht="10.5" customHeight="1">
      <c r="A71" s="468" t="s">
        <v>3341</v>
      </c>
      <c r="B71" s="415"/>
      <c r="C71" s="660"/>
      <c r="D71" s="660"/>
      <c r="E71" s="660"/>
      <c r="F71" s="660"/>
    </row>
    <row r="72" spans="1:6" s="114" customFormat="1" ht="10.5" customHeight="1">
      <c r="A72" s="468"/>
      <c r="B72" s="661"/>
      <c r="C72" s="660"/>
      <c r="D72" s="660"/>
      <c r="E72" s="660"/>
      <c r="F72" s="660"/>
    </row>
    <row r="73" spans="1:6" s="114" customFormat="1" ht="18.75" customHeight="1">
      <c r="A73" s="468"/>
      <c r="B73" s="661"/>
      <c r="C73" s="660"/>
      <c r="D73" s="660"/>
      <c r="E73" s="660"/>
      <c r="F73" s="660"/>
    </row>
    <row r="74" spans="1:6" ht="10.5" customHeight="1">
      <c r="A74" s="464"/>
      <c r="B74" s="667"/>
      <c r="C74" s="455"/>
      <c r="D74" s="455"/>
      <c r="E74" s="455"/>
      <c r="F74" s="455"/>
    </row>
    <row r="75" spans="1:6" ht="10.5" customHeight="1">
      <c r="A75" s="660"/>
      <c r="B75" s="456" t="s">
        <v>2788</v>
      </c>
      <c r="C75" s="455"/>
      <c r="D75" s="455"/>
      <c r="E75" s="455"/>
      <c r="F75" s="455"/>
    </row>
    <row r="76" spans="1:6" ht="10.5" customHeight="1">
      <c r="A76" s="395" t="s">
        <v>3342</v>
      </c>
      <c r="B76" s="455"/>
      <c r="C76" s="455"/>
      <c r="D76" s="455"/>
      <c r="E76" s="455"/>
      <c r="F76" s="455"/>
    </row>
    <row r="77" spans="1:6" ht="10.5" customHeight="1">
      <c r="A77" s="2117" t="s">
        <v>3343</v>
      </c>
      <c r="B77" s="654"/>
      <c r="C77" s="455"/>
      <c r="D77" s="455"/>
      <c r="E77" s="455"/>
      <c r="F77" s="455"/>
    </row>
    <row r="78" spans="1:6" ht="10.5" customHeight="1">
      <c r="A78" s="468"/>
      <c r="B78" s="415"/>
      <c r="C78" s="455"/>
      <c r="D78" s="455"/>
      <c r="E78" s="455"/>
      <c r="F78" s="455"/>
    </row>
    <row r="79" spans="1:6" ht="10.5" customHeight="1">
      <c r="A79" s="458" t="s">
        <v>3344</v>
      </c>
      <c r="B79" s="415" t="s">
        <v>3345</v>
      </c>
      <c r="C79" s="455"/>
      <c r="D79" s="455"/>
      <c r="E79" s="455"/>
      <c r="F79" s="455"/>
    </row>
    <row r="80" spans="1:6" ht="10.5" customHeight="1">
      <c r="A80" s="468" t="s">
        <v>3346</v>
      </c>
      <c r="B80" s="415"/>
      <c r="C80" s="455"/>
      <c r="D80" s="455"/>
      <c r="E80" s="455"/>
      <c r="F80" s="455"/>
    </row>
    <row r="81" spans="1:6" ht="10.5" customHeight="1">
      <c r="A81" s="468" t="s">
        <v>3347</v>
      </c>
      <c r="B81" s="415"/>
      <c r="C81" s="455"/>
      <c r="D81" s="455"/>
      <c r="E81" s="455"/>
      <c r="F81" s="455"/>
    </row>
    <row r="82" spans="1:6" ht="10.5" customHeight="1">
      <c r="A82" s="468" t="s">
        <v>3348</v>
      </c>
      <c r="B82" s="415"/>
      <c r="C82" s="455"/>
      <c r="D82" s="455"/>
      <c r="E82" s="455"/>
      <c r="F82" s="455"/>
    </row>
    <row r="83" spans="1:6" ht="10.5" customHeight="1">
      <c r="A83" s="468" t="s">
        <v>3349</v>
      </c>
      <c r="B83" s="415"/>
      <c r="C83" s="455"/>
      <c r="D83" s="455"/>
      <c r="E83" s="455"/>
      <c r="F83" s="455"/>
    </row>
    <row r="84" spans="1:6" ht="10.5" customHeight="1">
      <c r="A84" s="468" t="s">
        <v>3350</v>
      </c>
      <c r="B84" s="661"/>
      <c r="C84" s="455"/>
      <c r="D84" s="455"/>
      <c r="E84" s="455"/>
      <c r="F84" s="455"/>
    </row>
    <row r="85" spans="1:6" ht="10.5" customHeight="1">
      <c r="A85" s="468"/>
      <c r="B85" s="415"/>
      <c r="C85" s="455"/>
      <c r="D85" s="455"/>
      <c r="E85" s="455"/>
      <c r="F85" s="455"/>
    </row>
    <row r="86" spans="1:6" ht="10.5" customHeight="1">
      <c r="A86" s="458" t="s">
        <v>3351</v>
      </c>
      <c r="B86" s="415" t="s">
        <v>3352</v>
      </c>
      <c r="C86" s="455"/>
      <c r="D86" s="455"/>
      <c r="E86" s="455"/>
      <c r="F86" s="455"/>
    </row>
    <row r="87" spans="1:6" ht="10.5" customHeight="1">
      <c r="A87" s="468" t="s">
        <v>3353</v>
      </c>
      <c r="B87" s="661"/>
      <c r="C87" s="455"/>
      <c r="D87" s="455"/>
      <c r="E87" s="455"/>
      <c r="F87" s="455"/>
    </row>
    <row r="88" spans="1:6" ht="10.5" customHeight="1">
      <c r="A88" s="468" t="s">
        <v>3354</v>
      </c>
      <c r="B88" s="661"/>
      <c r="C88" s="455"/>
      <c r="D88" s="455"/>
      <c r="E88" s="455"/>
      <c r="F88" s="455"/>
    </row>
    <row r="89" spans="1:6" ht="10.5" customHeight="1">
      <c r="A89" s="468"/>
      <c r="B89" s="661"/>
      <c r="C89" s="455"/>
      <c r="D89" s="455"/>
      <c r="E89" s="455"/>
      <c r="F89" s="455"/>
    </row>
    <row r="90" spans="1:6" ht="10.5" customHeight="1">
      <c r="A90" s="458" t="s">
        <v>3355</v>
      </c>
      <c r="B90" s="415" t="s">
        <v>3356</v>
      </c>
      <c r="C90" s="455"/>
      <c r="D90" s="455"/>
      <c r="E90" s="455"/>
      <c r="F90" s="455"/>
    </row>
    <row r="91" spans="1:6" ht="10.5" customHeight="1">
      <c r="A91" s="468" t="s">
        <v>3357</v>
      </c>
      <c r="B91" s="661"/>
      <c r="C91" s="456"/>
      <c r="D91" s="455"/>
      <c r="E91" s="455"/>
      <c r="F91" s="455"/>
    </row>
    <row r="92" spans="1:6" ht="10.5" customHeight="1">
      <c r="A92" s="468" t="s">
        <v>3358</v>
      </c>
      <c r="B92" s="661"/>
      <c r="C92" s="455"/>
      <c r="D92" s="455"/>
      <c r="E92" s="455"/>
      <c r="F92" s="455"/>
    </row>
    <row r="93" spans="1:6" ht="10.5" customHeight="1">
      <c r="A93" s="468" t="s">
        <v>3359</v>
      </c>
      <c r="B93" s="415"/>
      <c r="C93" s="455"/>
      <c r="D93" s="455"/>
      <c r="E93" s="455"/>
      <c r="F93" s="455"/>
    </row>
    <row r="94" spans="1:6" ht="10.5" customHeight="1">
      <c r="A94" s="468" t="s">
        <v>3360</v>
      </c>
      <c r="B94" s="661"/>
      <c r="C94" s="455"/>
      <c r="D94" s="455"/>
      <c r="E94" s="455"/>
      <c r="F94" s="455"/>
    </row>
    <row r="95" spans="1:6" ht="10.5" customHeight="1">
      <c r="A95" s="468" t="s">
        <v>3361</v>
      </c>
      <c r="B95" s="661"/>
      <c r="C95" s="455"/>
      <c r="D95" s="455"/>
      <c r="E95" s="455"/>
      <c r="F95" s="455"/>
    </row>
    <row r="96" spans="1:6" ht="10.5" customHeight="1">
      <c r="A96" s="468" t="s">
        <v>3362</v>
      </c>
      <c r="B96" s="661"/>
      <c r="C96" s="455"/>
      <c r="D96" s="455"/>
      <c r="E96" s="455"/>
      <c r="F96" s="455"/>
    </row>
    <row r="97" spans="1:6" ht="10.5" customHeight="1">
      <c r="A97" s="468"/>
      <c r="B97" s="661"/>
      <c r="C97" s="455"/>
      <c r="D97" s="455"/>
      <c r="E97" s="455"/>
      <c r="F97" s="455"/>
    </row>
    <row r="98" spans="1:6" ht="10.5" customHeight="1">
      <c r="A98" s="458" t="s">
        <v>3363</v>
      </c>
      <c r="B98" s="661" t="s">
        <v>3364</v>
      </c>
      <c r="C98" s="455"/>
      <c r="D98" s="455"/>
      <c r="E98" s="455"/>
      <c r="F98" s="455"/>
    </row>
    <row r="99" spans="1:6" ht="10.5" customHeight="1">
      <c r="A99" s="468" t="s">
        <v>3365</v>
      </c>
      <c r="B99" s="661"/>
      <c r="C99" s="455"/>
      <c r="D99" s="455"/>
      <c r="E99" s="455"/>
      <c r="F99" s="455"/>
    </row>
    <row r="100" spans="1:6" ht="10.5" customHeight="1">
      <c r="A100" s="468" t="s">
        <v>3366</v>
      </c>
      <c r="B100" s="415"/>
      <c r="C100" s="455"/>
      <c r="D100" s="455"/>
      <c r="E100" s="455"/>
      <c r="F100" s="455"/>
    </row>
    <row r="101" spans="1:6" ht="10.5" customHeight="1">
      <c r="A101" s="468" t="s">
        <v>3367</v>
      </c>
      <c r="B101" s="661"/>
      <c r="C101" s="455"/>
      <c r="D101" s="455"/>
      <c r="E101" s="455"/>
      <c r="F101" s="455"/>
    </row>
    <row r="102" spans="1:6" ht="10.5" customHeight="1">
      <c r="A102" s="468" t="s">
        <v>3368</v>
      </c>
      <c r="B102" s="661"/>
      <c r="C102" s="455"/>
      <c r="D102" s="455"/>
      <c r="E102" s="455"/>
      <c r="F102" s="455"/>
    </row>
    <row r="103" spans="1:6" ht="10.5" customHeight="1">
      <c r="A103" s="468" t="s">
        <v>3369</v>
      </c>
      <c r="B103" s="415"/>
      <c r="C103" s="455"/>
      <c r="D103" s="455"/>
      <c r="E103" s="455"/>
      <c r="F103" s="455"/>
    </row>
    <row r="104" spans="1:6" ht="10.5" customHeight="1">
      <c r="A104" s="468" t="s">
        <v>3370</v>
      </c>
      <c r="B104" s="661"/>
      <c r="C104" s="455"/>
      <c r="D104" s="455"/>
      <c r="E104" s="455"/>
      <c r="F104" s="455"/>
    </row>
    <row r="105" spans="1:6" ht="10.5" customHeight="1">
      <c r="A105" s="468"/>
      <c r="B105" s="415"/>
      <c r="C105" s="455"/>
      <c r="D105" s="455"/>
      <c r="E105" s="455"/>
      <c r="F105" s="455"/>
    </row>
    <row r="106" spans="1:6" ht="10.5" customHeight="1">
      <c r="A106" s="458" t="s">
        <v>3371</v>
      </c>
      <c r="B106" s="661" t="s">
        <v>3372</v>
      </c>
      <c r="C106" s="455"/>
      <c r="D106" s="455"/>
      <c r="E106" s="455"/>
      <c r="F106" s="455"/>
    </row>
    <row r="107" spans="1:6" ht="10.5" customHeight="1">
      <c r="A107" s="468" t="s">
        <v>3373</v>
      </c>
      <c r="B107" s="661"/>
      <c r="C107" s="455"/>
      <c r="D107" s="455"/>
      <c r="E107" s="455"/>
      <c r="F107" s="455"/>
    </row>
    <row r="108" spans="1:6" ht="10.5" customHeight="1">
      <c r="A108" s="468"/>
      <c r="B108" s="415"/>
      <c r="C108" s="455"/>
      <c r="D108" s="455"/>
      <c r="E108" s="455"/>
      <c r="F108" s="455"/>
    </row>
    <row r="109" spans="1:6" ht="10.5" customHeight="1">
      <c r="A109" s="458" t="s">
        <v>3374</v>
      </c>
      <c r="B109" s="661" t="s">
        <v>3375</v>
      </c>
      <c r="C109" s="455"/>
      <c r="D109" s="455"/>
      <c r="E109" s="455"/>
      <c r="F109" s="455"/>
    </row>
    <row r="110" spans="1:6" ht="10.5" customHeight="1">
      <c r="A110" s="468" t="s">
        <v>3376</v>
      </c>
      <c r="B110" s="661"/>
      <c r="C110" s="455"/>
      <c r="D110" s="455"/>
      <c r="E110" s="455"/>
      <c r="F110" s="455"/>
    </row>
    <row r="111" spans="1:6" ht="10.5" customHeight="1">
      <c r="A111" s="468" t="s">
        <v>3377</v>
      </c>
      <c r="B111" s="661"/>
      <c r="C111" s="455"/>
      <c r="D111" s="455"/>
      <c r="E111" s="455"/>
      <c r="F111" s="455"/>
    </row>
    <row r="112" spans="1:6" ht="10.5" customHeight="1">
      <c r="A112" s="468" t="s">
        <v>3378</v>
      </c>
      <c r="B112" s="661"/>
      <c r="C112" s="455"/>
      <c r="D112" s="455"/>
      <c r="E112" s="455"/>
      <c r="F112" s="455"/>
    </row>
    <row r="113" spans="1:6" ht="10.5" customHeight="1">
      <c r="A113" s="468" t="s">
        <v>3379</v>
      </c>
      <c r="B113" s="661"/>
      <c r="C113" s="455"/>
      <c r="D113" s="455"/>
      <c r="E113" s="455"/>
      <c r="F113" s="455"/>
    </row>
    <row r="114" spans="1:6" ht="10.5" customHeight="1">
      <c r="A114" s="468" t="s">
        <v>3380</v>
      </c>
      <c r="B114" s="661"/>
      <c r="C114" s="455"/>
      <c r="D114" s="455"/>
      <c r="E114" s="455"/>
      <c r="F114" s="455"/>
    </row>
    <row r="115" spans="1:6" ht="10.5" customHeight="1">
      <c r="A115" s="468"/>
      <c r="B115" s="661"/>
      <c r="C115" s="455"/>
      <c r="D115" s="455"/>
      <c r="E115" s="455"/>
      <c r="F115" s="455"/>
    </row>
    <row r="116" spans="1:6" ht="10.5" customHeight="1">
      <c r="A116" s="458" t="s">
        <v>3381</v>
      </c>
      <c r="B116" s="661" t="s">
        <v>3382</v>
      </c>
      <c r="C116" s="455"/>
      <c r="D116" s="455"/>
      <c r="E116" s="455"/>
      <c r="F116" s="455"/>
    </row>
    <row r="117" spans="1:6" ht="10.5" customHeight="1">
      <c r="A117" s="468" t="s">
        <v>3383</v>
      </c>
      <c r="B117" s="661"/>
      <c r="C117" s="455"/>
      <c r="D117" s="455"/>
      <c r="E117" s="455"/>
      <c r="F117" s="455"/>
    </row>
    <row r="118" spans="1:6" ht="10.5" customHeight="1">
      <c r="A118" s="468"/>
      <c r="B118" s="661"/>
      <c r="C118" s="455"/>
      <c r="D118" s="455"/>
      <c r="E118" s="455"/>
      <c r="F118" s="455"/>
    </row>
    <row r="119" spans="1:6" ht="10.5" customHeight="1">
      <c r="A119" s="458" t="s">
        <v>3384</v>
      </c>
      <c r="B119" s="661" t="s">
        <v>3385</v>
      </c>
      <c r="C119" s="455"/>
      <c r="D119" s="455"/>
      <c r="E119" s="455"/>
      <c r="F119" s="455"/>
    </row>
    <row r="120" spans="1:6" ht="10.5" customHeight="1">
      <c r="A120" s="468" t="s">
        <v>3386</v>
      </c>
      <c r="B120" s="661"/>
      <c r="C120" s="455"/>
      <c r="D120" s="455"/>
      <c r="E120" s="455"/>
      <c r="F120" s="455"/>
    </row>
    <row r="121" spans="1:6" ht="10.5" customHeight="1">
      <c r="A121" s="468" t="s">
        <v>3387</v>
      </c>
      <c r="B121" s="661"/>
      <c r="C121" s="455"/>
      <c r="D121" s="455"/>
      <c r="E121" s="455"/>
      <c r="F121" s="455"/>
    </row>
    <row r="122" spans="1:6" ht="10.5" customHeight="1">
      <c r="A122" s="468"/>
      <c r="B122" s="661"/>
      <c r="C122" s="455"/>
      <c r="D122" s="455"/>
      <c r="E122" s="455"/>
      <c r="F122" s="455"/>
    </row>
    <row r="123" spans="1:6" ht="10.5" customHeight="1">
      <c r="A123" s="468"/>
      <c r="B123" s="661" t="s">
        <v>3388</v>
      </c>
      <c r="C123" s="455"/>
      <c r="D123" s="455"/>
      <c r="E123" s="455"/>
      <c r="F123" s="455"/>
    </row>
    <row r="124" spans="1:6" ht="10.5" customHeight="1">
      <c r="A124" s="468" t="s">
        <v>3389</v>
      </c>
      <c r="B124" s="661"/>
      <c r="C124" s="455"/>
      <c r="D124" s="455"/>
      <c r="E124" s="455"/>
      <c r="F124" s="455"/>
    </row>
    <row r="125" spans="1:6" ht="10.5" customHeight="1">
      <c r="A125" s="468" t="s">
        <v>3390</v>
      </c>
      <c r="B125" s="661"/>
      <c r="C125" s="455"/>
      <c r="D125" s="455"/>
      <c r="E125" s="455"/>
      <c r="F125" s="455"/>
    </row>
    <row r="126" spans="1:6" ht="10.5" customHeight="1">
      <c r="A126" s="468" t="s">
        <v>3391</v>
      </c>
      <c r="B126" s="661"/>
      <c r="C126" s="455"/>
      <c r="D126" s="455"/>
      <c r="E126" s="455"/>
      <c r="F126" s="455"/>
    </row>
    <row r="127" spans="1:6" ht="10.5" customHeight="1">
      <c r="A127" s="468" t="s">
        <v>3392</v>
      </c>
      <c r="B127" s="661"/>
      <c r="C127" s="455"/>
      <c r="D127" s="455"/>
      <c r="E127" s="455"/>
      <c r="F127" s="455"/>
    </row>
    <row r="128" spans="1:6" ht="10.5" customHeight="1">
      <c r="A128" s="468"/>
      <c r="B128" s="661"/>
      <c r="C128" s="455"/>
      <c r="D128" s="455"/>
      <c r="E128" s="455"/>
      <c r="F128" s="455"/>
    </row>
    <row r="129" spans="1:6" ht="10.5" customHeight="1">
      <c r="A129" s="468"/>
      <c r="B129" s="661" t="s">
        <v>3393</v>
      </c>
      <c r="C129" s="455"/>
      <c r="D129" s="455"/>
      <c r="E129" s="455"/>
      <c r="F129" s="455"/>
    </row>
    <row r="130" spans="1:6" ht="10.5" customHeight="1">
      <c r="A130" s="468" t="s">
        <v>3394</v>
      </c>
      <c r="B130" s="661"/>
      <c r="C130" s="455"/>
      <c r="D130" s="455"/>
      <c r="E130" s="455"/>
      <c r="F130" s="455"/>
    </row>
    <row r="131" spans="1:6" ht="10.5" customHeight="1">
      <c r="A131" s="468" t="s">
        <v>3395</v>
      </c>
      <c r="B131" s="661"/>
      <c r="C131" s="455"/>
      <c r="D131" s="455"/>
      <c r="E131" s="455"/>
      <c r="F131" s="455"/>
    </row>
    <row r="132" spans="1:6" ht="10.5" customHeight="1">
      <c r="A132" s="468"/>
      <c r="B132" s="661"/>
      <c r="C132" s="455"/>
      <c r="D132" s="455"/>
      <c r="E132" s="455"/>
      <c r="F132" s="455"/>
    </row>
    <row r="133" spans="1:6" ht="10.5" customHeight="1">
      <c r="A133" s="468" t="s">
        <v>3396</v>
      </c>
      <c r="B133" s="661" t="s">
        <v>3397</v>
      </c>
      <c r="C133" s="455"/>
      <c r="D133" s="455"/>
      <c r="E133" s="455"/>
      <c r="F133" s="455"/>
    </row>
    <row r="134" spans="1:6" ht="10.5" customHeight="1">
      <c r="A134" s="468" t="s">
        <v>3398</v>
      </c>
      <c r="B134" s="661"/>
      <c r="C134" s="455"/>
      <c r="D134" s="455"/>
      <c r="E134" s="455"/>
      <c r="F134" s="455"/>
    </row>
    <row r="135" spans="1:6" ht="10.5" customHeight="1">
      <c r="A135" s="468" t="s">
        <v>3399</v>
      </c>
      <c r="B135" s="661"/>
      <c r="C135" s="455"/>
      <c r="D135" s="455"/>
      <c r="E135" s="455"/>
      <c r="F135" s="455"/>
    </row>
    <row r="136" spans="1:6" ht="10.5" customHeight="1">
      <c r="A136" s="468"/>
      <c r="B136" s="661"/>
      <c r="C136" s="455"/>
      <c r="D136" s="455"/>
      <c r="E136" s="455"/>
      <c r="F136" s="455"/>
    </row>
    <row r="137" spans="1:6" ht="10.5" customHeight="1">
      <c r="A137" s="468" t="s">
        <v>3400</v>
      </c>
      <c r="B137" s="661" t="s">
        <v>3401</v>
      </c>
      <c r="C137" s="455"/>
      <c r="D137" s="455"/>
      <c r="E137" s="455"/>
      <c r="F137" s="455"/>
    </row>
    <row r="138" spans="1:6" ht="10.5" customHeight="1">
      <c r="A138" s="468" t="s">
        <v>3402</v>
      </c>
      <c r="B138" s="661"/>
      <c r="C138" s="455"/>
      <c r="D138" s="455"/>
      <c r="E138" s="455"/>
      <c r="F138" s="455"/>
    </row>
    <row r="139" spans="1:6" ht="10.5" customHeight="1">
      <c r="A139" s="468" t="s">
        <v>3403</v>
      </c>
      <c r="B139" s="661"/>
      <c r="C139" s="455"/>
      <c r="D139" s="455"/>
      <c r="E139" s="455"/>
      <c r="F139" s="455"/>
    </row>
    <row r="140" spans="1:6" ht="10.5" customHeight="1">
      <c r="A140" s="468" t="s">
        <v>3404</v>
      </c>
      <c r="B140" s="661"/>
      <c r="C140" s="455"/>
      <c r="D140" s="455"/>
      <c r="E140" s="455"/>
      <c r="F140" s="455"/>
    </row>
    <row r="141" spans="1:6" ht="10.5" customHeight="1">
      <c r="A141" s="468" t="s">
        <v>3405</v>
      </c>
      <c r="B141" s="661"/>
      <c r="C141" s="455"/>
      <c r="D141" s="455"/>
      <c r="E141" s="455"/>
      <c r="F141" s="455"/>
    </row>
    <row r="142" spans="1:6" ht="10.5" customHeight="1">
      <c r="A142" s="468"/>
      <c r="B142" s="661"/>
      <c r="C142" s="455"/>
      <c r="D142" s="455"/>
      <c r="E142" s="455"/>
      <c r="F142" s="455"/>
    </row>
    <row r="143" spans="1:6" ht="10.5" customHeight="1">
      <c r="A143" s="468"/>
      <c r="B143" s="661"/>
      <c r="C143" s="455"/>
      <c r="D143" s="455"/>
      <c r="E143" s="455"/>
      <c r="F143" s="455"/>
    </row>
    <row r="144" spans="1:6" ht="10.5" customHeight="1">
      <c r="A144" s="468"/>
      <c r="B144" s="661"/>
      <c r="C144" s="455"/>
      <c r="D144" s="455"/>
      <c r="E144" s="455"/>
      <c r="F144" s="455"/>
    </row>
    <row r="145" spans="1:6" ht="18.75" customHeight="1">
      <c r="A145" s="468"/>
      <c r="B145" s="661"/>
      <c r="C145" s="455"/>
      <c r="D145" s="455"/>
      <c r="E145" s="455"/>
      <c r="F145" s="455"/>
    </row>
    <row r="146" spans="1:6" ht="10.5" customHeight="1">
      <c r="A146" s="468"/>
      <c r="B146" s="661"/>
      <c r="C146" s="455"/>
      <c r="D146" s="455"/>
      <c r="E146" s="455"/>
      <c r="F146" s="455"/>
    </row>
    <row r="147" spans="1:6" ht="10.5" customHeight="1">
      <c r="A147" s="468"/>
      <c r="B147" s="661"/>
      <c r="C147" s="455"/>
      <c r="D147" s="455"/>
      <c r="E147" s="455"/>
      <c r="F147" s="455"/>
    </row>
    <row r="148" spans="1:6" ht="10.5" customHeight="1">
      <c r="A148" s="468"/>
      <c r="B148" s="661"/>
      <c r="C148" s="455"/>
      <c r="D148" s="455"/>
      <c r="E148" s="455"/>
      <c r="F148" s="455"/>
    </row>
    <row r="149" spans="1:6" ht="10.5" customHeight="1">
      <c r="A149" s="1648"/>
      <c r="B149" s="1650"/>
      <c r="C149" s="455"/>
      <c r="D149" s="455"/>
      <c r="E149" s="455"/>
      <c r="F149" s="455"/>
    </row>
    <row r="150" spans="1:6" ht="10.5" customHeight="1">
      <c r="A150" s="454" t="s">
        <v>3406</v>
      </c>
    </row>
    <row r="151" spans="1:6"/>
    <row r="152" spans="1:6"/>
    <row r="153" spans="1:6"/>
    <row r="154" spans="1:6"/>
    <row r="155" spans="1:6"/>
  </sheetData>
  <printOptions horizontalCentered="1" verticalCentered="1"/>
  <pageMargins left="1" right="1" top="0.5" bottom="0.5" header="0" footer="0"/>
  <pageSetup scale="86" orientation="portrait" r:id="rId1"/>
  <headerFooter alignWithMargins="0"/>
  <rowBreaks count="1" manualBreakCount="1">
    <brk id="75" max="16383" man="1"/>
  </rowBreaks>
  <colBreaks count="1" manualBreakCount="1">
    <brk id="5"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showZeros="0" view="pageBreakPreview" topLeftCell="A218" zoomScale="130" zoomScaleNormal="100" zoomScaleSheetLayoutView="130" workbookViewId="0">
      <selection activeCell="A218" sqref="A218"/>
    </sheetView>
  </sheetViews>
  <sheetFormatPr defaultColWidth="0" defaultRowHeight="11.25"/>
  <cols>
    <col min="1" max="1" width="5.33203125" style="610" customWidth="1"/>
    <col min="2" max="2" width="6.33203125" style="610" hidden="1" customWidth="1"/>
    <col min="3" max="3" width="5.33203125" style="610" hidden="1" customWidth="1"/>
    <col min="4" max="4" width="9.33203125" style="610" customWidth="1"/>
    <col min="5" max="5" width="46.33203125" style="610" customWidth="1"/>
    <col min="6" max="6" width="18.5" style="2532" customWidth="1"/>
    <col min="7" max="7" width="18.5" style="610" customWidth="1"/>
    <col min="8" max="8" width="5.83203125" style="610" customWidth="1"/>
    <col min="9" max="9" width="12.33203125" style="357" bestFit="1" customWidth="1"/>
    <col min="10" max="11" width="9.33203125" style="610" customWidth="1"/>
    <col min="12" max="16384" width="0" style="610" hidden="1"/>
  </cols>
  <sheetData>
    <row r="1" spans="1:9" ht="12.75" customHeight="1">
      <c r="A1" s="398">
        <v>94</v>
      </c>
      <c r="B1" s="455"/>
      <c r="C1" s="455"/>
      <c r="D1" s="455"/>
      <c r="F1" s="2118"/>
      <c r="H1" s="2119" t="s">
        <v>3407</v>
      </c>
    </row>
    <row r="2" spans="1:9" ht="12.75" customHeight="1">
      <c r="A2" s="3576"/>
      <c r="B2" s="2486"/>
      <c r="C2" s="2486"/>
      <c r="D2" s="2486"/>
      <c r="E2" s="2486"/>
      <c r="F2" s="3577"/>
      <c r="G2" s="2486"/>
      <c r="H2" s="3578"/>
    </row>
    <row r="3" spans="1:9" ht="12.75" customHeight="1">
      <c r="A3" s="403" t="s">
        <v>3408</v>
      </c>
      <c r="B3" s="404"/>
      <c r="C3" s="404"/>
      <c r="D3" s="404"/>
      <c r="E3" s="404"/>
      <c r="F3" s="2120"/>
      <c r="G3" s="404"/>
      <c r="H3" s="406"/>
    </row>
    <row r="4" spans="1:9" ht="12.75" customHeight="1">
      <c r="A4" s="1648"/>
      <c r="B4" s="1649"/>
      <c r="C4" s="1649"/>
      <c r="D4" s="1649"/>
      <c r="E4" s="1649"/>
      <c r="F4" s="3579"/>
      <c r="G4" s="1649"/>
      <c r="H4" s="1650"/>
    </row>
    <row r="5" spans="1:9" ht="12.75" customHeight="1">
      <c r="A5" s="409" t="s">
        <v>595</v>
      </c>
      <c r="B5" s="409" t="s">
        <v>778</v>
      </c>
      <c r="C5" s="401" t="s">
        <v>3409</v>
      </c>
      <c r="D5" s="401"/>
      <c r="E5" s="2453"/>
      <c r="F5" s="2121" t="s">
        <v>3269</v>
      </c>
      <c r="G5" s="409" t="s">
        <v>1921</v>
      </c>
      <c r="H5" s="409" t="s">
        <v>636</v>
      </c>
    </row>
    <row r="6" spans="1:9" ht="12.75" customHeight="1">
      <c r="A6" s="413" t="s">
        <v>639</v>
      </c>
      <c r="B6" s="413" t="s">
        <v>782</v>
      </c>
      <c r="C6" s="492"/>
      <c r="D6" s="492"/>
      <c r="E6" s="492"/>
      <c r="F6" s="2122" t="s">
        <v>3410</v>
      </c>
      <c r="G6" s="413" t="s">
        <v>3410</v>
      </c>
      <c r="H6" s="413" t="s">
        <v>639</v>
      </c>
    </row>
    <row r="7" spans="1:9" ht="12.75" customHeight="1" thickBot="1">
      <c r="A7" s="1103"/>
      <c r="B7" s="1103"/>
      <c r="C7" s="1091" t="s">
        <v>648</v>
      </c>
      <c r="D7" s="1091"/>
      <c r="E7" s="3580"/>
      <c r="F7" s="2122" t="s">
        <v>649</v>
      </c>
      <c r="G7" s="413" t="s">
        <v>650</v>
      </c>
      <c r="H7" s="1103"/>
    </row>
    <row r="8" spans="1:9" ht="12.75" customHeight="1">
      <c r="A8" s="379">
        <v>1</v>
      </c>
      <c r="B8" s="375"/>
      <c r="C8" s="379">
        <v>1</v>
      </c>
      <c r="D8" s="2123" t="s">
        <v>3411</v>
      </c>
      <c r="E8" s="2528"/>
      <c r="F8" s="2124">
        <v>31859</v>
      </c>
      <c r="G8" s="2125">
        <v>0</v>
      </c>
      <c r="H8" s="2126">
        <v>1</v>
      </c>
      <c r="I8" s="2127"/>
    </row>
    <row r="9" spans="1:9" ht="12.75" customHeight="1">
      <c r="A9" s="458"/>
      <c r="B9" s="468"/>
      <c r="C9" s="458">
        <v>2</v>
      </c>
      <c r="D9" s="443" t="s">
        <v>3412</v>
      </c>
      <c r="E9" s="2467"/>
      <c r="F9" s="2128"/>
      <c r="G9" s="2129"/>
      <c r="H9" s="414"/>
      <c r="I9" s="2127"/>
    </row>
    <row r="10" spans="1:9" ht="12.75" customHeight="1">
      <c r="A10" s="379">
        <v>2</v>
      </c>
      <c r="B10" s="375"/>
      <c r="C10" s="379"/>
      <c r="D10" s="2130" t="s">
        <v>3413</v>
      </c>
      <c r="E10" s="343" t="s">
        <v>3414</v>
      </c>
      <c r="F10" s="2131">
        <v>63427989</v>
      </c>
      <c r="G10" s="2132" t="s">
        <v>3415</v>
      </c>
      <c r="H10" s="2126">
        <v>2</v>
      </c>
      <c r="I10" s="2127"/>
    </row>
    <row r="11" spans="1:9" ht="12.75" customHeight="1">
      <c r="A11" s="379">
        <v>3</v>
      </c>
      <c r="B11" s="375"/>
      <c r="C11" s="379"/>
      <c r="D11" s="2130" t="s">
        <v>3416</v>
      </c>
      <c r="E11" s="343" t="s">
        <v>3417</v>
      </c>
      <c r="F11" s="2133">
        <v>5664634</v>
      </c>
      <c r="G11" s="2132" t="s">
        <v>3415</v>
      </c>
      <c r="H11" s="2126">
        <v>3</v>
      </c>
      <c r="I11" s="2127"/>
    </row>
    <row r="12" spans="1:9" ht="12.75" customHeight="1">
      <c r="A12" s="379">
        <v>4</v>
      </c>
      <c r="B12" s="375"/>
      <c r="C12" s="379"/>
      <c r="D12" s="2130" t="s">
        <v>3418</v>
      </c>
      <c r="E12" s="343" t="s">
        <v>3419</v>
      </c>
      <c r="F12" s="2133">
        <v>97351181</v>
      </c>
      <c r="G12" s="2134"/>
      <c r="H12" s="2126">
        <v>4</v>
      </c>
      <c r="I12" s="2127"/>
    </row>
    <row r="13" spans="1:9" ht="12.75" customHeight="1">
      <c r="A13" s="379">
        <v>5</v>
      </c>
      <c r="B13" s="375"/>
      <c r="C13" s="379"/>
      <c r="D13" s="2130" t="s">
        <v>3420</v>
      </c>
      <c r="E13" s="343" t="s">
        <v>3421</v>
      </c>
      <c r="F13" s="2133">
        <f>SUM(F10:F12)</f>
        <v>166443804</v>
      </c>
      <c r="G13" s="2134"/>
      <c r="H13" s="2126">
        <v>5</v>
      </c>
      <c r="I13" s="2127"/>
    </row>
    <row r="14" spans="1:9" ht="12.75" customHeight="1">
      <c r="A14" s="379">
        <v>6</v>
      </c>
      <c r="B14" s="375"/>
      <c r="C14" s="379"/>
      <c r="D14" s="2130" t="s">
        <v>3422</v>
      </c>
      <c r="E14" s="343" t="s">
        <v>3423</v>
      </c>
      <c r="F14" s="2133">
        <v>0</v>
      </c>
      <c r="G14" s="2134"/>
      <c r="H14" s="2126">
        <v>6</v>
      </c>
      <c r="I14" s="2127"/>
    </row>
    <row r="15" spans="1:9" ht="12.75" customHeight="1">
      <c r="A15" s="379">
        <v>7</v>
      </c>
      <c r="B15" s="375"/>
      <c r="C15" s="379"/>
      <c r="D15" s="2130" t="s">
        <v>3424</v>
      </c>
      <c r="E15" s="343" t="s">
        <v>3425</v>
      </c>
      <c r="F15" s="2133">
        <f>F13+F14</f>
        <v>166443804</v>
      </c>
      <c r="G15" s="2135"/>
      <c r="H15" s="2126">
        <v>7</v>
      </c>
      <c r="I15" s="2127"/>
    </row>
    <row r="16" spans="1:9" ht="12.75" customHeight="1">
      <c r="A16" s="372"/>
      <c r="B16" s="388"/>
      <c r="C16" s="372">
        <v>3</v>
      </c>
      <c r="D16" s="2136" t="s">
        <v>3426</v>
      </c>
      <c r="E16" s="340"/>
      <c r="F16" s="2137"/>
      <c r="G16" s="2138"/>
      <c r="H16" s="2139"/>
      <c r="I16" s="2127"/>
    </row>
    <row r="17" spans="1:9" ht="12.75" customHeight="1">
      <c r="A17" s="372"/>
      <c r="B17" s="388"/>
      <c r="C17" s="372"/>
      <c r="D17" s="2136" t="s">
        <v>3427</v>
      </c>
      <c r="E17" s="340"/>
      <c r="F17" s="2137"/>
      <c r="G17" s="2140"/>
      <c r="H17" s="2139"/>
      <c r="I17" s="2127"/>
    </row>
    <row r="18" spans="1:9" ht="12.75" customHeight="1">
      <c r="A18" s="379">
        <v>8</v>
      </c>
      <c r="B18" s="375"/>
      <c r="C18" s="379"/>
      <c r="D18" s="2130" t="s">
        <v>3428</v>
      </c>
      <c r="E18" s="343" t="s">
        <v>3414</v>
      </c>
      <c r="F18" s="2141">
        <v>216055338</v>
      </c>
      <c r="G18" s="2142" t="s">
        <v>3415</v>
      </c>
      <c r="H18" s="2126">
        <v>8</v>
      </c>
      <c r="I18" s="2127"/>
    </row>
    <row r="19" spans="1:9" ht="12.75" customHeight="1">
      <c r="A19" s="379">
        <v>9</v>
      </c>
      <c r="B19" s="375"/>
      <c r="C19" s="379"/>
      <c r="D19" s="2130" t="s">
        <v>3429</v>
      </c>
      <c r="E19" s="343" t="s">
        <v>3417</v>
      </c>
      <c r="F19" s="2133">
        <v>12481561</v>
      </c>
      <c r="G19" s="2143" t="s">
        <v>3415</v>
      </c>
      <c r="H19" s="2126">
        <v>9</v>
      </c>
      <c r="I19" s="2127"/>
    </row>
    <row r="20" spans="1:9" ht="12.75" customHeight="1">
      <c r="A20" s="379">
        <v>10</v>
      </c>
      <c r="B20" s="375"/>
      <c r="C20" s="379"/>
      <c r="D20" s="2130" t="s">
        <v>3430</v>
      </c>
      <c r="E20" s="343" t="s">
        <v>3419</v>
      </c>
      <c r="F20" s="2133">
        <v>320579710</v>
      </c>
      <c r="G20" s="2134"/>
      <c r="H20" s="2126">
        <v>10</v>
      </c>
      <c r="I20" s="2127"/>
    </row>
    <row r="21" spans="1:9" ht="12.75" customHeight="1">
      <c r="A21" s="379">
        <v>11</v>
      </c>
      <c r="B21" s="375"/>
      <c r="C21" s="379"/>
      <c r="D21" s="2130" t="s">
        <v>3431</v>
      </c>
      <c r="E21" s="343" t="s">
        <v>3432</v>
      </c>
      <c r="F21" s="2133">
        <f>+F18+F19+F20</f>
        <v>549116609</v>
      </c>
      <c r="G21" s="2134"/>
      <c r="H21" s="2126">
        <v>11</v>
      </c>
      <c r="I21" s="2127"/>
    </row>
    <row r="22" spans="1:9" ht="12.75" customHeight="1">
      <c r="A22" s="379">
        <v>12</v>
      </c>
      <c r="B22" s="375"/>
      <c r="C22" s="379"/>
      <c r="D22" s="2130" t="s">
        <v>3433</v>
      </c>
      <c r="E22" s="343" t="s">
        <v>3434</v>
      </c>
      <c r="F22" s="2133">
        <v>3977787</v>
      </c>
      <c r="G22" s="2132" t="s">
        <v>3415</v>
      </c>
      <c r="H22" s="2126">
        <v>12</v>
      </c>
      <c r="I22" s="2127"/>
    </row>
    <row r="23" spans="1:9" ht="12.75" customHeight="1">
      <c r="A23" s="379">
        <v>13</v>
      </c>
      <c r="B23" s="375"/>
      <c r="C23" s="379"/>
      <c r="D23" s="2130" t="s">
        <v>3435</v>
      </c>
      <c r="E23" s="343" t="s">
        <v>3436</v>
      </c>
      <c r="F23" s="2133">
        <v>14760025</v>
      </c>
      <c r="G23" s="2134"/>
      <c r="H23" s="2126">
        <v>13</v>
      </c>
      <c r="I23" s="2127"/>
    </row>
    <row r="24" spans="1:9" ht="12.75" customHeight="1">
      <c r="A24" s="379">
        <v>14</v>
      </c>
      <c r="B24" s="375"/>
      <c r="C24" s="379"/>
      <c r="D24" s="2130" t="s">
        <v>3437</v>
      </c>
      <c r="E24" s="343" t="s">
        <v>3438</v>
      </c>
      <c r="F24" s="2133">
        <f>+F21+F22+F23</f>
        <v>567854421</v>
      </c>
      <c r="G24" s="2135"/>
      <c r="H24" s="2126">
        <v>14</v>
      </c>
      <c r="I24" s="2127"/>
    </row>
    <row r="25" spans="1:9" ht="12.75" customHeight="1">
      <c r="A25" s="372"/>
      <c r="B25" s="388"/>
      <c r="C25" s="372">
        <v>4</v>
      </c>
      <c r="D25" s="2136" t="s">
        <v>3439</v>
      </c>
      <c r="E25" s="340"/>
      <c r="F25" s="2144"/>
      <c r="G25" s="2145"/>
      <c r="H25" s="2139"/>
      <c r="I25" s="2127"/>
    </row>
    <row r="26" spans="1:9" ht="12.75" customHeight="1">
      <c r="A26" s="372"/>
      <c r="B26" s="388"/>
      <c r="C26" s="372"/>
      <c r="D26" s="389" t="s">
        <v>3440</v>
      </c>
      <c r="E26" s="340" t="s">
        <v>3441</v>
      </c>
      <c r="F26" s="2144"/>
      <c r="G26" s="2146"/>
      <c r="H26" s="2139"/>
      <c r="I26" s="2127"/>
    </row>
    <row r="27" spans="1:9" ht="12.75" customHeight="1">
      <c r="A27" s="379">
        <v>15</v>
      </c>
      <c r="B27" s="375"/>
      <c r="C27" s="379"/>
      <c r="D27" s="2130" t="s">
        <v>3442</v>
      </c>
      <c r="E27" s="343" t="s">
        <v>3443</v>
      </c>
      <c r="F27" s="2147">
        <v>0</v>
      </c>
      <c r="G27" s="2148" t="s">
        <v>3415</v>
      </c>
      <c r="H27" s="2126">
        <v>15</v>
      </c>
      <c r="I27" s="2127"/>
    </row>
    <row r="28" spans="1:9" ht="12.75" customHeight="1">
      <c r="A28" s="379">
        <v>16</v>
      </c>
      <c r="B28" s="375"/>
      <c r="C28" s="379"/>
      <c r="D28" s="2130" t="s">
        <v>3444</v>
      </c>
      <c r="E28" s="343" t="s">
        <v>3445</v>
      </c>
      <c r="F28" s="2133">
        <v>8049</v>
      </c>
      <c r="G28" s="2132" t="s">
        <v>3415</v>
      </c>
      <c r="H28" s="2126">
        <v>16</v>
      </c>
      <c r="I28" s="2127"/>
    </row>
    <row r="29" spans="1:9" ht="12.75" customHeight="1">
      <c r="A29" s="379">
        <v>17</v>
      </c>
      <c r="B29" s="375"/>
      <c r="C29" s="379"/>
      <c r="D29" s="2130" t="s">
        <v>3446</v>
      </c>
      <c r="E29" s="343" t="s">
        <v>3447</v>
      </c>
      <c r="F29" s="2133">
        <v>134557</v>
      </c>
      <c r="G29" s="2132" t="s">
        <v>3415</v>
      </c>
      <c r="H29" s="2126">
        <v>17</v>
      </c>
      <c r="I29" s="2127"/>
    </row>
    <row r="30" spans="1:9" ht="12.75" customHeight="1">
      <c r="A30" s="379">
        <v>18</v>
      </c>
      <c r="B30" s="375"/>
      <c r="C30" s="379"/>
      <c r="D30" s="2130" t="s">
        <v>3448</v>
      </c>
      <c r="E30" s="343" t="s">
        <v>3449</v>
      </c>
      <c r="F30" s="2133">
        <v>301688</v>
      </c>
      <c r="G30" s="2132" t="s">
        <v>3415</v>
      </c>
      <c r="H30" s="2126">
        <v>18</v>
      </c>
      <c r="I30" s="2127"/>
    </row>
    <row r="31" spans="1:9" ht="12.75" customHeight="1">
      <c r="A31" s="379">
        <v>19</v>
      </c>
      <c r="B31" s="375"/>
      <c r="C31" s="379"/>
      <c r="D31" s="2130" t="s">
        <v>3450</v>
      </c>
      <c r="E31" s="343" t="s">
        <v>3451</v>
      </c>
      <c r="F31" s="2133">
        <v>40731</v>
      </c>
      <c r="G31" s="2132" t="s">
        <v>3415</v>
      </c>
      <c r="H31" s="2126">
        <v>19</v>
      </c>
      <c r="I31" s="2127"/>
    </row>
    <row r="32" spans="1:9" ht="12.75" customHeight="1">
      <c r="A32" s="379">
        <v>20</v>
      </c>
      <c r="B32" s="375"/>
      <c r="C32" s="379"/>
      <c r="D32" s="2130" t="s">
        <v>3452</v>
      </c>
      <c r="E32" s="343" t="s">
        <v>3453</v>
      </c>
      <c r="F32" s="2133">
        <v>728958</v>
      </c>
      <c r="G32" s="2132" t="s">
        <v>3415</v>
      </c>
      <c r="H32" s="2126">
        <v>20</v>
      </c>
      <c r="I32" s="2127"/>
    </row>
    <row r="33" spans="1:9" ht="12.75" customHeight="1">
      <c r="A33" s="379">
        <v>21</v>
      </c>
      <c r="B33" s="375"/>
      <c r="C33" s="379"/>
      <c r="D33" s="2130" t="s">
        <v>3454</v>
      </c>
      <c r="E33" s="343" t="s">
        <v>3455</v>
      </c>
      <c r="F33" s="2133">
        <f>20372+1</f>
        <v>20373</v>
      </c>
      <c r="G33" s="2132" t="s">
        <v>3415</v>
      </c>
      <c r="H33" s="2126">
        <v>21</v>
      </c>
      <c r="I33" s="2127"/>
    </row>
    <row r="34" spans="1:9" ht="12.75" customHeight="1">
      <c r="A34" s="379">
        <v>22</v>
      </c>
      <c r="B34" s="375"/>
      <c r="C34" s="379"/>
      <c r="D34" s="2130" t="s">
        <v>3456</v>
      </c>
      <c r="E34" s="343" t="s">
        <v>3457</v>
      </c>
      <c r="F34" s="2133">
        <v>135597</v>
      </c>
      <c r="G34" s="2132" t="s">
        <v>3415</v>
      </c>
      <c r="H34" s="2126">
        <v>22</v>
      </c>
      <c r="I34" s="2127"/>
    </row>
    <row r="35" spans="1:9" ht="12.75" customHeight="1">
      <c r="A35" s="379">
        <v>23</v>
      </c>
      <c r="B35" s="375"/>
      <c r="C35" s="379"/>
      <c r="D35" s="2130" t="s">
        <v>3458</v>
      </c>
      <c r="E35" s="343" t="s">
        <v>3459</v>
      </c>
      <c r="F35" s="2133">
        <v>15626</v>
      </c>
      <c r="G35" s="2132" t="s">
        <v>3415</v>
      </c>
      <c r="H35" s="2126">
        <v>23</v>
      </c>
      <c r="I35" s="2127"/>
    </row>
    <row r="36" spans="1:9" ht="12.75" customHeight="1">
      <c r="A36" s="379">
        <v>24</v>
      </c>
      <c r="B36" s="375"/>
      <c r="C36" s="379"/>
      <c r="D36" s="2130" t="s">
        <v>3460</v>
      </c>
      <c r="E36" s="343" t="s">
        <v>3461</v>
      </c>
      <c r="F36" s="2133">
        <v>31433</v>
      </c>
      <c r="G36" s="2132" t="s">
        <v>3415</v>
      </c>
      <c r="H36" s="2126">
        <v>24</v>
      </c>
      <c r="I36" s="2127"/>
    </row>
    <row r="37" spans="1:9" ht="12.75" customHeight="1">
      <c r="A37" s="379">
        <v>25</v>
      </c>
      <c r="B37" s="375"/>
      <c r="C37" s="379"/>
      <c r="D37" s="2130" t="s">
        <v>3462</v>
      </c>
      <c r="E37" s="343" t="s">
        <v>3463</v>
      </c>
      <c r="F37" s="2133">
        <v>545885</v>
      </c>
      <c r="G37" s="2132" t="s">
        <v>3415</v>
      </c>
      <c r="H37" s="2126">
        <v>25</v>
      </c>
      <c r="I37" s="2127"/>
    </row>
    <row r="38" spans="1:9" ht="12.75" customHeight="1">
      <c r="A38" s="379">
        <v>26</v>
      </c>
      <c r="B38" s="375"/>
      <c r="C38" s="379"/>
      <c r="D38" s="2130" t="s">
        <v>3464</v>
      </c>
      <c r="E38" s="343" t="s">
        <v>3465</v>
      </c>
      <c r="F38" s="2133">
        <v>51649</v>
      </c>
      <c r="G38" s="2132" t="s">
        <v>3415</v>
      </c>
      <c r="H38" s="2126">
        <v>26</v>
      </c>
      <c r="I38" s="2127"/>
    </row>
    <row r="39" spans="1:9" ht="12.75" customHeight="1">
      <c r="A39" s="379">
        <v>27</v>
      </c>
      <c r="B39" s="375"/>
      <c r="C39" s="379"/>
      <c r="D39" s="2130" t="s">
        <v>3466</v>
      </c>
      <c r="E39" s="343" t="s">
        <v>3467</v>
      </c>
      <c r="F39" s="2133">
        <v>202</v>
      </c>
      <c r="G39" s="2132" t="s">
        <v>3415</v>
      </c>
      <c r="H39" s="2126">
        <v>27</v>
      </c>
      <c r="I39" s="2127"/>
    </row>
    <row r="40" spans="1:9" ht="12.75" customHeight="1">
      <c r="A40" s="379">
        <v>28</v>
      </c>
      <c r="B40" s="375"/>
      <c r="C40" s="379"/>
      <c r="D40" s="2130" t="s">
        <v>3468</v>
      </c>
      <c r="E40" s="343" t="s">
        <v>3469</v>
      </c>
      <c r="F40" s="2133">
        <v>81610</v>
      </c>
      <c r="G40" s="2132" t="s">
        <v>3415</v>
      </c>
      <c r="H40" s="2126">
        <v>28</v>
      </c>
      <c r="I40" s="2127"/>
    </row>
    <row r="41" spans="1:9" ht="12.75" customHeight="1">
      <c r="A41" s="379">
        <v>29</v>
      </c>
      <c r="B41" s="375"/>
      <c r="C41" s="379"/>
      <c r="D41" s="2130" t="s">
        <v>3470</v>
      </c>
      <c r="E41" s="343" t="s">
        <v>3471</v>
      </c>
      <c r="F41" s="2133">
        <v>803</v>
      </c>
      <c r="G41" s="2132" t="s">
        <v>3415</v>
      </c>
      <c r="H41" s="2126">
        <v>29</v>
      </c>
      <c r="I41" s="2127"/>
    </row>
    <row r="42" spans="1:9" ht="12.75" customHeight="1" thickBot="1">
      <c r="A42" s="379">
        <v>30</v>
      </c>
      <c r="B42" s="375"/>
      <c r="C42" s="379"/>
      <c r="D42" s="2130" t="s">
        <v>3472</v>
      </c>
      <c r="E42" s="343" t="s">
        <v>3473</v>
      </c>
      <c r="F42" s="3581">
        <f>SUM(F27:F41)</f>
        <v>2097161</v>
      </c>
      <c r="G42" s="2149" t="s">
        <v>3415</v>
      </c>
      <c r="H42" s="2126">
        <v>30</v>
      </c>
      <c r="I42" s="2127"/>
    </row>
    <row r="43" spans="1:9" ht="12.75" customHeight="1">
      <c r="A43" s="2150"/>
      <c r="B43" s="1181"/>
      <c r="C43" s="1181"/>
      <c r="D43" s="1181"/>
      <c r="E43" s="1181"/>
      <c r="F43" s="3582"/>
      <c r="G43" s="416"/>
      <c r="H43" s="410"/>
      <c r="I43" s="2127"/>
    </row>
    <row r="44" spans="1:9" ht="12.75" customHeight="1">
      <c r="A44" s="468"/>
      <c r="B44" s="660"/>
      <c r="C44" s="660"/>
      <c r="D44" s="660"/>
      <c r="E44" s="660"/>
      <c r="F44" s="2151"/>
      <c r="G44" s="660"/>
      <c r="H44" s="661"/>
      <c r="I44" s="2127"/>
    </row>
    <row r="45" spans="1:9" ht="12.75" customHeight="1">
      <c r="A45" s="468"/>
      <c r="B45" s="660"/>
      <c r="C45" s="660"/>
      <c r="D45" s="660"/>
      <c r="E45" s="660"/>
      <c r="F45" s="2151"/>
      <c r="G45" s="660"/>
      <c r="H45" s="661"/>
      <c r="I45" s="2127"/>
    </row>
    <row r="46" spans="1:9" ht="12.75" customHeight="1">
      <c r="A46" s="468"/>
      <c r="B46" s="660"/>
      <c r="C46" s="660"/>
      <c r="D46" s="660"/>
      <c r="E46" s="660"/>
      <c r="F46" s="2151"/>
      <c r="G46" s="660"/>
      <c r="H46" s="661"/>
      <c r="I46" s="2127"/>
    </row>
    <row r="47" spans="1:9" ht="12.75" customHeight="1">
      <c r="A47" s="468"/>
      <c r="B47" s="660"/>
      <c r="C47" s="660"/>
      <c r="D47" s="660"/>
      <c r="E47" s="660"/>
      <c r="F47" s="2151"/>
      <c r="G47" s="660"/>
      <c r="H47" s="661"/>
      <c r="I47" s="2127"/>
    </row>
    <row r="48" spans="1:9" ht="12.75" customHeight="1">
      <c r="A48" s="468"/>
      <c r="B48" s="660"/>
      <c r="C48" s="660"/>
      <c r="D48" s="660"/>
      <c r="E48" s="660"/>
      <c r="F48" s="2151"/>
      <c r="G48" s="660"/>
      <c r="H48" s="661"/>
      <c r="I48" s="2127"/>
    </row>
    <row r="49" spans="1:9" ht="12.75" customHeight="1">
      <c r="A49" s="468"/>
      <c r="B49" s="660"/>
      <c r="C49" s="660"/>
      <c r="D49" s="660"/>
      <c r="E49" s="660"/>
      <c r="F49" s="2151"/>
      <c r="G49" s="660"/>
      <c r="H49" s="661"/>
      <c r="I49" s="2127"/>
    </row>
    <row r="50" spans="1:9" ht="12.75" customHeight="1">
      <c r="A50" s="468"/>
      <c r="B50" s="660"/>
      <c r="C50" s="660"/>
      <c r="D50" s="660"/>
      <c r="E50" s="660"/>
      <c r="F50" s="2151"/>
      <c r="G50" s="660"/>
      <c r="H50" s="661"/>
      <c r="I50" s="2127"/>
    </row>
    <row r="51" spans="1:9" ht="12.75" customHeight="1">
      <c r="A51" s="468"/>
      <c r="B51" s="660"/>
      <c r="C51" s="660"/>
      <c r="D51" s="660"/>
      <c r="E51" s="660"/>
      <c r="F51" s="2151"/>
      <c r="G51" s="660"/>
      <c r="H51" s="661"/>
      <c r="I51" s="2127"/>
    </row>
    <row r="52" spans="1:9" ht="12.75" customHeight="1">
      <c r="A52" s="468"/>
      <c r="B52" s="660"/>
      <c r="C52" s="660"/>
      <c r="D52" s="660"/>
      <c r="E52" s="660"/>
      <c r="F52" s="2151"/>
      <c r="G52" s="660"/>
      <c r="H52" s="661"/>
      <c r="I52" s="2127"/>
    </row>
    <row r="53" spans="1:9" ht="12.75" customHeight="1">
      <c r="A53" s="468"/>
      <c r="B53" s="660"/>
      <c r="C53" s="660"/>
      <c r="D53" s="660"/>
      <c r="E53" s="660"/>
      <c r="F53" s="2151"/>
      <c r="G53" s="660"/>
      <c r="H53" s="661"/>
      <c r="I53" s="2127"/>
    </row>
    <row r="54" spans="1:9" ht="12.75" customHeight="1">
      <c r="A54" s="468"/>
      <c r="B54" s="660"/>
      <c r="C54" s="660"/>
      <c r="D54" s="660"/>
      <c r="E54" s="660"/>
      <c r="F54" s="2151"/>
      <c r="G54" s="660"/>
      <c r="H54" s="661"/>
      <c r="I54" s="2127"/>
    </row>
    <row r="55" spans="1:9" ht="12.75" customHeight="1">
      <c r="A55" s="468"/>
      <c r="B55" s="660"/>
      <c r="C55" s="660"/>
      <c r="D55" s="660"/>
      <c r="E55" s="660"/>
      <c r="F55" s="2151"/>
      <c r="G55" s="660"/>
      <c r="H55" s="661"/>
      <c r="I55" s="2127"/>
    </row>
    <row r="56" spans="1:9" ht="12.75" customHeight="1">
      <c r="A56" s="468"/>
      <c r="B56" s="660"/>
      <c r="C56" s="660"/>
      <c r="D56" s="660"/>
      <c r="E56" s="660"/>
      <c r="F56" s="2151"/>
      <c r="G56" s="660"/>
      <c r="H56" s="661"/>
      <c r="I56" s="2127"/>
    </row>
    <row r="57" spans="1:9" ht="12.75" customHeight="1">
      <c r="A57" s="468"/>
      <c r="B57" s="660"/>
      <c r="C57" s="660"/>
      <c r="D57" s="660"/>
      <c r="E57" s="660"/>
      <c r="F57" s="2151"/>
      <c r="G57" s="660"/>
      <c r="H57" s="661"/>
      <c r="I57" s="2127"/>
    </row>
    <row r="58" spans="1:9" ht="12.75" customHeight="1">
      <c r="A58" s="468"/>
      <c r="B58" s="660"/>
      <c r="C58" s="660"/>
      <c r="D58" s="660"/>
      <c r="E58" s="660"/>
      <c r="F58" s="2151"/>
      <c r="G58" s="660"/>
      <c r="H58" s="661"/>
      <c r="I58" s="2127"/>
    </row>
    <row r="59" spans="1:9" ht="12.75" customHeight="1">
      <c r="A59" s="468"/>
      <c r="B59" s="660"/>
      <c r="C59" s="660"/>
      <c r="D59" s="660"/>
      <c r="E59" s="660"/>
      <c r="F59" s="2151"/>
      <c r="G59" s="660"/>
      <c r="H59" s="661"/>
      <c r="I59" s="2127"/>
    </row>
    <row r="60" spans="1:9" ht="12.75" customHeight="1">
      <c r="A60" s="468"/>
      <c r="B60" s="660"/>
      <c r="C60" s="660"/>
      <c r="D60" s="660"/>
      <c r="E60" s="660"/>
      <c r="F60" s="2151"/>
      <c r="G60" s="660"/>
      <c r="H60" s="661"/>
      <c r="I60" s="2127"/>
    </row>
    <row r="61" spans="1:9" ht="12.75" customHeight="1">
      <c r="A61" s="464"/>
      <c r="B61" s="428"/>
      <c r="C61" s="428"/>
      <c r="D61" s="428"/>
      <c r="E61" s="428"/>
      <c r="F61" s="3579"/>
      <c r="G61" s="428"/>
      <c r="H61" s="667"/>
      <c r="I61" s="2127"/>
    </row>
    <row r="62" spans="1:9" ht="12.75" customHeight="1">
      <c r="A62" s="660"/>
      <c r="B62" s="660"/>
      <c r="C62" s="660"/>
      <c r="D62" s="660"/>
      <c r="E62" s="660"/>
      <c r="F62" s="2151"/>
      <c r="G62" s="660"/>
      <c r="H62" s="456" t="s">
        <v>2788</v>
      </c>
      <c r="I62" s="2127"/>
    </row>
    <row r="63" spans="1:9" ht="12.75" customHeight="1">
      <c r="A63" s="395" t="s">
        <v>3474</v>
      </c>
      <c r="B63" s="455"/>
      <c r="C63" s="455"/>
      <c r="D63" s="455"/>
      <c r="E63" s="395"/>
      <c r="F63" s="2151"/>
      <c r="G63" s="455"/>
      <c r="H63" s="455">
        <v>95</v>
      </c>
      <c r="I63" s="2127"/>
    </row>
    <row r="64" spans="1:9" ht="12.75" customHeight="1">
      <c r="A64" s="3576"/>
      <c r="B64" s="2486"/>
      <c r="C64" s="2486"/>
      <c r="D64" s="2486"/>
      <c r="E64" s="2486"/>
      <c r="F64" s="3577"/>
      <c r="G64" s="2486"/>
      <c r="H64" s="3578"/>
      <c r="I64" s="2127"/>
    </row>
    <row r="65" spans="1:9" ht="12.75" customHeight="1">
      <c r="A65" s="403" t="s">
        <v>3475</v>
      </c>
      <c r="B65" s="404"/>
      <c r="C65" s="404"/>
      <c r="D65" s="404"/>
      <c r="E65" s="404"/>
      <c r="F65" s="2120"/>
      <c r="G65" s="404"/>
      <c r="H65" s="406"/>
      <c r="I65" s="2127"/>
    </row>
    <row r="66" spans="1:9" ht="12.75" customHeight="1">
      <c r="A66" s="1648"/>
      <c r="B66" s="1649"/>
      <c r="C66" s="1649"/>
      <c r="D66" s="1649"/>
      <c r="E66" s="1649"/>
      <c r="F66" s="3579"/>
      <c r="G66" s="1649"/>
      <c r="H66" s="1650"/>
      <c r="I66" s="2127"/>
    </row>
    <row r="67" spans="1:9" ht="12.75" customHeight="1">
      <c r="A67" s="409" t="s">
        <v>636</v>
      </c>
      <c r="B67" s="409" t="s">
        <v>778</v>
      </c>
      <c r="C67" s="401" t="s">
        <v>3409</v>
      </c>
      <c r="D67" s="401"/>
      <c r="E67" s="2453"/>
      <c r="F67" s="2121" t="s">
        <v>3269</v>
      </c>
      <c r="G67" s="409" t="s">
        <v>1921</v>
      </c>
      <c r="H67" s="409" t="s">
        <v>636</v>
      </c>
      <c r="I67" s="2127"/>
    </row>
    <row r="68" spans="1:9" ht="12.75" customHeight="1">
      <c r="A68" s="413" t="s">
        <v>639</v>
      </c>
      <c r="B68" s="413" t="s">
        <v>782</v>
      </c>
      <c r="C68" s="492"/>
      <c r="D68" s="492"/>
      <c r="E68" s="492"/>
      <c r="F68" s="2122" t="s">
        <v>3410</v>
      </c>
      <c r="G68" s="413" t="s">
        <v>3410</v>
      </c>
      <c r="H68" s="413" t="s">
        <v>639</v>
      </c>
      <c r="I68" s="2127"/>
    </row>
    <row r="69" spans="1:9" ht="12.75" customHeight="1" thickBot="1">
      <c r="A69" s="1103"/>
      <c r="B69" s="1103"/>
      <c r="C69" s="1091" t="s">
        <v>648</v>
      </c>
      <c r="D69" s="1091"/>
      <c r="E69" s="3580"/>
      <c r="F69" s="2122" t="s">
        <v>649</v>
      </c>
      <c r="G69" s="413" t="s">
        <v>650</v>
      </c>
      <c r="H69" s="1103"/>
      <c r="I69" s="2127"/>
    </row>
    <row r="70" spans="1:9" ht="12.75" customHeight="1">
      <c r="A70" s="370"/>
      <c r="B70" s="370"/>
      <c r="C70" s="320"/>
      <c r="D70" s="394" t="s">
        <v>3476</v>
      </c>
      <c r="E70" s="340" t="s">
        <v>3477</v>
      </c>
      <c r="F70" s="2152"/>
      <c r="G70" s="2153"/>
      <c r="H70" s="2154"/>
      <c r="I70" s="2127"/>
    </row>
    <row r="71" spans="1:9" ht="12.75" customHeight="1">
      <c r="A71" s="2155">
        <v>31</v>
      </c>
      <c r="B71" s="374"/>
      <c r="C71" s="2528"/>
      <c r="D71" s="343" t="s">
        <v>3478</v>
      </c>
      <c r="E71" s="343" t="s">
        <v>3443</v>
      </c>
      <c r="F71" s="2156">
        <v>0</v>
      </c>
      <c r="G71" s="2148" t="s">
        <v>3415</v>
      </c>
      <c r="H71" s="2126">
        <v>31</v>
      </c>
      <c r="I71" s="2127"/>
    </row>
    <row r="72" spans="1:9" ht="12.75" customHeight="1">
      <c r="A72" s="2155">
        <v>32</v>
      </c>
      <c r="B72" s="3583"/>
      <c r="C72" s="2528"/>
      <c r="D72" s="343" t="s">
        <v>3479</v>
      </c>
      <c r="E72" s="343" t="s">
        <v>3445</v>
      </c>
      <c r="F72" s="2157">
        <v>6386</v>
      </c>
      <c r="G72" s="2148" t="s">
        <v>3415</v>
      </c>
      <c r="H72" s="2126">
        <v>32</v>
      </c>
      <c r="I72" s="2127"/>
    </row>
    <row r="73" spans="1:9" ht="12.75" customHeight="1">
      <c r="A73" s="2155">
        <v>33</v>
      </c>
      <c r="B73" s="3583"/>
      <c r="C73" s="2528"/>
      <c r="D73" s="343" t="s">
        <v>3480</v>
      </c>
      <c r="E73" s="343" t="s">
        <v>3447</v>
      </c>
      <c r="F73" s="2157">
        <v>104597</v>
      </c>
      <c r="G73" s="2148" t="s">
        <v>3415</v>
      </c>
      <c r="H73" s="2126">
        <v>33</v>
      </c>
      <c r="I73" s="2127"/>
    </row>
    <row r="74" spans="1:9" ht="12.75" customHeight="1">
      <c r="A74" s="2155">
        <v>34</v>
      </c>
      <c r="B74" s="3583"/>
      <c r="C74" s="2528"/>
      <c r="D74" s="343" t="s">
        <v>3481</v>
      </c>
      <c r="E74" s="343" t="s">
        <v>3449</v>
      </c>
      <c r="F74" s="2157">
        <v>291974</v>
      </c>
      <c r="G74" s="2148" t="s">
        <v>3415</v>
      </c>
      <c r="H74" s="2126">
        <v>34</v>
      </c>
      <c r="I74" s="2127"/>
    </row>
    <row r="75" spans="1:9" ht="12.75" customHeight="1">
      <c r="A75" s="2155">
        <v>35</v>
      </c>
      <c r="B75" s="3583"/>
      <c r="C75" s="2528"/>
      <c r="D75" s="343" t="s">
        <v>3482</v>
      </c>
      <c r="E75" s="343" t="s">
        <v>3451</v>
      </c>
      <c r="F75" s="2157">
        <v>48344</v>
      </c>
      <c r="G75" s="2148" t="s">
        <v>3415</v>
      </c>
      <c r="H75" s="2126">
        <v>35</v>
      </c>
      <c r="I75" s="2127"/>
    </row>
    <row r="76" spans="1:9" ht="12.75" customHeight="1">
      <c r="A76" s="2155">
        <v>36</v>
      </c>
      <c r="B76" s="3583"/>
      <c r="C76" s="2528"/>
      <c r="D76" s="343" t="s">
        <v>3483</v>
      </c>
      <c r="E76" s="343" t="s">
        <v>3453</v>
      </c>
      <c r="F76" s="2157">
        <v>738849</v>
      </c>
      <c r="G76" s="2148" t="s">
        <v>3415</v>
      </c>
      <c r="H76" s="2126">
        <v>36</v>
      </c>
      <c r="I76" s="2127"/>
    </row>
    <row r="77" spans="1:9" ht="12.75" customHeight="1">
      <c r="A77" s="2155">
        <v>37</v>
      </c>
      <c r="B77" s="3583"/>
      <c r="C77" s="2528"/>
      <c r="D77" s="343" t="s">
        <v>3484</v>
      </c>
      <c r="E77" s="343" t="s">
        <v>3455</v>
      </c>
      <c r="F77" s="2157">
        <v>35974</v>
      </c>
      <c r="G77" s="2148" t="s">
        <v>3415</v>
      </c>
      <c r="H77" s="2126">
        <v>37</v>
      </c>
      <c r="I77" s="2127"/>
    </row>
    <row r="78" spans="1:9" ht="12.75" customHeight="1">
      <c r="A78" s="2155">
        <v>38</v>
      </c>
      <c r="B78" s="3583"/>
      <c r="C78" s="2528"/>
      <c r="D78" s="343" t="s">
        <v>3485</v>
      </c>
      <c r="E78" s="343" t="s">
        <v>3457</v>
      </c>
      <c r="F78" s="2157">
        <v>137974</v>
      </c>
      <c r="G78" s="2148" t="s">
        <v>3415</v>
      </c>
      <c r="H78" s="2126">
        <v>38</v>
      </c>
      <c r="I78" s="2127"/>
    </row>
    <row r="79" spans="1:9" ht="12.75" customHeight="1">
      <c r="A79" s="2155">
        <v>39</v>
      </c>
      <c r="B79" s="3583"/>
      <c r="C79" s="2528"/>
      <c r="D79" s="343" t="s">
        <v>3486</v>
      </c>
      <c r="E79" s="343" t="s">
        <v>3459</v>
      </c>
      <c r="F79" s="2157">
        <v>10043</v>
      </c>
      <c r="G79" s="2148" t="s">
        <v>3415</v>
      </c>
      <c r="H79" s="2126">
        <v>39</v>
      </c>
      <c r="I79" s="2127"/>
    </row>
    <row r="80" spans="1:9" ht="12.75" customHeight="1">
      <c r="A80" s="2155">
        <v>40</v>
      </c>
      <c r="B80" s="3583"/>
      <c r="C80" s="2528"/>
      <c r="D80" s="343" t="s">
        <v>3487</v>
      </c>
      <c r="E80" s="343" t="s">
        <v>3461</v>
      </c>
      <c r="F80" s="2157">
        <v>24074</v>
      </c>
      <c r="G80" s="2148" t="s">
        <v>3415</v>
      </c>
      <c r="H80" s="2126">
        <v>40</v>
      </c>
      <c r="I80" s="2127"/>
    </row>
    <row r="81" spans="1:9" ht="12.75" customHeight="1">
      <c r="A81" s="2155">
        <v>41</v>
      </c>
      <c r="B81" s="3583"/>
      <c r="C81" s="2528"/>
      <c r="D81" s="343" t="s">
        <v>3488</v>
      </c>
      <c r="E81" s="343" t="s">
        <v>3463</v>
      </c>
      <c r="F81" s="2157">
        <v>79487</v>
      </c>
      <c r="G81" s="2148" t="s">
        <v>3415</v>
      </c>
      <c r="H81" s="2126">
        <v>41</v>
      </c>
      <c r="I81" s="2127"/>
    </row>
    <row r="82" spans="1:9" ht="12.75" customHeight="1">
      <c r="A82" s="2155">
        <v>42</v>
      </c>
      <c r="B82" s="3583"/>
      <c r="C82" s="2528"/>
      <c r="D82" s="343" t="s">
        <v>3489</v>
      </c>
      <c r="E82" s="343" t="s">
        <v>3465</v>
      </c>
      <c r="F82" s="2157">
        <v>18034</v>
      </c>
      <c r="G82" s="2148" t="s">
        <v>3415</v>
      </c>
      <c r="H82" s="2126">
        <v>42</v>
      </c>
      <c r="I82" s="2127"/>
    </row>
    <row r="83" spans="1:9" ht="12.75" customHeight="1">
      <c r="A83" s="2155">
        <v>43</v>
      </c>
      <c r="B83" s="3583"/>
      <c r="C83" s="2528"/>
      <c r="D83" s="343" t="s">
        <v>3490</v>
      </c>
      <c r="E83" s="343" t="s">
        <v>3467</v>
      </c>
      <c r="F83" s="2157">
        <v>565</v>
      </c>
      <c r="G83" s="2148" t="s">
        <v>3415</v>
      </c>
      <c r="H83" s="2126">
        <v>43</v>
      </c>
      <c r="I83" s="2127"/>
    </row>
    <row r="84" spans="1:9" ht="12.75" customHeight="1">
      <c r="A84" s="2155">
        <v>44</v>
      </c>
      <c r="B84" s="3583"/>
      <c r="C84" s="2528"/>
      <c r="D84" s="343" t="s">
        <v>3491</v>
      </c>
      <c r="E84" s="343" t="s">
        <v>3469</v>
      </c>
      <c r="F84" s="2157">
        <v>78678</v>
      </c>
      <c r="G84" s="2148" t="s">
        <v>3415</v>
      </c>
      <c r="H84" s="2126">
        <v>44</v>
      </c>
      <c r="I84" s="2127"/>
    </row>
    <row r="85" spans="1:9" ht="12.75" customHeight="1">
      <c r="A85" s="2155">
        <v>45</v>
      </c>
      <c r="B85" s="3583"/>
      <c r="C85" s="2528"/>
      <c r="D85" s="343" t="s">
        <v>3492</v>
      </c>
      <c r="E85" s="343" t="s">
        <v>3471</v>
      </c>
      <c r="F85" s="2157">
        <v>23878</v>
      </c>
      <c r="G85" s="2146" t="s">
        <v>3415</v>
      </c>
      <c r="H85" s="2126">
        <v>45</v>
      </c>
      <c r="I85" s="2127"/>
    </row>
    <row r="86" spans="1:9" ht="12.75" customHeight="1">
      <c r="A86" s="2155">
        <v>46</v>
      </c>
      <c r="B86" s="3583"/>
      <c r="C86" s="2528"/>
      <c r="D86" s="343" t="s">
        <v>3493</v>
      </c>
      <c r="E86" s="343" t="s">
        <v>3494</v>
      </c>
      <c r="F86" s="2157">
        <f>SUM(F71:F85)</f>
        <v>1598857</v>
      </c>
      <c r="G86" s="2158" t="s">
        <v>3415</v>
      </c>
      <c r="H86" s="2126">
        <v>46</v>
      </c>
      <c r="I86" s="2127"/>
    </row>
    <row r="87" spans="1:9" ht="12.75" customHeight="1">
      <c r="A87" s="371"/>
      <c r="B87" s="371"/>
      <c r="C87" s="320"/>
      <c r="D87" s="394" t="s">
        <v>3495</v>
      </c>
      <c r="E87" s="340" t="s">
        <v>3496</v>
      </c>
      <c r="F87" s="2144"/>
      <c r="G87" s="2146"/>
      <c r="H87" s="2139"/>
      <c r="I87" s="2127"/>
    </row>
    <row r="88" spans="1:9" ht="12.75" customHeight="1">
      <c r="A88" s="2155" t="s">
        <v>2977</v>
      </c>
      <c r="B88" s="2155"/>
      <c r="C88" s="2528"/>
      <c r="D88" s="343" t="s">
        <v>3497</v>
      </c>
      <c r="E88" s="343" t="s">
        <v>3443</v>
      </c>
      <c r="F88" s="2147">
        <v>0</v>
      </c>
      <c r="G88" s="2148" t="s">
        <v>3415</v>
      </c>
      <c r="H88" s="2126" t="s">
        <v>2977</v>
      </c>
      <c r="I88" s="2127"/>
    </row>
    <row r="89" spans="1:9" ht="12.75" customHeight="1">
      <c r="A89" s="2155" t="s">
        <v>2980</v>
      </c>
      <c r="B89" s="2155"/>
      <c r="C89" s="2528"/>
      <c r="D89" s="343" t="s">
        <v>3498</v>
      </c>
      <c r="E89" s="343" t="s">
        <v>3445</v>
      </c>
      <c r="F89" s="2133">
        <v>7625</v>
      </c>
      <c r="G89" s="2132" t="s">
        <v>3415</v>
      </c>
      <c r="H89" s="2126" t="s">
        <v>2980</v>
      </c>
      <c r="I89" s="2127"/>
    </row>
    <row r="90" spans="1:9" ht="12.75" customHeight="1">
      <c r="A90" s="2155" t="s">
        <v>2983</v>
      </c>
      <c r="B90" s="3583"/>
      <c r="C90" s="2528"/>
      <c r="D90" s="343" t="s">
        <v>3499</v>
      </c>
      <c r="E90" s="343" t="s">
        <v>3447</v>
      </c>
      <c r="F90" s="2133">
        <v>31180</v>
      </c>
      <c r="G90" s="2132" t="s">
        <v>3415</v>
      </c>
      <c r="H90" s="2126" t="s">
        <v>2983</v>
      </c>
      <c r="I90" s="2127"/>
    </row>
    <row r="91" spans="1:9" ht="12.75" customHeight="1">
      <c r="A91" s="2155" t="s">
        <v>2987</v>
      </c>
      <c r="B91" s="3583"/>
      <c r="C91" s="2528"/>
      <c r="D91" s="343" t="s">
        <v>3500</v>
      </c>
      <c r="E91" s="343" t="s">
        <v>3449</v>
      </c>
      <c r="F91" s="2133">
        <v>1153006</v>
      </c>
      <c r="G91" s="2132" t="s">
        <v>3415</v>
      </c>
      <c r="H91" s="2126" t="s">
        <v>2987</v>
      </c>
      <c r="I91" s="2127"/>
    </row>
    <row r="92" spans="1:9" ht="12.75" customHeight="1">
      <c r="A92" s="2155" t="s">
        <v>2991</v>
      </c>
      <c r="B92" s="3583"/>
      <c r="C92" s="2528"/>
      <c r="D92" s="343" t="s">
        <v>3501</v>
      </c>
      <c r="E92" s="343" t="s">
        <v>3451</v>
      </c>
      <c r="F92" s="2133">
        <v>14121</v>
      </c>
      <c r="G92" s="2132" t="s">
        <v>3415</v>
      </c>
      <c r="H92" s="2126" t="s">
        <v>2991</v>
      </c>
      <c r="I92" s="2127"/>
    </row>
    <row r="93" spans="1:9" ht="12.75" customHeight="1">
      <c r="A93" s="2155" t="s">
        <v>88</v>
      </c>
      <c r="B93" s="3583"/>
      <c r="C93" s="2528"/>
      <c r="D93" s="343" t="s">
        <v>3502</v>
      </c>
      <c r="E93" s="343" t="s">
        <v>3453</v>
      </c>
      <c r="F93" s="2133">
        <v>489168</v>
      </c>
      <c r="G93" s="2132" t="s">
        <v>3415</v>
      </c>
      <c r="H93" s="2126" t="s">
        <v>88</v>
      </c>
      <c r="I93" s="2127"/>
    </row>
    <row r="94" spans="1:9" ht="12.75" customHeight="1">
      <c r="A94" s="2155" t="s">
        <v>91</v>
      </c>
      <c r="B94" s="3583"/>
      <c r="C94" s="2528"/>
      <c r="D94" s="343" t="s">
        <v>3503</v>
      </c>
      <c r="E94" s="343" t="s">
        <v>3455</v>
      </c>
      <c r="F94" s="2133">
        <v>61794</v>
      </c>
      <c r="G94" s="2132" t="s">
        <v>3415</v>
      </c>
      <c r="H94" s="2126" t="s">
        <v>91</v>
      </c>
      <c r="I94" s="2127"/>
    </row>
    <row r="95" spans="1:9" ht="12.75" customHeight="1">
      <c r="A95" s="2155" t="s">
        <v>3504</v>
      </c>
      <c r="B95" s="3583"/>
      <c r="C95" s="2528"/>
      <c r="D95" s="343" t="s">
        <v>3505</v>
      </c>
      <c r="E95" s="343" t="s">
        <v>3457</v>
      </c>
      <c r="F95" s="2133">
        <v>705734</v>
      </c>
      <c r="G95" s="2132" t="s">
        <v>3415</v>
      </c>
      <c r="H95" s="2126" t="s">
        <v>3504</v>
      </c>
      <c r="I95" s="2127"/>
    </row>
    <row r="96" spans="1:9" ht="12.75" customHeight="1">
      <c r="A96" s="2155" t="s">
        <v>3506</v>
      </c>
      <c r="B96" s="3583"/>
      <c r="C96" s="2528"/>
      <c r="D96" s="343" t="s">
        <v>3507</v>
      </c>
      <c r="E96" s="343" t="s">
        <v>3459</v>
      </c>
      <c r="F96" s="2133">
        <v>5689</v>
      </c>
      <c r="G96" s="2132" t="s">
        <v>3415</v>
      </c>
      <c r="H96" s="2126" t="s">
        <v>3506</v>
      </c>
      <c r="I96" s="2127"/>
    </row>
    <row r="97" spans="1:9" ht="12.75" customHeight="1">
      <c r="A97" s="2155" t="s">
        <v>94</v>
      </c>
      <c r="B97" s="3583"/>
      <c r="C97" s="2528"/>
      <c r="D97" s="343" t="s">
        <v>3508</v>
      </c>
      <c r="E97" s="343" t="s">
        <v>3461</v>
      </c>
      <c r="F97" s="2133">
        <v>379</v>
      </c>
      <c r="G97" s="2132" t="s">
        <v>3415</v>
      </c>
      <c r="H97" s="2126" t="s">
        <v>94</v>
      </c>
      <c r="I97" s="2127"/>
    </row>
    <row r="98" spans="1:9" ht="12.75" customHeight="1">
      <c r="A98" s="2155" t="s">
        <v>3509</v>
      </c>
      <c r="B98" s="3583"/>
      <c r="C98" s="2528"/>
      <c r="D98" s="343" t="s">
        <v>3510</v>
      </c>
      <c r="E98" s="343" t="s">
        <v>3463</v>
      </c>
      <c r="F98" s="2133">
        <v>1149503</v>
      </c>
      <c r="G98" s="2132" t="s">
        <v>3415</v>
      </c>
      <c r="H98" s="2126" t="s">
        <v>3509</v>
      </c>
      <c r="I98" s="2127"/>
    </row>
    <row r="99" spans="1:9" ht="12.75" customHeight="1">
      <c r="A99" s="2155" t="s">
        <v>97</v>
      </c>
      <c r="B99" s="3583"/>
      <c r="C99" s="2528"/>
      <c r="D99" s="343" t="s">
        <v>3511</v>
      </c>
      <c r="E99" s="343" t="s">
        <v>3465</v>
      </c>
      <c r="F99" s="2133">
        <v>288820</v>
      </c>
      <c r="G99" s="2132" t="s">
        <v>3415</v>
      </c>
      <c r="H99" s="2126" t="s">
        <v>97</v>
      </c>
      <c r="I99" s="2127"/>
    </row>
    <row r="100" spans="1:9" ht="12.75" customHeight="1">
      <c r="A100" s="2155" t="s">
        <v>3512</v>
      </c>
      <c r="B100" s="3583"/>
      <c r="C100" s="2528"/>
      <c r="D100" s="343" t="s">
        <v>3513</v>
      </c>
      <c r="E100" s="343" t="s">
        <v>3467</v>
      </c>
      <c r="F100" s="2133">
        <v>290</v>
      </c>
      <c r="G100" s="2132" t="s">
        <v>3415</v>
      </c>
      <c r="H100" s="2126" t="s">
        <v>3512</v>
      </c>
      <c r="I100" s="2127"/>
    </row>
    <row r="101" spans="1:9" ht="12.75" customHeight="1">
      <c r="A101" s="2155" t="s">
        <v>100</v>
      </c>
      <c r="B101" s="3583"/>
      <c r="C101" s="2528"/>
      <c r="D101" s="343" t="s">
        <v>3514</v>
      </c>
      <c r="E101" s="343" t="s">
        <v>3469</v>
      </c>
      <c r="F101" s="2133">
        <v>66586</v>
      </c>
      <c r="G101" s="2132" t="s">
        <v>3415</v>
      </c>
      <c r="H101" s="2126" t="s">
        <v>100</v>
      </c>
      <c r="I101" s="2127"/>
    </row>
    <row r="102" spans="1:9" ht="12.75" customHeight="1">
      <c r="A102" s="2155" t="s">
        <v>103</v>
      </c>
      <c r="B102" s="3583"/>
      <c r="C102" s="2528"/>
      <c r="D102" s="343" t="s">
        <v>3515</v>
      </c>
      <c r="E102" s="343" t="s">
        <v>3516</v>
      </c>
      <c r="F102" s="2133">
        <v>145100</v>
      </c>
      <c r="G102" s="2132" t="s">
        <v>3415</v>
      </c>
      <c r="H102" s="2126" t="s">
        <v>103</v>
      </c>
      <c r="I102" s="2127"/>
    </row>
    <row r="103" spans="1:9" ht="12.75" customHeight="1">
      <c r="A103" s="2155" t="s">
        <v>3517</v>
      </c>
      <c r="B103" s="3583"/>
      <c r="C103" s="2528"/>
      <c r="D103" s="343" t="s">
        <v>3518</v>
      </c>
      <c r="E103" s="343" t="s">
        <v>3519</v>
      </c>
      <c r="F103" s="2133">
        <v>760918</v>
      </c>
      <c r="G103" s="2132" t="s">
        <v>3415</v>
      </c>
      <c r="H103" s="2126" t="s">
        <v>3517</v>
      </c>
      <c r="I103" s="2127"/>
    </row>
    <row r="104" spans="1:9" ht="12.75" customHeight="1">
      <c r="A104" s="2155" t="s">
        <v>106</v>
      </c>
      <c r="B104" s="3583"/>
      <c r="C104" s="2528"/>
      <c r="D104" s="343" t="s">
        <v>3520</v>
      </c>
      <c r="E104" s="343" t="s">
        <v>3471</v>
      </c>
      <c r="F104" s="2133">
        <v>13307</v>
      </c>
      <c r="G104" s="2132" t="s">
        <v>3415</v>
      </c>
      <c r="H104" s="2126" t="s">
        <v>106</v>
      </c>
      <c r="I104" s="2127"/>
    </row>
    <row r="105" spans="1:9" ht="12.75" customHeight="1" thickBot="1">
      <c r="A105" s="2155" t="s">
        <v>3521</v>
      </c>
      <c r="B105" s="3583"/>
      <c r="C105" s="2528"/>
      <c r="D105" s="343" t="s">
        <v>3522</v>
      </c>
      <c r="E105" s="343" t="s">
        <v>3523</v>
      </c>
      <c r="F105" s="2164">
        <f>SUM(F89:F104)</f>
        <v>4893220</v>
      </c>
      <c r="G105" s="2149" t="s">
        <v>3415</v>
      </c>
      <c r="H105" s="2126" t="s">
        <v>3521</v>
      </c>
      <c r="I105" s="2127"/>
    </row>
    <row r="106" spans="1:9" ht="12.75" customHeight="1">
      <c r="A106" s="458"/>
      <c r="B106" s="2467"/>
      <c r="C106" s="2467"/>
      <c r="D106" s="416"/>
      <c r="E106" s="416"/>
      <c r="F106" s="3582"/>
      <c r="G106" s="424"/>
      <c r="H106" s="1647"/>
      <c r="I106" s="2127"/>
    </row>
    <row r="107" spans="1:9" ht="12.75" customHeight="1">
      <c r="A107" s="458"/>
      <c r="B107" s="2467"/>
      <c r="C107" s="2467"/>
      <c r="D107" s="416"/>
      <c r="E107" s="416"/>
      <c r="F107" s="3582"/>
      <c r="G107" s="424"/>
      <c r="H107" s="1647"/>
      <c r="I107" s="2127"/>
    </row>
    <row r="108" spans="1:9" ht="12.75" customHeight="1">
      <c r="A108" s="458"/>
      <c r="B108" s="2467"/>
      <c r="C108" s="2467"/>
      <c r="D108" s="416"/>
      <c r="E108" s="416"/>
      <c r="F108" s="3582"/>
      <c r="G108" s="424"/>
      <c r="H108" s="1647"/>
      <c r="I108" s="2127"/>
    </row>
    <row r="109" spans="1:9" ht="12.75" customHeight="1">
      <c r="A109" s="458"/>
      <c r="B109" s="2467"/>
      <c r="C109" s="2467"/>
      <c r="D109" s="416"/>
      <c r="E109" s="416"/>
      <c r="F109" s="3582"/>
      <c r="G109" s="424"/>
      <c r="H109" s="1647"/>
      <c r="I109" s="2127"/>
    </row>
    <row r="110" spans="1:9" ht="12.75" customHeight="1">
      <c r="A110" s="458"/>
      <c r="B110" s="2467"/>
      <c r="C110" s="2467"/>
      <c r="D110" s="416"/>
      <c r="E110" s="416"/>
      <c r="F110" s="3582"/>
      <c r="G110" s="424"/>
      <c r="H110" s="1647"/>
      <c r="I110" s="2127"/>
    </row>
    <row r="111" spans="1:9" ht="12.75" customHeight="1">
      <c r="A111" s="458"/>
      <c r="B111" s="2467"/>
      <c r="C111" s="2467"/>
      <c r="D111" s="416"/>
      <c r="E111" s="416"/>
      <c r="F111" s="3582"/>
      <c r="G111" s="424"/>
      <c r="H111" s="1647"/>
      <c r="I111" s="2127"/>
    </row>
    <row r="112" spans="1:9" ht="12.75" customHeight="1">
      <c r="A112" s="458"/>
      <c r="B112" s="2467"/>
      <c r="C112" s="2467"/>
      <c r="D112" s="416"/>
      <c r="E112" s="416"/>
      <c r="F112" s="3582"/>
      <c r="G112" s="424"/>
      <c r="H112" s="1647"/>
      <c r="I112" s="2127"/>
    </row>
    <row r="113" spans="1:9" ht="12.75" customHeight="1">
      <c r="A113" s="458"/>
      <c r="B113" s="2467"/>
      <c r="C113" s="2467"/>
      <c r="D113" s="416"/>
      <c r="E113" s="416"/>
      <c r="F113" s="3582"/>
      <c r="G113" s="424"/>
      <c r="H113" s="1647"/>
      <c r="I113" s="2127"/>
    </row>
    <row r="114" spans="1:9" ht="12.75" customHeight="1">
      <c r="A114" s="458"/>
      <c r="B114" s="2467"/>
      <c r="C114" s="2467"/>
      <c r="D114" s="416"/>
      <c r="E114" s="416"/>
      <c r="F114" s="3582"/>
      <c r="G114" s="424"/>
      <c r="H114" s="1647"/>
      <c r="I114" s="2127"/>
    </row>
    <row r="115" spans="1:9" ht="12.75" customHeight="1">
      <c r="A115" s="458"/>
      <c r="B115" s="2467"/>
      <c r="C115" s="2467"/>
      <c r="D115" s="416"/>
      <c r="E115" s="416"/>
      <c r="F115" s="3582"/>
      <c r="G115" s="424"/>
      <c r="H115" s="1647"/>
      <c r="I115" s="2127"/>
    </row>
    <row r="116" spans="1:9" ht="12.75" customHeight="1">
      <c r="A116" s="458"/>
      <c r="B116" s="2467"/>
      <c r="C116" s="2467"/>
      <c r="D116" s="416"/>
      <c r="E116" s="416"/>
      <c r="F116" s="3582"/>
      <c r="G116" s="424"/>
      <c r="H116" s="1647"/>
      <c r="I116" s="2127"/>
    </row>
    <row r="117" spans="1:9" ht="12.75" customHeight="1">
      <c r="A117" s="458"/>
      <c r="B117" s="2467"/>
      <c r="C117" s="2467"/>
      <c r="D117" s="416"/>
      <c r="E117" s="416"/>
      <c r="F117" s="3582"/>
      <c r="G117" s="424"/>
      <c r="H117" s="1647"/>
      <c r="I117" s="2127"/>
    </row>
    <row r="118" spans="1:9" ht="12.75" customHeight="1">
      <c r="A118" s="458"/>
      <c r="B118" s="2467"/>
      <c r="C118" s="2467"/>
      <c r="D118" s="416"/>
      <c r="E118" s="416"/>
      <c r="F118" s="3582"/>
      <c r="G118" s="424"/>
      <c r="H118" s="1647"/>
      <c r="I118" s="2127"/>
    </row>
    <row r="119" spans="1:9" ht="12.75" customHeight="1">
      <c r="A119" s="458"/>
      <c r="B119" s="2467"/>
      <c r="C119" s="2467"/>
      <c r="D119" s="416"/>
      <c r="E119" s="416"/>
      <c r="F119" s="3582"/>
      <c r="G119" s="424"/>
      <c r="H119" s="1647"/>
      <c r="I119" s="2127"/>
    </row>
    <row r="120" spans="1:9" ht="12.75" customHeight="1">
      <c r="A120" s="458"/>
      <c r="B120" s="2467"/>
      <c r="C120" s="2467"/>
      <c r="D120" s="416"/>
      <c r="E120" s="416"/>
      <c r="F120" s="3582"/>
      <c r="G120" s="424"/>
      <c r="H120" s="1647"/>
      <c r="I120" s="2127"/>
    </row>
    <row r="121" spans="1:9" ht="12.75" customHeight="1">
      <c r="A121" s="458"/>
      <c r="B121" s="2467"/>
      <c r="C121" s="2467"/>
      <c r="D121" s="416"/>
      <c r="E121" s="416"/>
      <c r="F121" s="3582"/>
      <c r="G121" s="424"/>
      <c r="H121" s="1647"/>
      <c r="I121" s="2127"/>
    </row>
    <row r="122" spans="1:9" ht="12.75" customHeight="1">
      <c r="A122" s="458"/>
      <c r="B122" s="2467"/>
      <c r="C122" s="2467"/>
      <c r="D122" s="416"/>
      <c r="E122" s="416"/>
      <c r="F122" s="3582"/>
      <c r="G122" s="424"/>
      <c r="H122" s="1647"/>
      <c r="I122" s="2127"/>
    </row>
    <row r="123" spans="1:9" ht="12.75" customHeight="1">
      <c r="A123" s="2159"/>
      <c r="B123" s="2526"/>
      <c r="C123" s="2526"/>
      <c r="D123" s="1121"/>
      <c r="E123" s="1121"/>
      <c r="F123" s="3127"/>
      <c r="G123" s="488"/>
      <c r="H123" s="3584"/>
      <c r="I123" s="2127"/>
    </row>
    <row r="124" spans="1:9" ht="12.75" customHeight="1">
      <c r="A124" s="454" t="s">
        <v>2699</v>
      </c>
      <c r="B124" s="660"/>
      <c r="C124" s="660"/>
      <c r="D124" s="660"/>
      <c r="E124" s="660"/>
      <c r="F124" s="2151"/>
      <c r="G124" s="660"/>
      <c r="I124" s="2127"/>
    </row>
    <row r="125" spans="1:9" ht="12.75" customHeight="1">
      <c r="A125" s="398">
        <v>96</v>
      </c>
      <c r="B125" s="455"/>
      <c r="C125" s="455"/>
      <c r="D125" s="455"/>
      <c r="F125" s="2118"/>
      <c r="G125" s="1088"/>
      <c r="H125" s="2119" t="s">
        <v>3407</v>
      </c>
      <c r="I125" s="2127"/>
    </row>
    <row r="126" spans="1:9" ht="12.75" customHeight="1">
      <c r="A126" s="3576"/>
      <c r="B126" s="2486"/>
      <c r="C126" s="2486"/>
      <c r="D126" s="2486"/>
      <c r="E126" s="2486"/>
      <c r="F126" s="3577"/>
      <c r="G126" s="2486"/>
      <c r="H126" s="3578"/>
      <c r="I126" s="2127"/>
    </row>
    <row r="127" spans="1:9" ht="12.75" customHeight="1">
      <c r="A127" s="403" t="s">
        <v>3475</v>
      </c>
      <c r="B127" s="404"/>
      <c r="C127" s="404"/>
      <c r="D127" s="404"/>
      <c r="E127" s="404"/>
      <c r="F127" s="2120"/>
      <c r="G127" s="404"/>
      <c r="H127" s="406"/>
      <c r="I127" s="2127"/>
    </row>
    <row r="128" spans="1:9" ht="12.75" customHeight="1">
      <c r="A128" s="1648"/>
      <c r="B128" s="1649"/>
      <c r="C128" s="1649"/>
      <c r="D128" s="1649"/>
      <c r="E128" s="1649"/>
      <c r="F128" s="3579"/>
      <c r="G128" s="1649"/>
      <c r="H128" s="1650"/>
      <c r="I128" s="2127"/>
    </row>
    <row r="129" spans="1:9" ht="12.75" customHeight="1">
      <c r="A129" s="409" t="s">
        <v>636</v>
      </c>
      <c r="B129" s="409" t="s">
        <v>778</v>
      </c>
      <c r="C129" s="401" t="s">
        <v>3409</v>
      </c>
      <c r="D129" s="401"/>
      <c r="E129" s="2453"/>
      <c r="F129" s="2121" t="s">
        <v>3269</v>
      </c>
      <c r="G129" s="409" t="s">
        <v>1921</v>
      </c>
      <c r="H129" s="409" t="s">
        <v>636</v>
      </c>
      <c r="I129" s="2127"/>
    </row>
    <row r="130" spans="1:9" ht="12.75" customHeight="1">
      <c r="A130" s="413" t="s">
        <v>639</v>
      </c>
      <c r="B130" s="413" t="s">
        <v>782</v>
      </c>
      <c r="C130" s="492"/>
      <c r="D130" s="492"/>
      <c r="E130" s="492"/>
      <c r="F130" s="2122" t="s">
        <v>3410</v>
      </c>
      <c r="G130" s="413" t="s">
        <v>3410</v>
      </c>
      <c r="H130" s="413" t="s">
        <v>639</v>
      </c>
      <c r="I130" s="2127"/>
    </row>
    <row r="131" spans="1:9" ht="12.75" customHeight="1" thickBot="1">
      <c r="A131" s="1103"/>
      <c r="B131" s="1103"/>
      <c r="C131" s="1091" t="s">
        <v>648</v>
      </c>
      <c r="D131" s="1091"/>
      <c r="E131" s="3580"/>
      <c r="F131" s="2122" t="s">
        <v>649</v>
      </c>
      <c r="G131" s="413" t="s">
        <v>650</v>
      </c>
      <c r="H131" s="1103"/>
      <c r="I131" s="2127"/>
    </row>
    <row r="132" spans="1:9" ht="12.75" customHeight="1">
      <c r="A132" s="3585"/>
      <c r="B132" s="3585"/>
      <c r="C132" s="320"/>
      <c r="D132" s="394" t="s">
        <v>3524</v>
      </c>
      <c r="E132" s="394" t="s">
        <v>3525</v>
      </c>
      <c r="F132" s="2152"/>
      <c r="G132" s="2153"/>
      <c r="H132" s="3586"/>
      <c r="I132" s="2127"/>
    </row>
    <row r="133" spans="1:9" ht="12.75" customHeight="1">
      <c r="A133" s="2155">
        <v>65</v>
      </c>
      <c r="B133" s="3583"/>
      <c r="C133" s="2528"/>
      <c r="D133" s="343" t="s">
        <v>3526</v>
      </c>
      <c r="E133" s="343" t="s">
        <v>3443</v>
      </c>
      <c r="F133" s="2147">
        <v>0</v>
      </c>
      <c r="G133" s="2148" t="s">
        <v>3415</v>
      </c>
      <c r="H133" s="2126">
        <v>65</v>
      </c>
      <c r="I133" s="2127"/>
    </row>
    <row r="134" spans="1:9" ht="12.75" customHeight="1">
      <c r="A134" s="2155">
        <v>66</v>
      </c>
      <c r="B134" s="3583"/>
      <c r="C134" s="2528"/>
      <c r="D134" s="343" t="s">
        <v>3527</v>
      </c>
      <c r="E134" s="343" t="s">
        <v>3445</v>
      </c>
      <c r="F134" s="2133">
        <v>7452</v>
      </c>
      <c r="G134" s="2132" t="s">
        <v>3415</v>
      </c>
      <c r="H134" s="2126">
        <v>66</v>
      </c>
      <c r="I134" s="2127"/>
    </row>
    <row r="135" spans="1:9" ht="12.75" customHeight="1">
      <c r="A135" s="2155">
        <v>67</v>
      </c>
      <c r="B135" s="3583"/>
      <c r="C135" s="343"/>
      <c r="D135" s="343" t="s">
        <v>3528</v>
      </c>
      <c r="E135" s="343" t="s">
        <v>3447</v>
      </c>
      <c r="F135" s="2133">
        <v>13907</v>
      </c>
      <c r="G135" s="2132" t="s">
        <v>3415</v>
      </c>
      <c r="H135" s="2126">
        <v>67</v>
      </c>
      <c r="I135" s="2127"/>
    </row>
    <row r="136" spans="1:9" ht="12.75" customHeight="1">
      <c r="A136" s="2155">
        <v>68</v>
      </c>
      <c r="B136" s="3583"/>
      <c r="C136" s="343"/>
      <c r="D136" s="343" t="s">
        <v>3529</v>
      </c>
      <c r="E136" s="343" t="s">
        <v>3449</v>
      </c>
      <c r="F136" s="2133">
        <v>1160751</v>
      </c>
      <c r="G136" s="2132" t="s">
        <v>3415</v>
      </c>
      <c r="H136" s="2126">
        <v>68</v>
      </c>
      <c r="I136" s="2127"/>
    </row>
    <row r="137" spans="1:9" ht="12.75" customHeight="1">
      <c r="A137" s="2155">
        <v>69</v>
      </c>
      <c r="B137" s="3583"/>
      <c r="C137" s="2528"/>
      <c r="D137" s="343" t="s">
        <v>3530</v>
      </c>
      <c r="E137" s="343" t="s">
        <v>3451</v>
      </c>
      <c r="F137" s="2133">
        <v>15858</v>
      </c>
      <c r="G137" s="2132" t="s">
        <v>3415</v>
      </c>
      <c r="H137" s="2126">
        <v>69</v>
      </c>
      <c r="I137" s="2127"/>
    </row>
    <row r="138" spans="1:9" ht="12.75" customHeight="1">
      <c r="A138" s="2155">
        <v>70</v>
      </c>
      <c r="B138" s="3583"/>
      <c r="C138" s="2528"/>
      <c r="D138" s="343" t="s">
        <v>3531</v>
      </c>
      <c r="E138" s="343" t="s">
        <v>3453</v>
      </c>
      <c r="F138" s="2133">
        <v>523512</v>
      </c>
      <c r="G138" s="2132" t="s">
        <v>3415</v>
      </c>
      <c r="H138" s="2126">
        <v>70</v>
      </c>
      <c r="I138" s="2127"/>
    </row>
    <row r="139" spans="1:9" ht="12.75" customHeight="1">
      <c r="A139" s="2155">
        <v>71</v>
      </c>
      <c r="B139" s="3583"/>
      <c r="C139" s="2528"/>
      <c r="D139" s="343" t="s">
        <v>3532</v>
      </c>
      <c r="E139" s="343" t="s">
        <v>3455</v>
      </c>
      <c r="F139" s="2133">
        <v>62136</v>
      </c>
      <c r="G139" s="2132" t="s">
        <v>3415</v>
      </c>
      <c r="H139" s="2126">
        <v>71</v>
      </c>
      <c r="I139" s="2127"/>
    </row>
    <row r="140" spans="1:9" ht="12.75" customHeight="1">
      <c r="A140" s="2155">
        <v>72</v>
      </c>
      <c r="B140" s="3583"/>
      <c r="C140" s="2528"/>
      <c r="D140" s="343" t="s">
        <v>3533</v>
      </c>
      <c r="E140" s="343" t="s">
        <v>3457</v>
      </c>
      <c r="F140" s="2133">
        <v>707221</v>
      </c>
      <c r="G140" s="2132" t="s">
        <v>3415</v>
      </c>
      <c r="H140" s="2126">
        <v>72</v>
      </c>
      <c r="I140" s="2127"/>
    </row>
    <row r="141" spans="1:9" ht="12.75" customHeight="1">
      <c r="A141" s="2155">
        <v>73</v>
      </c>
      <c r="B141" s="3583"/>
      <c r="C141" s="2528"/>
      <c r="D141" s="343" t="s">
        <v>3534</v>
      </c>
      <c r="E141" s="343" t="s">
        <v>3459</v>
      </c>
      <c r="F141" s="2133">
        <v>5922</v>
      </c>
      <c r="G141" s="2132" t="s">
        <v>3415</v>
      </c>
      <c r="H141" s="2126">
        <v>73</v>
      </c>
      <c r="I141" s="2127"/>
    </row>
    <row r="142" spans="1:9" ht="12.75" customHeight="1">
      <c r="A142" s="2155">
        <v>74</v>
      </c>
      <c r="B142" s="3583"/>
      <c r="C142" s="2528"/>
      <c r="D142" s="343" t="s">
        <v>3535</v>
      </c>
      <c r="E142" s="343" t="s">
        <v>3461</v>
      </c>
      <c r="F142" s="2133">
        <v>370</v>
      </c>
      <c r="G142" s="2132" t="s">
        <v>3415</v>
      </c>
      <c r="H142" s="2126">
        <v>74</v>
      </c>
      <c r="I142" s="2127"/>
    </row>
    <row r="143" spans="1:9" ht="12.75" customHeight="1">
      <c r="A143" s="2155">
        <v>75</v>
      </c>
      <c r="B143" s="3583"/>
      <c r="C143" s="2528"/>
      <c r="D143" s="343" t="s">
        <v>3536</v>
      </c>
      <c r="E143" s="343" t="s">
        <v>3463</v>
      </c>
      <c r="F143" s="2133">
        <v>130439</v>
      </c>
      <c r="G143" s="2132" t="s">
        <v>3415</v>
      </c>
      <c r="H143" s="2126">
        <v>75</v>
      </c>
      <c r="I143" s="2127"/>
    </row>
    <row r="144" spans="1:9" ht="12.75" customHeight="1">
      <c r="A144" s="2155">
        <v>76</v>
      </c>
      <c r="B144" s="3583"/>
      <c r="C144" s="2528"/>
      <c r="D144" s="343" t="s">
        <v>3537</v>
      </c>
      <c r="E144" s="343" t="s">
        <v>3465</v>
      </c>
      <c r="F144" s="2133">
        <v>89114</v>
      </c>
      <c r="G144" s="2132" t="s">
        <v>3415</v>
      </c>
      <c r="H144" s="2126">
        <v>76</v>
      </c>
      <c r="I144" s="2127"/>
    </row>
    <row r="145" spans="1:9" ht="12.75" customHeight="1">
      <c r="A145" s="2155">
        <v>77</v>
      </c>
      <c r="B145" s="3583"/>
      <c r="C145" s="2528"/>
      <c r="D145" s="343" t="s">
        <v>3538</v>
      </c>
      <c r="E145" s="343" t="s">
        <v>3467</v>
      </c>
      <c r="F145" s="2133">
        <v>519</v>
      </c>
      <c r="G145" s="2132" t="s">
        <v>3415</v>
      </c>
      <c r="H145" s="2126">
        <v>77</v>
      </c>
      <c r="I145" s="2127"/>
    </row>
    <row r="146" spans="1:9" ht="12.75" customHeight="1">
      <c r="A146" s="2155">
        <v>78</v>
      </c>
      <c r="B146" s="3583"/>
      <c r="C146" s="2528"/>
      <c r="D146" s="343" t="s">
        <v>3539</v>
      </c>
      <c r="E146" s="343" t="s">
        <v>3469</v>
      </c>
      <c r="F146" s="2133">
        <v>67402</v>
      </c>
      <c r="G146" s="2132" t="s">
        <v>3415</v>
      </c>
      <c r="H146" s="2126">
        <v>78</v>
      </c>
      <c r="I146" s="2127"/>
    </row>
    <row r="147" spans="1:9" ht="12.75" customHeight="1">
      <c r="A147" s="2155">
        <v>79</v>
      </c>
      <c r="B147" s="3583"/>
      <c r="C147" s="2528"/>
      <c r="D147" s="343" t="s">
        <v>3540</v>
      </c>
      <c r="E147" s="343" t="s">
        <v>3516</v>
      </c>
      <c r="F147" s="2133">
        <v>152898</v>
      </c>
      <c r="G147" s="2132" t="s">
        <v>3415</v>
      </c>
      <c r="H147" s="2126">
        <v>79</v>
      </c>
      <c r="I147" s="2127"/>
    </row>
    <row r="148" spans="1:9" ht="12.75" customHeight="1">
      <c r="A148" s="2155">
        <v>80</v>
      </c>
      <c r="B148" s="3583"/>
      <c r="C148" s="2528"/>
      <c r="D148" s="343" t="s">
        <v>3541</v>
      </c>
      <c r="E148" s="343" t="s">
        <v>3519</v>
      </c>
      <c r="F148" s="2133">
        <v>818040</v>
      </c>
      <c r="G148" s="2132" t="s">
        <v>3415</v>
      </c>
      <c r="H148" s="2126">
        <v>80</v>
      </c>
      <c r="I148" s="2127"/>
    </row>
    <row r="149" spans="1:9" ht="12.75" customHeight="1">
      <c r="A149" s="2155">
        <v>81</v>
      </c>
      <c r="B149" s="3583"/>
      <c r="C149" s="2528"/>
      <c r="D149" s="343" t="s">
        <v>3542</v>
      </c>
      <c r="E149" s="343" t="s">
        <v>3471</v>
      </c>
      <c r="F149" s="2133">
        <v>12916</v>
      </c>
      <c r="G149" s="2132" t="s">
        <v>3415</v>
      </c>
      <c r="H149" s="2126">
        <v>81</v>
      </c>
      <c r="I149" s="2127"/>
    </row>
    <row r="150" spans="1:9" ht="12.75" customHeight="1">
      <c r="A150" s="2155">
        <v>82</v>
      </c>
      <c r="B150" s="3583"/>
      <c r="C150" s="2528"/>
      <c r="D150" s="343" t="s">
        <v>3543</v>
      </c>
      <c r="E150" s="343" t="s">
        <v>3544</v>
      </c>
      <c r="F150" s="2133">
        <v>3768457</v>
      </c>
      <c r="G150" s="2132" t="s">
        <v>3415</v>
      </c>
      <c r="H150" s="2126">
        <v>82</v>
      </c>
      <c r="I150" s="2127"/>
    </row>
    <row r="151" spans="1:9" ht="12.75" customHeight="1">
      <c r="A151" s="2155">
        <v>83</v>
      </c>
      <c r="B151" s="3583"/>
      <c r="C151" s="2528"/>
      <c r="D151" s="343" t="s">
        <v>3545</v>
      </c>
      <c r="E151" s="343" t="s">
        <v>3546</v>
      </c>
      <c r="F151" s="2133">
        <v>78098</v>
      </c>
      <c r="G151" s="2132" t="s">
        <v>3415</v>
      </c>
      <c r="H151" s="2126">
        <v>83</v>
      </c>
      <c r="I151" s="2127"/>
    </row>
    <row r="152" spans="1:9" ht="12.75" customHeight="1">
      <c r="A152" s="2155">
        <v>84</v>
      </c>
      <c r="B152" s="3583"/>
      <c r="C152" s="2528"/>
      <c r="D152" s="343" t="s">
        <v>3547</v>
      </c>
      <c r="E152" s="343" t="s">
        <v>3548</v>
      </c>
      <c r="F152" s="2133">
        <v>0</v>
      </c>
      <c r="G152" s="2160" t="s">
        <v>3415</v>
      </c>
      <c r="H152" s="2126">
        <v>84</v>
      </c>
      <c r="I152" s="2127"/>
    </row>
    <row r="153" spans="1:9" s="357" customFormat="1" ht="12.75" customHeight="1">
      <c r="A153" s="3585"/>
      <c r="B153" s="3585"/>
      <c r="C153" s="320"/>
      <c r="D153" s="394" t="s">
        <v>3549</v>
      </c>
      <c r="E153" s="394" t="s">
        <v>3550</v>
      </c>
      <c r="F153" s="2161"/>
      <c r="G153" s="2162"/>
      <c r="H153" s="3586"/>
      <c r="I153" s="2127"/>
    </row>
    <row r="154" spans="1:9" s="357" customFormat="1" ht="12.75" customHeight="1">
      <c r="A154" s="2155">
        <v>85</v>
      </c>
      <c r="B154" s="3583"/>
      <c r="C154" s="2528"/>
      <c r="D154" s="343" t="s">
        <v>3551</v>
      </c>
      <c r="E154" s="343" t="s">
        <v>3414</v>
      </c>
      <c r="F154" s="2131">
        <v>7121952</v>
      </c>
      <c r="G154" s="2132" t="s">
        <v>3415</v>
      </c>
      <c r="H154" s="2126">
        <v>85</v>
      </c>
      <c r="I154" s="2127"/>
    </row>
    <row r="155" spans="1:9" s="357" customFormat="1" ht="12.75" customHeight="1">
      <c r="A155" s="2155">
        <v>86</v>
      </c>
      <c r="B155" s="3583"/>
      <c r="C155" s="2528"/>
      <c r="D155" s="343" t="s">
        <v>3552</v>
      </c>
      <c r="E155" s="343" t="s">
        <v>3417</v>
      </c>
      <c r="F155" s="2133">
        <v>168322</v>
      </c>
      <c r="G155" s="2132" t="s">
        <v>3415</v>
      </c>
      <c r="H155" s="2126">
        <v>86</v>
      </c>
      <c r="I155" s="2127"/>
    </row>
    <row r="156" spans="1:9" s="357" customFormat="1" ht="12.75" customHeight="1">
      <c r="A156" s="2155">
        <v>87</v>
      </c>
      <c r="B156" s="3583"/>
      <c r="C156" s="2528"/>
      <c r="D156" s="343" t="s">
        <v>3553</v>
      </c>
      <c r="E156" s="343" t="s">
        <v>3419</v>
      </c>
      <c r="F156" s="2133">
        <v>5145519</v>
      </c>
      <c r="G156" s="2132" t="s">
        <v>3415</v>
      </c>
      <c r="H156" s="2126">
        <v>87</v>
      </c>
      <c r="I156" s="2127"/>
    </row>
    <row r="157" spans="1:9" s="357" customFormat="1" ht="12.75" customHeight="1">
      <c r="A157" s="2155">
        <v>88</v>
      </c>
      <c r="B157" s="3583"/>
      <c r="C157" s="2528"/>
      <c r="D157" s="343" t="s">
        <v>3554</v>
      </c>
      <c r="E157" s="343" t="s">
        <v>3555</v>
      </c>
      <c r="F157" s="2133">
        <f>+F154+F155+F156</f>
        <v>12435793</v>
      </c>
      <c r="G157" s="2132" t="s">
        <v>3415</v>
      </c>
      <c r="H157" s="2126">
        <v>88</v>
      </c>
      <c r="I157" s="2127"/>
    </row>
    <row r="158" spans="1:9" ht="12.75" customHeight="1" thickBot="1">
      <c r="A158" s="2155">
        <v>89</v>
      </c>
      <c r="B158" s="3583"/>
      <c r="C158" s="2528"/>
      <c r="D158" s="343" t="s">
        <v>3556</v>
      </c>
      <c r="E158" s="2163" t="s">
        <v>3557</v>
      </c>
      <c r="F158" s="2164">
        <v>47</v>
      </c>
      <c r="G158" s="2149" t="s">
        <v>3415</v>
      </c>
      <c r="H158" s="2126">
        <v>89</v>
      </c>
      <c r="I158" s="2127"/>
    </row>
    <row r="159" spans="1:9" ht="12.75" customHeight="1">
      <c r="A159" s="3576"/>
      <c r="B159" s="2486"/>
      <c r="C159" s="2486"/>
      <c r="D159" s="2486"/>
      <c r="E159" s="2486"/>
      <c r="F159" s="3582"/>
      <c r="G159" s="2467"/>
      <c r="H159" s="3578"/>
      <c r="I159" s="2127"/>
    </row>
    <row r="160" spans="1:9" s="357" customFormat="1" ht="12.75" customHeight="1">
      <c r="A160" s="339" t="s">
        <v>3558</v>
      </c>
      <c r="B160" s="340"/>
      <c r="C160" s="340"/>
      <c r="D160" s="340"/>
      <c r="E160" s="2165"/>
      <c r="F160" s="340"/>
      <c r="G160" s="2529"/>
      <c r="H160" s="2530"/>
    </row>
    <row r="161" spans="1:9" ht="12.75" customHeight="1">
      <c r="A161" s="2166"/>
      <c r="B161" s="2167"/>
      <c r="C161" s="2167"/>
      <c r="D161" s="2167"/>
      <c r="E161" s="2167"/>
      <c r="F161" s="2167"/>
      <c r="G161" s="2523"/>
      <c r="H161" s="2524"/>
      <c r="I161" s="610"/>
    </row>
    <row r="162" spans="1:9" ht="12.75" customHeight="1">
      <c r="A162" s="2166" t="s">
        <v>3559</v>
      </c>
      <c r="B162" s="2167"/>
      <c r="C162" s="2167"/>
      <c r="D162" s="2167"/>
      <c r="E162" s="2167"/>
      <c r="F162" s="2167"/>
      <c r="G162" s="2523"/>
      <c r="H162" s="2524"/>
      <c r="I162" s="610"/>
    </row>
    <row r="163" spans="1:9" ht="12.75" customHeight="1">
      <c r="A163" s="2166" t="s">
        <v>3560</v>
      </c>
      <c r="B163" s="2167"/>
      <c r="C163" s="2167"/>
      <c r="D163" s="2167"/>
      <c r="E163" s="2167"/>
      <c r="F163" s="2167"/>
      <c r="G163" s="2523"/>
      <c r="H163" s="2524"/>
      <c r="I163" s="610"/>
    </row>
    <row r="164" spans="1:9" ht="12.75" customHeight="1">
      <c r="A164" s="443"/>
      <c r="B164" s="416"/>
      <c r="C164" s="416"/>
      <c r="D164" s="416"/>
      <c r="E164" s="416"/>
      <c r="F164" s="2167"/>
      <c r="G164" s="416"/>
      <c r="H164" s="676"/>
      <c r="I164" s="2127"/>
    </row>
    <row r="165" spans="1:9" ht="12.75" customHeight="1">
      <c r="A165" s="468"/>
      <c r="C165" s="660"/>
      <c r="D165" s="660"/>
      <c r="E165" s="660"/>
      <c r="F165" s="2168"/>
      <c r="G165" s="660"/>
      <c r="H165" s="661"/>
      <c r="I165" s="2127"/>
    </row>
    <row r="166" spans="1:9" ht="12.75" customHeight="1">
      <c r="A166" s="468"/>
      <c r="C166" s="660"/>
      <c r="D166" s="660"/>
      <c r="E166" s="660"/>
      <c r="F166" s="2168"/>
      <c r="G166" s="660"/>
      <c r="H166" s="661"/>
      <c r="I166" s="2127"/>
    </row>
    <row r="167" spans="1:9" ht="12.75" customHeight="1">
      <c r="A167" s="468"/>
      <c r="B167" s="660"/>
      <c r="C167" s="660"/>
      <c r="D167" s="660"/>
      <c r="E167" s="660"/>
      <c r="F167" s="2168"/>
      <c r="G167" s="660"/>
      <c r="H167" s="661"/>
      <c r="I167" s="2127"/>
    </row>
    <row r="168" spans="1:9" ht="12.75" customHeight="1">
      <c r="A168" s="468"/>
      <c r="B168" s="660"/>
      <c r="C168" s="660"/>
      <c r="D168" s="660"/>
      <c r="E168" s="660"/>
      <c r="F168" s="2168"/>
      <c r="G168" s="660"/>
      <c r="H168" s="661"/>
      <c r="I168" s="2127"/>
    </row>
    <row r="169" spans="1:9" ht="12.75" customHeight="1">
      <c r="A169" s="468"/>
      <c r="B169" s="660"/>
      <c r="C169" s="660"/>
      <c r="D169" s="660"/>
      <c r="E169" s="660"/>
      <c r="F169" s="2168"/>
      <c r="G169" s="660"/>
      <c r="H169" s="661"/>
      <c r="I169" s="2127"/>
    </row>
    <row r="170" spans="1:9" ht="12.75" customHeight="1">
      <c r="A170" s="468"/>
      <c r="B170" s="660"/>
      <c r="C170" s="660"/>
      <c r="D170" s="660"/>
      <c r="E170" s="660"/>
      <c r="F170" s="2168"/>
      <c r="G170" s="660"/>
      <c r="H170" s="661"/>
      <c r="I170" s="2127"/>
    </row>
    <row r="171" spans="1:9" ht="12.75" customHeight="1">
      <c r="A171" s="468"/>
      <c r="B171" s="660"/>
      <c r="C171" s="660"/>
      <c r="D171" s="660"/>
      <c r="E171" s="660"/>
      <c r="F171" s="2168"/>
      <c r="G171" s="660"/>
      <c r="H171" s="661"/>
      <c r="I171" s="2127"/>
    </row>
    <row r="172" spans="1:9" ht="12.75" customHeight="1">
      <c r="A172" s="468"/>
      <c r="B172" s="660"/>
      <c r="C172" s="660"/>
      <c r="D172" s="660"/>
      <c r="E172" s="660"/>
      <c r="F172" s="2168"/>
      <c r="G172" s="660"/>
      <c r="H172" s="661"/>
      <c r="I172" s="2127"/>
    </row>
    <row r="173" spans="1:9" ht="12.75" customHeight="1">
      <c r="A173" s="468"/>
      <c r="B173" s="660"/>
      <c r="C173" s="660"/>
      <c r="D173" s="660"/>
      <c r="E173" s="660"/>
      <c r="F173" s="2168"/>
      <c r="G173" s="660"/>
      <c r="H173" s="661"/>
      <c r="I173" s="2127"/>
    </row>
    <row r="174" spans="1:9" ht="12.75" customHeight="1">
      <c r="A174" s="468"/>
      <c r="B174" s="660"/>
      <c r="C174" s="660"/>
      <c r="D174" s="660"/>
      <c r="E174" s="660"/>
      <c r="F174" s="2168"/>
      <c r="G174" s="660"/>
      <c r="H174" s="661"/>
      <c r="I174" s="2127"/>
    </row>
    <row r="175" spans="1:9" ht="12.75" customHeight="1">
      <c r="A175" s="468"/>
      <c r="B175" s="660"/>
      <c r="C175" s="660"/>
      <c r="D175" s="660"/>
      <c r="E175" s="660"/>
      <c r="F175" s="2168"/>
      <c r="G175" s="660"/>
      <c r="H175" s="661"/>
      <c r="I175" s="2127"/>
    </row>
    <row r="176" spans="1:9" ht="12.75" customHeight="1">
      <c r="A176" s="468"/>
      <c r="B176" s="660"/>
      <c r="C176" s="660"/>
      <c r="D176" s="660"/>
      <c r="E176" s="660"/>
      <c r="F176" s="2168"/>
      <c r="G176" s="660"/>
      <c r="H176" s="661"/>
      <c r="I176" s="2127"/>
    </row>
    <row r="177" spans="1:9" ht="12.75" customHeight="1">
      <c r="A177" s="468"/>
      <c r="B177" s="660"/>
      <c r="C177" s="660"/>
      <c r="D177" s="660"/>
      <c r="E177" s="660"/>
      <c r="F177" s="2168"/>
      <c r="G177" s="660"/>
      <c r="H177" s="661"/>
      <c r="I177" s="2127"/>
    </row>
    <row r="178" spans="1:9" ht="12.75" customHeight="1">
      <c r="A178" s="468"/>
      <c r="B178" s="660"/>
      <c r="C178" s="660"/>
      <c r="D178" s="660"/>
      <c r="E178" s="660"/>
      <c r="F178" s="2168"/>
      <c r="G178" s="660"/>
      <c r="H178" s="661"/>
      <c r="I178" s="2127"/>
    </row>
    <row r="179" spans="1:9" ht="12.75" customHeight="1">
      <c r="A179" s="468"/>
      <c r="B179" s="660"/>
      <c r="C179" s="660"/>
      <c r="D179" s="660"/>
      <c r="E179" s="660"/>
      <c r="F179" s="2168"/>
      <c r="G179" s="660"/>
      <c r="H179" s="661"/>
      <c r="I179" s="2127"/>
    </row>
    <row r="180" spans="1:9" ht="12.75" customHeight="1">
      <c r="A180" s="468"/>
      <c r="B180" s="660"/>
      <c r="C180" s="660"/>
      <c r="D180" s="660"/>
      <c r="E180" s="660"/>
      <c r="F180" s="2168"/>
      <c r="G180" s="660"/>
      <c r="H180" s="661"/>
      <c r="I180" s="2127"/>
    </row>
    <row r="181" spans="1:9" ht="12.75" customHeight="1">
      <c r="A181" s="468"/>
      <c r="B181" s="660"/>
      <c r="C181" s="660"/>
      <c r="D181" s="660"/>
      <c r="E181" s="660"/>
      <c r="F181" s="2168"/>
      <c r="G181" s="660"/>
      <c r="H181" s="661"/>
      <c r="I181" s="2127"/>
    </row>
    <row r="182" spans="1:9" ht="12.75" customHeight="1">
      <c r="A182" s="468"/>
      <c r="B182" s="660"/>
      <c r="C182" s="660"/>
      <c r="D182" s="660"/>
      <c r="E182" s="660"/>
      <c r="F182" s="2168"/>
      <c r="G182" s="660"/>
      <c r="H182" s="661"/>
      <c r="I182" s="2127"/>
    </row>
    <row r="183" spans="1:9" ht="12.75" customHeight="1">
      <c r="A183" s="468"/>
      <c r="B183" s="660"/>
      <c r="C183" s="660"/>
      <c r="D183" s="660"/>
      <c r="E183" s="660"/>
      <c r="F183" s="2168"/>
      <c r="G183" s="660"/>
      <c r="H183" s="661"/>
      <c r="I183" s="2127"/>
    </row>
    <row r="184" spans="1:9" ht="12.75" customHeight="1">
      <c r="A184" s="468"/>
      <c r="B184" s="660"/>
      <c r="C184" s="660"/>
      <c r="D184" s="660"/>
      <c r="E184" s="660"/>
      <c r="F184" s="2168"/>
      <c r="G184" s="660"/>
      <c r="H184" s="661"/>
      <c r="I184" s="2127"/>
    </row>
    <row r="185" spans="1:9" ht="12.75" customHeight="1">
      <c r="A185" s="1648"/>
      <c r="B185" s="1649"/>
      <c r="C185" s="1649"/>
      <c r="D185" s="1649"/>
      <c r="E185" s="1649"/>
      <c r="F185" s="3579"/>
      <c r="G185" s="1649"/>
      <c r="H185" s="1650"/>
      <c r="I185" s="2127"/>
    </row>
    <row r="186" spans="1:9" ht="12.75" customHeight="1">
      <c r="A186" s="455"/>
      <c r="B186" s="455"/>
      <c r="C186" s="455"/>
      <c r="D186" s="455"/>
      <c r="E186" s="455"/>
      <c r="F186" s="2151"/>
      <c r="G186" s="455"/>
      <c r="H186" s="456" t="s">
        <v>2788</v>
      </c>
      <c r="I186" s="2127"/>
    </row>
    <row r="187" spans="1:9" ht="12.75" customHeight="1">
      <c r="A187" s="395" t="s">
        <v>3474</v>
      </c>
      <c r="B187" s="455"/>
      <c r="C187" s="455"/>
      <c r="D187" s="455"/>
      <c r="E187" s="395"/>
      <c r="F187" s="2151"/>
      <c r="G187" s="455"/>
      <c r="H187" s="455">
        <v>97</v>
      </c>
      <c r="I187" s="2127"/>
    </row>
    <row r="188" spans="1:9" ht="12.75" customHeight="1">
      <c r="A188" s="3576"/>
      <c r="B188" s="2486"/>
      <c r="C188" s="2486"/>
      <c r="D188" s="2486"/>
      <c r="E188" s="2486"/>
      <c r="F188" s="3577"/>
      <c r="G188" s="2486"/>
      <c r="H188" s="3578"/>
      <c r="I188" s="2127"/>
    </row>
    <row r="189" spans="1:9" ht="12.75" customHeight="1">
      <c r="A189" s="403" t="s">
        <v>3561</v>
      </c>
      <c r="B189" s="404"/>
      <c r="C189" s="404"/>
      <c r="D189" s="404"/>
      <c r="E189" s="404"/>
      <c r="F189" s="2120"/>
      <c r="G189" s="404"/>
      <c r="H189" s="406"/>
      <c r="I189" s="2127"/>
    </row>
    <row r="190" spans="1:9" ht="12.75" customHeight="1">
      <c r="A190" s="1648"/>
      <c r="B190" s="1649"/>
      <c r="C190" s="1649"/>
      <c r="D190" s="1649"/>
      <c r="E190" s="1649"/>
      <c r="F190" s="3579"/>
      <c r="G190" s="1649"/>
      <c r="H190" s="1650"/>
      <c r="I190" s="2127"/>
    </row>
    <row r="191" spans="1:9" ht="12.75" customHeight="1">
      <c r="A191" s="409" t="s">
        <v>636</v>
      </c>
      <c r="B191" s="409" t="s">
        <v>778</v>
      </c>
      <c r="C191" s="401" t="s">
        <v>3409</v>
      </c>
      <c r="D191" s="401"/>
      <c r="E191" s="2453"/>
      <c r="F191" s="2121" t="s">
        <v>3269</v>
      </c>
      <c r="G191" s="409" t="s">
        <v>1921</v>
      </c>
      <c r="H191" s="409" t="s">
        <v>636</v>
      </c>
      <c r="I191" s="2127"/>
    </row>
    <row r="192" spans="1:9" ht="12.75" customHeight="1">
      <c r="A192" s="413" t="s">
        <v>639</v>
      </c>
      <c r="B192" s="413" t="s">
        <v>782</v>
      </c>
      <c r="C192" s="492"/>
      <c r="D192" s="492"/>
      <c r="E192" s="492"/>
      <c r="F192" s="2122" t="s">
        <v>3410</v>
      </c>
      <c r="G192" s="413" t="s">
        <v>3410</v>
      </c>
      <c r="H192" s="413" t="s">
        <v>639</v>
      </c>
      <c r="I192" s="2127"/>
    </row>
    <row r="193" spans="1:10" ht="12.75" customHeight="1" thickBot="1">
      <c r="A193" s="2169"/>
      <c r="B193" s="2169"/>
      <c r="C193" s="2170" t="s">
        <v>648</v>
      </c>
      <c r="D193" s="2170"/>
      <c r="E193" s="3587"/>
      <c r="F193" s="2122" t="s">
        <v>649</v>
      </c>
      <c r="G193" s="413" t="s">
        <v>650</v>
      </c>
      <c r="H193" s="2169"/>
      <c r="I193" s="2127"/>
    </row>
    <row r="194" spans="1:10" ht="12.75" customHeight="1">
      <c r="A194" s="370"/>
      <c r="B194" s="3588"/>
      <c r="C194" s="2171" t="s">
        <v>658</v>
      </c>
      <c r="D194" s="340" t="s">
        <v>3562</v>
      </c>
      <c r="E194" s="340"/>
      <c r="F194" s="2172"/>
      <c r="G194" s="2173"/>
      <c r="H194" s="2174"/>
      <c r="I194" s="2127"/>
    </row>
    <row r="195" spans="1:10" ht="12.75" customHeight="1">
      <c r="A195" s="374">
        <v>98</v>
      </c>
      <c r="B195" s="3583"/>
      <c r="C195" s="375"/>
      <c r="D195" s="343" t="s">
        <v>3563</v>
      </c>
      <c r="E195" s="343" t="s">
        <v>3564</v>
      </c>
      <c r="F195" s="2175">
        <v>113286523</v>
      </c>
      <c r="G195" s="2176"/>
      <c r="H195" s="2177">
        <v>98</v>
      </c>
      <c r="I195" s="2127"/>
    </row>
    <row r="196" spans="1:10" ht="12.75" customHeight="1">
      <c r="A196" s="370"/>
      <c r="B196" s="3585"/>
      <c r="C196" s="388"/>
      <c r="D196" s="394" t="s">
        <v>3565</v>
      </c>
      <c r="E196" s="340" t="s">
        <v>3566</v>
      </c>
      <c r="F196" s="2178"/>
      <c r="G196" s="2179"/>
      <c r="H196" s="2154"/>
      <c r="I196" s="2127"/>
    </row>
    <row r="197" spans="1:10" ht="12.75" customHeight="1">
      <c r="A197" s="374">
        <v>99</v>
      </c>
      <c r="B197" s="3583"/>
      <c r="C197" s="375"/>
      <c r="D197" s="343" t="s">
        <v>3567</v>
      </c>
      <c r="E197" s="343" t="s">
        <v>3414</v>
      </c>
      <c r="F197" s="2180">
        <v>618106508</v>
      </c>
      <c r="G197" s="2143" t="s">
        <v>3415</v>
      </c>
      <c r="H197" s="2177">
        <v>99</v>
      </c>
      <c r="I197" s="2127"/>
    </row>
    <row r="198" spans="1:10" ht="12.75" customHeight="1">
      <c r="A198" s="1631">
        <v>100</v>
      </c>
      <c r="B198" s="3589"/>
      <c r="C198" s="2181"/>
      <c r="D198" s="2182" t="s">
        <v>3568</v>
      </c>
      <c r="E198" s="2182" t="s">
        <v>3417</v>
      </c>
      <c r="F198" s="2133">
        <v>11236635</v>
      </c>
      <c r="G198" s="2143" t="s">
        <v>3415</v>
      </c>
      <c r="H198" s="2183">
        <f>H197+1</f>
        <v>100</v>
      </c>
      <c r="I198" s="2127"/>
    </row>
    <row r="199" spans="1:10" ht="12.75" customHeight="1">
      <c r="A199" s="1631">
        <v>101</v>
      </c>
      <c r="B199" s="3589"/>
      <c r="C199" s="2181"/>
      <c r="D199" s="2182" t="s">
        <v>3569</v>
      </c>
      <c r="E199" s="2182" t="s">
        <v>3419</v>
      </c>
      <c r="F199" s="2133">
        <v>559499268</v>
      </c>
      <c r="G199" s="2143" t="s">
        <v>3415</v>
      </c>
      <c r="H199" s="2183">
        <f>H198+1</f>
        <v>101</v>
      </c>
      <c r="I199" s="2127"/>
    </row>
    <row r="200" spans="1:10" ht="12.75" customHeight="1">
      <c r="A200" s="1631">
        <v>102</v>
      </c>
      <c r="B200" s="3589"/>
      <c r="C200" s="2181"/>
      <c r="D200" s="2182" t="s">
        <v>3570</v>
      </c>
      <c r="E200" s="2182" t="s">
        <v>3571</v>
      </c>
      <c r="F200" s="2133">
        <v>0</v>
      </c>
      <c r="G200" s="2184"/>
      <c r="H200" s="2183">
        <f>H199+1</f>
        <v>102</v>
      </c>
      <c r="I200" s="2127"/>
    </row>
    <row r="201" spans="1:10" ht="12.75" customHeight="1">
      <c r="A201" s="1631">
        <v>103</v>
      </c>
      <c r="B201" s="3589"/>
      <c r="C201" s="2181"/>
      <c r="D201" s="2182" t="s">
        <v>3572</v>
      </c>
      <c r="E201" s="2182" t="s">
        <v>3573</v>
      </c>
      <c r="F201" s="2133">
        <v>16261046</v>
      </c>
      <c r="G201" s="2143" t="s">
        <v>3415</v>
      </c>
      <c r="H201" s="2183">
        <f>H200+1</f>
        <v>103</v>
      </c>
      <c r="I201" s="2127"/>
    </row>
    <row r="202" spans="1:10" ht="12.75" customHeight="1">
      <c r="A202" s="1631">
        <v>104</v>
      </c>
      <c r="B202" s="3589"/>
      <c r="C202" s="2181"/>
      <c r="D202" s="2182" t="s">
        <v>3574</v>
      </c>
      <c r="E202" s="2182" t="s">
        <v>3575</v>
      </c>
      <c r="F202" s="2133">
        <f>+F195+F197+F198+F199+F201</f>
        <v>1318389980</v>
      </c>
      <c r="G202" s="2185"/>
      <c r="H202" s="2183">
        <f>H201+1</f>
        <v>104</v>
      </c>
      <c r="I202" s="2127"/>
    </row>
    <row r="203" spans="1:10" ht="12.75" customHeight="1">
      <c r="A203" s="370"/>
      <c r="B203" s="3585"/>
      <c r="C203" s="372" t="s">
        <v>170</v>
      </c>
      <c r="D203" s="394" t="s">
        <v>3576</v>
      </c>
      <c r="E203" s="340"/>
      <c r="F203" s="2186"/>
      <c r="G203" s="2179"/>
      <c r="H203" s="2154"/>
      <c r="I203" s="2127"/>
    </row>
    <row r="204" spans="1:10" ht="12.75" customHeight="1">
      <c r="A204" s="374">
        <v>105</v>
      </c>
      <c r="B204" s="3583"/>
      <c r="C204" s="3590"/>
      <c r="D204" s="343" t="s">
        <v>3577</v>
      </c>
      <c r="E204" s="343" t="s">
        <v>3578</v>
      </c>
      <c r="F204" s="2187">
        <v>620278</v>
      </c>
      <c r="G204" s="2143" t="s">
        <v>3415</v>
      </c>
      <c r="H204" s="2177">
        <v>105</v>
      </c>
      <c r="I204" s="2127"/>
    </row>
    <row r="205" spans="1:10" ht="12.75" customHeight="1">
      <c r="A205" s="374">
        <v>106</v>
      </c>
      <c r="B205" s="3583"/>
      <c r="C205" s="3590"/>
      <c r="D205" s="343" t="s">
        <v>3579</v>
      </c>
      <c r="E205" s="343" t="s">
        <v>3573</v>
      </c>
      <c r="F205" s="2187">
        <v>15332</v>
      </c>
      <c r="G205" s="2143" t="s">
        <v>3415</v>
      </c>
      <c r="H205" s="2177">
        <f>H204+1</f>
        <v>106</v>
      </c>
      <c r="I205" s="2127"/>
    </row>
    <row r="206" spans="1:10" ht="12.75" customHeight="1">
      <c r="A206" s="374">
        <v>107</v>
      </c>
      <c r="B206" s="3583"/>
      <c r="C206" s="3590"/>
      <c r="D206" s="343" t="s">
        <v>3580</v>
      </c>
      <c r="E206" s="343" t="s">
        <v>3581</v>
      </c>
      <c r="F206" s="2195">
        <f>+F204+F205</f>
        <v>635610</v>
      </c>
      <c r="G206" s="2188" t="s">
        <v>3415</v>
      </c>
      <c r="H206" s="2177">
        <f>H205+1</f>
        <v>107</v>
      </c>
      <c r="I206" s="2127"/>
      <c r="J206" s="610" t="s">
        <v>595</v>
      </c>
    </row>
    <row r="207" spans="1:10" ht="12.75" customHeight="1">
      <c r="A207" s="370"/>
      <c r="B207" s="3585"/>
      <c r="C207" s="2189" t="s">
        <v>171</v>
      </c>
      <c r="D207" s="394" t="s">
        <v>3582</v>
      </c>
      <c r="E207" s="340"/>
      <c r="F207" s="2190"/>
      <c r="G207" s="2179"/>
      <c r="H207" s="2154"/>
      <c r="I207" s="2127"/>
    </row>
    <row r="208" spans="1:10" ht="12.75" customHeight="1">
      <c r="A208" s="374">
        <v>108</v>
      </c>
      <c r="B208" s="3583"/>
      <c r="C208" s="2528"/>
      <c r="D208" s="343" t="s">
        <v>3583</v>
      </c>
      <c r="E208" s="343" t="s">
        <v>3584</v>
      </c>
      <c r="F208" s="2180">
        <v>701762932</v>
      </c>
      <c r="G208" s="2143" t="s">
        <v>3415</v>
      </c>
      <c r="H208" s="2177">
        <v>108</v>
      </c>
      <c r="I208" s="2127"/>
    </row>
    <row r="209" spans="1:9" ht="12.75" customHeight="1">
      <c r="A209" s="374">
        <v>109</v>
      </c>
      <c r="B209" s="3583"/>
      <c r="C209" s="2528"/>
      <c r="D209" s="343" t="s">
        <v>3585</v>
      </c>
      <c r="E209" s="343" t="s">
        <v>3586</v>
      </c>
      <c r="F209" s="2133">
        <v>0</v>
      </c>
      <c r="G209" s="2143" t="s">
        <v>3415</v>
      </c>
      <c r="H209" s="2177">
        <f t="shared" ref="H209:H214" si="0">H208+1</f>
        <v>109</v>
      </c>
      <c r="I209" s="2127"/>
    </row>
    <row r="210" spans="1:9" ht="12.75" customHeight="1">
      <c r="A210" s="374">
        <v>110</v>
      </c>
      <c r="B210" s="3583"/>
      <c r="C210" s="2528"/>
      <c r="D210" s="343" t="s">
        <v>3587</v>
      </c>
      <c r="E210" s="343" t="s">
        <v>3588</v>
      </c>
      <c r="F210" s="2133">
        <f>F208+F209</f>
        <v>701762932</v>
      </c>
      <c r="G210" s="2143" t="s">
        <v>3415</v>
      </c>
      <c r="H210" s="2177">
        <f t="shared" si="0"/>
        <v>110</v>
      </c>
      <c r="I210" s="2127"/>
    </row>
    <row r="211" spans="1:9" ht="12.75" customHeight="1">
      <c r="A211" s="374">
        <v>111</v>
      </c>
      <c r="B211" s="3583"/>
      <c r="C211" s="2528"/>
      <c r="D211" s="343" t="s">
        <v>3589</v>
      </c>
      <c r="E211" s="343" t="s">
        <v>3590</v>
      </c>
      <c r="F211" s="2133">
        <v>7977691</v>
      </c>
      <c r="G211" s="2143" t="s">
        <v>3415</v>
      </c>
      <c r="H211" s="2177">
        <f t="shared" si="0"/>
        <v>111</v>
      </c>
      <c r="I211" s="2127"/>
    </row>
    <row r="212" spans="1:9" ht="12.75" customHeight="1">
      <c r="A212" s="374">
        <v>112</v>
      </c>
      <c r="B212" s="3583"/>
      <c r="C212" s="2528"/>
      <c r="D212" s="343" t="s">
        <v>3591</v>
      </c>
      <c r="E212" s="343" t="s">
        <v>3592</v>
      </c>
      <c r="F212" s="2133">
        <v>0</v>
      </c>
      <c r="G212" s="2143" t="s">
        <v>3415</v>
      </c>
      <c r="H212" s="2177">
        <f t="shared" si="0"/>
        <v>112</v>
      </c>
      <c r="I212" s="2127"/>
    </row>
    <row r="213" spans="1:9" ht="12.75" customHeight="1">
      <c r="A213" s="374">
        <v>113</v>
      </c>
      <c r="B213" s="3583"/>
      <c r="C213" s="2528"/>
      <c r="D213" s="343" t="s">
        <v>3593</v>
      </c>
      <c r="E213" s="343" t="s">
        <v>3594</v>
      </c>
      <c r="F213" s="2133">
        <f>+F211+F212</f>
        <v>7977691</v>
      </c>
      <c r="G213" s="2143" t="s">
        <v>3415</v>
      </c>
      <c r="H213" s="2177">
        <f t="shared" si="0"/>
        <v>113</v>
      </c>
      <c r="I213" s="2127"/>
    </row>
    <row r="214" spans="1:9" ht="12.75" customHeight="1">
      <c r="A214" s="374">
        <v>114</v>
      </c>
      <c r="B214" s="3583"/>
      <c r="C214" s="2528"/>
      <c r="D214" s="343" t="s">
        <v>3595</v>
      </c>
      <c r="E214" s="343" t="s">
        <v>3596</v>
      </c>
      <c r="F214" s="2133">
        <f>+F210+F213</f>
        <v>709740623</v>
      </c>
      <c r="G214" s="2188" t="s">
        <v>3415</v>
      </c>
      <c r="H214" s="2177">
        <f t="shared" si="0"/>
        <v>114</v>
      </c>
      <c r="I214" s="2127"/>
    </row>
    <row r="215" spans="1:9" ht="12.75" customHeight="1">
      <c r="A215" s="370"/>
      <c r="B215" s="3585"/>
      <c r="C215" s="2189" t="s">
        <v>659</v>
      </c>
      <c r="D215" s="394" t="s">
        <v>3597</v>
      </c>
      <c r="E215" s="340"/>
      <c r="F215" s="2186"/>
      <c r="G215" s="2179"/>
      <c r="H215" s="2154"/>
      <c r="I215" s="2127"/>
    </row>
    <row r="216" spans="1:9" ht="12.75" customHeight="1">
      <c r="A216" s="374">
        <v>115</v>
      </c>
      <c r="B216" s="3583"/>
      <c r="C216" s="2528"/>
      <c r="D216" s="343" t="s">
        <v>3598</v>
      </c>
      <c r="E216" s="343" t="s">
        <v>3599</v>
      </c>
      <c r="F216" s="2187">
        <v>9131190</v>
      </c>
      <c r="G216" s="2143" t="s">
        <v>3415</v>
      </c>
      <c r="H216" s="2177">
        <v>115</v>
      </c>
      <c r="I216" s="2127"/>
    </row>
    <row r="217" spans="1:9" ht="12.75" customHeight="1">
      <c r="A217" s="370">
        <v>116</v>
      </c>
      <c r="B217" s="3583"/>
      <c r="C217" s="2528"/>
      <c r="D217" s="2191" t="s">
        <v>3600</v>
      </c>
      <c r="E217" s="343" t="s">
        <v>3601</v>
      </c>
      <c r="F217" s="2187">
        <v>243728</v>
      </c>
      <c r="G217" s="2143" t="s">
        <v>3415</v>
      </c>
      <c r="H217" s="2154">
        <f>H216+1</f>
        <v>116</v>
      </c>
      <c r="I217" s="2127"/>
    </row>
    <row r="218" spans="1:9" ht="12.75" customHeight="1">
      <c r="A218" s="2192">
        <v>117</v>
      </c>
      <c r="B218" s="3591"/>
      <c r="C218" s="2193">
        <v>10</v>
      </c>
      <c r="D218" s="2194" t="s">
        <v>3602</v>
      </c>
      <c r="E218" s="3592"/>
      <c r="F218" s="2195">
        <v>2460004</v>
      </c>
      <c r="G218" s="2188" t="s">
        <v>3415</v>
      </c>
      <c r="H218" s="2196">
        <f>H217+1</f>
        <v>117</v>
      </c>
      <c r="I218" s="2127"/>
    </row>
    <row r="219" spans="1:9" ht="12.75" customHeight="1">
      <c r="A219" s="370"/>
      <c r="B219" s="3585"/>
      <c r="C219" s="2189" t="s">
        <v>172</v>
      </c>
      <c r="D219" s="394" t="s">
        <v>3603</v>
      </c>
      <c r="E219" s="340"/>
      <c r="F219" s="2190"/>
      <c r="G219" s="2179"/>
      <c r="H219" s="2154"/>
      <c r="I219" s="2127"/>
    </row>
    <row r="220" spans="1:9" ht="12.75" customHeight="1">
      <c r="A220" s="374">
        <v>118</v>
      </c>
      <c r="B220" s="3583"/>
      <c r="C220" s="2528"/>
      <c r="D220" s="343" t="s">
        <v>3604</v>
      </c>
      <c r="E220" s="343" t="s">
        <v>3605</v>
      </c>
      <c r="F220" s="2187">
        <v>2777196</v>
      </c>
      <c r="G220" s="2143" t="s">
        <v>3415</v>
      </c>
      <c r="H220" s="2177">
        <v>118</v>
      </c>
      <c r="I220" s="2127"/>
    </row>
    <row r="221" spans="1:9" ht="12.75" customHeight="1">
      <c r="A221" s="374">
        <v>119</v>
      </c>
      <c r="B221" s="3583"/>
      <c r="C221" s="2528"/>
      <c r="D221" s="343" t="s">
        <v>3606</v>
      </c>
      <c r="E221" s="343" t="s">
        <v>3607</v>
      </c>
      <c r="F221" s="2195">
        <v>0</v>
      </c>
      <c r="G221" s="2188" t="s">
        <v>3415</v>
      </c>
      <c r="H221" s="2177">
        <f>H220+1</f>
        <v>119</v>
      </c>
      <c r="I221" s="2127"/>
    </row>
    <row r="222" spans="1:9" s="357" customFormat="1" ht="12.75" customHeight="1">
      <c r="A222" s="370"/>
      <c r="B222" s="3585"/>
      <c r="C222" s="2189" t="s">
        <v>661</v>
      </c>
      <c r="D222" s="394" t="s">
        <v>3608</v>
      </c>
      <c r="E222" s="340"/>
      <c r="F222" s="2190"/>
      <c r="G222" s="2179"/>
      <c r="H222" s="2154"/>
      <c r="I222" s="2127"/>
    </row>
    <row r="223" spans="1:9" s="357" customFormat="1" ht="12.75" customHeight="1">
      <c r="A223" s="374">
        <v>120</v>
      </c>
      <c r="B223" s="374"/>
      <c r="C223" s="343"/>
      <c r="D223" s="343" t="s">
        <v>3609</v>
      </c>
      <c r="E223" s="343" t="s">
        <v>3414</v>
      </c>
      <c r="F223" s="2180">
        <v>3883993</v>
      </c>
      <c r="G223" s="2143" t="s">
        <v>3415</v>
      </c>
      <c r="H223" s="2177">
        <v>120</v>
      </c>
      <c r="I223" s="2127"/>
    </row>
    <row r="224" spans="1:9" s="357" customFormat="1" ht="12.75" customHeight="1">
      <c r="A224" s="374">
        <v>121</v>
      </c>
      <c r="B224" s="374"/>
      <c r="C224" s="343"/>
      <c r="D224" s="343" t="s">
        <v>3610</v>
      </c>
      <c r="E224" s="343" t="s">
        <v>3417</v>
      </c>
      <c r="F224" s="2133">
        <v>2356369</v>
      </c>
      <c r="G224" s="2143" t="s">
        <v>3415</v>
      </c>
      <c r="H224" s="2177">
        <f>H223+1</f>
        <v>121</v>
      </c>
      <c r="I224" s="2127"/>
    </row>
    <row r="225" spans="1:10" s="357" customFormat="1" ht="12.75" customHeight="1">
      <c r="A225" s="374">
        <v>122</v>
      </c>
      <c r="B225" s="374"/>
      <c r="C225" s="343"/>
      <c r="D225" s="343" t="s">
        <v>3611</v>
      </c>
      <c r="E225" s="343" t="s">
        <v>3419</v>
      </c>
      <c r="F225" s="2133">
        <v>5006237</v>
      </c>
      <c r="G225" s="2143" t="s">
        <v>3415</v>
      </c>
      <c r="H225" s="2177">
        <f>H224+1</f>
        <v>122</v>
      </c>
      <c r="I225" s="2127"/>
    </row>
    <row r="226" spans="1:10" ht="12.75" customHeight="1">
      <c r="A226" s="374">
        <v>123</v>
      </c>
      <c r="B226" s="374"/>
      <c r="C226" s="2197" t="s">
        <v>662</v>
      </c>
      <c r="D226" s="343" t="s">
        <v>3612</v>
      </c>
      <c r="E226" s="343"/>
      <c r="F226" s="2133">
        <v>7596739</v>
      </c>
      <c r="G226" s="2143" t="s">
        <v>3415</v>
      </c>
      <c r="H226" s="2177">
        <f>H225+1</f>
        <v>123</v>
      </c>
      <c r="I226" s="2127"/>
    </row>
    <row r="227" spans="1:10" ht="12.75" customHeight="1">
      <c r="A227" s="374">
        <v>124</v>
      </c>
      <c r="B227" s="374"/>
      <c r="C227" s="2197">
        <v>14</v>
      </c>
      <c r="D227" s="343" t="s">
        <v>3613</v>
      </c>
      <c r="E227" s="343"/>
      <c r="F227" s="2133">
        <v>2221247</v>
      </c>
      <c r="G227" s="2143" t="s">
        <v>3415</v>
      </c>
      <c r="H227" s="2177">
        <v>124</v>
      </c>
      <c r="I227" s="2127"/>
    </row>
    <row r="228" spans="1:10" ht="12.75" customHeight="1">
      <c r="A228" s="374">
        <v>125</v>
      </c>
      <c r="B228" s="374"/>
      <c r="C228" s="2197" t="s">
        <v>664</v>
      </c>
      <c r="D228" s="343" t="s">
        <v>3614</v>
      </c>
      <c r="E228" s="343"/>
      <c r="F228" s="2133">
        <v>170703</v>
      </c>
      <c r="G228" s="2188" t="s">
        <v>3415</v>
      </c>
      <c r="H228" s="2177">
        <v>125</v>
      </c>
      <c r="I228" s="2127"/>
    </row>
    <row r="229" spans="1:10" s="357" customFormat="1" ht="12.75" customHeight="1">
      <c r="A229" s="370"/>
      <c r="B229" s="370"/>
      <c r="C229" s="2189" t="s">
        <v>34</v>
      </c>
      <c r="D229" s="394" t="s">
        <v>3615</v>
      </c>
      <c r="E229" s="340"/>
      <c r="F229" s="2186"/>
      <c r="G229" s="2179"/>
      <c r="H229" s="2154"/>
      <c r="I229" s="2127"/>
    </row>
    <row r="230" spans="1:10" s="357" customFormat="1" ht="12.75" customHeight="1">
      <c r="A230" s="374">
        <v>126</v>
      </c>
      <c r="B230" s="374"/>
      <c r="C230" s="343"/>
      <c r="D230" s="343" t="s">
        <v>3616</v>
      </c>
      <c r="E230" s="343" t="s">
        <v>3617</v>
      </c>
      <c r="F230" s="2187">
        <v>0</v>
      </c>
      <c r="G230" s="2143" t="s">
        <v>3415</v>
      </c>
      <c r="H230" s="2177">
        <v>126</v>
      </c>
      <c r="I230" s="2127"/>
    </row>
    <row r="231" spans="1:10" s="357" customFormat="1" ht="12.75" customHeight="1">
      <c r="A231" s="374">
        <v>127</v>
      </c>
      <c r="B231" s="374"/>
      <c r="C231" s="343"/>
      <c r="D231" s="343" t="s">
        <v>3618</v>
      </c>
      <c r="E231" s="343" t="s">
        <v>3619</v>
      </c>
      <c r="F231" s="2187">
        <v>9371499</v>
      </c>
      <c r="G231" s="2143" t="s">
        <v>3415</v>
      </c>
      <c r="H231" s="2177">
        <f>H230+1</f>
        <v>127</v>
      </c>
      <c r="I231" s="2127"/>
    </row>
    <row r="232" spans="1:10" s="357" customFormat="1" ht="12.75" customHeight="1">
      <c r="A232" s="374">
        <v>128</v>
      </c>
      <c r="B232" s="374"/>
      <c r="C232" s="343"/>
      <c r="D232" s="343" t="s">
        <v>3620</v>
      </c>
      <c r="E232" s="343" t="s">
        <v>3621</v>
      </c>
      <c r="F232" s="2187">
        <v>0</v>
      </c>
      <c r="G232" s="2143" t="s">
        <v>3415</v>
      </c>
      <c r="H232" s="2177">
        <f>H231+1</f>
        <v>128</v>
      </c>
      <c r="I232" s="2127"/>
    </row>
    <row r="233" spans="1:10" s="357" customFormat="1" ht="12.75" customHeight="1">
      <c r="A233" s="374">
        <v>129</v>
      </c>
      <c r="B233" s="374"/>
      <c r="C233" s="343"/>
      <c r="D233" s="343" t="s">
        <v>3622</v>
      </c>
      <c r="E233" s="343" t="s">
        <v>3623</v>
      </c>
      <c r="F233" s="2195">
        <f>SUM(F230:F232)</f>
        <v>9371499</v>
      </c>
      <c r="G233" s="2188" t="s">
        <v>3415</v>
      </c>
      <c r="H233" s="2177">
        <f>H232+1</f>
        <v>129</v>
      </c>
      <c r="I233" s="2127"/>
    </row>
    <row r="234" spans="1:10" s="357" customFormat="1" ht="12.75" customHeight="1">
      <c r="A234" s="370"/>
      <c r="B234" s="370"/>
      <c r="C234" s="2189" t="s">
        <v>173</v>
      </c>
      <c r="D234" s="394" t="s">
        <v>3624</v>
      </c>
      <c r="E234" s="340"/>
      <c r="F234" s="2190"/>
      <c r="G234" s="2179"/>
      <c r="H234" s="2154"/>
      <c r="I234" s="2127"/>
    </row>
    <row r="235" spans="1:10" s="357" customFormat="1" ht="12.75" customHeight="1">
      <c r="A235" s="374">
        <v>130</v>
      </c>
      <c r="B235" s="374"/>
      <c r="C235" s="343"/>
      <c r="D235" s="343" t="s">
        <v>3625</v>
      </c>
      <c r="E235" s="343" t="s">
        <v>3626</v>
      </c>
      <c r="F235" s="2180">
        <v>11763</v>
      </c>
      <c r="G235" s="2143" t="s">
        <v>3415</v>
      </c>
      <c r="H235" s="2177">
        <v>130</v>
      </c>
      <c r="I235" s="2127"/>
    </row>
    <row r="236" spans="1:10" s="357" customFormat="1" ht="12.75" customHeight="1">
      <c r="A236" s="374">
        <v>131</v>
      </c>
      <c r="B236" s="374"/>
      <c r="C236" s="343"/>
      <c r="D236" s="343" t="s">
        <v>3627</v>
      </c>
      <c r="E236" s="343" t="s">
        <v>3628</v>
      </c>
      <c r="F236" s="2133">
        <v>386</v>
      </c>
      <c r="G236" s="2143" t="s">
        <v>3415</v>
      </c>
      <c r="H236" s="2177">
        <f>H235+1</f>
        <v>131</v>
      </c>
      <c r="I236" s="2127"/>
    </row>
    <row r="237" spans="1:10" s="357" customFormat="1" ht="12.75" customHeight="1">
      <c r="A237" s="374">
        <v>132</v>
      </c>
      <c r="B237" s="374"/>
      <c r="C237" s="343"/>
      <c r="D237" s="343" t="s">
        <v>3629</v>
      </c>
      <c r="E237" s="343" t="s">
        <v>3630</v>
      </c>
      <c r="F237" s="2133">
        <v>341</v>
      </c>
      <c r="G237" s="2143" t="s">
        <v>3415</v>
      </c>
      <c r="H237" s="2177">
        <f>H236+1</f>
        <v>132</v>
      </c>
      <c r="I237" s="2127"/>
    </row>
    <row r="238" spans="1:10" ht="12.75" customHeight="1">
      <c r="A238" s="374">
        <v>133</v>
      </c>
      <c r="B238" s="374"/>
      <c r="C238" s="343"/>
      <c r="D238" s="343" t="s">
        <v>3631</v>
      </c>
      <c r="E238" s="343" t="s">
        <v>3632</v>
      </c>
      <c r="F238" s="2133">
        <f>SUM(F235:F237)</f>
        <v>12490</v>
      </c>
      <c r="G238" s="2188" t="s">
        <v>3415</v>
      </c>
      <c r="H238" s="2177">
        <f>H237+1</f>
        <v>133</v>
      </c>
      <c r="I238" s="2127"/>
      <c r="J238" s="2198"/>
    </row>
    <row r="239" spans="1:10" ht="12.75" customHeight="1" thickBot="1">
      <c r="A239" s="374">
        <v>134</v>
      </c>
      <c r="B239" s="374"/>
      <c r="C239" s="343"/>
      <c r="D239" s="343" t="s">
        <v>3633</v>
      </c>
      <c r="E239" s="343"/>
      <c r="F239" s="2199">
        <v>5.24</v>
      </c>
      <c r="G239" s="2200" t="s">
        <v>3415</v>
      </c>
      <c r="H239" s="2177">
        <f>H238+1</f>
        <v>134</v>
      </c>
      <c r="I239" s="2127"/>
    </row>
    <row r="240" spans="1:10" ht="12.75" customHeight="1">
      <c r="A240" s="1646"/>
      <c r="B240" s="2467"/>
      <c r="C240" s="416"/>
      <c r="D240" s="416"/>
      <c r="E240" s="416"/>
      <c r="F240" s="3582"/>
      <c r="G240" s="2467"/>
      <c r="H240" s="1647"/>
    </row>
    <row r="241" spans="1:8" s="357" customFormat="1" ht="12.75" customHeight="1">
      <c r="A241" s="1646"/>
      <c r="B241" s="2467"/>
      <c r="C241" s="416"/>
      <c r="D241" s="416"/>
      <c r="E241" s="416"/>
      <c r="F241" s="3582"/>
      <c r="G241" s="2467"/>
      <c r="H241" s="1647"/>
    </row>
    <row r="242" spans="1:8" s="357" customFormat="1" ht="12.75" customHeight="1">
      <c r="A242" s="1646"/>
      <c r="B242" s="2467"/>
      <c r="C242" s="416"/>
      <c r="D242" s="416"/>
      <c r="E242" s="416"/>
      <c r="F242" s="3582"/>
      <c r="G242" s="2467"/>
      <c r="H242" s="1647"/>
    </row>
    <row r="243" spans="1:8" s="357" customFormat="1" ht="12.75" customHeight="1">
      <c r="A243" s="1646"/>
      <c r="B243" s="2467"/>
      <c r="C243" s="416"/>
      <c r="D243" s="416"/>
      <c r="E243" s="416"/>
      <c r="F243" s="3582"/>
      <c r="G243" s="2467"/>
      <c r="H243" s="1647"/>
    </row>
    <row r="244" spans="1:8" s="357" customFormat="1" ht="12.75" customHeight="1">
      <c r="A244" s="1646"/>
      <c r="B244" s="2467"/>
      <c r="C244" s="416"/>
      <c r="D244" s="416"/>
      <c r="E244" s="416"/>
      <c r="F244" s="3582"/>
      <c r="G244" s="2467"/>
      <c r="H244" s="1647"/>
    </row>
    <row r="245" spans="1:8" s="357" customFormat="1" ht="12.75" customHeight="1">
      <c r="A245" s="1646"/>
      <c r="B245" s="2467"/>
      <c r="C245" s="416"/>
      <c r="D245" s="416"/>
      <c r="E245" s="416"/>
      <c r="F245" s="3582"/>
      <c r="G245" s="2467"/>
      <c r="H245" s="1647"/>
    </row>
    <row r="246" spans="1:8" s="357" customFormat="1" ht="12.75" customHeight="1">
      <c r="A246" s="1646"/>
      <c r="B246" s="2467"/>
      <c r="C246" s="416"/>
      <c r="D246" s="416"/>
      <c r="E246" s="416"/>
      <c r="F246" s="3582"/>
      <c r="G246" s="2467"/>
      <c r="H246" s="1647"/>
    </row>
    <row r="247" spans="1:8" s="357" customFormat="1" ht="12.75" customHeight="1">
      <c r="A247" s="1648"/>
      <c r="B247" s="1649"/>
      <c r="C247" s="428"/>
      <c r="D247" s="428"/>
      <c r="E247" s="428"/>
      <c r="F247" s="3579"/>
      <c r="G247" s="1649"/>
      <c r="H247" s="1650"/>
    </row>
    <row r="248" spans="1:8" s="357" customFormat="1" ht="12.75" customHeight="1">
      <c r="A248" s="454" t="s">
        <v>2699</v>
      </c>
      <c r="B248" s="455"/>
      <c r="C248" s="660"/>
      <c r="D248" s="660"/>
      <c r="E248" s="660"/>
      <c r="F248" s="2532"/>
      <c r="G248" s="610"/>
      <c r="H248" s="610"/>
    </row>
  </sheetData>
  <hyperlinks>
    <hyperlink ref="D27" r:id="rId1" display="javascript:__doPostBack('ctl00$cphContent$GridView1','Select$0')"/>
    <hyperlink ref="D28" r:id="rId2" display="javascript:__doPostBack('ctl00$cphContent$GridView1','Select$1')"/>
    <hyperlink ref="D29" r:id="rId3" display="javascript:__doPostBack('ctl00$cphContent$GridView1','Select$2')"/>
    <hyperlink ref="D30" r:id="rId4" display="javascript:__doPostBack('ctl00$cphContent$GridView1','Select$3')"/>
    <hyperlink ref="D31" r:id="rId5" display="javascript:__doPostBack('ctl00$cphContent$GridView1','Select$4')"/>
    <hyperlink ref="D32" r:id="rId6" display="javascript:__doPostBack('ctl00$cphContent$GridView1','Select$5')"/>
    <hyperlink ref="D33" r:id="rId7" display="javascript:__doPostBack('ctl00$cphContent$GridView1','Select$6')"/>
    <hyperlink ref="D34" r:id="rId8" display="javascript:__doPostBack('ctl00$cphContent$GridView1','Select$7')"/>
    <hyperlink ref="D35" r:id="rId9" display="javascript:__doPostBack('ctl00$cphContent$GridView1','Select$8')"/>
    <hyperlink ref="D36" r:id="rId10" display="javascript:__doPostBack('ctl00$cphContent$GridView1','Select$9')"/>
    <hyperlink ref="D37" r:id="rId11" display="javascript:__doPostBack('ctl00$cphContent$GridView1','Select$10')"/>
    <hyperlink ref="D38" r:id="rId12" display="javascript:__doPostBack('ctl00$cphContent$GridView1','Select$11')"/>
    <hyperlink ref="D39" r:id="rId13" display="javascript:__doPostBack('ctl00$cphContent$GridView1','Select$12')"/>
    <hyperlink ref="D40" r:id="rId14" display="javascript:__doPostBack('ctl00$cphContent$GridView1','Select$13')"/>
    <hyperlink ref="D41" r:id="rId15" display="javascript:__doPostBack('ctl00$cphContent$GridView1','Select$14')"/>
    <hyperlink ref="D42" r:id="rId16" display="javascript:__doPostBack('ctl00$cphContent$GridView1','Select$15')"/>
    <hyperlink ref="D43" r:id="rId17" display="javascript:__doPostBack('ctl00$cphContent$GridView1','Select$16')"/>
    <hyperlink ref="D44" r:id="rId18" display="javascript:__doPostBack('ctl00$cphContent$GridView1','Select$17')"/>
    <hyperlink ref="D45" r:id="rId19" display="javascript:__doPostBack('ctl00$cphContent$GridView1','Select$18')"/>
    <hyperlink ref="D46" r:id="rId20" display="javascript:__doPostBack('ctl00$cphContent$GridView1','Select$19')"/>
    <hyperlink ref="D47" r:id="rId21" display="javascript:__doPostBack('ctl00$cphContent$GridView1','Select$20')"/>
    <hyperlink ref="D48" r:id="rId22" display="javascript:__doPostBack('ctl00$cphContent$GridView1','Select$21')"/>
    <hyperlink ref="D49" r:id="rId23" display="javascript:__doPostBack('ctl00$cphContent$GridView1','Select$22')"/>
    <hyperlink ref="D50" r:id="rId24" display="javascript:__doPostBack('ctl00$cphContent$GridView1','Select$23')"/>
    <hyperlink ref="D51" r:id="rId25" display="javascript:__doPostBack('ctl00$cphContent$GridView1','Select$24')"/>
    <hyperlink ref="D52" r:id="rId26" display="javascript:__doPostBack('ctl00$cphContent$GridView1','Select$25')"/>
    <hyperlink ref="D53" r:id="rId27" display="javascript:__doPostBack('ctl00$cphContent$GridView1','Select$26')"/>
    <hyperlink ref="D54" r:id="rId28" display="javascript:__doPostBack('ctl00$cphContent$GridView1','Select$27')"/>
    <hyperlink ref="D55" r:id="rId29" display="javascript:__doPostBack('ctl00$cphContent$GridView1','Select$28')"/>
    <hyperlink ref="D56" r:id="rId30" display="javascript:__doPostBack('ctl00$cphContent$GridView1','Select$29')"/>
    <hyperlink ref="D57" r:id="rId31" display="javascript:__doPostBack('ctl00$cphContent$GridView1','Select$30')"/>
    <hyperlink ref="D58" r:id="rId32" display="javascript:__doPostBack('ctl00$cphContent$GridView1','Select$31')"/>
    <hyperlink ref="D59" r:id="rId33" display="javascript:__doPostBack('ctl00$cphContent$GridView1','Select$32')"/>
    <hyperlink ref="D60" r:id="rId34" display="javascript:__doPostBack('ctl00$cphContent$GridView1','Select$33')"/>
    <hyperlink ref="D61" r:id="rId35" display="javascript:__doPostBack('ctl00$cphContent$GridView1','Select$2')"/>
    <hyperlink ref="D62" r:id="rId36" display="javascript:__doPostBack('ctl00$cphContent$GridView1','Select$3')"/>
    <hyperlink ref="D63" r:id="rId37" display="javascript:__doPostBack('ctl00$cphContent$GridView1','Select$4')"/>
    <hyperlink ref="D64" r:id="rId38" display="javascript:__doPostBack('ctl00$cphContent$GridView1','Select$5')"/>
    <hyperlink ref="D65" r:id="rId39" display="javascript:__doPostBack('ctl00$cphContent$GridView1','Select$6')"/>
    <hyperlink ref="D66" r:id="rId40" display="javascript:__doPostBack('ctl00$cphContent$GridView1','Select$7')"/>
    <hyperlink ref="D67" r:id="rId41" display="javascript:__doPostBack('ctl00$cphContent$GridView1','Select$8')"/>
    <hyperlink ref="D68" r:id="rId42" display="javascript:__doPostBack('ctl00$cphContent$GridView1','Select$9')"/>
    <hyperlink ref="D69" r:id="rId43" display="javascript:__doPostBack('ctl00$cphContent$GridView1','Select$10')"/>
    <hyperlink ref="D70" r:id="rId44" display="javascript:__doPostBack('ctl00$cphContent$GridView1','Select$11')"/>
    <hyperlink ref="D71" r:id="rId45" display="javascript:__doPostBack('ctl00$cphContent$GridView1','Select$12')"/>
    <hyperlink ref="D72" r:id="rId46" display="javascript:__doPostBack('ctl00$cphContent$GridView1','Select$16')"/>
    <hyperlink ref="D73" r:id="rId47" display="javascript:__doPostBack('ctl00$cphContent$GridView1','Select$17')"/>
    <hyperlink ref="D74" r:id="rId48" display="javascript:__doPostBack('ctl00$cphContent$GridView1','Select$18')"/>
    <hyperlink ref="D75" r:id="rId49" display="javascript:__doPostBack('ctl00$cphContent$GridView1','Select$19')"/>
    <hyperlink ref="D76" r:id="rId50" display="javascript:__doPostBack('ctl00$cphContent$GridView1','Select$20')"/>
    <hyperlink ref="D77" r:id="rId51" display="javascript:__doPostBack('ctl00$cphContent$GridView1','Select$21')"/>
    <hyperlink ref="D78" r:id="rId52" display="javascript:__doPostBack('ctl00$cphContent$GridView1','Select$22')"/>
    <hyperlink ref="D79" r:id="rId53" display="javascript:__doPostBack('ctl00$cphContent$GridView1','Select$23')"/>
    <hyperlink ref="D80" r:id="rId54" display="javascript:__doPostBack('ctl00$cphContent$GridView1','Select$24')"/>
    <hyperlink ref="D81" r:id="rId55" display="javascript:__doPostBack('ctl00$cphContent$GridView1','Select$25')"/>
    <hyperlink ref="D82" r:id="rId56" display="javascript:__doPostBack('ctl00$cphContent$GridView1','Select$26')"/>
    <hyperlink ref="D83" r:id="rId57" display="javascript:__doPostBack('ctl00$cphContent$GridView1','Select$27')"/>
    <hyperlink ref="D84" r:id="rId58" display="javascript:__doPostBack('ctl00$cphContent$GridView1','Select$28')"/>
    <hyperlink ref="D85" r:id="rId59" display="javascript:__doPostBack('ctl00$cphContent$GridView1','Select$29')"/>
    <hyperlink ref="D86" r:id="rId60" display="javascript:__doPostBack('ctl00$cphContent$GridView1','Select$27')"/>
    <hyperlink ref="D87" r:id="rId61" display="javascript:__doPostBack('ctl00$cphContent$GridView1','Select$28')"/>
    <hyperlink ref="D88" r:id="rId62" display="javascript:__doPostBack('ctl00$cphContent$GridView1','Select$29')"/>
    <hyperlink ref="D89" r:id="rId63" display="javascript:__doPostBack('ctl00$cphContent$GridView1','Select$30')"/>
    <hyperlink ref="D90" r:id="rId64" display="javascript:__doPostBack('ctl00$cphContent$GridView1','Select$31')"/>
    <hyperlink ref="D91" r:id="rId65" display="javascript:__doPostBack('ctl00$cphContent$GridView1','Select$32')"/>
    <hyperlink ref="D92" r:id="rId66" display="javascript:__doPostBack('ctl00$cphContent$GridView1','Select$33')"/>
    <hyperlink ref="D93" r:id="rId67" display="javascript:__doPostBack('ctl00$cphContent$GridView1','Select$34')"/>
    <hyperlink ref="D94" r:id="rId68" display="javascript:__doPostBack('ctl00$cphContent$GridView1','Select$35')"/>
    <hyperlink ref="D95" r:id="rId69" display="javascript:__doPostBack('ctl00$cphContent$GridView1','Select$36')"/>
    <hyperlink ref="D96" r:id="rId70" display="javascript:__doPostBack('ctl00$cphContent$GridView1','Select$37')"/>
    <hyperlink ref="D97" r:id="rId71" display="javascript:__doPostBack('ctl00$cphContent$GridView1','Select$38')"/>
    <hyperlink ref="D98" r:id="rId72" display="javascript:__doPostBack('ctl00$cphContent$GridView1','Select$39')"/>
    <hyperlink ref="D99" r:id="rId73" display="javascript:__doPostBack('ctl00$cphContent$GridView1','Select$0')"/>
    <hyperlink ref="D100" r:id="rId74" display="javascript:__doPostBack('ctl00$cphContent$GridView1','Select$1')"/>
    <hyperlink ref="D101" r:id="rId75" display="javascript:__doPostBack('ctl00$cphContent$GridView1','Select$2')"/>
    <hyperlink ref="D102" r:id="rId76" display="javascript:__doPostBack('ctl00$cphContent$GridView1','Select$3')"/>
    <hyperlink ref="D103" r:id="rId77" display="javascript:__doPostBack('ctl00$cphContent$GridView1','Select$4')"/>
    <hyperlink ref="D104" r:id="rId78" display="javascript:__doPostBack('ctl00$cphContent$GridView1','Select$5')"/>
    <hyperlink ref="D105" r:id="rId79" display="javascript:__doPostBack('ctl00$cphContent$GridView1','Select$6')"/>
    <hyperlink ref="D106" r:id="rId80" display="javascript:__doPostBack('ctl00$cphContent$GridView1','Select$7')"/>
    <hyperlink ref="D107" r:id="rId81" display="javascript:__doPostBack('ctl00$cphContent$GridView1','Select$8')"/>
    <hyperlink ref="D108" r:id="rId82" display="javascript:__doPostBack('ctl00$cphContent$GridView1','Select$9')"/>
    <hyperlink ref="D109" r:id="rId83" display="javascript:__doPostBack('ctl00$cphContent$GridView1','Select$10')"/>
    <hyperlink ref="D110" r:id="rId84" display="javascript:__doPostBack('ctl00$cphContent$GridView1','Select$11')"/>
    <hyperlink ref="D111" r:id="rId85" display="javascript:__doPostBack('ctl00$cphContent$GridView1','Select$12')"/>
    <hyperlink ref="D112" r:id="rId86" display="javascript:__doPostBack('ctl00$cphContent$GridView1','Select$13')"/>
    <hyperlink ref="D113" r:id="rId87" display="javascript:__doPostBack('ctl00$cphContent$GridView1','Select$14')"/>
    <hyperlink ref="D114" r:id="rId88" display="javascript:__doPostBack('ctl00$cphContent$GridView1','Select$15')"/>
    <hyperlink ref="D115" r:id="rId89" display="javascript:__doPostBack('ctl00$cphContent$GridView1','Select$16')"/>
    <hyperlink ref="D116" r:id="rId90" display="javascript:__doPostBack('ctl00$cphContent$GridView1','Select$17')"/>
    <hyperlink ref="D117" r:id="rId91" display="javascript:__doPostBack('ctl00$cphContent$GridView1','Select$18')"/>
    <hyperlink ref="D118" r:id="rId92" display="javascript:__doPostBack('ctl00$cphContent$GridView1','Select$19')"/>
    <hyperlink ref="D119" r:id="rId93" display="javascript:__doPostBack('ctl00$cphContent$GridView1','Select$20')"/>
    <hyperlink ref="D120" r:id="rId94" display="javascript:__doPostBack('ctl00$cphContent$GridView1','Select$21')"/>
    <hyperlink ref="D121" r:id="rId95" display="javascript:__doPostBack('ctl00$cphContent$GridView1','Select$22')"/>
    <hyperlink ref="D122" r:id="rId96" display="javascript:__doPostBack('ctl00$cphContent$GridView1','Select$23')"/>
    <hyperlink ref="D128" r:id="rId97" display="javascript:__doPostBack('ctl00$cphContent$GridView1','Select$0')"/>
    <hyperlink ref="D129" r:id="rId98" display="javascript:__doPostBack('ctl00$cphContent$GridView1','Select$0')"/>
    <hyperlink ref="D130" r:id="rId99" display="javascript:__doPostBack('ctl00$cphContent$GridView1','Select$1')"/>
    <hyperlink ref="D131" r:id="rId100" display="javascript:__doPostBack('ctl00$cphContent$GridView1','Select$0')"/>
    <hyperlink ref="D132" r:id="rId101" display="javascript:__doPostBack('ctl00$cphContent$GridView1','Select$0')"/>
    <hyperlink ref="D133" r:id="rId102" display="javascript:__doPostBack('ctl00$cphContent$GridView1','Select$1')"/>
    <hyperlink ref="D134" r:id="rId103" display="javascript:__doPostBack('ctl00$cphContent$GridView1','Select$2')"/>
    <hyperlink ref="D135" r:id="rId104" display="javascript:__doPostBack('ctl00$cphContent$GridView1','Select$7')"/>
    <hyperlink ref="D136" r:id="rId105" display="javascript:__doPostBack('ctl00$cphContent$GridView1','Select$8')"/>
    <hyperlink ref="D137" r:id="rId106" display="javascript:__doPostBack('ctl00$cphContent$GridView1','Select$9')"/>
    <hyperlink ref="D138" r:id="rId107" display="javascript:__doPostBack('ctl00$cphContent$GridView1','Select$10')"/>
    <hyperlink ref="D139" r:id="rId108" display="javascript:__doPostBack('ctl00$cphContent$GridView1','Select$11')"/>
    <hyperlink ref="D140" r:id="rId109" display="javascript:__doPostBack('ctl00$cphContent$GridView1','Select$12')"/>
    <hyperlink ref="D141" r:id="rId110" display="javascript:__doPostBack('ctl00$cphContent$GridView1','Select$13')"/>
    <hyperlink ref="D142" r:id="rId111" display="javascript:__doPostBack('ctl00$cphContent$GridView1','Select$14')"/>
    <hyperlink ref="D143" r:id="rId112" display="javascript:__doPostBack('ctl00$cphContent$GridView1','Select$15')"/>
    <hyperlink ref="D144" r:id="rId113" display="javascript:__doPostBack('ctl00$cphContent$GridView1','Select$16')"/>
    <hyperlink ref="D145" r:id="rId114" display="javascript:__doPostBack('ctl00$cphContent$GridView1','Select$17')"/>
    <hyperlink ref="D146" r:id="rId115" display="javascript:__doPostBack('ctl00$cphContent$GridView1','Select$18')"/>
    <hyperlink ref="D147" r:id="rId116" display="javascript:__doPostBack('ctl00$cphContent$GridView1','Select$19')"/>
    <hyperlink ref="D148" r:id="rId117" display="javascript:__doPostBack('ctl00$cphContent$GridView1','Select$20')"/>
    <hyperlink ref="D149" r:id="rId118" display="javascript:__doPostBack('ctl00$cphContent$GridView1','Select$21')"/>
    <hyperlink ref="D150" r:id="rId119" display="javascript:__doPostBack('ctl00$cphContent$GridView1','Select$18')"/>
    <hyperlink ref="D151" r:id="rId120" display="javascript:__doPostBack('ctl00$cphContent$GridView1','Select$19')"/>
    <hyperlink ref="D152" r:id="rId121" display="javascript:__doPostBack('ctl00$cphContent$GridView1','Select$20')"/>
    <hyperlink ref="D153" r:id="rId122" display="javascript:__doPostBack('ctl00$cphContent$GridView1','Select$21')"/>
    <hyperlink ref="D154" r:id="rId123" display="javascript:__doPostBack('ctl00$cphContent$GridView1','Select$22')"/>
    <hyperlink ref="D155" r:id="rId124" display="javascript:__doPostBack('ctl00$cphContent$GridView1','Select$24')"/>
    <hyperlink ref="D156" r:id="rId125" display="javascript:__doPostBack('ctl00$cphContent$GridView1','Select$25')"/>
    <hyperlink ref="D157" r:id="rId126" display="javascript:__doPostBack('ctl00$cphContent$GridView1','Select$25')"/>
    <hyperlink ref="D158" r:id="rId127" display="javascript:__doPostBack('ctl00$cphContent$GridView1','Select$26')"/>
    <hyperlink ref="D159" r:id="rId128" display="javascript:__doPostBack('ctl00$cphContent$GridView1','Select$27')"/>
    <hyperlink ref="D196" r:id="rId129" display="javascript:__doPostBack('ctl00$cphContent$GridView1','Select$0')"/>
    <hyperlink ref="D197" r:id="rId130" display="javascript:__doPostBack('ctl00$cphContent$GridView1','Select$1')"/>
    <hyperlink ref="D198" r:id="rId131" display="javascript:__doPostBack('ctl00$cphContent$GridView1','Select$2')"/>
    <hyperlink ref="D199" r:id="rId132" display="javascript:__doPostBack('ctl00$cphContent$GridView1','Select$3')"/>
    <hyperlink ref="D200" r:id="rId133" display="javascript:__doPostBack('ctl00$cphContent$GridView1','Select$4')"/>
    <hyperlink ref="D201" r:id="rId134" display="javascript:__doPostBack('ctl00$cphContent$GridView1','Select$0')"/>
    <hyperlink ref="D202" r:id="rId135" display="javascript:__doPostBack('ctl00$cphContent$GridView1','Select$1')"/>
    <hyperlink ref="D203" r:id="rId136" display="javascript:__doPostBack('ctl00$cphContent$GridView1','Select$2')"/>
    <hyperlink ref="D204" r:id="rId137" display="javascript:__doPostBack('ctl00$cphContent$GridView1','Select$3')"/>
    <hyperlink ref="D205" r:id="rId138" display="javascript:__doPostBack('ctl00$cphContent$GridView1','Select$4')"/>
    <hyperlink ref="D206" r:id="rId139" display="javascript:__doPostBack('ctl00$cphContent$GridView1','Select$5')"/>
    <hyperlink ref="D207" r:id="rId140" display="javascript:__doPostBack('ctl00$cphContent$GridView1','Select$6')"/>
    <hyperlink ref="D208" r:id="rId141" display="javascript:__doPostBack('ctl00$cphContent$GridView1','Select$7')"/>
    <hyperlink ref="D209" r:id="rId142" display="javascript:__doPostBack('ctl00$cphContent$GridView1','Select$8')"/>
    <hyperlink ref="D210" r:id="rId143" display="javascript:__doPostBack('ctl00$cphContent$GridView1','Select$9')"/>
    <hyperlink ref="D211" r:id="rId144" display="javascript:__doPostBack('ctl00$cphContent$GridView1','Select$10')"/>
    <hyperlink ref="D212" r:id="rId145" display="javascript:__doPostBack('ctl00$cphContent$GridView1','Select$11')"/>
    <hyperlink ref="D213" r:id="rId146" display="javascript:__doPostBack('ctl00$cphContent$GridView1','Select$12')"/>
    <hyperlink ref="D214" r:id="rId147" display="javascript:__doPostBack('ctl00$cphContent$GridView1','Select$13')"/>
    <hyperlink ref="D215" r:id="rId148" display="javascript:__doPostBack('ctl00$cphContent$GridView1','Select$14')"/>
    <hyperlink ref="D216" r:id="rId149" display="javascript:__doPostBack('ctl00$cphContent$GridView1','Select$15')"/>
    <hyperlink ref="D217" r:id="rId150" display="javascript:__doPostBack('ctl00$cphContent$GridView1','Select$16')"/>
    <hyperlink ref="D218" r:id="rId151" display="javascript:__doPostBack('ctl00$cphContent$GridView1','Select$17')"/>
    <hyperlink ref="D219" r:id="rId152" display="javascript:__doPostBack('ctl00$cphContent$GridView1','Select$18')"/>
    <hyperlink ref="D220" r:id="rId153" display="javascript:__doPostBack('ctl00$cphContent$GridView1','Select$19')"/>
    <hyperlink ref="D221" r:id="rId154" display="javascript:__doPostBack('ctl00$cphContent$GridView1','Select$20')"/>
    <hyperlink ref="D222" r:id="rId155" display="javascript:__doPostBack('ctl00$cphContent$GridView1','Select$21')"/>
    <hyperlink ref="D223" r:id="rId156" display="javascript:__doPostBack('ctl00$cphContent$GridView1','Select$22')"/>
    <hyperlink ref="D224" r:id="rId157" display="javascript:__doPostBack('ctl00$cphContent$GridView1','Select$23')"/>
    <hyperlink ref="D225" r:id="rId158" display="javascript:__doPostBack('ctl00$cphContent$GridView1','Select$24')"/>
    <hyperlink ref="D226" r:id="rId159" display="javascript:__doPostBack('ctl00$cphContent$GridView1','Select$25')"/>
    <hyperlink ref="D227" r:id="rId160" display="javascript:__doPostBack('ctl00$cphContent$GridView1','Select$26')"/>
    <hyperlink ref="D228" r:id="rId161" display="javascript:__doPostBack('ctl00$cphContent$GridView1','Select$27')"/>
    <hyperlink ref="D229" r:id="rId162" display="javascript:__doPostBack('ctl00$cphContent$GridView1','Select$28')"/>
    <hyperlink ref="D230" r:id="rId163" display="javascript:__doPostBack('ctl00$cphContent$GridView1','Select$29')"/>
    <hyperlink ref="D231" r:id="rId164" display="javascript:__doPostBack('ctl00$cphContent$GridView1','Select$30')"/>
    <hyperlink ref="C161" r:id="rId165" display="javascript:__doPostBack('ctl00$cphContent$GridView1','Select$29')"/>
    <hyperlink ref="C162" r:id="rId166" display="javascript:__doPostBack('ctl00$cphContent$GridView1','Select$30')"/>
  </hyperlinks>
  <printOptions horizontalCentered="1" verticalCentered="1"/>
  <pageMargins left="1" right="1" top="0.5" bottom="0.5" header="0" footer="0"/>
  <pageSetup scale="86" fitToHeight="0" orientation="portrait" r:id="rId167"/>
  <headerFooter alignWithMargins="0"/>
  <rowBreaks count="3" manualBreakCount="3">
    <brk id="62" max="16383" man="1"/>
    <brk id="124" max="16383" man="1"/>
    <brk id="18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N72"/>
  <sheetViews>
    <sheetView tabSelected="1" view="pageBreakPreview" zoomScaleNormal="100" zoomScaleSheetLayoutView="100" workbookViewId="0">
      <selection activeCell="B7" sqref="B7"/>
    </sheetView>
  </sheetViews>
  <sheetFormatPr defaultRowHeight="11.25"/>
  <cols>
    <col min="1" max="1" width="10.83203125" style="110" customWidth="1"/>
    <col min="2" max="2" width="82.6640625" style="110" customWidth="1"/>
    <col min="3" max="3" width="10.83203125" style="110" customWidth="1"/>
    <col min="4" max="14" width="9.33203125" style="110" customWidth="1"/>
    <col min="15" max="16" width="9.33203125" style="110"/>
    <col min="17" max="17" width="3.1640625" style="110" customWidth="1"/>
    <col min="18" max="16384" width="9.33203125" style="110"/>
  </cols>
  <sheetData>
    <row r="1" spans="1:11">
      <c r="A1" s="137">
        <v>98</v>
      </c>
      <c r="B1" s="180" t="s">
        <v>555</v>
      </c>
      <c r="C1" s="179"/>
      <c r="D1" s="179"/>
      <c r="G1" s="178"/>
      <c r="J1" s="178"/>
      <c r="K1" s="178"/>
    </row>
    <row r="2" spans="1:11">
      <c r="A2" s="1724"/>
      <c r="B2" s="1725"/>
      <c r="C2" s="1726"/>
    </row>
    <row r="3" spans="1:11">
      <c r="A3" s="745"/>
      <c r="B3" s="746"/>
      <c r="C3" s="3949"/>
    </row>
    <row r="4" spans="1:11">
      <c r="A4" s="745"/>
      <c r="B4" s="746"/>
      <c r="C4" s="3949"/>
    </row>
    <row r="5" spans="1:11">
      <c r="A5" s="745"/>
      <c r="B5" s="746"/>
      <c r="C5" s="3949"/>
    </row>
    <row r="6" spans="1:11">
      <c r="A6" s="745"/>
      <c r="B6" s="746"/>
      <c r="C6" s="3949"/>
    </row>
    <row r="7" spans="1:11">
      <c r="A7" s="745"/>
      <c r="B7" s="746"/>
      <c r="C7" s="3949"/>
    </row>
    <row r="8" spans="1:11">
      <c r="A8" s="745"/>
      <c r="B8" s="746"/>
      <c r="C8" s="3949"/>
    </row>
    <row r="9" spans="1:11">
      <c r="A9" s="745"/>
      <c r="B9" s="746"/>
      <c r="C9" s="3949"/>
    </row>
    <row r="10" spans="1:11">
      <c r="A10" s="745"/>
      <c r="B10" s="746"/>
      <c r="C10" s="3949"/>
    </row>
    <row r="11" spans="1:11">
      <c r="A11" s="745"/>
      <c r="B11" s="746"/>
      <c r="C11" s="3949"/>
    </row>
    <row r="12" spans="1:11" ht="20.25">
      <c r="A12" s="745"/>
      <c r="B12" s="3950" t="s">
        <v>551</v>
      </c>
      <c r="C12" s="3949"/>
    </row>
    <row r="13" spans="1:11">
      <c r="A13" s="745"/>
      <c r="B13" s="3951"/>
      <c r="C13" s="3949"/>
    </row>
    <row r="14" spans="1:11" ht="18">
      <c r="A14" s="4141" t="s">
        <v>550</v>
      </c>
      <c r="B14" s="4142"/>
      <c r="C14" s="4143"/>
    </row>
    <row r="15" spans="1:11">
      <c r="A15" s="745" t="s">
        <v>2</v>
      </c>
      <c r="B15" s="746"/>
      <c r="C15" s="3949"/>
    </row>
    <row r="16" spans="1:11">
      <c r="A16" s="745" t="s">
        <v>2</v>
      </c>
      <c r="B16" s="746"/>
      <c r="C16" s="3949"/>
    </row>
    <row r="17" spans="1:3">
      <c r="A17" s="745" t="s">
        <v>2</v>
      </c>
      <c r="B17" s="746"/>
      <c r="C17" s="3949"/>
    </row>
    <row r="18" spans="1:3">
      <c r="A18" s="745" t="s">
        <v>2</v>
      </c>
      <c r="B18" s="746"/>
      <c r="C18" s="3949"/>
    </row>
    <row r="19" spans="1:3">
      <c r="A19" s="745" t="s">
        <v>2</v>
      </c>
      <c r="B19" s="746"/>
      <c r="C19" s="3949"/>
    </row>
    <row r="20" spans="1:3">
      <c r="A20" s="745" t="s">
        <v>2</v>
      </c>
      <c r="B20" s="746"/>
      <c r="C20" s="3949"/>
    </row>
    <row r="21" spans="1:3">
      <c r="A21" s="745" t="s">
        <v>2</v>
      </c>
      <c r="B21" s="746"/>
      <c r="C21" s="3949"/>
    </row>
    <row r="22" spans="1:3">
      <c r="A22" s="745" t="s">
        <v>2</v>
      </c>
      <c r="B22" s="746"/>
      <c r="C22" s="3949"/>
    </row>
    <row r="23" spans="1:3">
      <c r="A23" s="745" t="s">
        <v>2</v>
      </c>
      <c r="B23" s="746"/>
      <c r="C23" s="3949"/>
    </row>
    <row r="24" spans="1:3">
      <c r="A24" s="745" t="s">
        <v>2</v>
      </c>
      <c r="B24" s="746"/>
      <c r="C24" s="3949"/>
    </row>
    <row r="25" spans="1:3" ht="18">
      <c r="A25" s="745"/>
      <c r="B25" s="3952" t="s">
        <v>3</v>
      </c>
      <c r="C25" s="3949"/>
    </row>
    <row r="26" spans="1:3">
      <c r="A26" s="745"/>
      <c r="B26" s="3951" t="s">
        <v>2</v>
      </c>
      <c r="C26" s="3949"/>
    </row>
    <row r="27" spans="1:3" ht="18">
      <c r="A27" s="745"/>
      <c r="B27" s="3952" t="s">
        <v>4</v>
      </c>
      <c r="C27" s="3949"/>
    </row>
    <row r="28" spans="1:3">
      <c r="A28" s="745"/>
      <c r="B28" s="3951" t="s">
        <v>2</v>
      </c>
      <c r="C28" s="3949"/>
    </row>
    <row r="29" spans="1:3" ht="18">
      <c r="A29" s="745"/>
      <c r="B29" s="3952" t="s">
        <v>5</v>
      </c>
      <c r="C29" s="3949"/>
    </row>
    <row r="30" spans="1:3">
      <c r="A30" s="745"/>
      <c r="B30" s="3951" t="s">
        <v>2</v>
      </c>
      <c r="C30" s="3949"/>
    </row>
    <row r="31" spans="1:3" ht="18">
      <c r="A31" s="745"/>
      <c r="B31" s="3952" t="s">
        <v>553</v>
      </c>
      <c r="C31" s="3949"/>
    </row>
    <row r="32" spans="1:3">
      <c r="A32" s="745" t="s">
        <v>2</v>
      </c>
      <c r="B32" s="746"/>
      <c r="C32" s="3949"/>
    </row>
    <row r="33" spans="1:3">
      <c r="A33" s="745" t="s">
        <v>2</v>
      </c>
      <c r="B33" s="746"/>
      <c r="C33" s="3949"/>
    </row>
    <row r="34" spans="1:3">
      <c r="A34" s="745" t="s">
        <v>2</v>
      </c>
      <c r="B34" s="746"/>
      <c r="C34" s="3949"/>
    </row>
    <row r="35" spans="1:3">
      <c r="A35" s="745" t="s">
        <v>2</v>
      </c>
      <c r="B35" s="746"/>
      <c r="C35" s="3949"/>
    </row>
    <row r="36" spans="1:3">
      <c r="A36" s="745"/>
      <c r="B36" s="746"/>
      <c r="C36" s="3949"/>
    </row>
    <row r="37" spans="1:3">
      <c r="A37" s="745"/>
      <c r="B37" s="746"/>
      <c r="C37" s="3949"/>
    </row>
    <row r="38" spans="1:3">
      <c r="A38" s="745"/>
      <c r="B38" s="746"/>
      <c r="C38" s="3949"/>
    </row>
    <row r="39" spans="1:3">
      <c r="A39" s="745"/>
      <c r="B39" s="746"/>
      <c r="C39" s="3949"/>
    </row>
    <row r="40" spans="1:3">
      <c r="A40" s="745"/>
      <c r="B40" s="746"/>
      <c r="C40" s="3949"/>
    </row>
    <row r="41" spans="1:3">
      <c r="A41" s="745"/>
      <c r="B41" s="746"/>
      <c r="C41" s="3949"/>
    </row>
    <row r="42" spans="1:3">
      <c r="A42" s="745"/>
      <c r="B42" s="746"/>
      <c r="C42" s="3949"/>
    </row>
    <row r="43" spans="1:3">
      <c r="A43" s="745"/>
      <c r="B43" s="746"/>
      <c r="C43" s="3949"/>
    </row>
    <row r="44" spans="1:3">
      <c r="A44" s="745"/>
      <c r="B44" s="746"/>
      <c r="C44" s="3949"/>
    </row>
    <row r="45" spans="1:3">
      <c r="A45" s="745"/>
      <c r="B45" s="746"/>
      <c r="C45" s="3949"/>
    </row>
    <row r="46" spans="1:3">
      <c r="A46" s="745"/>
      <c r="B46" s="746"/>
      <c r="C46" s="3949"/>
    </row>
    <row r="47" spans="1:3">
      <c r="A47" s="745"/>
      <c r="B47" s="746"/>
      <c r="C47" s="3949"/>
    </row>
    <row r="48" spans="1:3">
      <c r="A48" s="745"/>
      <c r="B48" s="746"/>
      <c r="C48" s="3949"/>
    </row>
    <row r="49" spans="1:3">
      <c r="A49" s="745"/>
      <c r="B49" s="746"/>
      <c r="C49" s="3949"/>
    </row>
    <row r="50" spans="1:3">
      <c r="A50" s="745"/>
      <c r="B50" s="746"/>
      <c r="C50" s="3949"/>
    </row>
    <row r="51" spans="1:3">
      <c r="A51" s="745"/>
      <c r="B51" s="746"/>
      <c r="C51" s="3949"/>
    </row>
    <row r="52" spans="1:3">
      <c r="A52" s="745"/>
      <c r="B52" s="746"/>
      <c r="C52" s="3949"/>
    </row>
    <row r="53" spans="1:3">
      <c r="A53" s="745"/>
      <c r="B53" s="746"/>
      <c r="C53" s="3949"/>
    </row>
    <row r="54" spans="1:3">
      <c r="A54" s="745"/>
      <c r="B54" s="746"/>
      <c r="C54" s="3949"/>
    </row>
    <row r="55" spans="1:3">
      <c r="A55" s="745"/>
      <c r="B55" s="746"/>
      <c r="C55" s="3949"/>
    </row>
    <row r="56" spans="1:3">
      <c r="A56" s="745"/>
      <c r="B56" s="746"/>
      <c r="C56" s="3949"/>
    </row>
    <row r="57" spans="1:3">
      <c r="A57" s="745"/>
      <c r="B57" s="746"/>
      <c r="C57" s="3949"/>
    </row>
    <row r="58" spans="1:3">
      <c r="A58" s="745"/>
      <c r="B58" s="746"/>
      <c r="C58" s="3949"/>
    </row>
    <row r="59" spans="1:3">
      <c r="A59" s="745"/>
      <c r="B59" s="746"/>
      <c r="C59" s="3949"/>
    </row>
    <row r="60" spans="1:3">
      <c r="A60" s="745"/>
      <c r="B60" s="746"/>
      <c r="C60" s="3949"/>
    </row>
    <row r="61" spans="1:3">
      <c r="A61" s="745"/>
      <c r="B61" s="746"/>
      <c r="C61" s="3949"/>
    </row>
    <row r="62" spans="1:3">
      <c r="A62" s="745"/>
      <c r="B62" s="746"/>
      <c r="C62" s="3949"/>
    </row>
    <row r="63" spans="1:3">
      <c r="A63" s="745"/>
      <c r="B63" s="746"/>
      <c r="C63" s="3949"/>
    </row>
    <row r="64" spans="1:3">
      <c r="A64" s="745"/>
      <c r="B64" s="746"/>
      <c r="C64" s="3949"/>
    </row>
    <row r="65" spans="1:11">
      <c r="A65" s="3953"/>
      <c r="B65" s="1296"/>
      <c r="C65" s="3954"/>
    </row>
    <row r="66" spans="1:11">
      <c r="C66" s="3955" t="s">
        <v>2788</v>
      </c>
    </row>
    <row r="72" spans="1:11">
      <c r="G72" s="110">
        <v>38</v>
      </c>
      <c r="J72" s="178">
        <v>117</v>
      </c>
      <c r="K72" s="178">
        <v>118</v>
      </c>
    </row>
  </sheetData>
  <mergeCells count="1">
    <mergeCell ref="A14:C14"/>
  </mergeCells>
  <printOptions horizontalCentered="1"/>
  <pageMargins left="1" right="1" top="0.5" bottom="0.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view="pageBreakPreview" zoomScale="90" zoomScaleNormal="75" zoomScaleSheetLayoutView="90" workbookViewId="0">
      <pane xSplit="2" ySplit="9" topLeftCell="C10" activePane="bottomRight" state="frozen"/>
      <selection pane="topRight"/>
      <selection pane="bottomLeft"/>
      <selection pane="bottomRight" activeCell="C10" sqref="C10"/>
    </sheetView>
  </sheetViews>
  <sheetFormatPr defaultColWidth="0" defaultRowHeight="11.25" customHeight="1" zeroHeight="1"/>
  <cols>
    <col min="1" max="1" width="4.5" style="863" customWidth="1"/>
    <col min="2" max="2" width="6.83203125" style="863" customWidth="1"/>
    <col min="3" max="3" width="6.33203125" style="863" customWidth="1"/>
    <col min="4" max="4" width="45.5" style="863" customWidth="1"/>
    <col min="5" max="7" width="17.83203125" style="863" customWidth="1"/>
    <col min="8" max="8" width="4.5" style="863" customWidth="1"/>
    <col min="9" max="9" width="4.6640625" style="863" customWidth="1"/>
    <col min="10" max="10" width="6.83203125" style="863" customWidth="1"/>
    <col min="11" max="12" width="24.83203125" style="863" customWidth="1"/>
    <col min="13" max="14" width="25.83203125" style="863" customWidth="1"/>
    <col min="15" max="15" width="4.5" style="863" customWidth="1"/>
    <col min="16" max="16" width="11" style="826" bestFit="1" customWidth="1"/>
    <col min="17" max="18" width="9.33203125" style="863" customWidth="1"/>
    <col min="19" max="16384" width="0" style="863" hidden="1"/>
  </cols>
  <sheetData>
    <row r="1" spans="1:18" ht="15" customHeight="1">
      <c r="A1" s="821" t="s">
        <v>554</v>
      </c>
      <c r="B1" s="819"/>
      <c r="C1" s="819"/>
      <c r="D1" s="820"/>
      <c r="E1" s="820"/>
      <c r="F1" s="821"/>
      <c r="G1" s="822"/>
      <c r="H1" s="2201">
        <v>99</v>
      </c>
      <c r="I1" s="821">
        <v>100</v>
      </c>
      <c r="J1" s="820"/>
      <c r="K1" s="820"/>
      <c r="L1" s="820"/>
      <c r="M1" s="820"/>
      <c r="N1" s="820"/>
      <c r="O1" s="2201" t="str">
        <f>A1</f>
        <v>Road Initials:  BNSF               Year 2015</v>
      </c>
    </row>
    <row r="2" spans="1:18" ht="15" customHeight="1">
      <c r="A2" s="827" t="s">
        <v>3634</v>
      </c>
      <c r="B2" s="2767"/>
      <c r="C2" s="2767"/>
      <c r="D2" s="2767"/>
      <c r="E2" s="2767"/>
      <c r="F2" s="2767"/>
      <c r="G2" s="2767"/>
      <c r="H2" s="3593"/>
      <c r="I2" s="2202" t="s">
        <v>3635</v>
      </c>
      <c r="J2" s="829"/>
      <c r="K2" s="829"/>
      <c r="L2" s="829"/>
      <c r="M2" s="829"/>
      <c r="N2" s="829"/>
      <c r="O2" s="830"/>
    </row>
    <row r="3" spans="1:18" s="2209" customFormat="1" ht="15" customHeight="1">
      <c r="A3" s="2203" t="s">
        <v>705</v>
      </c>
      <c r="B3" s="2204"/>
      <c r="C3" s="2204"/>
      <c r="D3" s="2204"/>
      <c r="E3" s="2204"/>
      <c r="F3" s="2204"/>
      <c r="G3" s="2204"/>
      <c r="H3" s="2205"/>
      <c r="I3" s="2206" t="s">
        <v>705</v>
      </c>
      <c r="J3" s="2204"/>
      <c r="K3" s="2204"/>
      <c r="L3" s="2204"/>
      <c r="M3" s="2204"/>
      <c r="N3" s="2204"/>
      <c r="O3" s="2207"/>
      <c r="P3" s="2208"/>
    </row>
    <row r="4" spans="1:18" ht="15" customHeight="1">
      <c r="A4" s="2203"/>
      <c r="B4" s="831"/>
      <c r="C4" s="831"/>
      <c r="D4" s="831"/>
      <c r="E4" s="831"/>
      <c r="F4" s="831"/>
      <c r="G4" s="831"/>
      <c r="H4" s="2768"/>
      <c r="I4" s="2206"/>
      <c r="J4" s="2210"/>
      <c r="K4" s="2210"/>
      <c r="L4" s="2210"/>
      <c r="M4" s="2210"/>
      <c r="N4" s="2210"/>
      <c r="O4" s="3594"/>
    </row>
    <row r="5" spans="1:18" ht="15" customHeight="1">
      <c r="A5" s="833"/>
      <c r="B5" s="833"/>
      <c r="C5" s="834"/>
      <c r="D5" s="835"/>
      <c r="E5" s="836"/>
      <c r="F5" s="836" t="s">
        <v>1548</v>
      </c>
      <c r="G5" s="836" t="s">
        <v>1548</v>
      </c>
      <c r="H5" s="837"/>
      <c r="I5" s="838"/>
      <c r="J5" s="842"/>
      <c r="K5" s="839"/>
      <c r="L5" s="839"/>
      <c r="M5" s="839"/>
      <c r="N5" s="839"/>
      <c r="O5" s="839"/>
      <c r="P5" s="840"/>
      <c r="Q5" s="841"/>
      <c r="R5" s="841"/>
    </row>
    <row r="6" spans="1:18" ht="15" customHeight="1">
      <c r="A6" s="842"/>
      <c r="B6" s="842"/>
      <c r="C6" s="843"/>
      <c r="D6" s="839"/>
      <c r="E6" s="844" t="s">
        <v>1475</v>
      </c>
      <c r="F6" s="844" t="s">
        <v>1549</v>
      </c>
      <c r="G6" s="844" t="s">
        <v>1550</v>
      </c>
      <c r="H6" s="845"/>
      <c r="I6" s="846"/>
      <c r="J6" s="842"/>
      <c r="K6" s="839"/>
      <c r="L6" s="839"/>
      <c r="M6" s="839"/>
      <c r="N6" s="839"/>
      <c r="O6" s="839"/>
      <c r="P6" s="840"/>
      <c r="Q6" s="841"/>
      <c r="R6" s="841"/>
    </row>
    <row r="7" spans="1:18" ht="15" customHeight="1">
      <c r="A7" s="844" t="s">
        <v>636</v>
      </c>
      <c r="B7" s="844" t="s">
        <v>778</v>
      </c>
      <c r="C7" s="843"/>
      <c r="D7" s="839"/>
      <c r="E7" s="844" t="s">
        <v>1551</v>
      </c>
      <c r="F7" s="844" t="s">
        <v>1552</v>
      </c>
      <c r="G7" s="844" t="s">
        <v>1553</v>
      </c>
      <c r="H7" s="845" t="s">
        <v>636</v>
      </c>
      <c r="I7" s="846" t="s">
        <v>636</v>
      </c>
      <c r="J7" s="844" t="s">
        <v>778</v>
      </c>
      <c r="K7" s="847" t="s">
        <v>1554</v>
      </c>
      <c r="L7" s="847" t="s">
        <v>1555</v>
      </c>
      <c r="M7" s="847" t="s">
        <v>1556</v>
      </c>
      <c r="N7" s="847" t="s">
        <v>1475</v>
      </c>
      <c r="O7" s="844" t="s">
        <v>636</v>
      </c>
      <c r="P7" s="848"/>
      <c r="Q7" s="841"/>
      <c r="R7" s="841"/>
    </row>
    <row r="8" spans="1:18" ht="15" customHeight="1">
      <c r="A8" s="844" t="s">
        <v>639</v>
      </c>
      <c r="B8" s="844" t="s">
        <v>639</v>
      </c>
      <c r="C8" s="2774"/>
      <c r="D8" s="847" t="s">
        <v>779</v>
      </c>
      <c r="E8" s="844" t="s">
        <v>783</v>
      </c>
      <c r="F8" s="844" t="s">
        <v>1557</v>
      </c>
      <c r="G8" s="844" t="s">
        <v>1558</v>
      </c>
      <c r="H8" s="845" t="s">
        <v>639</v>
      </c>
      <c r="I8" s="846" t="s">
        <v>639</v>
      </c>
      <c r="J8" s="844" t="s">
        <v>639</v>
      </c>
      <c r="K8" s="847" t="s">
        <v>1559</v>
      </c>
      <c r="L8" s="847" t="s">
        <v>1559</v>
      </c>
      <c r="M8" s="847" t="s">
        <v>1559</v>
      </c>
      <c r="N8" s="847" t="s">
        <v>1560</v>
      </c>
      <c r="O8" s="844" t="s">
        <v>639</v>
      </c>
      <c r="P8" s="848"/>
      <c r="Q8" s="841"/>
      <c r="R8" s="841"/>
    </row>
    <row r="9" spans="1:18" ht="15" customHeight="1" thickBot="1">
      <c r="A9" s="849"/>
      <c r="B9" s="842"/>
      <c r="C9" s="850"/>
      <c r="D9" s="853" t="s">
        <v>648</v>
      </c>
      <c r="E9" s="844" t="s">
        <v>649</v>
      </c>
      <c r="F9" s="844" t="s">
        <v>650</v>
      </c>
      <c r="G9" s="844" t="s">
        <v>651</v>
      </c>
      <c r="H9" s="851"/>
      <c r="I9" s="852"/>
      <c r="J9" s="849"/>
      <c r="K9" s="847" t="s">
        <v>652</v>
      </c>
      <c r="L9" s="847" t="s">
        <v>653</v>
      </c>
      <c r="M9" s="847" t="s">
        <v>1083</v>
      </c>
      <c r="N9" s="847" t="s">
        <v>1084</v>
      </c>
      <c r="O9" s="853"/>
      <c r="P9" s="848"/>
      <c r="Q9" s="841"/>
      <c r="R9" s="841"/>
    </row>
    <row r="10" spans="1:18" ht="15" customHeight="1">
      <c r="A10" s="854">
        <v>1</v>
      </c>
      <c r="B10" s="2775">
        <v>2</v>
      </c>
      <c r="C10" s="855" t="s">
        <v>1561</v>
      </c>
      <c r="D10" s="856" t="s">
        <v>1562</v>
      </c>
      <c r="E10" s="857">
        <v>118</v>
      </c>
      <c r="F10" s="858"/>
      <c r="G10" s="859"/>
      <c r="H10" s="860">
        <v>1</v>
      </c>
      <c r="I10" s="861">
        <v>1</v>
      </c>
      <c r="J10" s="850">
        <v>2</v>
      </c>
      <c r="K10" s="857">
        <v>5</v>
      </c>
      <c r="L10" s="862">
        <v>0</v>
      </c>
      <c r="M10" s="3595">
        <f t="shared" ref="M10:M38" si="0">K10-L10</f>
        <v>5</v>
      </c>
      <c r="N10" s="2211">
        <f t="shared" ref="N10:N37" si="1">E10+M10</f>
        <v>123</v>
      </c>
      <c r="O10" s="853">
        <v>1</v>
      </c>
      <c r="P10" s="863"/>
      <c r="R10" s="841"/>
    </row>
    <row r="11" spans="1:18" ht="15" customHeight="1">
      <c r="A11" s="854">
        <v>2</v>
      </c>
      <c r="B11" s="2775">
        <v>3</v>
      </c>
      <c r="C11" s="855">
        <v>-3</v>
      </c>
      <c r="D11" s="856" t="s">
        <v>1563</v>
      </c>
      <c r="E11" s="864">
        <v>0</v>
      </c>
      <c r="F11" s="865"/>
      <c r="G11" s="866"/>
      <c r="H11" s="860">
        <v>2</v>
      </c>
      <c r="I11" s="861">
        <v>2</v>
      </c>
      <c r="J11" s="850">
        <v>3</v>
      </c>
      <c r="K11" s="864">
        <v>0</v>
      </c>
      <c r="L11" s="867">
        <v>0</v>
      </c>
      <c r="M11" s="2220">
        <f t="shared" si="0"/>
        <v>0</v>
      </c>
      <c r="N11" s="2212">
        <f t="shared" si="1"/>
        <v>0</v>
      </c>
      <c r="O11" s="853">
        <v>2</v>
      </c>
      <c r="P11" s="863"/>
      <c r="R11" s="841"/>
    </row>
    <row r="12" spans="1:18" ht="15" customHeight="1">
      <c r="A12" s="854">
        <v>3</v>
      </c>
      <c r="B12" s="2775">
        <v>4</v>
      </c>
      <c r="C12" s="855">
        <v>-4</v>
      </c>
      <c r="D12" s="856" t="s">
        <v>1564</v>
      </c>
      <c r="E12" s="864">
        <v>0</v>
      </c>
      <c r="F12" s="865"/>
      <c r="G12" s="866"/>
      <c r="H12" s="860">
        <v>3</v>
      </c>
      <c r="I12" s="861">
        <v>3</v>
      </c>
      <c r="J12" s="850">
        <v>4</v>
      </c>
      <c r="K12" s="864">
        <v>0</v>
      </c>
      <c r="L12" s="867">
        <v>0</v>
      </c>
      <c r="M12" s="2220">
        <f t="shared" si="0"/>
        <v>0</v>
      </c>
      <c r="N12" s="2212">
        <f t="shared" si="1"/>
        <v>0</v>
      </c>
      <c r="O12" s="853">
        <v>3</v>
      </c>
      <c r="P12" s="863"/>
      <c r="R12" s="841"/>
    </row>
    <row r="13" spans="1:18" ht="15" customHeight="1">
      <c r="A13" s="854">
        <v>4</v>
      </c>
      <c r="B13" s="2775">
        <v>5</v>
      </c>
      <c r="C13" s="855">
        <v>-5</v>
      </c>
      <c r="D13" s="856" t="s">
        <v>1565</v>
      </c>
      <c r="E13" s="864">
        <v>0</v>
      </c>
      <c r="F13" s="865"/>
      <c r="G13" s="866"/>
      <c r="H13" s="860">
        <v>4</v>
      </c>
      <c r="I13" s="861">
        <v>4</v>
      </c>
      <c r="J13" s="850">
        <v>5</v>
      </c>
      <c r="K13" s="864">
        <v>0</v>
      </c>
      <c r="L13" s="867">
        <v>0</v>
      </c>
      <c r="M13" s="2220">
        <f t="shared" si="0"/>
        <v>0</v>
      </c>
      <c r="N13" s="2212">
        <f t="shared" si="1"/>
        <v>0</v>
      </c>
      <c r="O13" s="853">
        <v>4</v>
      </c>
      <c r="P13" s="863"/>
      <c r="R13" s="841"/>
    </row>
    <row r="14" spans="1:18" ht="15" customHeight="1">
      <c r="A14" s="854">
        <v>5</v>
      </c>
      <c r="B14" s="2775">
        <v>6</v>
      </c>
      <c r="C14" s="855">
        <v>-6</v>
      </c>
      <c r="D14" s="856" t="s">
        <v>1566</v>
      </c>
      <c r="E14" s="864">
        <v>0</v>
      </c>
      <c r="F14" s="865"/>
      <c r="G14" s="866"/>
      <c r="H14" s="860">
        <v>5</v>
      </c>
      <c r="I14" s="861">
        <v>5</v>
      </c>
      <c r="J14" s="850">
        <v>6</v>
      </c>
      <c r="K14" s="864">
        <v>0</v>
      </c>
      <c r="L14" s="867">
        <v>0</v>
      </c>
      <c r="M14" s="2220">
        <f t="shared" si="0"/>
        <v>0</v>
      </c>
      <c r="N14" s="2212">
        <f>E14+M14</f>
        <v>0</v>
      </c>
      <c r="O14" s="853">
        <v>5</v>
      </c>
      <c r="P14" s="863"/>
      <c r="R14" s="841"/>
    </row>
    <row r="15" spans="1:18" ht="15" customHeight="1">
      <c r="A15" s="854">
        <v>6</v>
      </c>
      <c r="B15" s="2775">
        <v>7</v>
      </c>
      <c r="C15" s="855">
        <v>-7</v>
      </c>
      <c r="D15" s="856" t="s">
        <v>1567</v>
      </c>
      <c r="E15" s="864">
        <v>0</v>
      </c>
      <c r="F15" s="865"/>
      <c r="G15" s="866"/>
      <c r="H15" s="860">
        <v>6</v>
      </c>
      <c r="I15" s="861">
        <v>6</v>
      </c>
      <c r="J15" s="850">
        <v>7</v>
      </c>
      <c r="K15" s="864">
        <v>0</v>
      </c>
      <c r="L15" s="867">
        <v>0</v>
      </c>
      <c r="M15" s="2220">
        <f t="shared" si="0"/>
        <v>0</v>
      </c>
      <c r="N15" s="2212">
        <f t="shared" si="1"/>
        <v>0</v>
      </c>
      <c r="O15" s="853">
        <v>6</v>
      </c>
      <c r="P15" s="863"/>
      <c r="R15" s="841"/>
    </row>
    <row r="16" spans="1:18" ht="15" customHeight="1">
      <c r="A16" s="854">
        <v>7</v>
      </c>
      <c r="B16" s="2775">
        <v>8</v>
      </c>
      <c r="C16" s="855">
        <v>-8</v>
      </c>
      <c r="D16" s="856" t="s">
        <v>1568</v>
      </c>
      <c r="E16" s="864">
        <v>0</v>
      </c>
      <c r="F16" s="865"/>
      <c r="G16" s="866"/>
      <c r="H16" s="860">
        <v>7</v>
      </c>
      <c r="I16" s="861">
        <v>7</v>
      </c>
      <c r="J16" s="850">
        <v>8</v>
      </c>
      <c r="K16" s="864">
        <v>0</v>
      </c>
      <c r="L16" s="867">
        <v>0</v>
      </c>
      <c r="M16" s="2220">
        <f t="shared" si="0"/>
        <v>0</v>
      </c>
      <c r="N16" s="2212">
        <f t="shared" si="1"/>
        <v>0</v>
      </c>
      <c r="O16" s="853">
        <v>7</v>
      </c>
      <c r="P16" s="863"/>
      <c r="R16" s="841"/>
    </row>
    <row r="17" spans="1:18" ht="15" customHeight="1">
      <c r="A17" s="854">
        <v>8</v>
      </c>
      <c r="B17" s="2775">
        <v>9</v>
      </c>
      <c r="C17" s="855">
        <v>-9</v>
      </c>
      <c r="D17" s="856" t="s">
        <v>1569</v>
      </c>
      <c r="E17" s="864">
        <v>25577</v>
      </c>
      <c r="F17" s="865"/>
      <c r="G17" s="866"/>
      <c r="H17" s="860">
        <v>8</v>
      </c>
      <c r="I17" s="861">
        <v>8</v>
      </c>
      <c r="J17" s="850">
        <v>9</v>
      </c>
      <c r="K17" s="864">
        <v>16456</v>
      </c>
      <c r="L17" s="867">
        <v>0</v>
      </c>
      <c r="M17" s="2220">
        <f t="shared" si="0"/>
        <v>16456</v>
      </c>
      <c r="N17" s="2212">
        <f t="shared" si="1"/>
        <v>42033</v>
      </c>
      <c r="O17" s="853">
        <v>8</v>
      </c>
      <c r="P17" s="863"/>
      <c r="R17" s="841"/>
    </row>
    <row r="18" spans="1:18" ht="15" customHeight="1">
      <c r="A18" s="854">
        <v>9</v>
      </c>
      <c r="B18" s="2775">
        <v>11</v>
      </c>
      <c r="C18" s="855">
        <v>-11</v>
      </c>
      <c r="D18" s="856" t="s">
        <v>1570</v>
      </c>
      <c r="E18" s="864">
        <v>0</v>
      </c>
      <c r="F18" s="865"/>
      <c r="G18" s="866"/>
      <c r="H18" s="860">
        <v>9</v>
      </c>
      <c r="I18" s="861">
        <v>9</v>
      </c>
      <c r="J18" s="850">
        <v>11</v>
      </c>
      <c r="K18" s="864">
        <v>0</v>
      </c>
      <c r="L18" s="867">
        <v>0</v>
      </c>
      <c r="M18" s="2220">
        <f t="shared" si="0"/>
        <v>0</v>
      </c>
      <c r="N18" s="2212">
        <f t="shared" si="1"/>
        <v>0</v>
      </c>
      <c r="O18" s="853">
        <v>9</v>
      </c>
      <c r="P18" s="863"/>
      <c r="R18" s="841"/>
    </row>
    <row r="19" spans="1:18" ht="15" customHeight="1">
      <c r="A19" s="854">
        <v>10</v>
      </c>
      <c r="B19" s="2775">
        <v>13</v>
      </c>
      <c r="C19" s="855">
        <v>-13</v>
      </c>
      <c r="D19" s="856" t="s">
        <v>1571</v>
      </c>
      <c r="E19" s="864">
        <v>0</v>
      </c>
      <c r="F19" s="865"/>
      <c r="G19" s="866"/>
      <c r="H19" s="860">
        <v>10</v>
      </c>
      <c r="I19" s="861">
        <v>10</v>
      </c>
      <c r="J19" s="850">
        <v>13</v>
      </c>
      <c r="K19" s="864">
        <v>0</v>
      </c>
      <c r="L19" s="867">
        <v>0</v>
      </c>
      <c r="M19" s="2220">
        <f t="shared" si="0"/>
        <v>0</v>
      </c>
      <c r="N19" s="2212">
        <f t="shared" si="1"/>
        <v>0</v>
      </c>
      <c r="O19" s="853">
        <v>10</v>
      </c>
      <c r="P19" s="863"/>
      <c r="R19" s="841"/>
    </row>
    <row r="20" spans="1:18" ht="15" customHeight="1">
      <c r="A20" s="854">
        <v>11</v>
      </c>
      <c r="B20" s="2775">
        <v>16</v>
      </c>
      <c r="C20" s="855">
        <v>-16</v>
      </c>
      <c r="D20" s="856" t="s">
        <v>1572</v>
      </c>
      <c r="E20" s="864">
        <v>0</v>
      </c>
      <c r="F20" s="865"/>
      <c r="G20" s="866"/>
      <c r="H20" s="860">
        <v>11</v>
      </c>
      <c r="I20" s="861">
        <v>11</v>
      </c>
      <c r="J20" s="850">
        <v>16</v>
      </c>
      <c r="K20" s="864">
        <v>2811</v>
      </c>
      <c r="L20" s="867">
        <v>0</v>
      </c>
      <c r="M20" s="2220">
        <f t="shared" si="0"/>
        <v>2811</v>
      </c>
      <c r="N20" s="2212">
        <f t="shared" si="1"/>
        <v>2811</v>
      </c>
      <c r="O20" s="853">
        <v>11</v>
      </c>
      <c r="P20" s="863"/>
      <c r="R20" s="841"/>
    </row>
    <row r="21" spans="1:18" ht="15" customHeight="1">
      <c r="A21" s="854">
        <v>12</v>
      </c>
      <c r="B21" s="2775">
        <v>17</v>
      </c>
      <c r="C21" s="855">
        <v>-17</v>
      </c>
      <c r="D21" s="856" t="s">
        <v>1573</v>
      </c>
      <c r="E21" s="864">
        <v>0</v>
      </c>
      <c r="F21" s="865"/>
      <c r="G21" s="866"/>
      <c r="H21" s="860">
        <v>12</v>
      </c>
      <c r="I21" s="861">
        <v>12</v>
      </c>
      <c r="J21" s="850">
        <v>17</v>
      </c>
      <c r="K21" s="864">
        <v>0</v>
      </c>
      <c r="L21" s="867">
        <v>0</v>
      </c>
      <c r="M21" s="2220">
        <f t="shared" si="0"/>
        <v>0</v>
      </c>
      <c r="N21" s="2212">
        <f t="shared" si="1"/>
        <v>0</v>
      </c>
      <c r="O21" s="853">
        <v>12</v>
      </c>
      <c r="P21" s="863"/>
      <c r="R21" s="841"/>
    </row>
    <row r="22" spans="1:18" ht="15" customHeight="1">
      <c r="A22" s="854">
        <v>13</v>
      </c>
      <c r="B22" s="2775">
        <v>18</v>
      </c>
      <c r="C22" s="855">
        <v>-18</v>
      </c>
      <c r="D22" s="856" t="s">
        <v>1574</v>
      </c>
      <c r="E22" s="864">
        <v>0</v>
      </c>
      <c r="F22" s="865"/>
      <c r="G22" s="866"/>
      <c r="H22" s="860">
        <v>13</v>
      </c>
      <c r="I22" s="861">
        <v>13</v>
      </c>
      <c r="J22" s="850">
        <v>18</v>
      </c>
      <c r="K22" s="869">
        <v>0</v>
      </c>
      <c r="L22" s="867">
        <v>0</v>
      </c>
      <c r="M22" s="2220">
        <f t="shared" si="0"/>
        <v>0</v>
      </c>
      <c r="N22" s="2213">
        <f t="shared" si="1"/>
        <v>0</v>
      </c>
      <c r="O22" s="853">
        <v>13</v>
      </c>
      <c r="P22" s="863"/>
      <c r="R22" s="841"/>
    </row>
    <row r="23" spans="1:18" ht="15" customHeight="1">
      <c r="A23" s="854">
        <v>14</v>
      </c>
      <c r="B23" s="2775">
        <v>19</v>
      </c>
      <c r="C23" s="855">
        <v>-19</v>
      </c>
      <c r="D23" s="856" t="s">
        <v>1575</v>
      </c>
      <c r="E23" s="864">
        <v>0</v>
      </c>
      <c r="F23" s="865"/>
      <c r="G23" s="866"/>
      <c r="H23" s="860">
        <v>14</v>
      </c>
      <c r="I23" s="861">
        <v>14</v>
      </c>
      <c r="J23" s="850">
        <v>19</v>
      </c>
      <c r="K23" s="869">
        <v>0</v>
      </c>
      <c r="L23" s="867">
        <v>0</v>
      </c>
      <c r="M23" s="2220">
        <f t="shared" si="0"/>
        <v>0</v>
      </c>
      <c r="N23" s="2213">
        <f t="shared" si="1"/>
        <v>0</v>
      </c>
      <c r="O23" s="853">
        <v>14</v>
      </c>
      <c r="P23" s="863"/>
      <c r="R23" s="841"/>
    </row>
    <row r="24" spans="1:18" ht="15" customHeight="1">
      <c r="A24" s="854">
        <v>15</v>
      </c>
      <c r="B24" s="2775">
        <v>20</v>
      </c>
      <c r="C24" s="855">
        <v>-20</v>
      </c>
      <c r="D24" s="856" t="s">
        <v>1576</v>
      </c>
      <c r="E24" s="864">
        <v>0</v>
      </c>
      <c r="F24" s="865"/>
      <c r="G24" s="866"/>
      <c r="H24" s="860">
        <v>15</v>
      </c>
      <c r="I24" s="861">
        <v>15</v>
      </c>
      <c r="J24" s="850">
        <v>20</v>
      </c>
      <c r="K24" s="864">
        <v>0</v>
      </c>
      <c r="L24" s="867">
        <v>0</v>
      </c>
      <c r="M24" s="2220">
        <f t="shared" si="0"/>
        <v>0</v>
      </c>
      <c r="N24" s="2212">
        <f t="shared" si="1"/>
        <v>0</v>
      </c>
      <c r="O24" s="853">
        <v>15</v>
      </c>
      <c r="P24" s="863"/>
      <c r="R24" s="841"/>
    </row>
    <row r="25" spans="1:18" ht="15" customHeight="1">
      <c r="A25" s="854">
        <v>16</v>
      </c>
      <c r="B25" s="2775">
        <v>22</v>
      </c>
      <c r="C25" s="855">
        <v>-22</v>
      </c>
      <c r="D25" s="856" t="s">
        <v>1577</v>
      </c>
      <c r="E25" s="864">
        <v>0</v>
      </c>
      <c r="F25" s="865"/>
      <c r="G25" s="866"/>
      <c r="H25" s="860">
        <v>16</v>
      </c>
      <c r="I25" s="861">
        <v>16</v>
      </c>
      <c r="J25" s="850">
        <v>22</v>
      </c>
      <c r="K25" s="864">
        <v>0</v>
      </c>
      <c r="L25" s="867">
        <v>0</v>
      </c>
      <c r="M25" s="2220">
        <f t="shared" si="0"/>
        <v>0</v>
      </c>
      <c r="N25" s="2212">
        <f t="shared" si="1"/>
        <v>0</v>
      </c>
      <c r="O25" s="853">
        <v>16</v>
      </c>
      <c r="P25" s="863"/>
      <c r="R25" s="841"/>
    </row>
    <row r="26" spans="1:18" ht="15" customHeight="1">
      <c r="A26" s="854">
        <v>17</v>
      </c>
      <c r="B26" s="2775">
        <v>23</v>
      </c>
      <c r="C26" s="855">
        <v>-23</v>
      </c>
      <c r="D26" s="856" t="s">
        <v>1578</v>
      </c>
      <c r="E26" s="864">
        <v>0</v>
      </c>
      <c r="F26" s="865"/>
      <c r="G26" s="866"/>
      <c r="H26" s="860">
        <v>17</v>
      </c>
      <c r="I26" s="861">
        <v>17</v>
      </c>
      <c r="J26" s="850">
        <v>23</v>
      </c>
      <c r="K26" s="870">
        <v>0</v>
      </c>
      <c r="L26" s="867">
        <v>0</v>
      </c>
      <c r="M26" s="2220">
        <f t="shared" si="0"/>
        <v>0</v>
      </c>
      <c r="N26" s="2212">
        <f t="shared" si="1"/>
        <v>0</v>
      </c>
      <c r="O26" s="853">
        <v>17</v>
      </c>
      <c r="P26" s="863"/>
      <c r="R26" s="841"/>
    </row>
    <row r="27" spans="1:18" ht="15" customHeight="1">
      <c r="A27" s="854">
        <v>18</v>
      </c>
      <c r="B27" s="2775">
        <v>24</v>
      </c>
      <c r="C27" s="855">
        <v>-24</v>
      </c>
      <c r="D27" s="856" t="s">
        <v>1579</v>
      </c>
      <c r="E27" s="864">
        <v>0</v>
      </c>
      <c r="F27" s="865"/>
      <c r="G27" s="866"/>
      <c r="H27" s="860">
        <v>18</v>
      </c>
      <c r="I27" s="861">
        <v>18</v>
      </c>
      <c r="J27" s="850">
        <v>24</v>
      </c>
      <c r="K27" s="864">
        <v>0</v>
      </c>
      <c r="L27" s="867">
        <v>0</v>
      </c>
      <c r="M27" s="2220">
        <f t="shared" si="0"/>
        <v>0</v>
      </c>
      <c r="N27" s="2212">
        <f t="shared" si="1"/>
        <v>0</v>
      </c>
      <c r="O27" s="853">
        <v>18</v>
      </c>
      <c r="P27" s="863"/>
      <c r="R27" s="841"/>
    </row>
    <row r="28" spans="1:18" ht="15" customHeight="1">
      <c r="A28" s="854">
        <v>19</v>
      </c>
      <c r="B28" s="2775">
        <v>25</v>
      </c>
      <c r="C28" s="855">
        <v>-25</v>
      </c>
      <c r="D28" s="856" t="s">
        <v>1580</v>
      </c>
      <c r="E28" s="864">
        <v>0</v>
      </c>
      <c r="F28" s="865"/>
      <c r="G28" s="866"/>
      <c r="H28" s="860">
        <v>19</v>
      </c>
      <c r="I28" s="861">
        <v>19</v>
      </c>
      <c r="J28" s="850">
        <v>25</v>
      </c>
      <c r="K28" s="864">
        <v>0</v>
      </c>
      <c r="L28" s="867">
        <v>0</v>
      </c>
      <c r="M28" s="2220">
        <f t="shared" si="0"/>
        <v>0</v>
      </c>
      <c r="N28" s="2212">
        <f t="shared" si="1"/>
        <v>0</v>
      </c>
      <c r="O28" s="853">
        <v>19</v>
      </c>
      <c r="P28" s="863"/>
      <c r="R28" s="841"/>
    </row>
    <row r="29" spans="1:18" ht="15" customHeight="1">
      <c r="A29" s="854">
        <v>20</v>
      </c>
      <c r="B29" s="2775">
        <v>26</v>
      </c>
      <c r="C29" s="855">
        <v>-26</v>
      </c>
      <c r="D29" s="856" t="s">
        <v>1581</v>
      </c>
      <c r="E29" s="864">
        <v>46278</v>
      </c>
      <c r="F29" s="865"/>
      <c r="G29" s="866"/>
      <c r="H29" s="860">
        <v>20</v>
      </c>
      <c r="I29" s="861">
        <v>20</v>
      </c>
      <c r="J29" s="850">
        <v>26</v>
      </c>
      <c r="K29" s="864">
        <v>13010</v>
      </c>
      <c r="L29" s="867">
        <v>0</v>
      </c>
      <c r="M29" s="2220">
        <f t="shared" si="0"/>
        <v>13010</v>
      </c>
      <c r="N29" s="2212">
        <f t="shared" si="1"/>
        <v>59288</v>
      </c>
      <c r="O29" s="853">
        <v>20</v>
      </c>
      <c r="P29" s="863"/>
      <c r="R29" s="841"/>
    </row>
    <row r="30" spans="1:18" ht="15" customHeight="1">
      <c r="A30" s="854">
        <v>21</v>
      </c>
      <c r="B30" s="2775">
        <v>27</v>
      </c>
      <c r="C30" s="855">
        <v>-27</v>
      </c>
      <c r="D30" s="856" t="s">
        <v>1582</v>
      </c>
      <c r="E30" s="864">
        <v>620987</v>
      </c>
      <c r="F30" s="865"/>
      <c r="G30" s="866"/>
      <c r="H30" s="860">
        <v>21</v>
      </c>
      <c r="I30" s="861">
        <v>21</v>
      </c>
      <c r="J30" s="850">
        <v>27</v>
      </c>
      <c r="K30" s="864">
        <v>200605</v>
      </c>
      <c r="L30" s="867">
        <v>0</v>
      </c>
      <c r="M30" s="2220">
        <f t="shared" si="0"/>
        <v>200605</v>
      </c>
      <c r="N30" s="2212">
        <f t="shared" si="1"/>
        <v>821592</v>
      </c>
      <c r="O30" s="853">
        <v>21</v>
      </c>
      <c r="P30" s="863"/>
      <c r="R30" s="841"/>
    </row>
    <row r="31" spans="1:18" ht="15" customHeight="1">
      <c r="A31" s="854">
        <v>22</v>
      </c>
      <c r="B31" s="2775">
        <v>29</v>
      </c>
      <c r="C31" s="855">
        <v>-29</v>
      </c>
      <c r="D31" s="856" t="s">
        <v>1583</v>
      </c>
      <c r="E31" s="864">
        <v>0</v>
      </c>
      <c r="F31" s="865"/>
      <c r="G31" s="866"/>
      <c r="H31" s="860">
        <v>22</v>
      </c>
      <c r="I31" s="861">
        <v>22</v>
      </c>
      <c r="J31" s="850">
        <v>29</v>
      </c>
      <c r="K31" s="864">
        <v>0</v>
      </c>
      <c r="L31" s="867">
        <v>0</v>
      </c>
      <c r="M31" s="2220">
        <f t="shared" si="0"/>
        <v>0</v>
      </c>
      <c r="N31" s="2212">
        <f t="shared" si="1"/>
        <v>0</v>
      </c>
      <c r="O31" s="853">
        <v>22</v>
      </c>
      <c r="P31" s="863"/>
      <c r="R31" s="841"/>
    </row>
    <row r="32" spans="1:18" ht="15" customHeight="1">
      <c r="A32" s="854">
        <v>23</v>
      </c>
      <c r="B32" s="2775">
        <v>31</v>
      </c>
      <c r="C32" s="855">
        <v>-31</v>
      </c>
      <c r="D32" s="856" t="s">
        <v>1584</v>
      </c>
      <c r="E32" s="864">
        <v>0</v>
      </c>
      <c r="F32" s="865"/>
      <c r="G32" s="866"/>
      <c r="H32" s="860">
        <v>23</v>
      </c>
      <c r="I32" s="861">
        <v>23</v>
      </c>
      <c r="J32" s="850">
        <v>31</v>
      </c>
      <c r="K32" s="864">
        <v>0</v>
      </c>
      <c r="L32" s="867">
        <v>0</v>
      </c>
      <c r="M32" s="2220">
        <f t="shared" si="0"/>
        <v>0</v>
      </c>
      <c r="N32" s="2212">
        <f t="shared" si="1"/>
        <v>0</v>
      </c>
      <c r="O32" s="853">
        <v>23</v>
      </c>
      <c r="P32" s="863"/>
      <c r="R32" s="841"/>
    </row>
    <row r="33" spans="1:18" ht="15" customHeight="1">
      <c r="A33" s="854">
        <v>24</v>
      </c>
      <c r="B33" s="2775">
        <v>35</v>
      </c>
      <c r="C33" s="855">
        <v>-35</v>
      </c>
      <c r="D33" s="856" t="s">
        <v>1585</v>
      </c>
      <c r="E33" s="864">
        <v>0</v>
      </c>
      <c r="F33" s="865"/>
      <c r="G33" s="866"/>
      <c r="H33" s="860">
        <v>24</v>
      </c>
      <c r="I33" s="861">
        <v>24</v>
      </c>
      <c r="J33" s="850">
        <v>35</v>
      </c>
      <c r="K33" s="864">
        <v>0</v>
      </c>
      <c r="L33" s="867">
        <v>0</v>
      </c>
      <c r="M33" s="2220">
        <f t="shared" si="0"/>
        <v>0</v>
      </c>
      <c r="N33" s="2212">
        <f t="shared" si="1"/>
        <v>0</v>
      </c>
      <c r="O33" s="853">
        <v>24</v>
      </c>
      <c r="P33" s="863"/>
      <c r="R33" s="841"/>
    </row>
    <row r="34" spans="1:18" ht="15" customHeight="1">
      <c r="A34" s="854">
        <v>25</v>
      </c>
      <c r="B34" s="2775">
        <v>37</v>
      </c>
      <c r="C34" s="855">
        <v>-37</v>
      </c>
      <c r="D34" s="856" t="s">
        <v>1586</v>
      </c>
      <c r="E34" s="864">
        <v>0</v>
      </c>
      <c r="F34" s="865"/>
      <c r="G34" s="866"/>
      <c r="H34" s="860">
        <v>25</v>
      </c>
      <c r="I34" s="861">
        <v>25</v>
      </c>
      <c r="J34" s="850">
        <v>37</v>
      </c>
      <c r="K34" s="864">
        <v>0</v>
      </c>
      <c r="L34" s="867">
        <v>0</v>
      </c>
      <c r="M34" s="2220">
        <f t="shared" si="0"/>
        <v>0</v>
      </c>
      <c r="N34" s="2212">
        <f t="shared" si="1"/>
        <v>0</v>
      </c>
      <c r="O34" s="853">
        <v>25</v>
      </c>
      <c r="P34" s="863"/>
      <c r="R34" s="841"/>
    </row>
    <row r="35" spans="1:18" ht="15" customHeight="1">
      <c r="A35" s="854">
        <v>26</v>
      </c>
      <c r="B35" s="2775">
        <v>39</v>
      </c>
      <c r="C35" s="855">
        <v>-39</v>
      </c>
      <c r="D35" s="856" t="s">
        <v>1587</v>
      </c>
      <c r="E35" s="864">
        <v>0</v>
      </c>
      <c r="F35" s="865"/>
      <c r="G35" s="866"/>
      <c r="H35" s="860">
        <v>26</v>
      </c>
      <c r="I35" s="861">
        <v>26</v>
      </c>
      <c r="J35" s="850">
        <v>39</v>
      </c>
      <c r="K35" s="864">
        <v>0</v>
      </c>
      <c r="L35" s="867">
        <v>0</v>
      </c>
      <c r="M35" s="2220">
        <f t="shared" si="0"/>
        <v>0</v>
      </c>
      <c r="N35" s="2212">
        <f t="shared" si="1"/>
        <v>0</v>
      </c>
      <c r="O35" s="853">
        <v>26</v>
      </c>
      <c r="P35" s="863"/>
      <c r="R35" s="841"/>
    </row>
    <row r="36" spans="1:18" ht="15" customHeight="1">
      <c r="A36" s="854">
        <v>27</v>
      </c>
      <c r="B36" s="871">
        <v>44</v>
      </c>
      <c r="C36" s="855" t="s">
        <v>1905</v>
      </c>
      <c r="D36" s="856" t="s">
        <v>1588</v>
      </c>
      <c r="E36" s="864">
        <v>0</v>
      </c>
      <c r="F36" s="865"/>
      <c r="G36" s="866"/>
      <c r="H36" s="860">
        <v>27</v>
      </c>
      <c r="I36" s="861">
        <v>27</v>
      </c>
      <c r="J36" s="850">
        <v>44</v>
      </c>
      <c r="K36" s="864">
        <v>0</v>
      </c>
      <c r="L36" s="867">
        <v>0</v>
      </c>
      <c r="M36" s="2220">
        <f t="shared" si="0"/>
        <v>0</v>
      </c>
      <c r="N36" s="2212">
        <f t="shared" si="1"/>
        <v>0</v>
      </c>
      <c r="O36" s="853">
        <v>27</v>
      </c>
      <c r="P36" s="863"/>
      <c r="R36" s="841"/>
    </row>
    <row r="37" spans="1:18" ht="15" customHeight="1">
      <c r="A37" s="854">
        <v>28</v>
      </c>
      <c r="B37" s="871">
        <v>45</v>
      </c>
      <c r="C37" s="855">
        <v>-45</v>
      </c>
      <c r="D37" s="856" t="s">
        <v>1589</v>
      </c>
      <c r="E37" s="864">
        <v>0</v>
      </c>
      <c r="F37" s="865"/>
      <c r="G37" s="866"/>
      <c r="H37" s="860">
        <v>28</v>
      </c>
      <c r="I37" s="861">
        <v>28</v>
      </c>
      <c r="J37" s="850">
        <v>45</v>
      </c>
      <c r="K37" s="864">
        <v>0</v>
      </c>
      <c r="L37" s="872">
        <v>0</v>
      </c>
      <c r="M37" s="2220">
        <f t="shared" si="0"/>
        <v>0</v>
      </c>
      <c r="N37" s="2212">
        <f t="shared" si="1"/>
        <v>0</v>
      </c>
      <c r="O37" s="853">
        <v>28</v>
      </c>
      <c r="P37" s="863"/>
      <c r="R37" s="841"/>
    </row>
    <row r="38" spans="1:18" ht="15" customHeight="1">
      <c r="A38" s="854">
        <v>29</v>
      </c>
      <c r="B38" s="871"/>
      <c r="C38" s="855"/>
      <c r="D38" s="856" t="s">
        <v>1590</v>
      </c>
      <c r="E38" s="870">
        <v>0</v>
      </c>
      <c r="F38" s="2214"/>
      <c r="G38" s="2215"/>
      <c r="H38" s="860">
        <v>29</v>
      </c>
      <c r="I38" s="861">
        <v>29</v>
      </c>
      <c r="J38" s="850">
        <v>0</v>
      </c>
      <c r="K38" s="2216"/>
      <c r="L38" s="2217">
        <v>0</v>
      </c>
      <c r="M38" s="2220">
        <f t="shared" si="0"/>
        <v>0</v>
      </c>
      <c r="N38" s="2218">
        <v>0</v>
      </c>
      <c r="O38" s="853">
        <v>29</v>
      </c>
      <c r="P38" s="863"/>
      <c r="R38" s="841"/>
    </row>
    <row r="39" spans="1:18" ht="15" customHeight="1">
      <c r="A39" s="854">
        <v>30</v>
      </c>
      <c r="B39" s="871"/>
      <c r="C39" s="876"/>
      <c r="D39" s="856" t="s">
        <v>1591</v>
      </c>
      <c r="E39" s="3596">
        <f>SUM(E10:E38)</f>
        <v>692960</v>
      </c>
      <c r="F39" s="3597">
        <f>SUM(F10:F38)</f>
        <v>0</v>
      </c>
      <c r="G39" s="3598">
        <f>SUM(G10:G38)</f>
        <v>0</v>
      </c>
      <c r="H39" s="860">
        <v>30</v>
      </c>
      <c r="I39" s="861">
        <v>30</v>
      </c>
      <c r="J39" s="850">
        <v>0</v>
      </c>
      <c r="K39" s="3596">
        <f>SUM(K10:K38)</f>
        <v>232887</v>
      </c>
      <c r="L39" s="3597">
        <f>SUM(L10:L38)</f>
        <v>0</v>
      </c>
      <c r="M39" s="3597">
        <f>SUM(M10:M38)</f>
        <v>232887</v>
      </c>
      <c r="N39" s="3598">
        <f>SUM(N10:N38)</f>
        <v>925847</v>
      </c>
      <c r="O39" s="853">
        <v>30</v>
      </c>
      <c r="P39" s="863"/>
      <c r="R39" s="841"/>
    </row>
    <row r="40" spans="1:18" ht="15" customHeight="1">
      <c r="A40" s="854">
        <v>31</v>
      </c>
      <c r="B40" s="871">
        <v>52</v>
      </c>
      <c r="C40" s="855">
        <v>-52</v>
      </c>
      <c r="D40" s="856" t="s">
        <v>1592</v>
      </c>
      <c r="E40" s="2219">
        <v>155328</v>
      </c>
      <c r="F40" s="2220"/>
      <c r="G40" s="2221"/>
      <c r="H40" s="860">
        <v>31</v>
      </c>
      <c r="I40" s="861">
        <v>31</v>
      </c>
      <c r="J40" s="850">
        <v>52</v>
      </c>
      <c r="K40" s="2219">
        <v>104011</v>
      </c>
      <c r="L40" s="2220">
        <v>0</v>
      </c>
      <c r="M40" s="2220">
        <f t="shared" ref="M40:M46" si="2">K40-L40</f>
        <v>104011</v>
      </c>
      <c r="N40" s="2221">
        <f t="shared" ref="N40:N47" si="3">E40+M40</f>
        <v>259339</v>
      </c>
      <c r="O40" s="853">
        <v>31</v>
      </c>
      <c r="P40" s="863"/>
      <c r="R40" s="841"/>
    </row>
    <row r="41" spans="1:18" ht="15" customHeight="1">
      <c r="A41" s="854">
        <v>32</v>
      </c>
      <c r="B41" s="871">
        <v>53</v>
      </c>
      <c r="C41" s="855">
        <v>-53</v>
      </c>
      <c r="D41" s="856" t="s">
        <v>1593</v>
      </c>
      <c r="E41" s="2219">
        <v>0</v>
      </c>
      <c r="F41" s="2220"/>
      <c r="G41" s="2221"/>
      <c r="H41" s="860">
        <v>32</v>
      </c>
      <c r="I41" s="861">
        <v>32</v>
      </c>
      <c r="J41" s="850">
        <v>53</v>
      </c>
      <c r="K41" s="2219">
        <v>0</v>
      </c>
      <c r="L41" s="2220">
        <v>0</v>
      </c>
      <c r="M41" s="2220">
        <f t="shared" si="2"/>
        <v>0</v>
      </c>
      <c r="N41" s="2221">
        <f t="shared" si="3"/>
        <v>0</v>
      </c>
      <c r="O41" s="853">
        <v>32</v>
      </c>
      <c r="P41" s="863"/>
      <c r="R41" s="841"/>
    </row>
    <row r="42" spans="1:18" ht="15" customHeight="1">
      <c r="A42" s="854">
        <v>33</v>
      </c>
      <c r="B42" s="871">
        <v>54</v>
      </c>
      <c r="C42" s="855">
        <v>-54</v>
      </c>
      <c r="D42" s="856" t="s">
        <v>1594</v>
      </c>
      <c r="E42" s="2219">
        <v>0</v>
      </c>
      <c r="F42" s="2220"/>
      <c r="G42" s="2221">
        <v>0</v>
      </c>
      <c r="H42" s="860">
        <v>33</v>
      </c>
      <c r="I42" s="861">
        <v>33</v>
      </c>
      <c r="J42" s="850">
        <v>54</v>
      </c>
      <c r="K42" s="2219">
        <v>0</v>
      </c>
      <c r="L42" s="2220">
        <v>0</v>
      </c>
      <c r="M42" s="2220">
        <f t="shared" si="2"/>
        <v>0</v>
      </c>
      <c r="N42" s="2221">
        <f t="shared" si="3"/>
        <v>0</v>
      </c>
      <c r="O42" s="853">
        <v>33</v>
      </c>
      <c r="P42" s="863"/>
      <c r="R42" s="841"/>
    </row>
    <row r="43" spans="1:18" ht="15" customHeight="1">
      <c r="A43" s="854">
        <v>34</v>
      </c>
      <c r="B43" s="871">
        <v>55</v>
      </c>
      <c r="C43" s="855">
        <v>-55</v>
      </c>
      <c r="D43" s="856" t="s">
        <v>1595</v>
      </c>
      <c r="E43" s="2219">
        <v>0</v>
      </c>
      <c r="F43" s="2220"/>
      <c r="G43" s="2221"/>
      <c r="H43" s="860">
        <v>34</v>
      </c>
      <c r="I43" s="861">
        <v>34</v>
      </c>
      <c r="J43" s="850">
        <v>55</v>
      </c>
      <c r="K43" s="2219">
        <v>0</v>
      </c>
      <c r="L43" s="2220">
        <v>0</v>
      </c>
      <c r="M43" s="2220">
        <f t="shared" si="2"/>
        <v>0</v>
      </c>
      <c r="N43" s="2221">
        <f t="shared" si="3"/>
        <v>0</v>
      </c>
      <c r="O43" s="853">
        <v>34</v>
      </c>
      <c r="P43" s="863"/>
      <c r="R43" s="841"/>
    </row>
    <row r="44" spans="1:18" ht="15" customHeight="1">
      <c r="A44" s="854">
        <v>35</v>
      </c>
      <c r="B44" s="871">
        <v>56</v>
      </c>
      <c r="C44" s="855">
        <v>-56</v>
      </c>
      <c r="D44" s="856" t="s">
        <v>174</v>
      </c>
      <c r="E44" s="2219">
        <v>0</v>
      </c>
      <c r="F44" s="2220"/>
      <c r="G44" s="2221">
        <v>0</v>
      </c>
      <c r="H44" s="860">
        <v>35</v>
      </c>
      <c r="I44" s="861">
        <v>35</v>
      </c>
      <c r="J44" s="850">
        <v>56</v>
      </c>
      <c r="K44" s="2219">
        <v>0</v>
      </c>
      <c r="L44" s="2220">
        <v>0</v>
      </c>
      <c r="M44" s="2220">
        <f t="shared" si="2"/>
        <v>0</v>
      </c>
      <c r="N44" s="2221">
        <f t="shared" si="3"/>
        <v>0</v>
      </c>
      <c r="O44" s="853">
        <v>35</v>
      </c>
      <c r="P44" s="863"/>
      <c r="R44" s="841"/>
    </row>
    <row r="45" spans="1:18" ht="15" customHeight="1">
      <c r="A45" s="854">
        <v>36</v>
      </c>
      <c r="B45" s="871">
        <v>57</v>
      </c>
      <c r="C45" s="855">
        <v>-57</v>
      </c>
      <c r="D45" s="856" t="s">
        <v>1596</v>
      </c>
      <c r="E45" s="2219">
        <v>0</v>
      </c>
      <c r="F45" s="2220"/>
      <c r="G45" s="2221"/>
      <c r="H45" s="860">
        <v>36</v>
      </c>
      <c r="I45" s="861">
        <v>36</v>
      </c>
      <c r="J45" s="850">
        <v>57</v>
      </c>
      <c r="K45" s="2219">
        <v>0</v>
      </c>
      <c r="L45" s="2220">
        <v>0</v>
      </c>
      <c r="M45" s="2220">
        <f t="shared" si="2"/>
        <v>0</v>
      </c>
      <c r="N45" s="2221">
        <f t="shared" si="3"/>
        <v>0</v>
      </c>
      <c r="O45" s="853">
        <v>36</v>
      </c>
      <c r="P45" s="863"/>
      <c r="R45" s="841"/>
    </row>
    <row r="46" spans="1:18" ht="15" customHeight="1">
      <c r="A46" s="854">
        <v>37</v>
      </c>
      <c r="B46" s="871">
        <v>58</v>
      </c>
      <c r="C46" s="855">
        <v>-58</v>
      </c>
      <c r="D46" s="856" t="s">
        <v>1597</v>
      </c>
      <c r="E46" s="2219">
        <v>4759</v>
      </c>
      <c r="F46" s="2220"/>
      <c r="G46" s="2221"/>
      <c r="H46" s="860">
        <v>37</v>
      </c>
      <c r="I46" s="861">
        <v>37</v>
      </c>
      <c r="J46" s="850">
        <v>58</v>
      </c>
      <c r="K46" s="2219">
        <v>0</v>
      </c>
      <c r="L46" s="2220">
        <v>27</v>
      </c>
      <c r="M46" s="2220">
        <f t="shared" si="2"/>
        <v>-27</v>
      </c>
      <c r="N46" s="2221">
        <f t="shared" si="3"/>
        <v>4732</v>
      </c>
      <c r="O46" s="853">
        <v>37</v>
      </c>
      <c r="P46" s="863"/>
      <c r="R46" s="841"/>
    </row>
    <row r="47" spans="1:18" ht="15" customHeight="1">
      <c r="A47" s="854">
        <v>38</v>
      </c>
      <c r="B47" s="871">
        <v>59</v>
      </c>
      <c r="C47" s="855">
        <v>-59</v>
      </c>
      <c r="D47" s="856" t="s">
        <v>1598</v>
      </c>
      <c r="E47" s="2219">
        <v>19969</v>
      </c>
      <c r="F47" s="2220"/>
      <c r="G47" s="2221"/>
      <c r="H47" s="860">
        <v>38</v>
      </c>
      <c r="I47" s="861">
        <v>38</v>
      </c>
      <c r="J47" s="850">
        <v>59</v>
      </c>
      <c r="K47" s="2219">
        <v>2323</v>
      </c>
      <c r="L47" s="2220">
        <v>0</v>
      </c>
      <c r="M47" s="2220">
        <f>K47-L47</f>
        <v>2323</v>
      </c>
      <c r="N47" s="2221">
        <f t="shared" si="3"/>
        <v>22292</v>
      </c>
      <c r="O47" s="853">
        <v>38</v>
      </c>
      <c r="P47" s="863"/>
      <c r="R47" s="841"/>
    </row>
    <row r="48" spans="1:18" ht="15" customHeight="1">
      <c r="A48" s="854">
        <v>39</v>
      </c>
      <c r="B48" s="871"/>
      <c r="C48" s="855"/>
      <c r="D48" s="856" t="s">
        <v>1599</v>
      </c>
      <c r="E48" s="2219">
        <f>SUM(E40:E47)</f>
        <v>180056</v>
      </c>
      <c r="F48" s="2220">
        <f>SUM(F40:F47)</f>
        <v>0</v>
      </c>
      <c r="G48" s="2221">
        <f>SUM(G40:G47)</f>
        <v>0</v>
      </c>
      <c r="H48" s="860">
        <v>39</v>
      </c>
      <c r="I48" s="861">
        <v>39</v>
      </c>
      <c r="J48" s="850">
        <v>0</v>
      </c>
      <c r="K48" s="2219">
        <f>SUM(K40:K47)</f>
        <v>106334</v>
      </c>
      <c r="L48" s="2220">
        <f>SUM(L40:L47)</f>
        <v>27</v>
      </c>
      <c r="M48" s="2220">
        <f>-L48+K48+G48+F48</f>
        <v>106307</v>
      </c>
      <c r="N48" s="2221">
        <f>SUM(N40:N47)</f>
        <v>286363</v>
      </c>
      <c r="O48" s="853">
        <v>39</v>
      </c>
      <c r="P48" s="863"/>
      <c r="R48" s="841"/>
    </row>
    <row r="49" spans="1:18" ht="15" customHeight="1">
      <c r="A49" s="854">
        <v>40</v>
      </c>
      <c r="B49" s="871">
        <v>76</v>
      </c>
      <c r="C49" s="855">
        <v>-76</v>
      </c>
      <c r="D49" s="856" t="s">
        <v>1600</v>
      </c>
      <c r="E49" s="2219">
        <v>0</v>
      </c>
      <c r="F49" s="2220"/>
      <c r="G49" s="2221"/>
      <c r="H49" s="860">
        <v>40</v>
      </c>
      <c r="I49" s="861">
        <v>40</v>
      </c>
      <c r="J49" s="850">
        <v>76</v>
      </c>
      <c r="K49" s="2219">
        <v>0</v>
      </c>
      <c r="L49" s="2220">
        <v>0</v>
      </c>
      <c r="M49" s="2220">
        <f>K49-L49</f>
        <v>0</v>
      </c>
      <c r="N49" s="2221">
        <f>E49+M49</f>
        <v>0</v>
      </c>
      <c r="O49" s="853">
        <v>40</v>
      </c>
      <c r="P49" s="863"/>
      <c r="R49" s="841"/>
    </row>
    <row r="50" spans="1:18" ht="15" customHeight="1">
      <c r="A50" s="854">
        <v>41</v>
      </c>
      <c r="B50" s="871">
        <v>80</v>
      </c>
      <c r="C50" s="855">
        <v>-80</v>
      </c>
      <c r="D50" s="856" t="s">
        <v>1601</v>
      </c>
      <c r="E50" s="2219">
        <v>0</v>
      </c>
      <c r="F50" s="2220"/>
      <c r="G50" s="2221">
        <v>0</v>
      </c>
      <c r="H50" s="860">
        <v>41</v>
      </c>
      <c r="I50" s="861">
        <v>41</v>
      </c>
      <c r="J50" s="850">
        <v>80</v>
      </c>
      <c r="K50" s="2219">
        <v>0</v>
      </c>
      <c r="L50" s="2220">
        <v>0</v>
      </c>
      <c r="M50" s="2220">
        <f>K50-L50</f>
        <v>0</v>
      </c>
      <c r="N50" s="2221">
        <f>E50+M50</f>
        <v>0</v>
      </c>
      <c r="O50" s="853">
        <v>41</v>
      </c>
      <c r="P50" s="863"/>
      <c r="R50" s="841"/>
    </row>
    <row r="51" spans="1:18" ht="15" customHeight="1">
      <c r="A51" s="854">
        <v>42</v>
      </c>
      <c r="B51" s="871">
        <v>90</v>
      </c>
      <c r="C51" s="855">
        <v>-90</v>
      </c>
      <c r="D51" s="856" t="s">
        <v>1602</v>
      </c>
      <c r="E51" s="2219">
        <v>271722</v>
      </c>
      <c r="F51" s="2220"/>
      <c r="G51" s="2221"/>
      <c r="H51" s="860">
        <v>42</v>
      </c>
      <c r="I51" s="861">
        <v>42</v>
      </c>
      <c r="J51" s="850">
        <v>90</v>
      </c>
      <c r="K51" s="2219">
        <v>-50911</v>
      </c>
      <c r="L51" s="2220">
        <v>0</v>
      </c>
      <c r="M51" s="2220">
        <f>K51-L51</f>
        <v>-50911</v>
      </c>
      <c r="N51" s="2221">
        <f>E51+M51</f>
        <v>220811</v>
      </c>
      <c r="O51" s="853">
        <v>42</v>
      </c>
      <c r="P51" s="863"/>
      <c r="R51" s="841"/>
    </row>
    <row r="52" spans="1:18" ht="15" customHeight="1" thickBot="1">
      <c r="A52" s="868">
        <v>43</v>
      </c>
      <c r="B52" s="849"/>
      <c r="C52" s="879"/>
      <c r="D52" s="856" t="s">
        <v>1603</v>
      </c>
      <c r="E52" s="3599">
        <f>SUM(E49:E51)+E48+E39</f>
        <v>1144738</v>
      </c>
      <c r="F52" s="3600">
        <f>SUM(F49:F51)+F48+F39</f>
        <v>0</v>
      </c>
      <c r="G52" s="3601">
        <f>SUM(G49:G51)+G48+G39</f>
        <v>0</v>
      </c>
      <c r="H52" s="860">
        <v>43</v>
      </c>
      <c r="I52" s="861">
        <v>43</v>
      </c>
      <c r="J52" s="850">
        <v>0</v>
      </c>
      <c r="K52" s="3599">
        <f>SUM(K49:K51)+K48+K39</f>
        <v>288310</v>
      </c>
      <c r="L52" s="3600">
        <f>SUM(L49:L51)+L48+L39</f>
        <v>27</v>
      </c>
      <c r="M52" s="3600">
        <f>SUM(M49:M51)+M48+M39</f>
        <v>288283</v>
      </c>
      <c r="N52" s="3601">
        <f>SUM(N49:N51)+N48+N39</f>
        <v>1433021</v>
      </c>
      <c r="O52" s="853">
        <v>43</v>
      </c>
      <c r="P52" s="863"/>
      <c r="R52" s="841"/>
    </row>
    <row r="53" spans="1:18" ht="15" customHeight="1">
      <c r="A53" s="834"/>
      <c r="B53" s="882"/>
      <c r="C53" s="883"/>
      <c r="D53" s="884"/>
      <c r="E53" s="884"/>
      <c r="F53" s="884"/>
      <c r="G53" s="884"/>
      <c r="H53" s="2222"/>
      <c r="I53" s="2223"/>
      <c r="J53" s="882"/>
      <c r="K53" s="885">
        <v>0</v>
      </c>
      <c r="L53" s="885">
        <v>0</v>
      </c>
      <c r="M53" s="885">
        <v>0</v>
      </c>
      <c r="N53" s="884">
        <v>0</v>
      </c>
      <c r="O53" s="886"/>
      <c r="P53" s="863"/>
      <c r="R53" s="841"/>
    </row>
    <row r="54" spans="1:18" ht="15" customHeight="1">
      <c r="A54" s="843" t="s">
        <v>3636</v>
      </c>
      <c r="B54" s="884"/>
      <c r="C54" s="885"/>
      <c r="D54" s="884"/>
      <c r="E54" s="884"/>
      <c r="F54" s="884"/>
      <c r="G54" s="884"/>
      <c r="H54" s="2224"/>
      <c r="I54" s="2225"/>
      <c r="J54" s="884"/>
      <c r="K54" s="884"/>
      <c r="L54" s="884"/>
      <c r="M54" s="884"/>
      <c r="N54" s="884"/>
      <c r="O54" s="847"/>
      <c r="P54" s="863"/>
      <c r="R54" s="841"/>
    </row>
    <row r="55" spans="1:18" ht="15" customHeight="1">
      <c r="A55" s="843" t="s">
        <v>3637</v>
      </c>
      <c r="B55" s="884"/>
      <c r="C55" s="885"/>
      <c r="D55" s="884"/>
      <c r="E55" s="884"/>
      <c r="F55" s="884"/>
      <c r="G55" s="884"/>
      <c r="H55" s="2224"/>
      <c r="I55" s="2225"/>
      <c r="J55" s="884"/>
      <c r="K55" s="884"/>
      <c r="L55" s="884"/>
      <c r="M55" s="884"/>
      <c r="N55" s="884"/>
      <c r="O55" s="847"/>
      <c r="P55" s="863"/>
      <c r="R55" s="841"/>
    </row>
    <row r="56" spans="1:18" ht="15" customHeight="1">
      <c r="A56" s="843"/>
      <c r="B56" s="884"/>
      <c r="C56" s="885"/>
      <c r="D56" s="884"/>
      <c r="E56" s="884"/>
      <c r="F56" s="884"/>
      <c r="G56" s="884"/>
      <c r="H56" s="2224"/>
      <c r="I56" s="2225"/>
      <c r="J56" s="884"/>
      <c r="K56" s="884"/>
      <c r="L56" s="884"/>
      <c r="M56" s="884"/>
      <c r="N56" s="884"/>
      <c r="O56" s="847"/>
      <c r="P56" s="863"/>
      <c r="R56" s="841"/>
    </row>
    <row r="57" spans="1:18" ht="15" customHeight="1">
      <c r="A57" s="843"/>
      <c r="B57" s="884"/>
      <c r="C57" s="885"/>
      <c r="D57" s="884"/>
      <c r="E57" s="884"/>
      <c r="F57" s="884"/>
      <c r="G57" s="884"/>
      <c r="H57" s="2224"/>
      <c r="I57" s="2225"/>
      <c r="J57" s="884"/>
      <c r="K57" s="884"/>
      <c r="L57" s="884"/>
      <c r="M57" s="884"/>
      <c r="N57" s="884"/>
      <c r="O57" s="847"/>
      <c r="P57" s="863"/>
      <c r="R57" s="841"/>
    </row>
    <row r="58" spans="1:18" ht="15" customHeight="1">
      <c r="A58" s="2770"/>
      <c r="B58" s="832"/>
      <c r="C58" s="2790"/>
      <c r="D58" s="2791"/>
      <c r="E58" s="887"/>
      <c r="F58" s="887"/>
      <c r="G58" s="887"/>
      <c r="H58" s="2771"/>
      <c r="I58" s="2772"/>
      <c r="J58" s="832"/>
      <c r="K58" s="832"/>
      <c r="L58" s="832"/>
      <c r="M58" s="832"/>
      <c r="N58" s="832"/>
      <c r="O58" s="2773"/>
      <c r="P58" s="863"/>
    </row>
    <row r="59" spans="1:18" ht="15" customHeight="1">
      <c r="A59" s="820"/>
      <c r="B59" s="820"/>
      <c r="C59" s="2792"/>
      <c r="D59" s="820"/>
      <c r="E59" s="820"/>
      <c r="F59" s="820"/>
      <c r="G59" s="820"/>
      <c r="H59" s="822" t="s">
        <v>165</v>
      </c>
      <c r="I59" s="888" t="s">
        <v>165</v>
      </c>
      <c r="P59" s="863"/>
    </row>
    <row r="60" spans="1:18">
      <c r="A60" s="820"/>
      <c r="B60" s="820"/>
      <c r="C60" s="2792"/>
      <c r="D60" s="820"/>
      <c r="E60" s="820"/>
      <c r="F60" s="820"/>
      <c r="P60" s="863"/>
    </row>
    <row r="61" spans="1:18" hidden="1">
      <c r="A61" s="820"/>
      <c r="B61" s="820"/>
      <c r="C61" s="2792"/>
      <c r="D61" s="820"/>
      <c r="E61" s="820"/>
      <c r="F61" s="820"/>
      <c r="P61" s="863"/>
    </row>
    <row r="62" spans="1:18">
      <c r="P62" s="863"/>
    </row>
    <row r="63" spans="1:18">
      <c r="P63" s="863"/>
    </row>
    <row r="64" spans="1:18">
      <c r="P64" s="863"/>
    </row>
    <row r="65" spans="16:16">
      <c r="P65" s="863"/>
    </row>
    <row r="66" spans="16:16">
      <c r="P66" s="863"/>
    </row>
    <row r="67" spans="16:16">
      <c r="P67" s="863"/>
    </row>
    <row r="68" spans="16:16"/>
    <row r="69" spans="16:16"/>
    <row r="70" spans="16:16"/>
    <row r="71" spans="16:16"/>
    <row r="72" spans="16:16"/>
    <row r="73" spans="16:16"/>
    <row r="74" spans="16:16"/>
    <row r="75" spans="16:16"/>
    <row r="76" spans="16:16"/>
    <row r="77" spans="16:16"/>
    <row r="78" spans="16:16"/>
    <row r="79" spans="16:16"/>
    <row r="80" spans="16:16"/>
  </sheetData>
  <printOptions horizontalCentered="1" verticalCentered="1"/>
  <pageMargins left="1" right="1" top="0.5" bottom="0.5" header="0" footer="0"/>
  <pageSetup scale="86" fitToWidth="2" orientation="portrait" r:id="rId1"/>
  <headerFooter alignWithMargins="0"/>
  <colBreaks count="1" manualBreakCount="1">
    <brk id="8" max="5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view="pageBreakPreview" zoomScaleNormal="100" workbookViewId="0"/>
  </sheetViews>
  <sheetFormatPr defaultColWidth="0" defaultRowHeight="0" customHeight="1" zeroHeight="1"/>
  <cols>
    <col min="1" max="1" width="4.5" style="892" customWidth="1"/>
    <col min="2" max="2" width="4.33203125" style="892" customWidth="1"/>
    <col min="3" max="3" width="33.5" style="892" customWidth="1"/>
    <col min="4" max="4" width="14.1640625" style="892" customWidth="1"/>
    <col min="5" max="5" width="13.6640625" style="892" customWidth="1"/>
    <col min="6" max="6" width="10.83203125" style="892" customWidth="1"/>
    <col min="7" max="7" width="12.1640625" style="892" customWidth="1"/>
    <col min="8" max="8" width="11.6640625" style="892" customWidth="1"/>
    <col min="9" max="9" width="10.83203125" style="892" customWidth="1"/>
    <col min="10" max="10" width="4.83203125" style="892" customWidth="1"/>
    <col min="11" max="13" width="9.33203125" style="892" customWidth="1"/>
    <col min="14" max="16384" width="0" style="892" hidden="1"/>
  </cols>
  <sheetData>
    <row r="1" spans="1:10" ht="9.75" customHeight="1">
      <c r="A1" s="3602" t="s">
        <v>1604</v>
      </c>
      <c r="B1" s="889"/>
      <c r="C1" s="889"/>
      <c r="D1" s="890"/>
      <c r="E1" s="890"/>
      <c r="F1" s="891"/>
      <c r="G1" s="890"/>
      <c r="J1" s="893">
        <v>101</v>
      </c>
    </row>
    <row r="2" spans="1:10" ht="10.5" customHeight="1">
      <c r="A2" s="3603" t="s">
        <v>3638</v>
      </c>
      <c r="B2" s="3604"/>
      <c r="C2" s="3604"/>
      <c r="D2" s="3604"/>
      <c r="E2" s="3604"/>
      <c r="F2" s="3604"/>
      <c r="G2" s="3604"/>
      <c r="H2" s="3604"/>
      <c r="I2" s="3604"/>
      <c r="J2" s="3605"/>
    </row>
    <row r="3" spans="1:10" ht="9.75" customHeight="1">
      <c r="A3" s="3606" t="s">
        <v>705</v>
      </c>
      <c r="B3" s="3607"/>
      <c r="C3" s="3607"/>
      <c r="D3" s="3607"/>
      <c r="E3" s="3607"/>
      <c r="F3" s="3607"/>
      <c r="G3" s="3607"/>
      <c r="H3" s="3607"/>
      <c r="I3" s="3607"/>
      <c r="J3" s="3608"/>
    </row>
    <row r="4" spans="1:10" ht="9.75" customHeight="1">
      <c r="A4" s="2793"/>
      <c r="B4" s="890"/>
      <c r="C4" s="890"/>
      <c r="D4" s="890"/>
      <c r="E4" s="890"/>
      <c r="F4" s="890"/>
      <c r="G4" s="890"/>
      <c r="H4" s="890"/>
      <c r="I4" s="890"/>
      <c r="J4" s="2794"/>
    </row>
    <row r="5" spans="1:10" ht="9.75" customHeight="1">
      <c r="A5" s="900" t="s">
        <v>384</v>
      </c>
      <c r="B5" s="901" t="s">
        <v>1606</v>
      </c>
      <c r="C5" s="902"/>
      <c r="D5" s="902"/>
      <c r="E5" s="902"/>
      <c r="F5" s="902"/>
      <c r="G5" s="902"/>
      <c r="H5" s="902"/>
      <c r="I5" s="902"/>
      <c r="J5" s="903"/>
    </row>
    <row r="6" spans="1:10" ht="9.75" customHeight="1">
      <c r="A6" s="904" t="s">
        <v>1607</v>
      </c>
      <c r="B6" s="902"/>
      <c r="C6" s="902"/>
      <c r="D6" s="902"/>
      <c r="E6" s="902"/>
      <c r="F6" s="902"/>
      <c r="G6" s="902"/>
      <c r="H6" s="902"/>
      <c r="I6" s="902"/>
      <c r="J6" s="903"/>
    </row>
    <row r="7" spans="1:10" ht="9.75" customHeight="1">
      <c r="A7" s="904" t="s">
        <v>1608</v>
      </c>
      <c r="B7" s="902"/>
      <c r="C7" s="902"/>
      <c r="D7" s="902"/>
      <c r="E7" s="902"/>
      <c r="F7" s="902"/>
      <c r="G7" s="902"/>
      <c r="H7" s="902"/>
      <c r="I7" s="902"/>
      <c r="J7" s="903"/>
    </row>
    <row r="8" spans="1:10" ht="9.75" customHeight="1">
      <c r="A8" s="904" t="s">
        <v>1609</v>
      </c>
      <c r="B8" s="902"/>
      <c r="C8" s="902"/>
      <c r="D8" s="902"/>
      <c r="E8" s="902"/>
      <c r="F8" s="902"/>
      <c r="G8" s="902"/>
      <c r="H8" s="902"/>
      <c r="I8" s="902"/>
      <c r="J8" s="903"/>
    </row>
    <row r="9" spans="1:10" ht="9.75" customHeight="1">
      <c r="A9" s="904" t="s">
        <v>1610</v>
      </c>
      <c r="B9" s="902"/>
      <c r="C9" s="902"/>
      <c r="D9" s="902"/>
      <c r="E9" s="902"/>
      <c r="F9" s="902"/>
      <c r="G9" s="902"/>
      <c r="H9" s="902"/>
      <c r="I9" s="902"/>
      <c r="J9" s="903"/>
    </row>
    <row r="10" spans="1:10" ht="9.75" customHeight="1">
      <c r="A10" s="904" t="s">
        <v>1611</v>
      </c>
      <c r="B10" s="902"/>
      <c r="C10" s="902"/>
      <c r="D10" s="902"/>
      <c r="E10" s="902"/>
      <c r="F10" s="902"/>
      <c r="G10" s="902"/>
      <c r="H10" s="902"/>
      <c r="I10" s="902"/>
      <c r="J10" s="903"/>
    </row>
    <row r="11" spans="1:10" ht="9.75" customHeight="1">
      <c r="A11" s="904" t="s">
        <v>1612</v>
      </c>
      <c r="B11" s="902"/>
      <c r="C11" s="902"/>
      <c r="D11" s="902"/>
      <c r="E11" s="902"/>
      <c r="F11" s="902"/>
      <c r="G11" s="902"/>
      <c r="H11" s="902"/>
      <c r="I11" s="902"/>
      <c r="J11" s="903"/>
    </row>
    <row r="12" spans="1:10" ht="9.75" customHeight="1">
      <c r="A12" s="904" t="s">
        <v>1613</v>
      </c>
      <c r="B12" s="902"/>
      <c r="C12" s="902"/>
      <c r="D12" s="902"/>
      <c r="E12" s="902"/>
      <c r="F12" s="902"/>
      <c r="G12" s="902"/>
      <c r="H12" s="902"/>
      <c r="I12" s="902"/>
      <c r="J12" s="903"/>
    </row>
    <row r="13" spans="1:10" ht="9.75" customHeight="1">
      <c r="A13" s="904" t="s">
        <v>1614</v>
      </c>
      <c r="B13" s="902"/>
      <c r="C13" s="902"/>
      <c r="D13" s="902"/>
      <c r="E13" s="902"/>
      <c r="F13" s="902"/>
      <c r="G13" s="902"/>
      <c r="H13" s="902"/>
      <c r="I13" s="902"/>
      <c r="J13" s="903"/>
    </row>
    <row r="14" spans="1:10" ht="9.75" customHeight="1">
      <c r="A14" s="904" t="s">
        <v>1615</v>
      </c>
      <c r="B14" s="902"/>
      <c r="C14" s="902"/>
      <c r="D14" s="902"/>
      <c r="E14" s="902"/>
      <c r="F14" s="902"/>
      <c r="G14" s="902"/>
      <c r="H14" s="902"/>
      <c r="I14" s="902"/>
      <c r="J14" s="903"/>
    </row>
    <row r="15" spans="1:10" ht="9.75" customHeight="1">
      <c r="A15" s="905" t="s">
        <v>1616</v>
      </c>
      <c r="B15" s="902"/>
      <c r="C15" s="902"/>
      <c r="D15" s="902"/>
      <c r="E15" s="902"/>
      <c r="F15" s="902"/>
      <c r="G15" s="902"/>
      <c r="H15" s="902"/>
      <c r="I15" s="902"/>
      <c r="J15" s="903"/>
    </row>
    <row r="16" spans="1:10" ht="3.95" customHeight="1">
      <c r="A16" s="905"/>
      <c r="B16" s="902"/>
      <c r="C16" s="902"/>
      <c r="D16" s="902"/>
      <c r="E16" s="902"/>
      <c r="F16" s="902"/>
      <c r="G16" s="902"/>
      <c r="H16" s="902"/>
      <c r="I16" s="902"/>
      <c r="J16" s="903"/>
    </row>
    <row r="17" spans="1:10" ht="9.75" customHeight="1">
      <c r="A17" s="900" t="s">
        <v>385</v>
      </c>
      <c r="B17" s="901" t="s">
        <v>1617</v>
      </c>
      <c r="C17" s="902"/>
      <c r="D17" s="902"/>
      <c r="E17" s="902"/>
      <c r="F17" s="902"/>
      <c r="G17" s="902"/>
      <c r="H17" s="902"/>
      <c r="I17" s="902"/>
      <c r="J17" s="903"/>
    </row>
    <row r="18" spans="1:10" ht="9.75" customHeight="1">
      <c r="A18" s="905" t="s">
        <v>1618</v>
      </c>
      <c r="B18" s="902"/>
      <c r="C18" s="902"/>
      <c r="D18" s="902"/>
      <c r="E18" s="902"/>
      <c r="F18" s="902"/>
      <c r="G18" s="902"/>
      <c r="H18" s="902"/>
      <c r="I18" s="902"/>
      <c r="J18" s="903"/>
    </row>
    <row r="19" spans="1:10" ht="3.95" customHeight="1">
      <c r="A19" s="906"/>
      <c r="B19" s="907"/>
      <c r="C19" s="907"/>
      <c r="D19" s="907"/>
      <c r="E19" s="907"/>
      <c r="F19" s="907"/>
      <c r="G19" s="907"/>
      <c r="H19" s="907"/>
      <c r="I19" s="907"/>
      <c r="J19" s="908"/>
    </row>
    <row r="20" spans="1:10" ht="9.75" customHeight="1">
      <c r="A20" s="900" t="s">
        <v>386</v>
      </c>
      <c r="B20" s="901" t="s">
        <v>1619</v>
      </c>
      <c r="C20" s="902"/>
      <c r="D20" s="902"/>
      <c r="E20" s="902"/>
      <c r="F20" s="902"/>
      <c r="G20" s="902"/>
      <c r="H20" s="902"/>
      <c r="I20" s="902"/>
      <c r="J20" s="903"/>
    </row>
    <row r="21" spans="1:10" ht="9.75" customHeight="1">
      <c r="A21" s="905" t="s">
        <v>1620</v>
      </c>
      <c r="B21" s="902"/>
      <c r="C21" s="902"/>
      <c r="D21" s="902"/>
      <c r="E21" s="902"/>
      <c r="F21" s="902"/>
      <c r="G21" s="902"/>
      <c r="H21" s="902"/>
      <c r="I21" s="902"/>
      <c r="J21" s="903"/>
    </row>
    <row r="22" spans="1:10" ht="3.95" customHeight="1">
      <c r="A22" s="905"/>
      <c r="B22" s="902"/>
      <c r="C22" s="902"/>
      <c r="D22" s="902"/>
      <c r="E22" s="902"/>
      <c r="F22" s="902"/>
      <c r="G22" s="902"/>
      <c r="H22" s="902"/>
      <c r="I22" s="902"/>
      <c r="J22" s="903"/>
    </row>
    <row r="23" spans="1:10" ht="9.75" customHeight="1">
      <c r="A23" s="900" t="s">
        <v>387</v>
      </c>
      <c r="B23" s="901" t="s">
        <v>1621</v>
      </c>
      <c r="C23" s="902"/>
      <c r="D23" s="902"/>
      <c r="E23" s="902"/>
      <c r="F23" s="902"/>
      <c r="G23" s="902"/>
      <c r="H23" s="902"/>
      <c r="I23" s="902"/>
      <c r="J23" s="903"/>
    </row>
    <row r="24" spans="1:10" ht="9.75" customHeight="1">
      <c r="A24" s="904" t="s">
        <v>1622</v>
      </c>
      <c r="B24" s="902"/>
      <c r="C24" s="902"/>
      <c r="D24" s="902"/>
      <c r="E24" s="902"/>
      <c r="F24" s="902"/>
      <c r="G24" s="902"/>
      <c r="H24" s="902"/>
      <c r="I24" s="902"/>
      <c r="J24" s="903"/>
    </row>
    <row r="25" spans="1:10" ht="3.95" customHeight="1">
      <c r="A25" s="905"/>
      <c r="B25" s="902"/>
      <c r="C25" s="902"/>
      <c r="D25" s="902"/>
      <c r="E25" s="902"/>
      <c r="F25" s="902"/>
      <c r="G25" s="902"/>
      <c r="H25" s="902"/>
      <c r="I25" s="902"/>
      <c r="J25" s="903"/>
    </row>
    <row r="26" spans="1:10" ht="9.75" customHeight="1">
      <c r="A26" s="900" t="s">
        <v>388</v>
      </c>
      <c r="B26" s="901" t="s">
        <v>1623</v>
      </c>
      <c r="C26" s="902"/>
      <c r="D26" s="902"/>
      <c r="E26" s="902"/>
      <c r="F26" s="902"/>
      <c r="G26" s="902"/>
      <c r="H26" s="902"/>
      <c r="I26" s="902"/>
      <c r="J26" s="903"/>
    </row>
    <row r="27" spans="1:10" ht="9.75" customHeight="1">
      <c r="A27" s="904" t="s">
        <v>1624</v>
      </c>
      <c r="B27" s="902"/>
      <c r="C27" s="902"/>
      <c r="D27" s="902"/>
      <c r="E27" s="902"/>
      <c r="F27" s="902"/>
      <c r="G27" s="902"/>
      <c r="H27" s="902"/>
      <c r="I27" s="902"/>
      <c r="J27" s="903"/>
    </row>
    <row r="28" spans="1:10" ht="5.0999999999999996" customHeight="1">
      <c r="A28" s="2795"/>
      <c r="B28" s="909"/>
      <c r="C28" s="909"/>
      <c r="D28" s="909"/>
      <c r="E28" s="909"/>
      <c r="F28" s="909"/>
      <c r="G28" s="909"/>
      <c r="H28" s="909"/>
      <c r="I28" s="909"/>
      <c r="J28" s="2796"/>
    </row>
    <row r="29" spans="1:10" ht="13.5" customHeight="1">
      <c r="A29" s="910"/>
      <c r="B29" s="911"/>
      <c r="C29" s="911"/>
      <c r="D29" s="912" t="s">
        <v>1625</v>
      </c>
      <c r="E29" s="913"/>
      <c r="F29" s="914"/>
      <c r="G29" s="912" t="s">
        <v>1626</v>
      </c>
      <c r="H29" s="913"/>
      <c r="I29" s="914"/>
      <c r="J29" s="915"/>
    </row>
    <row r="30" spans="1:10" ht="13.5" customHeight="1">
      <c r="A30" s="916"/>
      <c r="B30" s="917"/>
      <c r="C30" s="917"/>
      <c r="D30" s="912" t="s">
        <v>1627</v>
      </c>
      <c r="E30" s="914"/>
      <c r="F30" s="916" t="s">
        <v>1628</v>
      </c>
      <c r="G30" s="912" t="s">
        <v>1627</v>
      </c>
      <c r="H30" s="914"/>
      <c r="I30" s="916" t="s">
        <v>1628</v>
      </c>
      <c r="J30" s="916"/>
    </row>
    <row r="31" spans="1:10" ht="13.5" customHeight="1">
      <c r="A31" s="916"/>
      <c r="B31" s="917"/>
      <c r="C31" s="917"/>
      <c r="D31" s="916"/>
      <c r="E31" s="916"/>
      <c r="F31" s="916" t="s">
        <v>1629</v>
      </c>
      <c r="G31" s="916"/>
      <c r="H31" s="916"/>
      <c r="I31" s="916" t="s">
        <v>1629</v>
      </c>
      <c r="J31" s="916"/>
    </row>
    <row r="32" spans="1:10" ht="13.5" customHeight="1">
      <c r="A32" s="916" t="s">
        <v>636</v>
      </c>
      <c r="B32" s="900"/>
      <c r="C32" s="917" t="s">
        <v>779</v>
      </c>
      <c r="D32" s="916" t="s">
        <v>1630</v>
      </c>
      <c r="E32" s="916" t="s">
        <v>1631</v>
      </c>
      <c r="F32" s="916" t="s">
        <v>1632</v>
      </c>
      <c r="G32" s="916" t="s">
        <v>1630</v>
      </c>
      <c r="H32" s="916" t="s">
        <v>1631</v>
      </c>
      <c r="I32" s="916" t="s">
        <v>1632</v>
      </c>
      <c r="J32" s="916" t="s">
        <v>636</v>
      </c>
    </row>
    <row r="33" spans="1:10" ht="13.5" customHeight="1">
      <c r="A33" s="916" t="s">
        <v>639</v>
      </c>
      <c r="B33" s="900"/>
      <c r="C33" s="917"/>
      <c r="D33" s="916" t="s">
        <v>783</v>
      </c>
      <c r="E33" s="916" t="s">
        <v>783</v>
      </c>
      <c r="F33" s="916" t="s">
        <v>1633</v>
      </c>
      <c r="G33" s="916" t="s">
        <v>783</v>
      </c>
      <c r="H33" s="916" t="s">
        <v>783</v>
      </c>
      <c r="I33" s="916" t="s">
        <v>1633</v>
      </c>
      <c r="J33" s="916" t="s">
        <v>639</v>
      </c>
    </row>
    <row r="34" spans="1:10" ht="13.5" customHeight="1" thickBot="1">
      <c r="A34" s="918"/>
      <c r="B34" s="919"/>
      <c r="C34" s="920" t="s">
        <v>648</v>
      </c>
      <c r="D34" s="916" t="s">
        <v>649</v>
      </c>
      <c r="E34" s="916" t="s">
        <v>650</v>
      </c>
      <c r="F34" s="921" t="s">
        <v>651</v>
      </c>
      <c r="G34" s="921" t="s">
        <v>652</v>
      </c>
      <c r="H34" s="921" t="s">
        <v>653</v>
      </c>
      <c r="I34" s="921" t="s">
        <v>1083</v>
      </c>
      <c r="J34" s="918"/>
    </row>
    <row r="35" spans="1:10" ht="12" customHeight="1">
      <c r="A35" s="922"/>
      <c r="B35" s="902"/>
      <c r="C35" s="917" t="s">
        <v>1634</v>
      </c>
      <c r="D35" s="3609"/>
      <c r="E35" s="3610"/>
      <c r="F35" s="903"/>
      <c r="G35" s="925"/>
      <c r="H35" s="926"/>
      <c r="I35" s="922"/>
      <c r="J35" s="922"/>
    </row>
    <row r="36" spans="1:10" ht="13.5" customHeight="1">
      <c r="A36" s="921">
        <v>1</v>
      </c>
      <c r="B36" s="927">
        <v>-3</v>
      </c>
      <c r="C36" s="919" t="s">
        <v>1563</v>
      </c>
      <c r="D36" s="2471">
        <v>0</v>
      </c>
      <c r="E36" s="3611">
        <v>0</v>
      </c>
      <c r="F36" s="930" t="s">
        <v>1821</v>
      </c>
      <c r="G36" s="931"/>
      <c r="H36" s="932"/>
      <c r="I36" s="933"/>
      <c r="J36" s="921">
        <v>1</v>
      </c>
    </row>
    <row r="37" spans="1:10" ht="13.5" customHeight="1">
      <c r="A37" s="921">
        <v>2</v>
      </c>
      <c r="B37" s="927">
        <v>-4</v>
      </c>
      <c r="C37" s="919" t="s">
        <v>1564</v>
      </c>
      <c r="D37" s="2471">
        <v>0</v>
      </c>
      <c r="E37" s="3611">
        <v>0</v>
      </c>
      <c r="F37" s="930" t="s">
        <v>1821</v>
      </c>
      <c r="G37" s="931"/>
      <c r="H37" s="932"/>
      <c r="I37" s="933"/>
      <c r="J37" s="921">
        <v>2</v>
      </c>
    </row>
    <row r="38" spans="1:10" ht="13.5" customHeight="1">
      <c r="A38" s="921">
        <v>3</v>
      </c>
      <c r="B38" s="927">
        <v>-5</v>
      </c>
      <c r="C38" s="919" t="s">
        <v>1565</v>
      </c>
      <c r="D38" s="2471">
        <v>0</v>
      </c>
      <c r="E38" s="3611">
        <v>0</v>
      </c>
      <c r="F38" s="930" t="s">
        <v>1821</v>
      </c>
      <c r="G38" s="931"/>
      <c r="H38" s="932"/>
      <c r="I38" s="933"/>
      <c r="J38" s="921">
        <v>3</v>
      </c>
    </row>
    <row r="39" spans="1:10" ht="13.5" customHeight="1">
      <c r="A39" s="921">
        <v>4</v>
      </c>
      <c r="B39" s="927">
        <v>-6</v>
      </c>
      <c r="C39" s="919" t="s">
        <v>1566</v>
      </c>
      <c r="D39" s="2471">
        <v>0</v>
      </c>
      <c r="E39" s="3611">
        <v>0</v>
      </c>
      <c r="F39" s="930" t="s">
        <v>1821</v>
      </c>
      <c r="G39" s="931"/>
      <c r="H39" s="932"/>
      <c r="I39" s="933"/>
      <c r="J39" s="921">
        <v>4</v>
      </c>
    </row>
    <row r="40" spans="1:10" ht="13.5" customHeight="1">
      <c r="A40" s="921">
        <v>5</v>
      </c>
      <c r="B40" s="927">
        <v>-7</v>
      </c>
      <c r="C40" s="919" t="s">
        <v>1567</v>
      </c>
      <c r="D40" s="2471">
        <v>0</v>
      </c>
      <c r="E40" s="3611">
        <v>0</v>
      </c>
      <c r="F40" s="930" t="s">
        <v>1821</v>
      </c>
      <c r="G40" s="931"/>
      <c r="H40" s="932"/>
      <c r="I40" s="933"/>
      <c r="J40" s="921">
        <v>5</v>
      </c>
    </row>
    <row r="41" spans="1:10" ht="13.5" customHeight="1">
      <c r="A41" s="921">
        <v>6</v>
      </c>
      <c r="B41" s="927">
        <v>-8</v>
      </c>
      <c r="C41" s="919" t="s">
        <v>1568</v>
      </c>
      <c r="D41" s="2471">
        <v>0</v>
      </c>
      <c r="E41" s="3611">
        <v>0</v>
      </c>
      <c r="F41" s="930" t="s">
        <v>1821</v>
      </c>
      <c r="G41" s="931" t="s">
        <v>1635</v>
      </c>
      <c r="H41" s="932"/>
      <c r="I41" s="933"/>
      <c r="J41" s="921">
        <v>6</v>
      </c>
    </row>
    <row r="42" spans="1:10" ht="13.5" customHeight="1">
      <c r="A42" s="921">
        <v>7</v>
      </c>
      <c r="B42" s="927">
        <v>-9</v>
      </c>
      <c r="C42" s="919" t="s">
        <v>1569</v>
      </c>
      <c r="D42" s="2471">
        <v>25577</v>
      </c>
      <c r="E42" s="3611">
        <v>42033</v>
      </c>
      <c r="F42" s="930">
        <v>3.0679274923566664E-2</v>
      </c>
      <c r="G42" s="931"/>
      <c r="H42" s="932"/>
      <c r="I42" s="933"/>
      <c r="J42" s="921">
        <v>7</v>
      </c>
    </row>
    <row r="43" spans="1:10" ht="13.5" customHeight="1">
      <c r="A43" s="921">
        <v>8</v>
      </c>
      <c r="B43" s="927">
        <v>-11</v>
      </c>
      <c r="C43" s="919" t="s">
        <v>1570</v>
      </c>
      <c r="D43" s="2471">
        <v>0</v>
      </c>
      <c r="E43" s="3611">
        <v>0</v>
      </c>
      <c r="F43" s="930" t="s">
        <v>1821</v>
      </c>
      <c r="G43" s="931" t="s">
        <v>1636</v>
      </c>
      <c r="H43" s="932"/>
      <c r="I43" s="933"/>
      <c r="J43" s="921">
        <v>8</v>
      </c>
    </row>
    <row r="44" spans="1:10" ht="13.5" customHeight="1">
      <c r="A44" s="921">
        <v>9</v>
      </c>
      <c r="B44" s="927">
        <v>-13</v>
      </c>
      <c r="C44" s="919" t="s">
        <v>1571</v>
      </c>
      <c r="D44" s="2471">
        <v>0</v>
      </c>
      <c r="E44" s="3611">
        <v>0</v>
      </c>
      <c r="F44" s="930" t="s">
        <v>1821</v>
      </c>
      <c r="G44" s="931"/>
      <c r="H44" s="932"/>
      <c r="I44" s="933"/>
      <c r="J44" s="921">
        <v>9</v>
      </c>
    </row>
    <row r="45" spans="1:10" ht="13.5" customHeight="1">
      <c r="A45" s="921">
        <v>10</v>
      </c>
      <c r="B45" s="927">
        <v>-16</v>
      </c>
      <c r="C45" s="919" t="s">
        <v>1572</v>
      </c>
      <c r="D45" s="2471">
        <v>0</v>
      </c>
      <c r="E45" s="3611">
        <v>2811</v>
      </c>
      <c r="F45" s="930">
        <v>2.8000047078773321E-2</v>
      </c>
      <c r="G45" s="931" t="s">
        <v>1637</v>
      </c>
      <c r="H45" s="932"/>
      <c r="I45" s="933"/>
      <c r="J45" s="921">
        <v>10</v>
      </c>
    </row>
    <row r="46" spans="1:10" ht="13.5" customHeight="1">
      <c r="A46" s="921">
        <v>11</v>
      </c>
      <c r="B46" s="927">
        <v>-17</v>
      </c>
      <c r="C46" s="919" t="s">
        <v>1573</v>
      </c>
      <c r="D46" s="2471">
        <v>0</v>
      </c>
      <c r="E46" s="3611">
        <v>0</v>
      </c>
      <c r="F46" s="930" t="s">
        <v>1821</v>
      </c>
      <c r="G46" s="931"/>
      <c r="H46" s="932"/>
      <c r="I46" s="933"/>
      <c r="J46" s="921">
        <v>11</v>
      </c>
    </row>
    <row r="47" spans="1:10" ht="13.5" customHeight="1">
      <c r="A47" s="921">
        <v>12</v>
      </c>
      <c r="B47" s="927">
        <v>-18</v>
      </c>
      <c r="C47" s="919" t="s">
        <v>1574</v>
      </c>
      <c r="D47" s="2471">
        <v>0</v>
      </c>
      <c r="E47" s="3611">
        <v>0</v>
      </c>
      <c r="F47" s="930" t="s">
        <v>1821</v>
      </c>
      <c r="G47" s="931" t="s">
        <v>1638</v>
      </c>
      <c r="H47" s="932"/>
      <c r="I47" s="933"/>
      <c r="J47" s="921">
        <v>12</v>
      </c>
    </row>
    <row r="48" spans="1:10" ht="13.5" customHeight="1">
      <c r="A48" s="921">
        <v>13</v>
      </c>
      <c r="B48" s="927">
        <v>-19</v>
      </c>
      <c r="C48" s="919" t="s">
        <v>1575</v>
      </c>
      <c r="D48" s="2471">
        <v>0</v>
      </c>
      <c r="E48" s="3611">
        <v>0</v>
      </c>
      <c r="F48" s="930" t="s">
        <v>1821</v>
      </c>
      <c r="G48" s="931"/>
      <c r="H48" s="932"/>
      <c r="I48" s="933"/>
      <c r="J48" s="921">
        <v>13</v>
      </c>
    </row>
    <row r="49" spans="1:10" ht="13.5" customHeight="1">
      <c r="A49" s="921">
        <v>14</v>
      </c>
      <c r="B49" s="927">
        <v>-20</v>
      </c>
      <c r="C49" s="919" t="s">
        <v>1576</v>
      </c>
      <c r="D49" s="2471">
        <v>0</v>
      </c>
      <c r="E49" s="3611">
        <v>0</v>
      </c>
      <c r="F49" s="930" t="s">
        <v>1821</v>
      </c>
      <c r="G49" s="931"/>
      <c r="H49" s="932"/>
      <c r="I49" s="933"/>
      <c r="J49" s="921">
        <v>14</v>
      </c>
    </row>
    <row r="50" spans="1:10" ht="13.5" customHeight="1">
      <c r="A50" s="921">
        <v>15</v>
      </c>
      <c r="B50" s="927">
        <v>-22</v>
      </c>
      <c r="C50" s="919" t="s">
        <v>1577</v>
      </c>
      <c r="D50" s="2471">
        <v>0</v>
      </c>
      <c r="E50" s="3611">
        <v>0</v>
      </c>
      <c r="F50" s="930" t="s">
        <v>1821</v>
      </c>
      <c r="G50" s="931"/>
      <c r="H50" s="932"/>
      <c r="I50" s="933"/>
      <c r="J50" s="921">
        <v>15</v>
      </c>
    </row>
    <row r="51" spans="1:10" ht="13.5" customHeight="1">
      <c r="A51" s="921">
        <v>16</v>
      </c>
      <c r="B51" s="927">
        <v>-23</v>
      </c>
      <c r="C51" s="919" t="s">
        <v>1578</v>
      </c>
      <c r="D51" s="2471">
        <v>0</v>
      </c>
      <c r="E51" s="3611">
        <v>0</v>
      </c>
      <c r="F51" s="930" t="s">
        <v>1821</v>
      </c>
      <c r="G51" s="931"/>
      <c r="H51" s="932"/>
      <c r="I51" s="933"/>
      <c r="J51" s="921">
        <v>16</v>
      </c>
    </row>
    <row r="52" spans="1:10" ht="13.5" customHeight="1">
      <c r="A52" s="921">
        <v>17</v>
      </c>
      <c r="B52" s="927">
        <v>-24</v>
      </c>
      <c r="C52" s="919" t="s">
        <v>1579</v>
      </c>
      <c r="D52" s="2471">
        <v>0</v>
      </c>
      <c r="E52" s="3611">
        <v>0</v>
      </c>
      <c r="F52" s="930" t="s">
        <v>1821</v>
      </c>
      <c r="G52" s="931"/>
      <c r="H52" s="932"/>
      <c r="I52" s="933"/>
      <c r="J52" s="921">
        <v>17</v>
      </c>
    </row>
    <row r="53" spans="1:10" ht="13.5" customHeight="1">
      <c r="A53" s="921">
        <v>18</v>
      </c>
      <c r="B53" s="927">
        <v>-25</v>
      </c>
      <c r="C53" s="919" t="s">
        <v>1580</v>
      </c>
      <c r="D53" s="2471">
        <v>0</v>
      </c>
      <c r="E53" s="3611">
        <v>0</v>
      </c>
      <c r="F53" s="930" t="s">
        <v>1821</v>
      </c>
      <c r="G53" s="931"/>
      <c r="H53" s="932"/>
      <c r="I53" s="933"/>
      <c r="J53" s="921">
        <v>18</v>
      </c>
    </row>
    <row r="54" spans="1:10" ht="13.5" customHeight="1">
      <c r="A54" s="921">
        <v>19</v>
      </c>
      <c r="B54" s="927">
        <v>-26</v>
      </c>
      <c r="C54" s="919" t="s">
        <v>1581</v>
      </c>
      <c r="D54" s="2471">
        <v>46278</v>
      </c>
      <c r="E54" s="3611">
        <v>59288</v>
      </c>
      <c r="F54" s="930">
        <v>7.8315981657210765E-2</v>
      </c>
      <c r="G54" s="931"/>
      <c r="H54" s="932"/>
      <c r="I54" s="933"/>
      <c r="J54" s="921">
        <v>19</v>
      </c>
    </row>
    <row r="55" spans="1:10" ht="13.5" customHeight="1">
      <c r="A55" s="921">
        <v>20</v>
      </c>
      <c r="B55" s="927">
        <v>-27</v>
      </c>
      <c r="C55" s="919" t="s">
        <v>1582</v>
      </c>
      <c r="D55" s="2471">
        <v>620987</v>
      </c>
      <c r="E55" s="3611">
        <v>821592</v>
      </c>
      <c r="F55" s="930">
        <v>3.8500003108186395E-2</v>
      </c>
      <c r="G55" s="931"/>
      <c r="H55" s="932"/>
      <c r="I55" s="933"/>
      <c r="J55" s="921">
        <v>20</v>
      </c>
    </row>
    <row r="56" spans="1:10" ht="13.5" customHeight="1">
      <c r="A56" s="921">
        <v>21</v>
      </c>
      <c r="B56" s="927">
        <v>-29</v>
      </c>
      <c r="C56" s="919" t="s">
        <v>1583</v>
      </c>
      <c r="D56" s="2471">
        <v>0</v>
      </c>
      <c r="E56" s="3611">
        <v>0</v>
      </c>
      <c r="F56" s="930" t="s">
        <v>1821</v>
      </c>
      <c r="G56" s="931"/>
      <c r="H56" s="932"/>
      <c r="I56" s="933"/>
      <c r="J56" s="921">
        <v>21</v>
      </c>
    </row>
    <row r="57" spans="1:10" ht="13.5" customHeight="1">
      <c r="A57" s="921">
        <v>22</v>
      </c>
      <c r="B57" s="927">
        <v>-31</v>
      </c>
      <c r="C57" s="919" t="s">
        <v>1584</v>
      </c>
      <c r="D57" s="2471">
        <v>0</v>
      </c>
      <c r="E57" s="3611">
        <v>0</v>
      </c>
      <c r="F57" s="930" t="s">
        <v>1821</v>
      </c>
      <c r="G57" s="931"/>
      <c r="H57" s="932"/>
      <c r="I57" s="933"/>
      <c r="J57" s="921">
        <v>22</v>
      </c>
    </row>
    <row r="58" spans="1:10" ht="13.5" customHeight="1">
      <c r="A58" s="921">
        <v>23</v>
      </c>
      <c r="B58" s="927">
        <v>-35</v>
      </c>
      <c r="C58" s="919" t="s">
        <v>1585</v>
      </c>
      <c r="D58" s="2471">
        <v>0</v>
      </c>
      <c r="E58" s="3611">
        <v>0</v>
      </c>
      <c r="F58" s="930" t="s">
        <v>1821</v>
      </c>
      <c r="G58" s="931"/>
      <c r="H58" s="932"/>
      <c r="I58" s="933"/>
      <c r="J58" s="921">
        <v>23</v>
      </c>
    </row>
    <row r="59" spans="1:10" ht="13.5" customHeight="1">
      <c r="A59" s="921">
        <v>24</v>
      </c>
      <c r="B59" s="927">
        <v>-37</v>
      </c>
      <c r="C59" s="919" t="s">
        <v>1586</v>
      </c>
      <c r="D59" s="2471">
        <v>0</v>
      </c>
      <c r="E59" s="3611">
        <v>0</v>
      </c>
      <c r="F59" s="930" t="s">
        <v>1821</v>
      </c>
      <c r="G59" s="931"/>
      <c r="H59" s="932"/>
      <c r="I59" s="933"/>
      <c r="J59" s="921">
        <v>24</v>
      </c>
    </row>
    <row r="60" spans="1:10" ht="13.5" customHeight="1">
      <c r="A60" s="921">
        <v>25</v>
      </c>
      <c r="B60" s="927">
        <v>-39</v>
      </c>
      <c r="C60" s="919" t="s">
        <v>1587</v>
      </c>
      <c r="D60" s="2471">
        <v>0</v>
      </c>
      <c r="E60" s="3611">
        <v>0</v>
      </c>
      <c r="F60" s="930" t="s">
        <v>1821</v>
      </c>
      <c r="G60" s="931"/>
      <c r="H60" s="932"/>
      <c r="I60" s="933"/>
      <c r="J60" s="921">
        <v>25</v>
      </c>
    </row>
    <row r="61" spans="1:10" ht="13.5" customHeight="1">
      <c r="A61" s="921">
        <v>26</v>
      </c>
      <c r="B61" s="927">
        <v>-44</v>
      </c>
      <c r="C61" s="919" t="s">
        <v>1588</v>
      </c>
      <c r="D61" s="2471">
        <v>0</v>
      </c>
      <c r="E61" s="3611">
        <v>0</v>
      </c>
      <c r="F61" s="930" t="s">
        <v>1821</v>
      </c>
      <c r="G61" s="931"/>
      <c r="H61" s="932"/>
      <c r="I61" s="933"/>
      <c r="J61" s="921">
        <v>26</v>
      </c>
    </row>
    <row r="62" spans="1:10" ht="13.5" customHeight="1">
      <c r="A62" s="921">
        <v>27</v>
      </c>
      <c r="B62" s="927">
        <v>-45</v>
      </c>
      <c r="C62" s="919" t="s">
        <v>1589</v>
      </c>
      <c r="D62" s="2471">
        <v>0</v>
      </c>
      <c r="E62" s="3611">
        <v>0</v>
      </c>
      <c r="F62" s="930" t="s">
        <v>1821</v>
      </c>
      <c r="G62" s="931"/>
      <c r="H62" s="932"/>
      <c r="I62" s="933"/>
      <c r="J62" s="921">
        <v>27</v>
      </c>
    </row>
    <row r="63" spans="1:10" ht="13.5" customHeight="1">
      <c r="A63" s="921">
        <v>28</v>
      </c>
      <c r="B63" s="927"/>
      <c r="C63" s="919" t="s">
        <v>1639</v>
      </c>
      <c r="D63" s="2471"/>
      <c r="E63" s="3611"/>
      <c r="F63" s="936"/>
      <c r="G63" s="931"/>
      <c r="H63" s="932"/>
      <c r="I63" s="933"/>
      <c r="J63" s="921">
        <v>28</v>
      </c>
    </row>
    <row r="64" spans="1:10" ht="13.5" customHeight="1">
      <c r="A64" s="921">
        <v>29</v>
      </c>
      <c r="B64" s="927"/>
      <c r="C64" s="919" t="s">
        <v>1640</v>
      </c>
      <c r="D64" s="2471"/>
      <c r="E64" s="3611"/>
      <c r="F64" s="936"/>
      <c r="G64" s="931"/>
      <c r="H64" s="932"/>
      <c r="I64" s="933"/>
      <c r="J64" s="921">
        <v>29</v>
      </c>
    </row>
    <row r="65" spans="1:10" ht="12" customHeight="1" thickBot="1">
      <c r="A65" s="937">
        <v>30</v>
      </c>
      <c r="B65" s="938"/>
      <c r="C65" s="939" t="s">
        <v>1641</v>
      </c>
      <c r="D65" s="3612">
        <f>SUM(D35:D64)</f>
        <v>692842</v>
      </c>
      <c r="E65" s="3613">
        <f>SUM(E35:E64)</f>
        <v>925724</v>
      </c>
      <c r="F65" s="940">
        <v>4.0663040661062036E-2</v>
      </c>
      <c r="G65" s="941"/>
      <c r="H65" s="942"/>
      <c r="I65" s="943"/>
      <c r="J65" s="937">
        <v>30</v>
      </c>
    </row>
    <row r="66" spans="1:10" ht="11.25" customHeight="1" thickTop="1">
      <c r="A66" s="922"/>
      <c r="B66" s="944"/>
      <c r="C66" s="917" t="s">
        <v>1642</v>
      </c>
      <c r="D66" s="3614"/>
      <c r="E66" s="3615"/>
      <c r="F66" s="947"/>
      <c r="G66" s="948"/>
      <c r="H66" s="949"/>
      <c r="I66" s="922"/>
      <c r="J66" s="922"/>
    </row>
    <row r="67" spans="1:10" ht="13.5" customHeight="1">
      <c r="A67" s="921">
        <v>31</v>
      </c>
      <c r="B67" s="950">
        <v>-52</v>
      </c>
      <c r="C67" s="919" t="s">
        <v>1592</v>
      </c>
      <c r="D67" s="2471">
        <v>155328</v>
      </c>
      <c r="E67" s="3611">
        <v>259339</v>
      </c>
      <c r="F67" s="930">
        <v>0.14291653214003533</v>
      </c>
      <c r="G67" s="931"/>
      <c r="H67" s="952"/>
      <c r="I67" s="918"/>
      <c r="J67" s="921">
        <v>31</v>
      </c>
    </row>
    <row r="68" spans="1:10" ht="13.5" customHeight="1">
      <c r="A68" s="921">
        <v>32</v>
      </c>
      <c r="B68" s="950">
        <v>-53</v>
      </c>
      <c r="C68" s="919" t="s">
        <v>1593</v>
      </c>
      <c r="D68" s="2471">
        <v>0</v>
      </c>
      <c r="E68" s="3611">
        <v>0</v>
      </c>
      <c r="F68" s="930" t="s">
        <v>1821</v>
      </c>
      <c r="G68" s="931"/>
      <c r="H68" s="952"/>
      <c r="I68" s="918"/>
      <c r="J68" s="921">
        <v>32</v>
      </c>
    </row>
    <row r="69" spans="1:10" ht="13.5" customHeight="1">
      <c r="A69" s="921">
        <v>33</v>
      </c>
      <c r="B69" s="950">
        <v>-54</v>
      </c>
      <c r="C69" s="919" t="s">
        <v>1594</v>
      </c>
      <c r="D69" s="2471">
        <v>0</v>
      </c>
      <c r="E69" s="3611">
        <v>0</v>
      </c>
      <c r="F69" s="930" t="s">
        <v>1821</v>
      </c>
      <c r="G69" s="931"/>
      <c r="H69" s="952"/>
      <c r="I69" s="918"/>
      <c r="J69" s="921">
        <v>33</v>
      </c>
    </row>
    <row r="70" spans="1:10" ht="13.5" customHeight="1">
      <c r="A70" s="921">
        <v>34</v>
      </c>
      <c r="B70" s="950">
        <v>-55</v>
      </c>
      <c r="C70" s="955" t="s">
        <v>1595</v>
      </c>
      <c r="D70" s="2471">
        <v>0</v>
      </c>
      <c r="E70" s="3611">
        <v>0</v>
      </c>
      <c r="F70" s="930" t="s">
        <v>1821</v>
      </c>
      <c r="G70" s="931"/>
      <c r="H70" s="952"/>
      <c r="I70" s="918"/>
      <c r="J70" s="921">
        <v>34</v>
      </c>
    </row>
    <row r="71" spans="1:10" ht="13.5" customHeight="1">
      <c r="A71" s="921">
        <v>35</v>
      </c>
      <c r="B71" s="950">
        <v>-56</v>
      </c>
      <c r="C71" s="919" t="s">
        <v>174</v>
      </c>
      <c r="D71" s="2471">
        <v>0</v>
      </c>
      <c r="E71" s="3611">
        <v>0</v>
      </c>
      <c r="F71" s="930" t="s">
        <v>1821</v>
      </c>
      <c r="G71" s="931"/>
      <c r="H71" s="952"/>
      <c r="I71" s="918"/>
      <c r="J71" s="921">
        <v>35</v>
      </c>
    </row>
    <row r="72" spans="1:10" ht="13.5" customHeight="1">
      <c r="A72" s="921">
        <v>36</v>
      </c>
      <c r="B72" s="950">
        <v>-57</v>
      </c>
      <c r="C72" s="919" t="s">
        <v>1596</v>
      </c>
      <c r="D72" s="2471">
        <v>0</v>
      </c>
      <c r="E72" s="3611">
        <v>0</v>
      </c>
      <c r="F72" s="930" t="s">
        <v>1821</v>
      </c>
      <c r="G72" s="931"/>
      <c r="H72" s="952"/>
      <c r="I72" s="918"/>
      <c r="J72" s="921">
        <v>36</v>
      </c>
    </row>
    <row r="73" spans="1:10" ht="13.5" customHeight="1">
      <c r="A73" s="921">
        <v>37</v>
      </c>
      <c r="B73" s="950">
        <v>-58</v>
      </c>
      <c r="C73" s="919" t="s">
        <v>1597</v>
      </c>
      <c r="D73" s="2471">
        <v>4759</v>
      </c>
      <c r="E73" s="3611">
        <v>4732</v>
      </c>
      <c r="F73" s="930">
        <v>8.5876058784646978E-2</v>
      </c>
      <c r="G73" s="931"/>
      <c r="H73" s="952"/>
      <c r="I73" s="918"/>
      <c r="J73" s="921">
        <v>37</v>
      </c>
    </row>
    <row r="74" spans="1:10" ht="13.5" customHeight="1">
      <c r="A74" s="921">
        <v>38</v>
      </c>
      <c r="B74" s="950">
        <v>-59</v>
      </c>
      <c r="C74" s="919" t="s">
        <v>1643</v>
      </c>
      <c r="D74" s="3614">
        <v>19969</v>
      </c>
      <c r="E74" s="3615">
        <v>22292</v>
      </c>
      <c r="F74" s="956">
        <v>0.11560369116068477</v>
      </c>
      <c r="G74" s="931"/>
      <c r="H74" s="952"/>
      <c r="I74" s="918"/>
      <c r="J74" s="921">
        <v>38</v>
      </c>
    </row>
    <row r="75" spans="1:10" ht="12" customHeight="1" thickBot="1">
      <c r="A75" s="937">
        <v>39</v>
      </c>
      <c r="B75" s="938"/>
      <c r="C75" s="939" t="s">
        <v>1644</v>
      </c>
      <c r="D75" s="3616">
        <f>SUM(D67:D74)</f>
        <v>180056</v>
      </c>
      <c r="E75" s="3617">
        <f>SUM(E67:E74)</f>
        <v>286363</v>
      </c>
      <c r="F75" s="957">
        <v>0.13984783005840359</v>
      </c>
      <c r="G75" s="941"/>
      <c r="H75" s="958"/>
      <c r="I75" s="959"/>
      <c r="J75" s="937">
        <v>39</v>
      </c>
    </row>
    <row r="76" spans="1:10" ht="12" customHeight="1" thickTop="1" thickBot="1">
      <c r="A76" s="960">
        <v>40</v>
      </c>
      <c r="B76" s="961"/>
      <c r="C76" s="962" t="s">
        <v>1603</v>
      </c>
      <c r="D76" s="3618">
        <f>SUM(D75,D65)</f>
        <v>872898</v>
      </c>
      <c r="E76" s="3619">
        <f>SUM(E75,E65)</f>
        <v>1212087</v>
      </c>
      <c r="F76" s="963" t="s">
        <v>1645</v>
      </c>
      <c r="G76" s="964"/>
      <c r="H76" s="965"/>
      <c r="I76" s="960" t="s">
        <v>1645</v>
      </c>
      <c r="J76" s="960">
        <v>40</v>
      </c>
    </row>
    <row r="77" spans="1:10" ht="12" customHeight="1">
      <c r="A77" s="3620"/>
      <c r="B77" s="3621" t="s">
        <v>3639</v>
      </c>
      <c r="C77" s="3621"/>
      <c r="D77" s="2525"/>
      <c r="E77" s="2525"/>
      <c r="F77" s="3622"/>
      <c r="G77" s="3621"/>
      <c r="H77" s="3621"/>
      <c r="I77" s="3622"/>
      <c r="J77" s="3623"/>
    </row>
    <row r="78" spans="1:10" ht="12" customHeight="1">
      <c r="A78" s="3620"/>
      <c r="B78" s="3621" t="s">
        <v>3640</v>
      </c>
      <c r="C78" s="3621"/>
      <c r="D78" s="2525"/>
      <c r="E78" s="2525"/>
      <c r="F78" s="3622"/>
      <c r="G78" s="3621"/>
      <c r="H78" s="3621"/>
      <c r="I78" s="3622"/>
      <c r="J78" s="3623"/>
    </row>
    <row r="79" spans="1:10" ht="12" customHeight="1">
      <c r="A79" s="971"/>
      <c r="B79" s="3624" t="s">
        <v>3641</v>
      </c>
      <c r="C79" s="974"/>
      <c r="D79" s="973"/>
      <c r="E79" s="973"/>
      <c r="F79" s="974"/>
      <c r="G79" s="972"/>
      <c r="H79" s="972"/>
      <c r="I79" s="974"/>
      <c r="J79" s="975"/>
    </row>
    <row r="80" spans="1:10" ht="13.5" customHeight="1">
      <c r="A80" s="3602" t="s">
        <v>165</v>
      </c>
      <c r="B80" s="944"/>
      <c r="C80" s="902"/>
      <c r="D80" s="902"/>
      <c r="E80" s="902"/>
      <c r="F80" s="902"/>
      <c r="G80" s="902"/>
      <c r="H80" s="902"/>
      <c r="I80" s="902"/>
      <c r="J80" s="893"/>
    </row>
    <row r="81" spans="4:11" ht="9.6" customHeight="1"/>
    <row r="82" spans="4:11" ht="9.6" customHeight="1">
      <c r="D82" s="976"/>
      <c r="E82" s="977"/>
      <c r="F82" s="977"/>
      <c r="G82" s="977"/>
      <c r="H82" s="977"/>
      <c r="I82" s="977"/>
      <c r="J82" s="977"/>
      <c r="K82" s="977"/>
    </row>
    <row r="83" spans="4:11" ht="9.6" customHeight="1">
      <c r="D83" s="976"/>
      <c r="E83" s="977"/>
      <c r="F83" s="977"/>
      <c r="G83" s="977"/>
      <c r="H83" s="977"/>
      <c r="I83" s="977"/>
      <c r="J83" s="977"/>
      <c r="K83" s="977"/>
    </row>
    <row r="84" spans="4:11" ht="9.6" customHeight="1">
      <c r="D84" s="978"/>
      <c r="E84" s="977"/>
      <c r="F84" s="977"/>
      <c r="G84" s="977"/>
      <c r="H84" s="977"/>
      <c r="I84" s="977"/>
      <c r="J84" s="977"/>
      <c r="K84" s="977"/>
    </row>
    <row r="85" spans="4:11" ht="9.6" customHeight="1">
      <c r="D85" s="979"/>
      <c r="E85" s="977"/>
      <c r="F85" s="977"/>
      <c r="G85" s="977"/>
      <c r="H85" s="977"/>
      <c r="I85" s="977"/>
      <c r="J85" s="977"/>
      <c r="K85" s="977"/>
    </row>
    <row r="86" spans="4:11" ht="9.6" hidden="1" customHeight="1"/>
    <row r="87" spans="4:11" ht="9.6" hidden="1" customHeight="1"/>
    <row r="88" spans="4:11" ht="9.6" hidden="1" customHeight="1"/>
    <row r="89" spans="4:11" ht="9.6" hidden="1" customHeight="1"/>
    <row r="90" spans="4:11" ht="9.6" hidden="1" customHeight="1"/>
    <row r="91" spans="4:11" ht="9.6" hidden="1" customHeight="1"/>
    <row r="92" spans="4:11" ht="9.6" hidden="1" customHeight="1"/>
    <row r="93" spans="4:11" ht="9.6" hidden="1" customHeight="1"/>
    <row r="94" spans="4:11" ht="9.6" hidden="1" customHeight="1"/>
    <row r="95" spans="4:11" ht="9.6" hidden="1" customHeight="1"/>
    <row r="96" spans="4: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ht="9.6" hidden="1" customHeight="1"/>
    <row r="196" ht="11.25"/>
    <row r="197" ht="11.25" customHeight="1"/>
  </sheetData>
  <printOptions horizontalCentered="1" verticalCentered="1"/>
  <pageMargins left="1" right="1" top="0.5" bottom="0.5" header="0" footer="0"/>
  <pageSetup scale="86"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2"/>
  <sheetViews>
    <sheetView showZeros="0" view="pageBreakPreview" zoomScale="90" zoomScaleNormal="100" zoomScaleSheetLayoutView="90" workbookViewId="0"/>
  </sheetViews>
  <sheetFormatPr defaultColWidth="0" defaultRowHeight="11.25" zeroHeight="1"/>
  <cols>
    <col min="1" max="1" width="4.83203125" style="610" customWidth="1"/>
    <col min="2" max="2" width="5.33203125" style="610" customWidth="1"/>
    <col min="3" max="3" width="4.83203125" style="610" customWidth="1"/>
    <col min="4" max="4" width="25.33203125" style="610" customWidth="1"/>
    <col min="5" max="10" width="10.83203125" style="610" customWidth="1"/>
    <col min="11" max="11" width="4.83203125" style="610" customWidth="1"/>
    <col min="12" max="12" width="15.1640625" style="3625" bestFit="1" customWidth="1"/>
    <col min="13" max="13" width="13.6640625" style="3625" bestFit="1" customWidth="1"/>
    <col min="14" max="16384" width="0" style="3625" hidden="1"/>
  </cols>
  <sheetData>
    <row r="1" spans="1:13" ht="12.95" customHeight="1">
      <c r="A1" s="395">
        <v>102</v>
      </c>
      <c r="B1" s="455"/>
      <c r="C1" s="455"/>
      <c r="D1" s="455"/>
      <c r="E1" s="455"/>
      <c r="F1" s="455"/>
      <c r="G1" s="455"/>
      <c r="H1" s="455"/>
      <c r="I1" s="455"/>
      <c r="J1" s="455"/>
      <c r="K1" s="1088" t="s">
        <v>554</v>
      </c>
    </row>
    <row r="2" spans="1:13" ht="12.95" customHeight="1">
      <c r="A2" s="1488" t="s">
        <v>3642</v>
      </c>
      <c r="B2" s="3626"/>
      <c r="C2" s="3626"/>
      <c r="D2" s="1489"/>
      <c r="E2" s="1489"/>
      <c r="F2" s="1489"/>
      <c r="G2" s="1489"/>
      <c r="H2" s="1489"/>
      <c r="I2" s="1489"/>
      <c r="J2" s="1489"/>
      <c r="K2" s="1490"/>
    </row>
    <row r="3" spans="1:13" ht="12.95" customHeight="1">
      <c r="A3" s="3627" t="s">
        <v>705</v>
      </c>
      <c r="B3" s="2170"/>
      <c r="C3" s="2170"/>
      <c r="D3" s="2170"/>
      <c r="E3" s="2170"/>
      <c r="F3" s="2170"/>
      <c r="G3" s="2170"/>
      <c r="H3" s="2170"/>
      <c r="I3" s="2170"/>
      <c r="J3" s="2170"/>
      <c r="K3" s="3269"/>
    </row>
    <row r="4" spans="1:13" ht="9.9499999999999993" customHeight="1">
      <c r="A4" s="458"/>
      <c r="B4" s="432"/>
      <c r="C4" s="432"/>
      <c r="D4" s="416"/>
      <c r="E4" s="416"/>
      <c r="F4" s="416"/>
      <c r="G4" s="416"/>
      <c r="H4" s="416"/>
      <c r="I4" s="416"/>
      <c r="J4" s="416"/>
      <c r="K4" s="661"/>
    </row>
    <row r="5" spans="1:13" ht="9.9499999999999993" customHeight="1">
      <c r="A5" s="458" t="s">
        <v>384</v>
      </c>
      <c r="B5" s="3628" t="s">
        <v>1648</v>
      </c>
      <c r="C5" s="1102"/>
      <c r="D5" s="660"/>
      <c r="E5" s="660"/>
      <c r="F5" s="660"/>
      <c r="G5" s="660"/>
      <c r="H5" s="660"/>
      <c r="I5" s="660"/>
      <c r="J5" s="660"/>
      <c r="K5" s="661"/>
      <c r="L5" s="3629"/>
      <c r="M5" s="3629"/>
    </row>
    <row r="6" spans="1:13" ht="9.9499999999999993" customHeight="1">
      <c r="A6" s="1095" t="s">
        <v>1649</v>
      </c>
      <c r="B6" s="1102"/>
      <c r="C6" s="1102"/>
      <c r="D6" s="660"/>
      <c r="E6" s="660"/>
      <c r="F6" s="660"/>
      <c r="G6" s="660"/>
      <c r="H6" s="660"/>
      <c r="I6" s="660"/>
      <c r="J6" s="660"/>
      <c r="K6" s="661"/>
      <c r="L6" s="3629"/>
      <c r="M6" s="3629"/>
    </row>
    <row r="7" spans="1:13" ht="9.9499999999999993" customHeight="1">
      <c r="A7" s="1095" t="s">
        <v>1650</v>
      </c>
      <c r="B7" s="1102"/>
      <c r="C7" s="1102"/>
      <c r="D7" s="660"/>
      <c r="E7" s="660"/>
      <c r="F7" s="660"/>
      <c r="G7" s="660"/>
      <c r="H7" s="660"/>
      <c r="I7" s="660"/>
      <c r="J7" s="660"/>
      <c r="K7" s="661"/>
      <c r="L7" s="3629"/>
      <c r="M7" s="3629"/>
    </row>
    <row r="8" spans="1:13" ht="9.9499999999999993" customHeight="1">
      <c r="A8" s="1095" t="s">
        <v>1651</v>
      </c>
      <c r="B8" s="1102"/>
      <c r="C8" s="1102"/>
      <c r="D8" s="660"/>
      <c r="E8" s="660"/>
      <c r="F8" s="660"/>
      <c r="G8" s="660"/>
      <c r="H8" s="660"/>
      <c r="I8" s="660"/>
      <c r="J8" s="660"/>
      <c r="K8" s="661"/>
      <c r="L8" s="3629"/>
      <c r="M8" s="3629"/>
    </row>
    <row r="9" spans="1:13" ht="9.9499999999999993" customHeight="1">
      <c r="A9" s="1095" t="s">
        <v>1652</v>
      </c>
      <c r="B9" s="1102"/>
      <c r="C9" s="1102"/>
      <c r="D9" s="660"/>
      <c r="E9" s="660"/>
      <c r="F9" s="660"/>
      <c r="G9" s="660"/>
      <c r="H9" s="660"/>
      <c r="I9" s="660"/>
      <c r="J9" s="660"/>
      <c r="K9" s="661"/>
      <c r="L9" s="3629"/>
      <c r="M9" s="3629"/>
    </row>
    <row r="10" spans="1:13" ht="5.0999999999999996" customHeight="1">
      <c r="A10" s="458"/>
      <c r="B10" s="1102"/>
      <c r="C10" s="1102"/>
      <c r="D10" s="660"/>
      <c r="E10" s="660"/>
      <c r="F10" s="660"/>
      <c r="G10" s="660"/>
      <c r="H10" s="660"/>
      <c r="I10" s="660"/>
      <c r="J10" s="660"/>
      <c r="K10" s="661"/>
      <c r="L10" s="3629"/>
      <c r="M10" s="3629"/>
    </row>
    <row r="11" spans="1:13" ht="9.9499999999999993" customHeight="1">
      <c r="A11" s="458" t="s">
        <v>385</v>
      </c>
      <c r="B11" s="3628" t="s">
        <v>1653</v>
      </c>
      <c r="C11" s="1102"/>
      <c r="D11" s="660"/>
      <c r="E11" s="660"/>
      <c r="F11" s="660"/>
      <c r="G11" s="660"/>
      <c r="H11" s="660"/>
      <c r="I11" s="660"/>
      <c r="J11" s="660"/>
      <c r="K11" s="661"/>
      <c r="L11" s="3629"/>
      <c r="M11" s="3629"/>
    </row>
    <row r="12" spans="1:13" ht="5.0999999999999996" customHeight="1">
      <c r="A12" s="458"/>
      <c r="B12" s="1102"/>
      <c r="C12" s="1102"/>
      <c r="D12" s="660"/>
      <c r="E12" s="660"/>
      <c r="F12" s="660"/>
      <c r="G12" s="660"/>
      <c r="H12" s="660"/>
      <c r="I12" s="660"/>
      <c r="J12" s="660"/>
      <c r="K12" s="661"/>
      <c r="L12" s="3629"/>
      <c r="M12" s="3629"/>
    </row>
    <row r="13" spans="1:13" ht="9.9499999999999993" customHeight="1">
      <c r="A13" s="458" t="s">
        <v>386</v>
      </c>
      <c r="B13" s="3628" t="s">
        <v>1654</v>
      </c>
      <c r="C13" s="1102"/>
      <c r="D13" s="660"/>
      <c r="E13" s="660"/>
      <c r="F13" s="660"/>
      <c r="G13" s="660"/>
      <c r="H13" s="660"/>
      <c r="I13" s="660"/>
      <c r="J13" s="660"/>
      <c r="K13" s="661"/>
      <c r="L13" s="3629"/>
      <c r="M13" s="3629"/>
    </row>
    <row r="14" spans="1:13" ht="5.0999999999999996" customHeight="1">
      <c r="A14" s="458"/>
      <c r="B14" s="1102"/>
      <c r="C14" s="1102"/>
      <c r="D14" s="660"/>
      <c r="E14" s="660"/>
      <c r="F14" s="660"/>
      <c r="G14" s="660"/>
      <c r="H14" s="660"/>
      <c r="I14" s="660"/>
      <c r="J14" s="660"/>
      <c r="K14" s="661"/>
      <c r="L14" s="3629"/>
      <c r="M14" s="3629"/>
    </row>
    <row r="15" spans="1:13" ht="9.9499999999999993" customHeight="1">
      <c r="A15" s="458" t="s">
        <v>387</v>
      </c>
      <c r="B15" s="3628" t="s">
        <v>3643</v>
      </c>
      <c r="C15" s="1102"/>
      <c r="D15" s="660"/>
      <c r="E15" s="660"/>
      <c r="F15" s="660"/>
      <c r="G15" s="660"/>
      <c r="H15" s="660"/>
      <c r="I15" s="660"/>
      <c r="J15" s="660"/>
      <c r="K15" s="661"/>
      <c r="L15" s="3629"/>
      <c r="M15" s="3629"/>
    </row>
    <row r="16" spans="1:13" ht="9.9499999999999993" customHeight="1">
      <c r="A16" s="466" t="s">
        <v>3644</v>
      </c>
      <c r="B16" s="1102"/>
      <c r="C16" s="1102"/>
      <c r="D16" s="660"/>
      <c r="E16" s="660"/>
      <c r="F16" s="660"/>
      <c r="G16" s="660"/>
      <c r="H16" s="660"/>
      <c r="I16" s="660"/>
      <c r="J16" s="660"/>
      <c r="K16" s="661"/>
      <c r="L16" s="3629"/>
      <c r="M16" s="3629"/>
    </row>
    <row r="17" spans="1:13" ht="5.0999999999999996" customHeight="1">
      <c r="A17" s="458"/>
      <c r="B17" s="1102"/>
      <c r="C17" s="1102"/>
      <c r="D17" s="660"/>
      <c r="E17" s="660"/>
      <c r="F17" s="660"/>
      <c r="G17" s="660"/>
      <c r="H17" s="660"/>
      <c r="I17" s="660"/>
      <c r="J17" s="660"/>
      <c r="K17" s="661"/>
      <c r="L17" s="3629"/>
      <c r="M17" s="3629"/>
    </row>
    <row r="18" spans="1:13" ht="9.9499999999999993" customHeight="1">
      <c r="A18" s="458" t="s">
        <v>388</v>
      </c>
      <c r="B18" s="3628" t="s">
        <v>3645</v>
      </c>
      <c r="C18" s="1102"/>
      <c r="D18" s="660"/>
      <c r="E18" s="660"/>
      <c r="F18" s="660"/>
      <c r="G18" s="660"/>
      <c r="H18" s="660"/>
      <c r="I18" s="660"/>
      <c r="J18" s="660"/>
      <c r="K18" s="661"/>
      <c r="L18" s="3629"/>
      <c r="M18" s="3629"/>
    </row>
    <row r="19" spans="1:13" ht="9.9499999999999993" customHeight="1">
      <c r="A19" s="458"/>
      <c r="B19" s="3628"/>
      <c r="C19" s="1102"/>
      <c r="D19" s="660"/>
      <c r="E19" s="660"/>
      <c r="F19" s="660"/>
      <c r="G19" s="660"/>
      <c r="H19" s="660"/>
      <c r="I19" s="660"/>
      <c r="J19" s="660"/>
      <c r="K19" s="661"/>
      <c r="L19" s="3629"/>
      <c r="M19" s="3629"/>
    </row>
    <row r="20" spans="1:13" ht="9.9499999999999993" customHeight="1">
      <c r="A20" s="4028" t="s">
        <v>1657</v>
      </c>
      <c r="B20" s="4029"/>
      <c r="C20" s="4029"/>
      <c r="D20" s="4029"/>
      <c r="E20" s="4029"/>
      <c r="F20" s="4029"/>
      <c r="G20" s="4029"/>
      <c r="H20" s="4029"/>
      <c r="I20" s="4029"/>
      <c r="J20" s="4029"/>
      <c r="K20" s="4030"/>
      <c r="L20" s="3629"/>
      <c r="M20" s="3629"/>
    </row>
    <row r="21" spans="1:13" ht="9.9499999999999993" customHeight="1">
      <c r="A21" s="1001"/>
      <c r="B21" s="1002"/>
      <c r="C21" s="1002"/>
      <c r="D21" s="1003"/>
      <c r="E21" s="1003"/>
      <c r="F21" s="1003"/>
      <c r="G21" s="1003"/>
      <c r="H21" s="1003"/>
      <c r="I21" s="1003"/>
      <c r="J21" s="1003"/>
      <c r="K21" s="1004"/>
      <c r="L21" s="3629"/>
      <c r="M21" s="3629"/>
    </row>
    <row r="22" spans="1:13" ht="9.75" customHeight="1">
      <c r="A22" s="1001"/>
      <c r="B22" s="432"/>
      <c r="C22" s="432"/>
      <c r="D22" s="416"/>
      <c r="E22" s="416"/>
      <c r="F22" s="416"/>
      <c r="G22" s="416"/>
      <c r="H22" s="416"/>
      <c r="I22" s="416"/>
      <c r="J22" s="416"/>
      <c r="K22" s="676"/>
      <c r="L22" s="3629"/>
      <c r="M22" s="3629"/>
    </row>
    <row r="23" spans="1:13" ht="9.9499999999999993" customHeight="1">
      <c r="A23" s="460"/>
      <c r="B23" s="426"/>
      <c r="C23" s="426"/>
      <c r="D23" s="428"/>
      <c r="E23" s="428"/>
      <c r="F23" s="428"/>
      <c r="G23" s="428"/>
      <c r="H23" s="428"/>
      <c r="I23" s="428"/>
      <c r="J23" s="428"/>
      <c r="K23" s="667"/>
    </row>
    <row r="24" spans="1:13" ht="9.9499999999999993" customHeight="1">
      <c r="A24" s="409"/>
      <c r="B24" s="1096"/>
      <c r="C24" s="1097"/>
      <c r="D24" s="1098"/>
      <c r="E24" s="1099"/>
      <c r="F24" s="473" t="s">
        <v>1658</v>
      </c>
      <c r="G24" s="1100"/>
      <c r="H24" s="473" t="s">
        <v>1659</v>
      </c>
      <c r="I24" s="1100"/>
      <c r="J24" s="1098"/>
      <c r="K24" s="409"/>
    </row>
    <row r="25" spans="1:13" ht="9.9499999999999993" customHeight="1">
      <c r="A25" s="413"/>
      <c r="B25" s="1101"/>
      <c r="C25" s="1102"/>
      <c r="D25" s="661"/>
      <c r="E25" s="413" t="s">
        <v>1353</v>
      </c>
      <c r="F25" s="1090" t="s">
        <v>1660</v>
      </c>
      <c r="G25" s="1092"/>
      <c r="H25" s="1090" t="s">
        <v>1660</v>
      </c>
      <c r="I25" s="1092"/>
      <c r="J25" s="414" t="s">
        <v>1353</v>
      </c>
      <c r="K25" s="413"/>
    </row>
    <row r="26" spans="1:13" ht="9.9499999999999993" customHeight="1">
      <c r="A26" s="413" t="s">
        <v>636</v>
      </c>
      <c r="B26" s="1101" t="s">
        <v>778</v>
      </c>
      <c r="C26" s="1102"/>
      <c r="D26" s="661"/>
      <c r="E26" s="413" t="s">
        <v>1661</v>
      </c>
      <c r="F26" s="413" t="s">
        <v>1662</v>
      </c>
      <c r="G26" s="413"/>
      <c r="H26" s="413"/>
      <c r="I26" s="413"/>
      <c r="J26" s="414" t="s">
        <v>1485</v>
      </c>
      <c r="K26" s="413" t="s">
        <v>636</v>
      </c>
    </row>
    <row r="27" spans="1:13" ht="9.9499999999999993" customHeight="1">
      <c r="A27" s="413" t="s">
        <v>639</v>
      </c>
      <c r="B27" s="1101" t="s">
        <v>782</v>
      </c>
      <c r="C27" s="1102"/>
      <c r="D27" s="414" t="s">
        <v>779</v>
      </c>
      <c r="E27" s="413" t="s">
        <v>1480</v>
      </c>
      <c r="F27" s="413" t="s">
        <v>1663</v>
      </c>
      <c r="G27" s="413" t="s">
        <v>1664</v>
      </c>
      <c r="H27" s="413" t="s">
        <v>1665</v>
      </c>
      <c r="I27" s="413" t="s">
        <v>1664</v>
      </c>
      <c r="J27" s="414" t="s">
        <v>1666</v>
      </c>
      <c r="K27" s="413" t="s">
        <v>639</v>
      </c>
    </row>
    <row r="28" spans="1:13" ht="9.9499999999999993" customHeight="1">
      <c r="A28" s="670"/>
      <c r="B28" s="670"/>
      <c r="C28" s="660"/>
      <c r="D28" s="661"/>
      <c r="E28" s="413" t="s">
        <v>783</v>
      </c>
      <c r="F28" s="413" t="s">
        <v>913</v>
      </c>
      <c r="G28" s="413" t="s">
        <v>1667</v>
      </c>
      <c r="H28" s="413"/>
      <c r="I28" s="413" t="s">
        <v>1668</v>
      </c>
      <c r="J28" s="414" t="s">
        <v>1669</v>
      </c>
      <c r="K28" s="670"/>
    </row>
    <row r="29" spans="1:13" ht="9.9499999999999993" customHeight="1" thickBot="1">
      <c r="A29" s="1103"/>
      <c r="B29" s="1103"/>
      <c r="C29" s="428"/>
      <c r="D29" s="419" t="s">
        <v>648</v>
      </c>
      <c r="E29" s="413" t="s">
        <v>649</v>
      </c>
      <c r="F29" s="413" t="s">
        <v>650</v>
      </c>
      <c r="G29" s="413" t="s">
        <v>651</v>
      </c>
      <c r="H29" s="413" t="s">
        <v>652</v>
      </c>
      <c r="I29" s="413" t="s">
        <v>653</v>
      </c>
      <c r="J29" s="413" t="s">
        <v>1083</v>
      </c>
      <c r="K29" s="1103"/>
    </row>
    <row r="30" spans="1:13" ht="9.9499999999999993" customHeight="1">
      <c r="A30" s="670"/>
      <c r="B30" s="661"/>
      <c r="C30" s="455"/>
      <c r="D30" s="424" t="s">
        <v>1634</v>
      </c>
      <c r="E30" s="3630"/>
      <c r="F30" s="3631"/>
      <c r="G30" s="2536"/>
      <c r="H30" s="2536"/>
      <c r="I30" s="2536"/>
      <c r="J30" s="1212"/>
      <c r="K30" s="661"/>
    </row>
    <row r="31" spans="1:13" ht="9.9499999999999993" customHeight="1">
      <c r="A31" s="418">
        <v>1</v>
      </c>
      <c r="B31" s="1650"/>
      <c r="C31" s="426">
        <v>-3</v>
      </c>
      <c r="D31" s="428" t="s">
        <v>1563</v>
      </c>
      <c r="E31" s="3632">
        <v>0</v>
      </c>
      <c r="F31" s="3633">
        <v>0</v>
      </c>
      <c r="G31" s="3633"/>
      <c r="H31" s="3633">
        <v>0</v>
      </c>
      <c r="I31" s="3633"/>
      <c r="J31" s="3634">
        <f>SUM(E31+F31+G31-H31-I31)</f>
        <v>0</v>
      </c>
      <c r="K31" s="419">
        <v>1</v>
      </c>
    </row>
    <row r="32" spans="1:13" ht="9.9499999999999993" customHeight="1">
      <c r="A32" s="418">
        <v>2</v>
      </c>
      <c r="B32" s="1650"/>
      <c r="C32" s="426">
        <f t="shared" ref="C32:C37" si="0">C31-1</f>
        <v>-4</v>
      </c>
      <c r="D32" s="428" t="s">
        <v>1564</v>
      </c>
      <c r="E32" s="3632">
        <v>0</v>
      </c>
      <c r="F32" s="3633">
        <v>0</v>
      </c>
      <c r="G32" s="3633"/>
      <c r="H32" s="3633">
        <v>0</v>
      </c>
      <c r="I32" s="3633"/>
      <c r="J32" s="3634">
        <f>SUM(E32+F32+G32-H32)</f>
        <v>0</v>
      </c>
      <c r="K32" s="419">
        <v>2</v>
      </c>
    </row>
    <row r="33" spans="1:11" ht="9.9499999999999993" customHeight="1">
      <c r="A33" s="418">
        <v>3</v>
      </c>
      <c r="B33" s="1650"/>
      <c r="C33" s="426">
        <f t="shared" si="0"/>
        <v>-5</v>
      </c>
      <c r="D33" s="428" t="s">
        <v>1565</v>
      </c>
      <c r="E33" s="3632">
        <v>0</v>
      </c>
      <c r="F33" s="3633">
        <v>0</v>
      </c>
      <c r="G33" s="3633"/>
      <c r="H33" s="3633">
        <v>0</v>
      </c>
      <c r="I33" s="3633"/>
      <c r="J33" s="3634">
        <f t="shared" ref="J33:J59" si="1">SUM(E33+F33+G33-H33)</f>
        <v>0</v>
      </c>
      <c r="K33" s="419">
        <v>3</v>
      </c>
    </row>
    <row r="34" spans="1:11" ht="9.9499999999999993" customHeight="1">
      <c r="A34" s="418">
        <v>4</v>
      </c>
      <c r="B34" s="1650"/>
      <c r="C34" s="426">
        <f t="shared" si="0"/>
        <v>-6</v>
      </c>
      <c r="D34" s="428" t="s">
        <v>1566</v>
      </c>
      <c r="E34" s="3632">
        <v>0</v>
      </c>
      <c r="F34" s="3633">
        <v>0</v>
      </c>
      <c r="G34" s="3633"/>
      <c r="H34" s="3633">
        <v>0</v>
      </c>
      <c r="I34" s="3633"/>
      <c r="J34" s="3634">
        <f t="shared" si="1"/>
        <v>0</v>
      </c>
      <c r="K34" s="419">
        <v>4</v>
      </c>
    </row>
    <row r="35" spans="1:11" ht="9.9499999999999993" customHeight="1">
      <c r="A35" s="418">
        <v>5</v>
      </c>
      <c r="B35" s="1650"/>
      <c r="C35" s="426">
        <f t="shared" si="0"/>
        <v>-7</v>
      </c>
      <c r="D35" s="428" t="s">
        <v>1567</v>
      </c>
      <c r="E35" s="3632">
        <v>0</v>
      </c>
      <c r="F35" s="3633">
        <v>0</v>
      </c>
      <c r="G35" s="3633"/>
      <c r="H35" s="3633">
        <v>0</v>
      </c>
      <c r="I35" s="3633"/>
      <c r="J35" s="3634">
        <f t="shared" si="1"/>
        <v>0</v>
      </c>
      <c r="K35" s="419">
        <v>5</v>
      </c>
    </row>
    <row r="36" spans="1:11" ht="9.9499999999999993" customHeight="1">
      <c r="A36" s="418">
        <v>6</v>
      </c>
      <c r="B36" s="1650"/>
      <c r="C36" s="426">
        <f t="shared" si="0"/>
        <v>-8</v>
      </c>
      <c r="D36" s="428" t="s">
        <v>1568</v>
      </c>
      <c r="E36" s="3632">
        <v>0</v>
      </c>
      <c r="F36" s="3633">
        <v>0</v>
      </c>
      <c r="G36" s="3633"/>
      <c r="H36" s="3633">
        <v>0</v>
      </c>
      <c r="I36" s="3633"/>
      <c r="J36" s="3634">
        <f t="shared" si="1"/>
        <v>0</v>
      </c>
      <c r="K36" s="419">
        <v>6</v>
      </c>
    </row>
    <row r="37" spans="1:11" ht="9.9499999999999993" customHeight="1">
      <c r="A37" s="418">
        <v>7</v>
      </c>
      <c r="B37" s="1650"/>
      <c r="C37" s="426">
        <f t="shared" si="0"/>
        <v>-9</v>
      </c>
      <c r="D37" s="428" t="s">
        <v>1569</v>
      </c>
      <c r="E37" s="3632">
        <v>2205</v>
      </c>
      <c r="F37" s="3633">
        <v>1024</v>
      </c>
      <c r="G37" s="3633">
        <v>0</v>
      </c>
      <c r="H37" s="3633">
        <v>0</v>
      </c>
      <c r="I37" s="3633"/>
      <c r="J37" s="3634">
        <f t="shared" si="1"/>
        <v>3229</v>
      </c>
      <c r="K37" s="419">
        <v>7</v>
      </c>
    </row>
    <row r="38" spans="1:11" ht="9.9499999999999993" customHeight="1">
      <c r="A38" s="418">
        <v>8</v>
      </c>
      <c r="B38" s="1650"/>
      <c r="C38" s="426">
        <v>-11</v>
      </c>
      <c r="D38" s="428" t="s">
        <v>1570</v>
      </c>
      <c r="E38" s="3632">
        <v>0</v>
      </c>
      <c r="F38" s="3633">
        <v>0</v>
      </c>
      <c r="G38" s="3633"/>
      <c r="H38" s="3633">
        <v>0</v>
      </c>
      <c r="I38" s="3633"/>
      <c r="J38" s="3634">
        <f t="shared" si="1"/>
        <v>0</v>
      </c>
      <c r="K38" s="419">
        <v>8</v>
      </c>
    </row>
    <row r="39" spans="1:11" ht="9.9499999999999993" customHeight="1">
      <c r="A39" s="418">
        <v>9</v>
      </c>
      <c r="B39" s="1650"/>
      <c r="C39" s="426">
        <v>-13</v>
      </c>
      <c r="D39" s="428" t="s">
        <v>1571</v>
      </c>
      <c r="E39" s="3632">
        <v>0</v>
      </c>
      <c r="F39" s="3633">
        <v>0</v>
      </c>
      <c r="G39" s="3633"/>
      <c r="H39" s="3633">
        <v>0</v>
      </c>
      <c r="I39" s="3633"/>
      <c r="J39" s="3634">
        <f t="shared" si="1"/>
        <v>0</v>
      </c>
      <c r="K39" s="419">
        <v>9</v>
      </c>
    </row>
    <row r="40" spans="1:11" ht="9.9499999999999993" customHeight="1">
      <c r="A40" s="418">
        <v>10</v>
      </c>
      <c r="B40" s="1650"/>
      <c r="C40" s="426">
        <v>-16</v>
      </c>
      <c r="D40" s="428" t="s">
        <v>1572</v>
      </c>
      <c r="E40" s="3632">
        <v>0</v>
      </c>
      <c r="F40" s="3633">
        <v>53</v>
      </c>
      <c r="G40" s="3633"/>
      <c r="H40" s="3633">
        <v>0</v>
      </c>
      <c r="I40" s="3633"/>
      <c r="J40" s="3634">
        <f t="shared" si="1"/>
        <v>53</v>
      </c>
      <c r="K40" s="419">
        <v>10</v>
      </c>
    </row>
    <row r="41" spans="1:11" ht="9.9499999999999993" customHeight="1">
      <c r="A41" s="418">
        <v>11</v>
      </c>
      <c r="B41" s="1650"/>
      <c r="C41" s="426">
        <f>C40-1</f>
        <v>-17</v>
      </c>
      <c r="D41" s="428" t="s">
        <v>1573</v>
      </c>
      <c r="E41" s="3632">
        <v>0</v>
      </c>
      <c r="F41" s="3633">
        <v>0</v>
      </c>
      <c r="G41" s="3633"/>
      <c r="H41" s="3633">
        <v>0</v>
      </c>
      <c r="I41" s="3633"/>
      <c r="J41" s="3634">
        <f t="shared" si="1"/>
        <v>0</v>
      </c>
      <c r="K41" s="419">
        <v>11</v>
      </c>
    </row>
    <row r="42" spans="1:11" ht="9.9499999999999993" customHeight="1">
      <c r="A42" s="418">
        <v>12</v>
      </c>
      <c r="B42" s="1650"/>
      <c r="C42" s="426">
        <f>C41-1</f>
        <v>-18</v>
      </c>
      <c r="D42" s="428" t="s">
        <v>1574</v>
      </c>
      <c r="E42" s="3632">
        <v>0</v>
      </c>
      <c r="F42" s="3633">
        <v>0</v>
      </c>
      <c r="G42" s="3633"/>
      <c r="H42" s="3633">
        <v>0</v>
      </c>
      <c r="I42" s="3633"/>
      <c r="J42" s="3634">
        <f t="shared" si="1"/>
        <v>0</v>
      </c>
      <c r="K42" s="419">
        <v>12</v>
      </c>
    </row>
    <row r="43" spans="1:11" ht="9.9499999999999993" customHeight="1">
      <c r="A43" s="418">
        <v>13</v>
      </c>
      <c r="B43" s="1650"/>
      <c r="C43" s="426">
        <f>C42-1</f>
        <v>-19</v>
      </c>
      <c r="D43" s="428" t="s">
        <v>1575</v>
      </c>
      <c r="E43" s="3632">
        <v>0</v>
      </c>
      <c r="F43" s="3633">
        <v>0</v>
      </c>
      <c r="G43" s="3633"/>
      <c r="H43" s="3633">
        <v>0</v>
      </c>
      <c r="I43" s="3633"/>
      <c r="J43" s="3634">
        <f t="shared" si="1"/>
        <v>0</v>
      </c>
      <c r="K43" s="419">
        <v>13</v>
      </c>
    </row>
    <row r="44" spans="1:11" ht="9.9499999999999993" customHeight="1">
      <c r="A44" s="418">
        <v>14</v>
      </c>
      <c r="B44" s="1650"/>
      <c r="C44" s="426">
        <f>C43-1</f>
        <v>-20</v>
      </c>
      <c r="D44" s="428" t="s">
        <v>1576</v>
      </c>
      <c r="E44" s="3632">
        <v>0</v>
      </c>
      <c r="F44" s="3633">
        <v>0</v>
      </c>
      <c r="G44" s="3633"/>
      <c r="H44" s="3633">
        <v>0</v>
      </c>
      <c r="I44" s="3633"/>
      <c r="J44" s="3634">
        <f t="shared" si="1"/>
        <v>0</v>
      </c>
      <c r="K44" s="419">
        <v>14</v>
      </c>
    </row>
    <row r="45" spans="1:11" ht="9.9499999999999993" customHeight="1">
      <c r="A45" s="418">
        <v>15</v>
      </c>
      <c r="B45" s="1650"/>
      <c r="C45" s="426">
        <v>-22</v>
      </c>
      <c r="D45" s="428" t="s">
        <v>1577</v>
      </c>
      <c r="E45" s="3632">
        <v>0</v>
      </c>
      <c r="F45" s="3633">
        <v>0</v>
      </c>
      <c r="G45" s="3633"/>
      <c r="H45" s="3633">
        <v>0</v>
      </c>
      <c r="I45" s="3633"/>
      <c r="J45" s="3634">
        <f t="shared" si="1"/>
        <v>0</v>
      </c>
      <c r="K45" s="419">
        <v>15</v>
      </c>
    </row>
    <row r="46" spans="1:11" ht="9.9499999999999993" customHeight="1">
      <c r="A46" s="418">
        <v>16</v>
      </c>
      <c r="B46" s="1650"/>
      <c r="C46" s="426">
        <f>C45-1</f>
        <v>-23</v>
      </c>
      <c r="D46" s="428" t="s">
        <v>1578</v>
      </c>
      <c r="E46" s="3632">
        <v>0</v>
      </c>
      <c r="F46" s="3633">
        <v>0</v>
      </c>
      <c r="G46" s="3633"/>
      <c r="H46" s="3633">
        <v>0</v>
      </c>
      <c r="I46" s="3633"/>
      <c r="J46" s="3634">
        <f t="shared" si="1"/>
        <v>0</v>
      </c>
      <c r="K46" s="419">
        <v>16</v>
      </c>
    </row>
    <row r="47" spans="1:11" ht="9.9499999999999993" customHeight="1">
      <c r="A47" s="418">
        <v>17</v>
      </c>
      <c r="B47" s="1650"/>
      <c r="C47" s="426">
        <f>C46-1</f>
        <v>-24</v>
      </c>
      <c r="D47" s="428" t="s">
        <v>1579</v>
      </c>
      <c r="E47" s="3632">
        <v>0</v>
      </c>
      <c r="F47" s="3633">
        <v>0</v>
      </c>
      <c r="G47" s="3633"/>
      <c r="H47" s="3633">
        <v>0</v>
      </c>
      <c r="I47" s="3633"/>
      <c r="J47" s="3634">
        <f t="shared" si="1"/>
        <v>0</v>
      </c>
      <c r="K47" s="419">
        <v>17</v>
      </c>
    </row>
    <row r="48" spans="1:11" ht="9.9499999999999993" customHeight="1">
      <c r="A48" s="418">
        <v>18</v>
      </c>
      <c r="B48" s="1650"/>
      <c r="C48" s="426">
        <f>C47-1</f>
        <v>-25</v>
      </c>
      <c r="D48" s="428" t="s">
        <v>1580</v>
      </c>
      <c r="E48" s="3632">
        <v>0</v>
      </c>
      <c r="F48" s="3633">
        <v>0</v>
      </c>
      <c r="G48" s="3633"/>
      <c r="H48" s="3633">
        <v>0</v>
      </c>
      <c r="I48" s="3633"/>
      <c r="J48" s="3634">
        <f t="shared" si="1"/>
        <v>0</v>
      </c>
      <c r="K48" s="419">
        <v>18</v>
      </c>
    </row>
    <row r="49" spans="1:11" ht="9.9499999999999993" customHeight="1">
      <c r="A49" s="418">
        <v>19</v>
      </c>
      <c r="B49" s="1650"/>
      <c r="C49" s="426">
        <f>C48-1</f>
        <v>-26</v>
      </c>
      <c r="D49" s="428" t="s">
        <v>1581</v>
      </c>
      <c r="E49" s="3632">
        <v>5159</v>
      </c>
      <c r="F49" s="3633">
        <v>4242</v>
      </c>
      <c r="G49" s="3633">
        <v>0</v>
      </c>
      <c r="H49" s="3633">
        <v>0</v>
      </c>
      <c r="I49" s="3633"/>
      <c r="J49" s="3634">
        <f t="shared" si="1"/>
        <v>9401</v>
      </c>
      <c r="K49" s="419">
        <v>19</v>
      </c>
    </row>
    <row r="50" spans="1:11" ht="9.9499999999999993" customHeight="1">
      <c r="A50" s="418">
        <v>20</v>
      </c>
      <c r="B50" s="1650"/>
      <c r="C50" s="426">
        <f>C49-1</f>
        <v>-27</v>
      </c>
      <c r="D50" s="428" t="s">
        <v>1582</v>
      </c>
      <c r="E50" s="3632">
        <v>49945</v>
      </c>
      <c r="F50" s="3633">
        <v>27331</v>
      </c>
      <c r="G50" s="3633">
        <v>0</v>
      </c>
      <c r="H50" s="3633">
        <v>0</v>
      </c>
      <c r="I50" s="3633"/>
      <c r="J50" s="3634">
        <f t="shared" si="1"/>
        <v>77276</v>
      </c>
      <c r="K50" s="419">
        <v>20</v>
      </c>
    </row>
    <row r="51" spans="1:11" ht="9.9499999999999993" customHeight="1">
      <c r="A51" s="418">
        <v>21</v>
      </c>
      <c r="B51" s="1650"/>
      <c r="C51" s="426">
        <v>-29</v>
      </c>
      <c r="D51" s="428" t="s">
        <v>1583</v>
      </c>
      <c r="E51" s="3632">
        <v>0</v>
      </c>
      <c r="F51" s="3633">
        <v>0</v>
      </c>
      <c r="G51" s="3633"/>
      <c r="H51" s="3633">
        <v>0</v>
      </c>
      <c r="I51" s="3633"/>
      <c r="J51" s="3634">
        <f t="shared" si="1"/>
        <v>0</v>
      </c>
      <c r="K51" s="419">
        <v>21</v>
      </c>
    </row>
    <row r="52" spans="1:11" ht="9.9499999999999993" customHeight="1">
      <c r="A52" s="418">
        <v>22</v>
      </c>
      <c r="B52" s="1650"/>
      <c r="C52" s="426">
        <v>-31</v>
      </c>
      <c r="D52" s="428" t="s">
        <v>1584</v>
      </c>
      <c r="E52" s="3632">
        <v>0</v>
      </c>
      <c r="F52" s="3633">
        <v>0</v>
      </c>
      <c r="G52" s="3633"/>
      <c r="H52" s="3633">
        <v>0</v>
      </c>
      <c r="I52" s="3633"/>
      <c r="J52" s="3634">
        <f t="shared" si="1"/>
        <v>0</v>
      </c>
      <c r="K52" s="419">
        <v>22</v>
      </c>
    </row>
    <row r="53" spans="1:11" ht="9.9499999999999993" customHeight="1">
      <c r="A53" s="418">
        <v>23</v>
      </c>
      <c r="B53" s="1650"/>
      <c r="C53" s="426">
        <v>-35</v>
      </c>
      <c r="D53" s="428" t="s">
        <v>1585</v>
      </c>
      <c r="E53" s="3632">
        <v>0</v>
      </c>
      <c r="F53" s="3633">
        <v>0</v>
      </c>
      <c r="G53" s="3633"/>
      <c r="H53" s="3633">
        <v>0</v>
      </c>
      <c r="I53" s="3633"/>
      <c r="J53" s="3634">
        <f t="shared" si="1"/>
        <v>0</v>
      </c>
      <c r="K53" s="419">
        <v>23</v>
      </c>
    </row>
    <row r="54" spans="1:11" ht="9.9499999999999993" customHeight="1">
      <c r="A54" s="418">
        <v>24</v>
      </c>
      <c r="B54" s="1650"/>
      <c r="C54" s="426">
        <v>-37</v>
      </c>
      <c r="D54" s="428" t="s">
        <v>1586</v>
      </c>
      <c r="E54" s="3632">
        <v>0</v>
      </c>
      <c r="F54" s="3633">
        <v>0</v>
      </c>
      <c r="G54" s="3633"/>
      <c r="H54" s="3633">
        <v>0</v>
      </c>
      <c r="I54" s="3633"/>
      <c r="J54" s="3634">
        <f t="shared" si="1"/>
        <v>0</v>
      </c>
      <c r="K54" s="419">
        <v>24</v>
      </c>
    </row>
    <row r="55" spans="1:11" ht="9.9499999999999993" customHeight="1">
      <c r="A55" s="418">
        <v>25</v>
      </c>
      <c r="B55" s="1650"/>
      <c r="C55" s="426">
        <v>-39</v>
      </c>
      <c r="D55" s="428" t="s">
        <v>1670</v>
      </c>
      <c r="E55" s="3632">
        <v>0</v>
      </c>
      <c r="F55" s="3633">
        <v>0</v>
      </c>
      <c r="G55" s="3633"/>
      <c r="H55" s="3633">
        <v>0</v>
      </c>
      <c r="I55" s="3633"/>
      <c r="J55" s="3634">
        <f t="shared" si="1"/>
        <v>0</v>
      </c>
      <c r="K55" s="419">
        <v>25</v>
      </c>
    </row>
    <row r="56" spans="1:11" ht="9.9499999999999993" customHeight="1">
      <c r="A56" s="418">
        <v>26</v>
      </c>
      <c r="B56" s="1650"/>
      <c r="C56" s="426">
        <v>-44</v>
      </c>
      <c r="D56" s="428" t="s">
        <v>1588</v>
      </c>
      <c r="E56" s="3632">
        <v>0</v>
      </c>
      <c r="F56" s="3633">
        <v>0</v>
      </c>
      <c r="G56" s="3633"/>
      <c r="H56" s="3633">
        <v>0</v>
      </c>
      <c r="I56" s="3633"/>
      <c r="J56" s="3634">
        <f t="shared" si="1"/>
        <v>0</v>
      </c>
      <c r="K56" s="419">
        <v>26</v>
      </c>
    </row>
    <row r="57" spans="1:11" ht="9.9499999999999993" customHeight="1">
      <c r="A57" s="418">
        <v>27</v>
      </c>
      <c r="B57" s="1650"/>
      <c r="C57" s="426">
        <v>-45</v>
      </c>
      <c r="D57" s="428" t="s">
        <v>1589</v>
      </c>
      <c r="E57" s="3632">
        <v>0</v>
      </c>
      <c r="F57" s="3633">
        <v>0</v>
      </c>
      <c r="G57" s="3633"/>
      <c r="H57" s="3633">
        <v>0</v>
      </c>
      <c r="I57" s="3633"/>
      <c r="J57" s="3634">
        <f t="shared" si="1"/>
        <v>0</v>
      </c>
      <c r="K57" s="419">
        <v>27</v>
      </c>
    </row>
    <row r="58" spans="1:11" ht="9.9499999999999993" customHeight="1">
      <c r="A58" s="418">
        <v>28</v>
      </c>
      <c r="B58" s="1650"/>
      <c r="C58" s="426"/>
      <c r="D58" s="428" t="s">
        <v>1639</v>
      </c>
      <c r="E58" s="3632"/>
      <c r="F58" s="3633"/>
      <c r="G58" s="3633"/>
      <c r="H58" s="3633"/>
      <c r="I58" s="3633"/>
      <c r="J58" s="3634">
        <f t="shared" si="1"/>
        <v>0</v>
      </c>
      <c r="K58" s="419">
        <v>28</v>
      </c>
    </row>
    <row r="59" spans="1:11" ht="9.9499999999999993" customHeight="1">
      <c r="A59" s="418">
        <v>29</v>
      </c>
      <c r="B59" s="1650"/>
      <c r="C59" s="426"/>
      <c r="D59" s="428" t="s">
        <v>1671</v>
      </c>
      <c r="E59" s="3632"/>
      <c r="F59" s="3633"/>
      <c r="G59" s="3633"/>
      <c r="H59" s="3633"/>
      <c r="I59" s="3633"/>
      <c r="J59" s="3634">
        <f t="shared" si="1"/>
        <v>0</v>
      </c>
      <c r="K59" s="419">
        <v>29</v>
      </c>
    </row>
    <row r="60" spans="1:11" ht="12.75" customHeight="1" thickBot="1">
      <c r="A60" s="1109">
        <v>30</v>
      </c>
      <c r="B60" s="1109"/>
      <c r="C60" s="1110"/>
      <c r="D60" s="1220" t="s">
        <v>1641</v>
      </c>
      <c r="E60" s="3635">
        <f t="shared" ref="E60:J60" si="2">SUM(E31:E59)</f>
        <v>57309</v>
      </c>
      <c r="F60" s="3636">
        <f t="shared" si="2"/>
        <v>32650</v>
      </c>
      <c r="G60" s="3636">
        <f t="shared" si="2"/>
        <v>0</v>
      </c>
      <c r="H60" s="3636">
        <f t="shared" si="2"/>
        <v>0</v>
      </c>
      <c r="I60" s="3636">
        <f t="shared" si="2"/>
        <v>0</v>
      </c>
      <c r="J60" s="3637">
        <f t="shared" si="2"/>
        <v>89959</v>
      </c>
      <c r="K60" s="1111">
        <v>30</v>
      </c>
    </row>
    <row r="61" spans="1:11" ht="11.25" customHeight="1" thickTop="1">
      <c r="A61" s="670"/>
      <c r="B61" s="1647"/>
      <c r="C61" s="1102"/>
      <c r="D61" s="424" t="s">
        <v>1642</v>
      </c>
      <c r="E61" s="3638"/>
      <c r="F61" s="3639"/>
      <c r="G61" s="3639"/>
      <c r="H61" s="3639"/>
      <c r="I61" s="3639"/>
      <c r="J61" s="3640"/>
      <c r="K61" s="661"/>
    </row>
    <row r="62" spans="1:11" ht="9.9499999999999993" customHeight="1">
      <c r="A62" s="418">
        <v>31</v>
      </c>
      <c r="B62" s="667"/>
      <c r="C62" s="426">
        <v>-52</v>
      </c>
      <c r="D62" s="428" t="s">
        <v>1592</v>
      </c>
      <c r="E62" s="3632">
        <v>18231</v>
      </c>
      <c r="F62" s="3633">
        <v>28791</v>
      </c>
      <c r="G62" s="3633">
        <v>0</v>
      </c>
      <c r="H62" s="3633">
        <v>0</v>
      </c>
      <c r="I62" s="3633"/>
      <c r="J62" s="3634">
        <f t="shared" ref="J62:J70" si="3">SUM(E62+F62+G62-H62-I62)</f>
        <v>47022</v>
      </c>
      <c r="K62" s="419">
        <v>31</v>
      </c>
    </row>
    <row r="63" spans="1:11" ht="9.9499999999999993" customHeight="1">
      <c r="A63" s="418">
        <v>32</v>
      </c>
      <c r="B63" s="667"/>
      <c r="C63" s="426">
        <f t="shared" ref="C63:C69" si="4">C62-1</f>
        <v>-53</v>
      </c>
      <c r="D63" s="428" t="s">
        <v>1593</v>
      </c>
      <c r="E63" s="3632">
        <v>0</v>
      </c>
      <c r="F63" s="3633">
        <v>0</v>
      </c>
      <c r="G63" s="3633"/>
      <c r="H63" s="3633">
        <v>0</v>
      </c>
      <c r="I63" s="3633"/>
      <c r="J63" s="3634">
        <f t="shared" si="3"/>
        <v>0</v>
      </c>
      <c r="K63" s="419">
        <v>32</v>
      </c>
    </row>
    <row r="64" spans="1:11" ht="9.9499999999999993" customHeight="1">
      <c r="A64" s="418">
        <v>33</v>
      </c>
      <c r="B64" s="1650"/>
      <c r="C64" s="3641">
        <f t="shared" si="4"/>
        <v>-54</v>
      </c>
      <c r="D64" s="428" t="s">
        <v>1594</v>
      </c>
      <c r="E64" s="3632">
        <v>0</v>
      </c>
      <c r="F64" s="3633">
        <v>0</v>
      </c>
      <c r="G64" s="3633"/>
      <c r="H64" s="3633">
        <v>0</v>
      </c>
      <c r="I64" s="3633"/>
      <c r="J64" s="3634">
        <f t="shared" si="3"/>
        <v>0</v>
      </c>
      <c r="K64" s="419">
        <v>33</v>
      </c>
    </row>
    <row r="65" spans="1:13" ht="9.9499999999999993" customHeight="1">
      <c r="A65" s="418">
        <v>34</v>
      </c>
      <c r="B65" s="667"/>
      <c r="C65" s="426">
        <f t="shared" si="4"/>
        <v>-55</v>
      </c>
      <c r="D65" s="428" t="s">
        <v>1595</v>
      </c>
      <c r="E65" s="3632">
        <v>0</v>
      </c>
      <c r="F65" s="3633">
        <v>0</v>
      </c>
      <c r="G65" s="3633"/>
      <c r="H65" s="3633">
        <v>0</v>
      </c>
      <c r="I65" s="3633"/>
      <c r="J65" s="3634">
        <f t="shared" si="3"/>
        <v>0</v>
      </c>
      <c r="K65" s="419">
        <v>34</v>
      </c>
    </row>
    <row r="66" spans="1:13" ht="9.9499999999999993" customHeight="1">
      <c r="A66" s="418">
        <v>35</v>
      </c>
      <c r="B66" s="667"/>
      <c r="C66" s="426">
        <f t="shared" si="4"/>
        <v>-56</v>
      </c>
      <c r="D66" s="428" t="s">
        <v>174</v>
      </c>
      <c r="E66" s="3632">
        <v>0</v>
      </c>
      <c r="F66" s="3633">
        <v>0</v>
      </c>
      <c r="G66" s="3633"/>
      <c r="H66" s="3633">
        <v>0</v>
      </c>
      <c r="I66" s="3633"/>
      <c r="J66" s="3634">
        <f t="shared" si="3"/>
        <v>0</v>
      </c>
      <c r="K66" s="419">
        <v>35</v>
      </c>
    </row>
    <row r="67" spans="1:13" ht="9.9499999999999993" customHeight="1">
      <c r="A67" s="418">
        <v>36</v>
      </c>
      <c r="B67" s="667"/>
      <c r="C67" s="426">
        <f t="shared" si="4"/>
        <v>-57</v>
      </c>
      <c r="D67" s="428" t="s">
        <v>1596</v>
      </c>
      <c r="E67" s="3632">
        <v>0</v>
      </c>
      <c r="F67" s="3633">
        <v>0</v>
      </c>
      <c r="G67" s="3633"/>
      <c r="H67" s="3633">
        <v>0</v>
      </c>
      <c r="I67" s="3633"/>
      <c r="J67" s="3634">
        <f t="shared" si="3"/>
        <v>0</v>
      </c>
      <c r="K67" s="419">
        <v>36</v>
      </c>
    </row>
    <row r="68" spans="1:13" ht="9.9499999999999993" customHeight="1">
      <c r="A68" s="418">
        <v>37</v>
      </c>
      <c r="B68" s="667"/>
      <c r="C68" s="426">
        <f t="shared" si="4"/>
        <v>-58</v>
      </c>
      <c r="D68" s="428" t="s">
        <v>1597</v>
      </c>
      <c r="E68" s="3632">
        <v>1733</v>
      </c>
      <c r="F68" s="3633">
        <v>434</v>
      </c>
      <c r="G68" s="3633">
        <v>0</v>
      </c>
      <c r="H68" s="3633">
        <v>27</v>
      </c>
      <c r="I68" s="3633"/>
      <c r="J68" s="3634">
        <f t="shared" si="3"/>
        <v>2140</v>
      </c>
      <c r="K68" s="419">
        <v>37</v>
      </c>
    </row>
    <row r="69" spans="1:13" ht="9.9499999999999993" customHeight="1">
      <c r="A69" s="418">
        <v>38</v>
      </c>
      <c r="B69" s="667"/>
      <c r="C69" s="426">
        <f t="shared" si="4"/>
        <v>-59</v>
      </c>
      <c r="D69" s="428" t="s">
        <v>1672</v>
      </c>
      <c r="E69" s="3632">
        <v>6544</v>
      </c>
      <c r="F69" s="3633">
        <v>2457</v>
      </c>
      <c r="G69" s="3633">
        <v>0</v>
      </c>
      <c r="H69" s="3633">
        <v>0</v>
      </c>
      <c r="I69" s="3633"/>
      <c r="J69" s="3634">
        <f t="shared" si="3"/>
        <v>9001</v>
      </c>
      <c r="K69" s="419">
        <v>38</v>
      </c>
    </row>
    <row r="70" spans="1:13" ht="9.9499999999999993" customHeight="1">
      <c r="A70" s="418">
        <v>39</v>
      </c>
      <c r="B70" s="667"/>
      <c r="C70" s="426"/>
      <c r="D70" s="428" t="s">
        <v>1671</v>
      </c>
      <c r="E70" s="3632"/>
      <c r="F70" s="3633"/>
      <c r="G70" s="3633"/>
      <c r="H70" s="3633"/>
      <c r="I70" s="3633"/>
      <c r="J70" s="3634">
        <f t="shared" si="3"/>
        <v>0</v>
      </c>
      <c r="K70" s="419">
        <v>39</v>
      </c>
      <c r="L70" s="3629"/>
    </row>
    <row r="71" spans="1:13" ht="12" customHeight="1" thickBot="1">
      <c r="A71" s="1109">
        <v>40</v>
      </c>
      <c r="B71" s="1109"/>
      <c r="C71" s="1110"/>
      <c r="D71" s="1220" t="s">
        <v>1644</v>
      </c>
      <c r="E71" s="3642">
        <f t="shared" ref="E71:J71" si="5">SUM(E62:E70)</f>
        <v>26508</v>
      </c>
      <c r="F71" s="3643">
        <f t="shared" si="5"/>
        <v>31682</v>
      </c>
      <c r="G71" s="3636">
        <f>SUM(G62:G70)</f>
        <v>0</v>
      </c>
      <c r="H71" s="3636">
        <f t="shared" si="5"/>
        <v>27</v>
      </c>
      <c r="I71" s="3636">
        <f>SUM(I62:I70)</f>
        <v>0</v>
      </c>
      <c r="J71" s="3644">
        <f t="shared" si="5"/>
        <v>58163</v>
      </c>
      <c r="K71" s="1111">
        <v>40</v>
      </c>
    </row>
    <row r="72" spans="1:13" ht="13.5" customHeight="1" thickTop="1" thickBot="1">
      <c r="A72" s="418">
        <v>41</v>
      </c>
      <c r="B72" s="667"/>
      <c r="C72" s="426"/>
      <c r="D72" s="421" t="s">
        <v>1603</v>
      </c>
      <c r="E72" s="3645">
        <f>E60+E71</f>
        <v>83817</v>
      </c>
      <c r="F72" s="1200">
        <f>+F71+F60</f>
        <v>64332</v>
      </c>
      <c r="G72" s="1200">
        <f>+G71+G60</f>
        <v>0</v>
      </c>
      <c r="H72" s="1200">
        <f>+H71+H60</f>
        <v>27</v>
      </c>
      <c r="I72" s="1200">
        <f>+I71+I60</f>
        <v>0</v>
      </c>
      <c r="J72" s="3646">
        <f>+J71+J60</f>
        <v>148122</v>
      </c>
      <c r="K72" s="419">
        <v>41</v>
      </c>
      <c r="L72" s="3629"/>
    </row>
    <row r="73" spans="1:13" ht="9.9499999999999993" customHeight="1">
      <c r="A73" s="458"/>
      <c r="B73" s="416"/>
      <c r="C73" s="432"/>
      <c r="D73" s="424"/>
      <c r="E73" s="416"/>
      <c r="F73" s="416"/>
      <c r="G73" s="416"/>
      <c r="H73" s="416"/>
      <c r="I73" s="416"/>
      <c r="J73" s="416"/>
      <c r="K73" s="414"/>
      <c r="L73" s="3629"/>
      <c r="M73" s="3629"/>
    </row>
    <row r="74" spans="1:13" ht="9.9499999999999993" customHeight="1">
      <c r="A74" s="466" t="s">
        <v>3636</v>
      </c>
      <c r="B74" s="416"/>
      <c r="C74" s="432"/>
      <c r="D74" s="424"/>
      <c r="E74" s="416"/>
      <c r="F74" s="416"/>
      <c r="G74" s="3292"/>
      <c r="H74" s="416"/>
      <c r="I74" s="416"/>
      <c r="J74" s="416"/>
      <c r="K74" s="414"/>
      <c r="L74" s="3629"/>
      <c r="M74" s="3629"/>
    </row>
    <row r="75" spans="1:13" ht="9.9499999999999993" customHeight="1">
      <c r="A75" s="458"/>
      <c r="B75" s="416"/>
      <c r="C75" s="432"/>
      <c r="D75" s="424"/>
      <c r="E75" s="416"/>
      <c r="F75" s="416"/>
      <c r="G75" s="416"/>
      <c r="H75" s="416"/>
      <c r="I75" s="416"/>
      <c r="J75" s="416"/>
      <c r="K75" s="414"/>
      <c r="L75" s="3629"/>
      <c r="M75" s="3629"/>
    </row>
    <row r="76" spans="1:13" ht="9.9499999999999993" customHeight="1">
      <c r="A76" s="1095"/>
      <c r="B76" s="3647"/>
      <c r="C76" s="432"/>
      <c r="D76" s="424"/>
      <c r="E76" s="416"/>
      <c r="F76" s="416"/>
      <c r="G76" s="416"/>
      <c r="H76" s="416"/>
      <c r="I76" s="416"/>
      <c r="J76" s="416"/>
      <c r="K76" s="414"/>
      <c r="L76" s="3629"/>
      <c r="M76" s="3629"/>
    </row>
    <row r="77" spans="1:13" ht="9.9499999999999993" customHeight="1">
      <c r="A77" s="1095"/>
      <c r="B77" s="1056"/>
      <c r="C77" s="432"/>
      <c r="D77" s="424"/>
      <c r="E77" s="416"/>
      <c r="F77" s="416"/>
      <c r="G77" s="416"/>
      <c r="H77" s="416"/>
      <c r="I77" s="416"/>
      <c r="J77" s="416"/>
      <c r="K77" s="414"/>
      <c r="L77" s="3629"/>
      <c r="M77" s="3629"/>
    </row>
    <row r="78" spans="1:13" ht="9.9499999999999993" customHeight="1">
      <c r="A78" s="458"/>
      <c r="B78" s="416"/>
      <c r="C78" s="432"/>
      <c r="D78" s="424"/>
      <c r="E78" s="416"/>
      <c r="F78" s="416"/>
      <c r="G78" s="416"/>
      <c r="H78" s="416"/>
      <c r="I78" s="416"/>
      <c r="J78" s="416"/>
      <c r="K78" s="414"/>
      <c r="L78" s="3629"/>
      <c r="M78" s="3629"/>
    </row>
    <row r="79" spans="1:13" ht="9.9499999999999993" customHeight="1">
      <c r="A79" s="466"/>
      <c r="B79" s="416"/>
      <c r="C79" s="432"/>
      <c r="D79" s="424"/>
      <c r="E79" s="416"/>
      <c r="F79" s="416"/>
      <c r="G79" s="416"/>
      <c r="H79" s="416"/>
      <c r="I79" s="416"/>
      <c r="J79" s="416"/>
      <c r="K79" s="414"/>
      <c r="L79" s="3629"/>
      <c r="M79" s="3629"/>
    </row>
    <row r="80" spans="1:13" ht="9.9499999999999993" customHeight="1">
      <c r="A80" s="458"/>
      <c r="B80" s="416"/>
      <c r="C80" s="432"/>
      <c r="D80" s="424"/>
      <c r="E80" s="416"/>
      <c r="F80" s="416"/>
      <c r="G80" s="416"/>
      <c r="H80" s="416"/>
      <c r="I80" s="416"/>
      <c r="J80" s="416"/>
      <c r="K80" s="414"/>
      <c r="L80" s="3629"/>
      <c r="M80" s="3629"/>
    </row>
    <row r="81" spans="1:13" ht="9.9499999999999993" customHeight="1">
      <c r="A81" s="458"/>
      <c r="B81" s="416"/>
      <c r="C81" s="432"/>
      <c r="D81" s="424"/>
      <c r="E81" s="416"/>
      <c r="F81" s="416"/>
      <c r="G81" s="416"/>
      <c r="H81" s="416"/>
      <c r="I81" s="416"/>
      <c r="J81" s="416"/>
      <c r="K81" s="414"/>
      <c r="L81" s="3629"/>
      <c r="M81" s="3629"/>
    </row>
    <row r="82" spans="1:13" ht="9.9499999999999993" customHeight="1">
      <c r="A82" s="485"/>
      <c r="B82" s="416"/>
      <c r="C82" s="432"/>
      <c r="D82" s="424"/>
      <c r="E82" s="416"/>
      <c r="F82" s="416"/>
      <c r="G82" s="416"/>
      <c r="H82" s="416"/>
      <c r="I82" s="416"/>
      <c r="J82" s="416"/>
      <c r="K82" s="486"/>
      <c r="L82" s="3629"/>
      <c r="M82" s="3629"/>
    </row>
    <row r="83" spans="1:13" ht="9.9499999999999993" customHeight="1">
      <c r="A83" s="1648"/>
      <c r="B83" s="1649"/>
      <c r="C83" s="1649"/>
      <c r="D83" s="1649"/>
      <c r="E83" s="1649"/>
      <c r="F83" s="1649"/>
      <c r="G83" s="1649"/>
      <c r="H83" s="1649"/>
      <c r="I83" s="1649"/>
      <c r="J83" s="1649"/>
      <c r="K83" s="1650"/>
    </row>
    <row r="84" spans="1:13">
      <c r="K84" s="456" t="s">
        <v>165</v>
      </c>
    </row>
    <row r="85" spans="1:13"/>
    <row r="86" spans="1:13"/>
    <row r="87" spans="1:13"/>
    <row r="88" spans="1:13"/>
    <row r="89" spans="1:13"/>
    <row r="90" spans="1:13"/>
    <row r="91" spans="1:13"/>
    <row r="92" spans="1:13"/>
    <row r="93" spans="1:13"/>
    <row r="94" spans="1:13"/>
    <row r="95" spans="1:13"/>
    <row r="96" spans="1:13"/>
    <row r="97" s="610" customFormat="1"/>
    <row r="98" s="610" customFormat="1"/>
    <row r="99" s="610" customFormat="1"/>
    <row r="100" s="610" customFormat="1"/>
    <row r="101" s="610" customFormat="1"/>
    <row r="102" s="610" customFormat="1"/>
    <row r="103" s="610" customFormat="1"/>
    <row r="104" s="610" customFormat="1"/>
    <row r="105" s="610" customFormat="1"/>
    <row r="106" s="610" customFormat="1"/>
    <row r="107" s="610" customFormat="1"/>
    <row r="108" s="610" customFormat="1"/>
    <row r="109" s="610" customFormat="1"/>
    <row r="110" s="610" customFormat="1"/>
    <row r="111" s="610" customFormat="1"/>
    <row r="112" s="610" customFormat="1"/>
    <row r="113" s="610" customFormat="1"/>
    <row r="114" s="610" customFormat="1"/>
    <row r="115" s="610" customFormat="1"/>
    <row r="116" s="610" customFormat="1"/>
    <row r="117" s="610" customFormat="1"/>
    <row r="118" s="610" customFormat="1"/>
    <row r="119" s="610" customFormat="1"/>
    <row r="120" s="610" customFormat="1"/>
    <row r="121" s="610" customFormat="1"/>
    <row r="122" s="610" customFormat="1"/>
    <row r="123" s="610" customFormat="1"/>
    <row r="124" s="610" customFormat="1"/>
    <row r="125" s="610" customFormat="1"/>
    <row r="126" s="610" customFormat="1"/>
    <row r="127" s="610" customFormat="1"/>
    <row r="128" s="610" customFormat="1"/>
    <row r="129" s="610" customFormat="1"/>
    <row r="130" s="610" customFormat="1"/>
    <row r="131" s="610" customFormat="1"/>
    <row r="132" s="610" customFormat="1"/>
    <row r="133" s="610" customFormat="1"/>
    <row r="134" s="610" customFormat="1"/>
    <row r="135" s="610" customFormat="1"/>
    <row r="136" s="610" customFormat="1"/>
    <row r="137" s="610" customFormat="1"/>
    <row r="138" s="610" customFormat="1"/>
    <row r="139" s="610" customFormat="1"/>
    <row r="140" s="610" customFormat="1"/>
    <row r="141" s="610" customFormat="1"/>
    <row r="142" s="610" customFormat="1"/>
    <row r="143" s="610" customFormat="1"/>
    <row r="144" s="610" customFormat="1"/>
    <row r="145" s="610" customFormat="1"/>
    <row r="146" s="610" customFormat="1"/>
    <row r="147" s="610" customFormat="1"/>
    <row r="148" s="610" customFormat="1"/>
    <row r="149" s="610" customFormat="1"/>
    <row r="150" s="610" customFormat="1"/>
    <row r="151" s="610" customFormat="1"/>
    <row r="152" s="610" customFormat="1"/>
    <row r="153" s="610" customFormat="1"/>
    <row r="154" s="610" customFormat="1"/>
    <row r="155" s="610" customFormat="1"/>
    <row r="156" s="610" customFormat="1"/>
    <row r="157" s="610" customFormat="1"/>
    <row r="158" s="610" customFormat="1"/>
    <row r="159" s="610" customFormat="1"/>
    <row r="160" s="610" customFormat="1"/>
    <row r="161" s="610" customFormat="1"/>
    <row r="162" s="610" customFormat="1"/>
    <row r="163" s="610" customFormat="1"/>
    <row r="164" s="610" customFormat="1"/>
    <row r="165" s="610" customFormat="1"/>
    <row r="166" s="610" customFormat="1"/>
    <row r="167" s="610" customFormat="1"/>
    <row r="168" s="610" customFormat="1"/>
    <row r="169" s="610" customFormat="1"/>
    <row r="170" s="610" customFormat="1"/>
    <row r="171" s="610" customFormat="1"/>
    <row r="172" s="610" customFormat="1"/>
    <row r="173" s="610" customFormat="1"/>
    <row r="174" s="610" customFormat="1"/>
    <row r="175" s="610" customFormat="1"/>
    <row r="176" s="610" customFormat="1"/>
    <row r="177" s="610" customFormat="1"/>
    <row r="178" s="610" customFormat="1"/>
    <row r="179" s="610" customFormat="1"/>
    <row r="180" s="610" customFormat="1"/>
    <row r="181" s="610" customFormat="1"/>
    <row r="182" s="610" customFormat="1"/>
    <row r="183" s="610" customFormat="1"/>
    <row r="184" s="610" customFormat="1"/>
    <row r="185" s="610" customFormat="1"/>
    <row r="186" s="610" customFormat="1"/>
    <row r="187" s="610" customFormat="1"/>
    <row r="188" s="610" customFormat="1"/>
    <row r="189" s="610" customFormat="1"/>
    <row r="190" s="610" customFormat="1"/>
    <row r="191" s="610" customFormat="1"/>
    <row r="192" s="610" customFormat="1"/>
    <row r="193" s="610" customFormat="1"/>
    <row r="194" s="610" customFormat="1"/>
    <row r="195" s="610" customFormat="1"/>
    <row r="196" s="610" customFormat="1"/>
    <row r="197" s="610" customFormat="1"/>
    <row r="198" s="610" customFormat="1"/>
    <row r="199" s="610" customFormat="1"/>
    <row r="200" s="610" customFormat="1"/>
    <row r="201" s="610" customFormat="1"/>
    <row r="202" s="610" customFormat="1"/>
    <row r="203" s="610" customFormat="1"/>
    <row r="204" s="610" customFormat="1"/>
    <row r="205" s="610" customFormat="1"/>
    <row r="206" s="610" customFormat="1"/>
    <row r="207" s="610" customFormat="1"/>
    <row r="208" s="610" customFormat="1"/>
    <row r="209" s="610" customFormat="1"/>
    <row r="210" s="610" customFormat="1"/>
    <row r="211" s="610" customFormat="1"/>
    <row r="212" s="610" customFormat="1"/>
    <row r="213" s="610" customFormat="1"/>
    <row r="214" s="610" customFormat="1"/>
    <row r="215" s="610" customFormat="1"/>
    <row r="216" s="610" customFormat="1"/>
    <row r="217" s="610" customFormat="1"/>
    <row r="218" s="610" customFormat="1"/>
    <row r="219" s="610" customFormat="1"/>
    <row r="220" s="610" customFormat="1"/>
    <row r="221" s="610" customFormat="1"/>
    <row r="222" s="610" customFormat="1"/>
    <row r="223" s="610" customFormat="1"/>
    <row r="224" s="610" customFormat="1"/>
    <row r="225" s="610" customFormat="1"/>
    <row r="226" s="610" customFormat="1"/>
    <row r="227" s="610" customFormat="1"/>
    <row r="228" s="610" customFormat="1"/>
    <row r="229" s="610" customFormat="1"/>
    <row r="230" s="610" customFormat="1"/>
    <row r="231" s="610" customFormat="1"/>
    <row r="232" s="610" customFormat="1"/>
    <row r="233" s="610" customFormat="1"/>
    <row r="234" s="610" customFormat="1"/>
    <row r="235" s="610" customFormat="1"/>
    <row r="236" s="610" customFormat="1"/>
    <row r="237" s="610" customFormat="1"/>
    <row r="238" s="610" customFormat="1"/>
    <row r="239" s="610" customFormat="1"/>
    <row r="240" s="610" customFormat="1"/>
    <row r="241" s="610" customFormat="1"/>
    <row r="242" s="610" customFormat="1"/>
    <row r="243" s="610" customFormat="1"/>
    <row r="244" s="610" customFormat="1"/>
    <row r="245" s="610" customFormat="1"/>
    <row r="246" s="610" customFormat="1"/>
    <row r="247" s="610" customFormat="1"/>
    <row r="248" s="610" customFormat="1"/>
    <row r="249" s="610" customFormat="1"/>
    <row r="250" s="610" customFormat="1"/>
    <row r="251" s="610" customFormat="1"/>
    <row r="252" s="610" customFormat="1"/>
    <row r="253" s="610" customFormat="1"/>
    <row r="254" s="610" customFormat="1"/>
    <row r="255" s="610" customFormat="1"/>
    <row r="256" s="610" customFormat="1"/>
    <row r="257" s="610" customFormat="1"/>
    <row r="258" s="610" customFormat="1"/>
    <row r="259" s="610" customFormat="1"/>
    <row r="260" s="610" customFormat="1"/>
    <row r="261" s="610" customFormat="1"/>
    <row r="262" s="610" customFormat="1"/>
    <row r="263" s="610" customFormat="1"/>
    <row r="264" s="610" customFormat="1"/>
    <row r="265" s="610" customFormat="1"/>
    <row r="266" s="610" customFormat="1"/>
    <row r="267" s="610" customFormat="1"/>
    <row r="268" s="610" customFormat="1"/>
    <row r="269" s="610" customFormat="1"/>
    <row r="270" s="610" customFormat="1"/>
    <row r="271" s="610" customFormat="1"/>
    <row r="272" s="610" customFormat="1"/>
    <row r="273" s="610" customFormat="1"/>
    <row r="274" s="610" customFormat="1"/>
    <row r="275" s="610" customFormat="1"/>
    <row r="276" s="610" customFormat="1"/>
    <row r="277" s="610" customFormat="1"/>
    <row r="278" s="610" customFormat="1"/>
    <row r="279" s="610" customFormat="1"/>
    <row r="280" s="610" customFormat="1"/>
    <row r="281" s="610" customFormat="1"/>
    <row r="282" s="610" customFormat="1"/>
    <row r="283" s="610" customFormat="1"/>
    <row r="284" s="610" customFormat="1"/>
    <row r="285" s="610" customFormat="1"/>
    <row r="286" s="610" customFormat="1"/>
    <row r="287" s="610" customFormat="1"/>
    <row r="288" s="610" customFormat="1"/>
    <row r="289" s="610" customFormat="1"/>
    <row r="290" s="610" customFormat="1"/>
    <row r="291" s="610" customFormat="1"/>
    <row r="292" s="610" customFormat="1"/>
  </sheetData>
  <mergeCells count="1">
    <mergeCell ref="A20:K20"/>
  </mergeCells>
  <printOptions horizontalCentered="1" verticalCentered="1"/>
  <pageMargins left="1" right="1" top="0.5" bottom="0.5" header="0" footer="0"/>
  <pageSetup scale="86"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Zeros="0" view="pageBreakPreview" zoomScale="110" zoomScaleNormal="100" zoomScaleSheetLayoutView="110" workbookViewId="0"/>
  </sheetViews>
  <sheetFormatPr defaultColWidth="0" defaultRowHeight="11.25" customHeight="1" zeroHeight="1"/>
  <cols>
    <col min="1" max="2" width="5.5" style="610" customWidth="1"/>
    <col min="3" max="3" width="4.5" style="610" customWidth="1"/>
    <col min="4" max="4" width="32.33203125" style="610" customWidth="1"/>
    <col min="5" max="7" width="12.83203125" style="610" customWidth="1"/>
    <col min="8" max="8" width="12.83203125" style="3673" customWidth="1"/>
    <col min="9" max="9" width="5.6640625" style="610" customWidth="1"/>
    <col min="10" max="10" width="9.33203125" style="610" customWidth="1"/>
    <col min="11" max="16384" width="0" style="610" hidden="1"/>
  </cols>
  <sheetData>
    <row r="1" spans="1:10" ht="11.1" customHeight="1">
      <c r="A1" s="395" t="s">
        <v>554</v>
      </c>
      <c r="B1" s="455"/>
      <c r="C1" s="455"/>
      <c r="D1" s="455"/>
      <c r="E1" s="455"/>
      <c r="F1" s="455"/>
      <c r="G1" s="455"/>
      <c r="H1" s="3648"/>
      <c r="I1" s="1088">
        <v>103</v>
      </c>
    </row>
    <row r="2" spans="1:10" ht="11.1" customHeight="1">
      <c r="A2" s="1488" t="s">
        <v>3646</v>
      </c>
      <c r="B2" s="2517"/>
      <c r="C2" s="2517"/>
      <c r="D2" s="2517"/>
      <c r="E2" s="2517"/>
      <c r="F2" s="2517"/>
      <c r="G2" s="2517"/>
      <c r="H2" s="3649"/>
      <c r="I2" s="2519"/>
    </row>
    <row r="3" spans="1:10" s="114" customFormat="1" ht="11.1" customHeight="1">
      <c r="A3" s="3650" t="s">
        <v>705</v>
      </c>
      <c r="B3" s="481"/>
      <c r="C3" s="481"/>
      <c r="D3" s="481"/>
      <c r="E3" s="481"/>
      <c r="F3" s="481"/>
      <c r="G3" s="481"/>
      <c r="H3" s="3651"/>
      <c r="I3" s="1623"/>
      <c r="J3" s="660"/>
    </row>
    <row r="4" spans="1:10" ht="5.0999999999999996" customHeight="1">
      <c r="A4" s="443"/>
      <c r="B4" s="416"/>
      <c r="C4" s="416"/>
      <c r="D4" s="416"/>
      <c r="E4" s="416"/>
      <c r="F4" s="416"/>
      <c r="G4" s="416"/>
      <c r="H4" s="3652"/>
      <c r="I4" s="676"/>
      <c r="J4" s="660"/>
    </row>
    <row r="5" spans="1:10">
      <c r="A5" s="485" t="s">
        <v>384</v>
      </c>
      <c r="B5" s="416" t="s">
        <v>1885</v>
      </c>
      <c r="C5" s="416"/>
      <c r="D5" s="416"/>
      <c r="E5" s="416"/>
      <c r="F5" s="416"/>
      <c r="G5" s="416"/>
      <c r="H5" s="3652"/>
      <c r="I5" s="676"/>
      <c r="J5" s="660"/>
    </row>
    <row r="6" spans="1:10">
      <c r="A6" s="443" t="s">
        <v>1886</v>
      </c>
      <c r="B6" s="416"/>
      <c r="C6" s="416"/>
      <c r="D6" s="416"/>
      <c r="E6" s="416"/>
      <c r="F6" s="416"/>
      <c r="G6" s="416"/>
      <c r="H6" s="3652"/>
      <c r="I6" s="676"/>
      <c r="J6" s="660"/>
    </row>
    <row r="7" spans="1:10" ht="5.0999999999999996" customHeight="1">
      <c r="A7" s="443"/>
      <c r="B7" s="416"/>
      <c r="C7" s="416"/>
      <c r="D7" s="416"/>
      <c r="E7" s="416"/>
      <c r="F7" s="416"/>
      <c r="G7" s="416"/>
      <c r="H7" s="3652"/>
      <c r="I7" s="676"/>
      <c r="J7" s="660"/>
    </row>
    <row r="8" spans="1:10">
      <c r="A8" s="485" t="s">
        <v>385</v>
      </c>
      <c r="B8" s="416" t="s">
        <v>1887</v>
      </c>
      <c r="C8" s="416"/>
      <c r="D8" s="416"/>
      <c r="E8" s="416"/>
      <c r="F8" s="416"/>
      <c r="G8" s="416"/>
      <c r="H8" s="3652"/>
      <c r="I8" s="676"/>
      <c r="J8" s="660"/>
    </row>
    <row r="9" spans="1:10">
      <c r="A9" s="443" t="s">
        <v>1888</v>
      </c>
      <c r="B9" s="416"/>
      <c r="C9" s="416"/>
      <c r="D9" s="416"/>
      <c r="E9" s="416"/>
      <c r="F9" s="416"/>
      <c r="G9" s="416"/>
      <c r="H9" s="3652"/>
      <c r="I9" s="676"/>
      <c r="J9" s="660"/>
    </row>
    <row r="10" spans="1:10">
      <c r="A10" s="443" t="s">
        <v>1889</v>
      </c>
      <c r="B10" s="416"/>
      <c r="C10" s="416"/>
      <c r="D10" s="416"/>
      <c r="E10" s="416"/>
      <c r="F10" s="416"/>
      <c r="G10" s="416"/>
      <c r="H10" s="3652"/>
      <c r="I10" s="676"/>
      <c r="J10" s="660"/>
    </row>
    <row r="11" spans="1:10" ht="5.0999999999999996" customHeight="1">
      <c r="A11" s="443"/>
      <c r="B11" s="416"/>
      <c r="C11" s="416"/>
      <c r="D11" s="416"/>
      <c r="E11" s="416"/>
      <c r="F11" s="416"/>
      <c r="G11" s="416"/>
      <c r="H11" s="3652"/>
      <c r="I11" s="676"/>
      <c r="J11" s="660"/>
    </row>
    <row r="12" spans="1:10">
      <c r="A12" s="485" t="s">
        <v>386</v>
      </c>
      <c r="B12" s="416" t="s">
        <v>1890</v>
      </c>
      <c r="C12" s="416"/>
      <c r="D12" s="416"/>
      <c r="E12" s="416"/>
      <c r="F12" s="416"/>
      <c r="G12" s="416"/>
      <c r="H12" s="3652"/>
      <c r="I12" s="676"/>
      <c r="J12" s="660"/>
    </row>
    <row r="13" spans="1:10">
      <c r="A13" s="443" t="s">
        <v>1891</v>
      </c>
      <c r="B13" s="416"/>
      <c r="C13" s="416"/>
      <c r="D13" s="416"/>
      <c r="E13" s="416"/>
      <c r="F13" s="416"/>
      <c r="G13" s="416"/>
      <c r="H13" s="3652"/>
      <c r="I13" s="676"/>
      <c r="J13" s="660"/>
    </row>
    <row r="14" spans="1:10">
      <c r="A14" s="443" t="s">
        <v>1892</v>
      </c>
      <c r="B14" s="416"/>
      <c r="C14" s="416"/>
      <c r="D14" s="416"/>
      <c r="E14" s="416"/>
      <c r="F14" s="416"/>
      <c r="G14" s="416"/>
      <c r="H14" s="3652"/>
      <c r="I14" s="676"/>
      <c r="J14" s="660"/>
    </row>
    <row r="15" spans="1:10" ht="5.0999999999999996" customHeight="1">
      <c r="A15" s="443"/>
      <c r="B15" s="416"/>
      <c r="C15" s="416"/>
      <c r="D15" s="416"/>
      <c r="E15" s="416"/>
      <c r="F15" s="416"/>
      <c r="G15" s="416"/>
      <c r="H15" s="3652"/>
      <c r="I15" s="676"/>
      <c r="J15" s="660"/>
    </row>
    <row r="16" spans="1:10">
      <c r="A16" s="485" t="s">
        <v>387</v>
      </c>
      <c r="B16" s="416" t="s">
        <v>1893</v>
      </c>
      <c r="C16" s="416"/>
      <c r="D16" s="416"/>
      <c r="E16" s="416"/>
      <c r="F16" s="416"/>
      <c r="G16" s="416"/>
      <c r="H16" s="3652"/>
      <c r="I16" s="676"/>
      <c r="J16" s="660"/>
    </row>
    <row r="17" spans="1:10">
      <c r="A17" s="443" t="s">
        <v>1894</v>
      </c>
      <c r="B17" s="416"/>
      <c r="C17" s="416"/>
      <c r="D17" s="416"/>
      <c r="E17" s="416"/>
      <c r="F17" s="416"/>
      <c r="G17" s="416"/>
      <c r="H17" s="3652"/>
      <c r="I17" s="676"/>
      <c r="J17" s="660"/>
    </row>
    <row r="18" spans="1:10">
      <c r="A18" s="443" t="s">
        <v>1895</v>
      </c>
      <c r="B18" s="416"/>
      <c r="C18" s="416"/>
      <c r="D18" s="416"/>
      <c r="E18" s="416"/>
      <c r="F18" s="416"/>
      <c r="G18" s="416"/>
      <c r="H18" s="3652"/>
      <c r="I18" s="676"/>
      <c r="J18" s="660"/>
    </row>
    <row r="19" spans="1:10">
      <c r="A19" s="443" t="s">
        <v>1896</v>
      </c>
      <c r="B19" s="416"/>
      <c r="C19" s="416"/>
      <c r="D19" s="416"/>
      <c r="E19" s="416"/>
      <c r="F19" s="416"/>
      <c r="G19" s="416"/>
      <c r="H19" s="3652"/>
      <c r="I19" s="676"/>
      <c r="J19" s="660"/>
    </row>
    <row r="20" spans="1:10" ht="5.0999999999999996" customHeight="1">
      <c r="A20" s="1184"/>
      <c r="B20" s="428"/>
      <c r="C20" s="428"/>
      <c r="D20" s="428"/>
      <c r="E20" s="428"/>
      <c r="F20" s="428"/>
      <c r="G20" s="428"/>
      <c r="H20" s="3653"/>
      <c r="I20" s="1185"/>
      <c r="J20" s="660"/>
    </row>
    <row r="21" spans="1:10" ht="10.35" customHeight="1">
      <c r="A21" s="417" t="s">
        <v>636</v>
      </c>
      <c r="B21" s="413" t="s">
        <v>778</v>
      </c>
      <c r="C21" s="458"/>
      <c r="D21" s="414" t="s">
        <v>779</v>
      </c>
      <c r="E21" s="413" t="s">
        <v>1897</v>
      </c>
      <c r="F21" s="413" t="s">
        <v>1898</v>
      </c>
      <c r="G21" s="413" t="s">
        <v>1899</v>
      </c>
      <c r="H21" s="3654" t="s">
        <v>1900</v>
      </c>
      <c r="I21" s="1187" t="s">
        <v>636</v>
      </c>
      <c r="J21" s="492"/>
    </row>
    <row r="22" spans="1:10" ht="10.35" customHeight="1">
      <c r="A22" s="417" t="s">
        <v>639</v>
      </c>
      <c r="B22" s="413" t="s">
        <v>782</v>
      </c>
      <c r="C22" s="458"/>
      <c r="D22" s="414"/>
      <c r="E22" s="413"/>
      <c r="F22" s="413" t="s">
        <v>1901</v>
      </c>
      <c r="G22" s="413" t="s">
        <v>1902</v>
      </c>
      <c r="H22" s="3654" t="s">
        <v>1903</v>
      </c>
      <c r="I22" s="1187" t="s">
        <v>639</v>
      </c>
      <c r="J22" s="492"/>
    </row>
    <row r="23" spans="1:10" ht="10.35" customHeight="1" thickBot="1">
      <c r="A23" s="1190"/>
      <c r="B23" s="1103"/>
      <c r="C23" s="464"/>
      <c r="D23" s="419" t="s">
        <v>648</v>
      </c>
      <c r="E23" s="413" t="s">
        <v>649</v>
      </c>
      <c r="F23" s="413" t="s">
        <v>650</v>
      </c>
      <c r="G23" s="413" t="s">
        <v>651</v>
      </c>
      <c r="H23" s="3655" t="s">
        <v>1904</v>
      </c>
      <c r="I23" s="1191"/>
      <c r="J23" s="660"/>
    </row>
    <row r="24" spans="1:10" ht="10.5" customHeight="1">
      <c r="A24" s="422">
        <v>1</v>
      </c>
      <c r="B24" s="1103"/>
      <c r="C24" s="459">
        <v>-2</v>
      </c>
      <c r="D24" s="428" t="s">
        <v>1562</v>
      </c>
      <c r="E24" s="3656">
        <v>123</v>
      </c>
      <c r="F24" s="3657"/>
      <c r="G24" s="3658"/>
      <c r="H24" s="3659">
        <v>0</v>
      </c>
      <c r="I24" s="2055">
        <v>1</v>
      </c>
      <c r="J24" s="3660"/>
    </row>
    <row r="25" spans="1:10" ht="10.5" customHeight="1">
      <c r="A25" s="422">
        <v>2</v>
      </c>
      <c r="B25" s="1103"/>
      <c r="C25" s="459">
        <v>-3</v>
      </c>
      <c r="D25" s="428" t="s">
        <v>1563</v>
      </c>
      <c r="E25" s="3661">
        <v>0</v>
      </c>
      <c r="F25" s="3662"/>
      <c r="G25" s="3663"/>
      <c r="H25" s="3664">
        <v>0</v>
      </c>
      <c r="I25" s="2055">
        <v>2</v>
      </c>
      <c r="J25" s="3660"/>
    </row>
    <row r="26" spans="1:10" ht="10.5" customHeight="1">
      <c r="A26" s="422">
        <v>3</v>
      </c>
      <c r="B26" s="1103"/>
      <c r="C26" s="459">
        <v>-4</v>
      </c>
      <c r="D26" s="428" t="s">
        <v>1564</v>
      </c>
      <c r="E26" s="3661">
        <v>0</v>
      </c>
      <c r="F26" s="3662"/>
      <c r="G26" s="3663"/>
      <c r="H26" s="3664">
        <v>0</v>
      </c>
      <c r="I26" s="2055">
        <v>3</v>
      </c>
      <c r="J26" s="3660"/>
    </row>
    <row r="27" spans="1:10" ht="10.5" customHeight="1">
      <c r="A27" s="422">
        <v>4</v>
      </c>
      <c r="B27" s="1103"/>
      <c r="C27" s="459">
        <v>-5</v>
      </c>
      <c r="D27" s="428" t="s">
        <v>1565</v>
      </c>
      <c r="E27" s="3661">
        <v>0</v>
      </c>
      <c r="F27" s="3662"/>
      <c r="G27" s="3663"/>
      <c r="H27" s="3664">
        <v>0</v>
      </c>
      <c r="I27" s="2055">
        <v>4</v>
      </c>
      <c r="J27" s="3660"/>
    </row>
    <row r="28" spans="1:10" ht="10.5" customHeight="1">
      <c r="A28" s="422">
        <v>5</v>
      </c>
      <c r="B28" s="1103"/>
      <c r="C28" s="459">
        <v>-6</v>
      </c>
      <c r="D28" s="428" t="s">
        <v>1566</v>
      </c>
      <c r="E28" s="3661">
        <v>0</v>
      </c>
      <c r="F28" s="3662"/>
      <c r="G28" s="3663"/>
      <c r="H28" s="3664">
        <v>0</v>
      </c>
      <c r="I28" s="2055">
        <v>5</v>
      </c>
      <c r="J28" s="3660"/>
    </row>
    <row r="29" spans="1:10" ht="10.5" customHeight="1">
      <c r="A29" s="422">
        <v>6</v>
      </c>
      <c r="B29" s="1103"/>
      <c r="C29" s="459">
        <v>-7</v>
      </c>
      <c r="D29" s="428" t="s">
        <v>1567</v>
      </c>
      <c r="E29" s="3661">
        <v>0</v>
      </c>
      <c r="F29" s="3662"/>
      <c r="G29" s="3663"/>
      <c r="H29" s="3664">
        <v>0</v>
      </c>
      <c r="I29" s="2055">
        <v>6</v>
      </c>
      <c r="J29" s="3660"/>
    </row>
    <row r="30" spans="1:10" ht="10.5" customHeight="1">
      <c r="A30" s="422">
        <v>7</v>
      </c>
      <c r="B30" s="1103"/>
      <c r="C30" s="459">
        <v>-8</v>
      </c>
      <c r="D30" s="428" t="s">
        <v>1568</v>
      </c>
      <c r="E30" s="3661">
        <v>0</v>
      </c>
      <c r="F30" s="3662"/>
      <c r="G30" s="3663"/>
      <c r="H30" s="3664">
        <v>0</v>
      </c>
      <c r="I30" s="2055">
        <v>7</v>
      </c>
      <c r="J30" s="3660"/>
    </row>
    <row r="31" spans="1:10" ht="10.5" customHeight="1">
      <c r="A31" s="422">
        <v>8</v>
      </c>
      <c r="B31" s="1103"/>
      <c r="C31" s="459">
        <v>-9</v>
      </c>
      <c r="D31" s="428" t="s">
        <v>1569</v>
      </c>
      <c r="E31" s="3661">
        <v>42033</v>
      </c>
      <c r="F31" s="3662"/>
      <c r="G31" s="3663"/>
      <c r="H31" s="3664">
        <v>-3</v>
      </c>
      <c r="I31" s="2055">
        <v>8</v>
      </c>
      <c r="J31" s="3660"/>
    </row>
    <row r="32" spans="1:10" ht="10.5" customHeight="1">
      <c r="A32" s="422">
        <v>9</v>
      </c>
      <c r="B32" s="1103"/>
      <c r="C32" s="459">
        <v>-11</v>
      </c>
      <c r="D32" s="428" t="s">
        <v>1570</v>
      </c>
      <c r="E32" s="3661">
        <v>0</v>
      </c>
      <c r="F32" s="3662"/>
      <c r="G32" s="3663"/>
      <c r="H32" s="3664">
        <v>0</v>
      </c>
      <c r="I32" s="2055">
        <v>9</v>
      </c>
      <c r="J32" s="3660"/>
    </row>
    <row r="33" spans="1:10" ht="10.5" customHeight="1">
      <c r="A33" s="422">
        <v>10</v>
      </c>
      <c r="B33" s="1103"/>
      <c r="C33" s="459">
        <v>-13</v>
      </c>
      <c r="D33" s="428" t="s">
        <v>1571</v>
      </c>
      <c r="E33" s="3661">
        <v>0</v>
      </c>
      <c r="F33" s="3662"/>
      <c r="G33" s="3663"/>
      <c r="H33" s="3664">
        <v>0</v>
      </c>
      <c r="I33" s="2055">
        <v>10</v>
      </c>
      <c r="J33" s="3660"/>
    </row>
    <row r="34" spans="1:10" ht="10.5" customHeight="1">
      <c r="A34" s="422">
        <v>11</v>
      </c>
      <c r="B34" s="1103"/>
      <c r="C34" s="459">
        <v>-16</v>
      </c>
      <c r="D34" s="428" t="s">
        <v>1572</v>
      </c>
      <c r="E34" s="3661">
        <v>2811</v>
      </c>
      <c r="F34" s="3662"/>
      <c r="G34" s="3663"/>
      <c r="H34" s="3664">
        <v>0</v>
      </c>
      <c r="I34" s="2055">
        <v>11</v>
      </c>
      <c r="J34" s="3660"/>
    </row>
    <row r="35" spans="1:10" ht="10.5" customHeight="1">
      <c r="A35" s="422">
        <v>12</v>
      </c>
      <c r="B35" s="1103"/>
      <c r="C35" s="459">
        <v>-17</v>
      </c>
      <c r="D35" s="428" t="s">
        <v>1573</v>
      </c>
      <c r="E35" s="3661">
        <v>0</v>
      </c>
      <c r="F35" s="3662"/>
      <c r="G35" s="3663"/>
      <c r="H35" s="3664">
        <v>0</v>
      </c>
      <c r="I35" s="2055">
        <v>12</v>
      </c>
      <c r="J35" s="3660"/>
    </row>
    <row r="36" spans="1:10" ht="10.5" customHeight="1">
      <c r="A36" s="422">
        <v>13</v>
      </c>
      <c r="B36" s="1103"/>
      <c r="C36" s="459">
        <v>-18</v>
      </c>
      <c r="D36" s="428" t="s">
        <v>1574</v>
      </c>
      <c r="E36" s="3661">
        <v>0</v>
      </c>
      <c r="F36" s="3662"/>
      <c r="G36" s="3663"/>
      <c r="H36" s="3664">
        <v>0</v>
      </c>
      <c r="I36" s="2055">
        <v>13</v>
      </c>
      <c r="J36" s="3660"/>
    </row>
    <row r="37" spans="1:10" ht="10.5" customHeight="1">
      <c r="A37" s="422">
        <v>14</v>
      </c>
      <c r="B37" s="1103"/>
      <c r="C37" s="459">
        <v>-19</v>
      </c>
      <c r="D37" s="428" t="s">
        <v>1575</v>
      </c>
      <c r="E37" s="3661">
        <v>0</v>
      </c>
      <c r="F37" s="3662"/>
      <c r="G37" s="3663"/>
      <c r="H37" s="3664">
        <v>0</v>
      </c>
      <c r="I37" s="2055">
        <v>14</v>
      </c>
      <c r="J37" s="3660"/>
    </row>
    <row r="38" spans="1:10" ht="10.5" customHeight="1">
      <c r="A38" s="422">
        <v>15</v>
      </c>
      <c r="B38" s="1103"/>
      <c r="C38" s="459">
        <v>-20</v>
      </c>
      <c r="D38" s="428" t="s">
        <v>1576</v>
      </c>
      <c r="E38" s="3661">
        <v>0</v>
      </c>
      <c r="F38" s="3662"/>
      <c r="G38" s="3663"/>
      <c r="H38" s="3664">
        <v>0</v>
      </c>
      <c r="I38" s="2055">
        <v>15</v>
      </c>
      <c r="J38" s="3660"/>
    </row>
    <row r="39" spans="1:10" ht="10.5" customHeight="1">
      <c r="A39" s="422">
        <v>16</v>
      </c>
      <c r="B39" s="1103"/>
      <c r="C39" s="459">
        <v>-22</v>
      </c>
      <c r="D39" s="428" t="s">
        <v>1577</v>
      </c>
      <c r="E39" s="3661">
        <v>0</v>
      </c>
      <c r="F39" s="3662"/>
      <c r="G39" s="3663"/>
      <c r="H39" s="3664">
        <v>0</v>
      </c>
      <c r="I39" s="2055">
        <v>16</v>
      </c>
      <c r="J39" s="3660"/>
    </row>
    <row r="40" spans="1:10" ht="10.5" customHeight="1">
      <c r="A40" s="422">
        <v>17</v>
      </c>
      <c r="B40" s="1103"/>
      <c r="C40" s="459">
        <v>-23</v>
      </c>
      <c r="D40" s="428" t="s">
        <v>1578</v>
      </c>
      <c r="E40" s="3661">
        <v>0</v>
      </c>
      <c r="F40" s="3662"/>
      <c r="G40" s="3663"/>
      <c r="H40" s="3664">
        <v>0</v>
      </c>
      <c r="I40" s="2055">
        <v>17</v>
      </c>
      <c r="J40" s="3660"/>
    </row>
    <row r="41" spans="1:10" ht="10.5" customHeight="1">
      <c r="A41" s="422">
        <v>18</v>
      </c>
      <c r="B41" s="1103"/>
      <c r="C41" s="459">
        <v>-24</v>
      </c>
      <c r="D41" s="428" t="s">
        <v>1579</v>
      </c>
      <c r="E41" s="3661">
        <v>0</v>
      </c>
      <c r="F41" s="3662"/>
      <c r="G41" s="3663"/>
      <c r="H41" s="3664">
        <v>0</v>
      </c>
      <c r="I41" s="2055">
        <v>18</v>
      </c>
      <c r="J41" s="3660"/>
    </row>
    <row r="42" spans="1:10" ht="10.5" customHeight="1">
      <c r="A42" s="422">
        <v>19</v>
      </c>
      <c r="B42" s="1103"/>
      <c r="C42" s="459">
        <v>-25</v>
      </c>
      <c r="D42" s="428" t="s">
        <v>1580</v>
      </c>
      <c r="E42" s="3661">
        <v>0</v>
      </c>
      <c r="F42" s="3662"/>
      <c r="G42" s="3663"/>
      <c r="H42" s="3664">
        <v>0</v>
      </c>
      <c r="I42" s="2055">
        <v>19</v>
      </c>
      <c r="J42" s="3660"/>
    </row>
    <row r="43" spans="1:10" ht="10.5" customHeight="1">
      <c r="A43" s="422">
        <v>20</v>
      </c>
      <c r="B43" s="1103"/>
      <c r="C43" s="459">
        <v>-26</v>
      </c>
      <c r="D43" s="428" t="s">
        <v>1581</v>
      </c>
      <c r="E43" s="3661">
        <v>59288</v>
      </c>
      <c r="F43" s="3662"/>
      <c r="G43" s="3663"/>
      <c r="H43" s="3664">
        <v>-5</v>
      </c>
      <c r="I43" s="2055">
        <v>20</v>
      </c>
      <c r="J43" s="3660"/>
    </row>
    <row r="44" spans="1:10" ht="10.5" customHeight="1">
      <c r="A44" s="422">
        <v>21</v>
      </c>
      <c r="B44" s="1103"/>
      <c r="C44" s="459">
        <v>-27</v>
      </c>
      <c r="D44" s="428" t="s">
        <v>1582</v>
      </c>
      <c r="E44" s="3661">
        <v>821592</v>
      </c>
      <c r="F44" s="3662"/>
      <c r="G44" s="3663"/>
      <c r="H44" s="3664">
        <v>-74</v>
      </c>
      <c r="I44" s="2055">
        <v>21</v>
      </c>
      <c r="J44" s="3660"/>
    </row>
    <row r="45" spans="1:10" ht="10.5" customHeight="1">
      <c r="A45" s="422">
        <v>22</v>
      </c>
      <c r="B45" s="1103"/>
      <c r="C45" s="459">
        <v>-29</v>
      </c>
      <c r="D45" s="428" t="s">
        <v>1583</v>
      </c>
      <c r="E45" s="3661">
        <v>0</v>
      </c>
      <c r="F45" s="3662"/>
      <c r="G45" s="3663"/>
      <c r="H45" s="3664">
        <v>0</v>
      </c>
      <c r="I45" s="2055">
        <v>22</v>
      </c>
      <c r="J45" s="3660"/>
    </row>
    <row r="46" spans="1:10" ht="10.5" customHeight="1">
      <c r="A46" s="422">
        <v>23</v>
      </c>
      <c r="B46" s="1103"/>
      <c r="C46" s="459">
        <v>-31</v>
      </c>
      <c r="D46" s="428" t="s">
        <v>1584</v>
      </c>
      <c r="E46" s="3661">
        <v>0</v>
      </c>
      <c r="F46" s="3662"/>
      <c r="G46" s="3663"/>
      <c r="H46" s="3664">
        <v>0</v>
      </c>
      <c r="I46" s="2055">
        <v>23</v>
      </c>
      <c r="J46" s="3660"/>
    </row>
    <row r="47" spans="1:10" ht="10.5" customHeight="1">
      <c r="A47" s="422">
        <v>24</v>
      </c>
      <c r="B47" s="1103"/>
      <c r="C47" s="459">
        <v>-35</v>
      </c>
      <c r="D47" s="428" t="s">
        <v>1585</v>
      </c>
      <c r="E47" s="3661">
        <v>0</v>
      </c>
      <c r="F47" s="3662"/>
      <c r="G47" s="3663"/>
      <c r="H47" s="3664">
        <v>0</v>
      </c>
      <c r="I47" s="2055">
        <v>24</v>
      </c>
      <c r="J47" s="3660"/>
    </row>
    <row r="48" spans="1:10" ht="10.5" customHeight="1">
      <c r="A48" s="422">
        <v>25</v>
      </c>
      <c r="B48" s="1103"/>
      <c r="C48" s="459">
        <v>-37</v>
      </c>
      <c r="D48" s="428" t="s">
        <v>1586</v>
      </c>
      <c r="E48" s="3661">
        <v>0</v>
      </c>
      <c r="F48" s="3662"/>
      <c r="G48" s="3663"/>
      <c r="H48" s="3664">
        <v>0</v>
      </c>
      <c r="I48" s="2055">
        <v>25</v>
      </c>
      <c r="J48" s="3660"/>
    </row>
    <row r="49" spans="1:10" ht="10.5" customHeight="1">
      <c r="A49" s="422">
        <v>26</v>
      </c>
      <c r="B49" s="1103"/>
      <c r="C49" s="459">
        <v>-39</v>
      </c>
      <c r="D49" s="428" t="s">
        <v>1587</v>
      </c>
      <c r="E49" s="3661">
        <v>0</v>
      </c>
      <c r="F49" s="3662"/>
      <c r="G49" s="3663"/>
      <c r="H49" s="3664">
        <v>0</v>
      </c>
      <c r="I49" s="2055">
        <v>26</v>
      </c>
      <c r="J49" s="3660"/>
    </row>
    <row r="50" spans="1:10" ht="10.5" customHeight="1">
      <c r="A50" s="422">
        <v>27</v>
      </c>
      <c r="B50" s="1103"/>
      <c r="C50" s="459">
        <v>-44</v>
      </c>
      <c r="D50" s="428" t="s">
        <v>1588</v>
      </c>
      <c r="E50" s="3661">
        <v>0</v>
      </c>
      <c r="F50" s="3662"/>
      <c r="G50" s="3663"/>
      <c r="H50" s="3664">
        <v>0</v>
      </c>
      <c r="I50" s="2055">
        <v>27</v>
      </c>
      <c r="J50" s="3660"/>
    </row>
    <row r="51" spans="1:10" ht="10.5" customHeight="1">
      <c r="A51" s="422">
        <v>28</v>
      </c>
      <c r="B51" s="1103"/>
      <c r="C51" s="459">
        <v>-45</v>
      </c>
      <c r="D51" s="428" t="s">
        <v>1589</v>
      </c>
      <c r="E51" s="3661">
        <v>0</v>
      </c>
      <c r="F51" s="3662"/>
      <c r="G51" s="3663"/>
      <c r="H51" s="3664">
        <v>0</v>
      </c>
      <c r="I51" s="2055">
        <v>28</v>
      </c>
      <c r="J51" s="3660"/>
    </row>
    <row r="52" spans="1:10" ht="10.5" customHeight="1">
      <c r="A52" s="422">
        <v>29</v>
      </c>
      <c r="B52" s="1103"/>
      <c r="C52" s="459"/>
      <c r="D52" s="428" t="s">
        <v>1906</v>
      </c>
      <c r="E52" s="3661">
        <v>0</v>
      </c>
      <c r="F52" s="3662"/>
      <c r="G52" s="3663"/>
      <c r="H52" s="3664">
        <v>0</v>
      </c>
      <c r="I52" s="2055">
        <v>29</v>
      </c>
      <c r="J52" s="3660"/>
    </row>
    <row r="53" spans="1:10" ht="10.5" customHeight="1">
      <c r="A53" s="422">
        <v>30</v>
      </c>
      <c r="B53" s="1103"/>
      <c r="C53" s="459"/>
      <c r="D53" s="428" t="s">
        <v>1907</v>
      </c>
      <c r="E53" s="3661">
        <v>0</v>
      </c>
      <c r="F53" s="3662"/>
      <c r="G53" s="3663"/>
      <c r="H53" s="3664">
        <v>0</v>
      </c>
      <c r="I53" s="2055">
        <v>30</v>
      </c>
      <c r="J53" s="3660"/>
    </row>
    <row r="54" spans="1:10" ht="10.5" customHeight="1">
      <c r="A54" s="422">
        <v>31</v>
      </c>
      <c r="B54" s="1103"/>
      <c r="C54" s="460"/>
      <c r="D54" s="428" t="s">
        <v>1641</v>
      </c>
      <c r="E54" s="3661">
        <f>SUM(E24:E53)</f>
        <v>925847</v>
      </c>
      <c r="F54" s="3662"/>
      <c r="G54" s="3663"/>
      <c r="H54" s="3664">
        <f>SUM(H24:H53)</f>
        <v>-82</v>
      </c>
      <c r="I54" s="2055">
        <v>31</v>
      </c>
      <c r="J54" s="3660"/>
    </row>
    <row r="55" spans="1:10" ht="10.5" customHeight="1">
      <c r="A55" s="422">
        <v>32</v>
      </c>
      <c r="B55" s="1103"/>
      <c r="C55" s="459">
        <v>-52</v>
      </c>
      <c r="D55" s="428" t="s">
        <v>1592</v>
      </c>
      <c r="E55" s="3661">
        <v>259339</v>
      </c>
      <c r="F55" s="3662"/>
      <c r="G55" s="3663"/>
      <c r="H55" s="3664">
        <v>0</v>
      </c>
      <c r="I55" s="2055">
        <v>32</v>
      </c>
      <c r="J55" s="3660"/>
    </row>
    <row r="56" spans="1:10" ht="10.5" customHeight="1">
      <c r="A56" s="422">
        <v>33</v>
      </c>
      <c r="B56" s="1103"/>
      <c r="C56" s="459">
        <v>-53</v>
      </c>
      <c r="D56" s="428" t="s">
        <v>1593</v>
      </c>
      <c r="E56" s="3661">
        <v>0</v>
      </c>
      <c r="F56" s="3662"/>
      <c r="G56" s="3663"/>
      <c r="H56" s="3664">
        <v>0</v>
      </c>
      <c r="I56" s="2055">
        <v>33</v>
      </c>
      <c r="J56" s="3660"/>
    </row>
    <row r="57" spans="1:10" ht="10.5" customHeight="1">
      <c r="A57" s="422">
        <v>34</v>
      </c>
      <c r="B57" s="1103"/>
      <c r="C57" s="459">
        <v>-54</v>
      </c>
      <c r="D57" s="428" t="s">
        <v>1594</v>
      </c>
      <c r="E57" s="3661">
        <v>0</v>
      </c>
      <c r="F57" s="3662"/>
      <c r="G57" s="3663"/>
      <c r="H57" s="3664">
        <v>0</v>
      </c>
      <c r="I57" s="2055">
        <v>34</v>
      </c>
      <c r="J57" s="3660"/>
    </row>
    <row r="58" spans="1:10" ht="10.5" customHeight="1">
      <c r="A58" s="422">
        <v>35</v>
      </c>
      <c r="B58" s="1103"/>
      <c r="C58" s="459">
        <v>-55</v>
      </c>
      <c r="D58" s="428" t="s">
        <v>1595</v>
      </c>
      <c r="E58" s="3661">
        <v>0</v>
      </c>
      <c r="F58" s="3662"/>
      <c r="G58" s="3663"/>
      <c r="H58" s="3664">
        <v>0</v>
      </c>
      <c r="I58" s="2055">
        <v>35</v>
      </c>
      <c r="J58" s="3660"/>
    </row>
    <row r="59" spans="1:10" ht="10.5" customHeight="1">
      <c r="A59" s="422">
        <v>36</v>
      </c>
      <c r="B59" s="1103"/>
      <c r="C59" s="459">
        <v>-56</v>
      </c>
      <c r="D59" s="428" t="s">
        <v>174</v>
      </c>
      <c r="E59" s="3661">
        <v>0</v>
      </c>
      <c r="F59" s="3662"/>
      <c r="G59" s="3663"/>
      <c r="H59" s="3664">
        <v>0</v>
      </c>
      <c r="I59" s="2055">
        <v>36</v>
      </c>
      <c r="J59" s="3660"/>
    </row>
    <row r="60" spans="1:10" ht="10.5" customHeight="1">
      <c r="A60" s="422">
        <v>37</v>
      </c>
      <c r="B60" s="1103"/>
      <c r="C60" s="459">
        <v>-57</v>
      </c>
      <c r="D60" s="428" t="s">
        <v>1596</v>
      </c>
      <c r="E60" s="3661">
        <v>0</v>
      </c>
      <c r="F60" s="3662"/>
      <c r="G60" s="3663"/>
      <c r="H60" s="3664">
        <v>0</v>
      </c>
      <c r="I60" s="2055">
        <v>37</v>
      </c>
      <c r="J60" s="3660"/>
    </row>
    <row r="61" spans="1:10" ht="10.5" customHeight="1">
      <c r="A61" s="422">
        <v>38</v>
      </c>
      <c r="B61" s="1103"/>
      <c r="C61" s="459">
        <v>-58</v>
      </c>
      <c r="D61" s="428" t="s">
        <v>1597</v>
      </c>
      <c r="E61" s="3661">
        <v>4732</v>
      </c>
      <c r="F61" s="3662"/>
      <c r="G61" s="3663"/>
      <c r="H61" s="3664">
        <v>0</v>
      </c>
      <c r="I61" s="2055">
        <v>38</v>
      </c>
      <c r="J61" s="3660"/>
    </row>
    <row r="62" spans="1:10" ht="10.5" customHeight="1">
      <c r="A62" s="422">
        <v>39</v>
      </c>
      <c r="B62" s="1103"/>
      <c r="C62" s="459">
        <v>-59</v>
      </c>
      <c r="D62" s="428" t="s">
        <v>1643</v>
      </c>
      <c r="E62" s="3661">
        <v>22292</v>
      </c>
      <c r="F62" s="3662"/>
      <c r="G62" s="3663"/>
      <c r="H62" s="3664">
        <v>0</v>
      </c>
      <c r="I62" s="2055">
        <v>39</v>
      </c>
      <c r="J62" s="3660"/>
    </row>
    <row r="63" spans="1:10" ht="10.5" customHeight="1">
      <c r="A63" s="422">
        <v>40</v>
      </c>
      <c r="B63" s="1103"/>
      <c r="C63" s="459"/>
      <c r="D63" s="428" t="s">
        <v>1644</v>
      </c>
      <c r="E63" s="3661">
        <f>SUM(E55:E62)</f>
        <v>286363</v>
      </c>
      <c r="F63" s="3662"/>
      <c r="G63" s="3665"/>
      <c r="H63" s="3664">
        <f>SUM(H55:H62)</f>
        <v>0</v>
      </c>
      <c r="I63" s="2055">
        <v>40</v>
      </c>
      <c r="J63" s="3660"/>
    </row>
    <row r="64" spans="1:10" ht="10.5" customHeight="1">
      <c r="A64" s="422">
        <v>41</v>
      </c>
      <c r="B64" s="1103"/>
      <c r="C64" s="459">
        <v>-76</v>
      </c>
      <c r="D64" s="428" t="s">
        <v>1600</v>
      </c>
      <c r="E64" s="3661">
        <v>0</v>
      </c>
      <c r="F64" s="3662"/>
      <c r="G64" s="3663"/>
      <c r="H64" s="3664">
        <v>0</v>
      </c>
      <c r="I64" s="2055">
        <v>41</v>
      </c>
      <c r="J64" s="3660"/>
    </row>
    <row r="65" spans="1:10" ht="10.5" customHeight="1">
      <c r="A65" s="422">
        <v>42</v>
      </c>
      <c r="B65" s="1103"/>
      <c r="C65" s="459">
        <v>-80</v>
      </c>
      <c r="D65" s="428" t="s">
        <v>1601</v>
      </c>
      <c r="E65" s="3661">
        <v>0</v>
      </c>
      <c r="F65" s="3662"/>
      <c r="G65" s="3663"/>
      <c r="H65" s="3664">
        <v>0</v>
      </c>
      <c r="I65" s="2055">
        <v>42</v>
      </c>
      <c r="J65" s="3660"/>
    </row>
    <row r="66" spans="1:10" ht="10.5" customHeight="1">
      <c r="A66" s="422">
        <v>43</v>
      </c>
      <c r="B66" s="1103"/>
      <c r="C66" s="459">
        <v>-90</v>
      </c>
      <c r="D66" s="428" t="s">
        <v>1602</v>
      </c>
      <c r="E66" s="3661">
        <v>220811</v>
      </c>
      <c r="F66" s="3662"/>
      <c r="G66" s="3663"/>
      <c r="H66" s="3664">
        <v>0</v>
      </c>
      <c r="I66" s="2055">
        <v>43</v>
      </c>
      <c r="J66" s="3660"/>
    </row>
    <row r="67" spans="1:10" ht="10.5" customHeight="1" thickBot="1">
      <c r="A67" s="422">
        <v>44</v>
      </c>
      <c r="B67" s="1103"/>
      <c r="C67" s="462"/>
      <c r="D67" s="3666" t="s">
        <v>1603</v>
      </c>
      <c r="E67" s="3667">
        <f>SUM(E63:E66)+E54</f>
        <v>1433021</v>
      </c>
      <c r="F67" s="3668"/>
      <c r="G67" s="3669"/>
      <c r="H67" s="3670">
        <f>SUM(H63:H66)+H54</f>
        <v>-82</v>
      </c>
      <c r="I67" s="2055">
        <v>44</v>
      </c>
      <c r="J67" s="3660"/>
    </row>
    <row r="68" spans="1:10" ht="10.5" customHeight="1">
      <c r="A68" s="1636"/>
      <c r="B68" s="416"/>
      <c r="C68" s="432"/>
      <c r="D68" s="416"/>
      <c r="E68" s="432"/>
      <c r="F68" s="432"/>
      <c r="G68" s="432"/>
      <c r="H68" s="3652"/>
      <c r="I68" s="486"/>
    </row>
    <row r="69" spans="1:10" ht="10.5" customHeight="1">
      <c r="A69" s="3290" t="s">
        <v>1908</v>
      </c>
      <c r="B69" s="416"/>
      <c r="C69" s="432"/>
      <c r="D69" s="416"/>
      <c r="E69" s="432"/>
      <c r="F69" s="432"/>
      <c r="G69" s="432"/>
      <c r="H69" s="3652"/>
      <c r="I69" s="486"/>
    </row>
    <row r="70" spans="1:10" ht="10.5" customHeight="1">
      <c r="A70" s="3290" t="s">
        <v>3641</v>
      </c>
      <c r="B70" s="416"/>
      <c r="C70" s="432"/>
      <c r="D70" s="416"/>
      <c r="E70" s="432"/>
      <c r="F70" s="432"/>
      <c r="G70" s="432"/>
      <c r="H70" s="3652"/>
      <c r="I70" s="486"/>
    </row>
    <row r="71" spans="1:10" ht="10.5" customHeight="1">
      <c r="A71" s="485"/>
      <c r="C71" s="432"/>
      <c r="D71" s="416"/>
      <c r="E71" s="432"/>
      <c r="F71" s="432"/>
      <c r="G71" s="432"/>
      <c r="H71" s="3652"/>
      <c r="I71" s="486"/>
    </row>
    <row r="72" spans="1:10" ht="10.5" customHeight="1">
      <c r="A72" s="485"/>
      <c r="C72" s="432"/>
      <c r="D72" s="416"/>
      <c r="E72" s="432"/>
      <c r="F72" s="432"/>
      <c r="G72" s="432"/>
      <c r="H72" s="3652"/>
      <c r="I72" s="486"/>
    </row>
    <row r="73" spans="1:10" ht="10.5" customHeight="1">
      <c r="A73" s="485"/>
      <c r="B73" s="416"/>
      <c r="C73" s="432"/>
      <c r="D73" s="416"/>
      <c r="E73" s="432"/>
      <c r="F73" s="432"/>
      <c r="G73" s="432"/>
      <c r="H73" s="3652"/>
      <c r="I73" s="486"/>
    </row>
    <row r="74" spans="1:10" ht="10.5" customHeight="1">
      <c r="A74" s="485"/>
      <c r="B74" s="416"/>
      <c r="C74" s="432"/>
      <c r="D74" s="416"/>
      <c r="E74" s="432"/>
      <c r="F74" s="432"/>
      <c r="G74" s="432"/>
      <c r="H74" s="3652"/>
      <c r="I74" s="486"/>
    </row>
    <row r="75" spans="1:10" ht="10.5" customHeight="1">
      <c r="A75" s="485"/>
      <c r="B75" s="416"/>
      <c r="C75" s="432"/>
      <c r="D75" s="416"/>
      <c r="E75" s="432"/>
      <c r="F75" s="432"/>
      <c r="G75" s="432"/>
      <c r="H75" s="3652"/>
      <c r="I75" s="486"/>
    </row>
    <row r="76" spans="1:10" ht="6.75" customHeight="1">
      <c r="A76" s="3293"/>
      <c r="B76" s="2526"/>
      <c r="C76" s="3671"/>
      <c r="D76" s="2526"/>
      <c r="E76" s="2526"/>
      <c r="F76" s="2526"/>
      <c r="G76" s="2526"/>
      <c r="H76" s="3672"/>
      <c r="I76" s="3294"/>
    </row>
    <row r="77" spans="1:10">
      <c r="A77" s="454" t="s">
        <v>165</v>
      </c>
    </row>
    <row r="78" spans="1:10" ht="14.25" customHeight="1"/>
    <row r="79" spans="1:10" ht="14.25" customHeight="1"/>
    <row r="80" spans="1:10"/>
    <row r="81"/>
    <row r="82"/>
  </sheetData>
  <printOptions horizontalCentered="1" verticalCentered="1"/>
  <pageMargins left="1" right="1" top="0.5" bottom="0.5" header="0" footer="0"/>
  <pageSetup scale="86"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331"/>
  <sheetViews>
    <sheetView showZeros="0" view="pageBreakPreview" zoomScaleNormal="100" workbookViewId="0">
      <selection sqref="A1:A14"/>
    </sheetView>
  </sheetViews>
  <sheetFormatPr defaultColWidth="0" defaultRowHeight="11.25" zeroHeight="1"/>
  <cols>
    <col min="1" max="1" width="3" style="2264" customWidth="1"/>
    <col min="2" max="3" width="5.5" style="2231" customWidth="1"/>
    <col min="4" max="4" width="4.33203125" style="2231" customWidth="1"/>
    <col min="5" max="5" width="37.1640625" style="2231" customWidth="1"/>
    <col min="6" max="9" width="13.83203125" style="2390" customWidth="1"/>
    <col min="10" max="12" width="13.83203125" style="2231" customWidth="1"/>
    <col min="13" max="13" width="5.1640625" style="2231" customWidth="1"/>
    <col min="14" max="14" width="3" style="2266" customWidth="1"/>
    <col min="15" max="243" width="9.33203125" style="2231" hidden="1"/>
    <col min="244" max="260" width="0" style="2231" hidden="1"/>
    <col min="261" max="422" width="9.33203125" style="2231" hidden="1"/>
    <col min="423" max="439" width="0" style="2231" hidden="1"/>
    <col min="440" max="599" width="9.33203125" style="2231" hidden="1"/>
    <col min="600" max="616" width="0" style="2231" hidden="1"/>
    <col min="617" max="855" width="9.33203125" style="2231" hidden="1"/>
    <col min="856" max="872" width="0" style="2231" hidden="1"/>
    <col min="873" max="1111" width="9.33203125" style="2231" hidden="1"/>
    <col min="1112" max="1128" width="0" style="2231" hidden="1"/>
    <col min="1129" max="1367" width="9.33203125" style="2231" hidden="1"/>
    <col min="1368" max="1384" width="0" style="2231" hidden="1"/>
    <col min="1385" max="1623" width="9.33203125" style="2231" hidden="1"/>
    <col min="1624" max="1640" width="0" style="2231" hidden="1"/>
    <col min="1641" max="1879" width="9.33203125" style="2231" hidden="1"/>
    <col min="1880" max="1896" width="0" style="2231" hidden="1"/>
    <col min="1897" max="2135" width="9.33203125" style="2231" hidden="1"/>
    <col min="2136" max="2152" width="0" style="2231" hidden="1"/>
    <col min="2153" max="2391" width="9.33203125" style="2231" hidden="1"/>
    <col min="2392" max="2408" width="0" style="2231" hidden="1"/>
    <col min="2409" max="2647" width="9.33203125" style="2231" hidden="1"/>
    <col min="2648" max="2664" width="0" style="2231" hidden="1"/>
    <col min="2665" max="2903" width="9.33203125" style="2231" hidden="1"/>
    <col min="2904" max="2920" width="0" style="2231" hidden="1"/>
    <col min="2921" max="3159" width="9.33203125" style="2231" hidden="1"/>
    <col min="3160" max="3176" width="0" style="2231" hidden="1"/>
    <col min="3177" max="3415" width="9.33203125" style="2231" hidden="1"/>
    <col min="3416" max="3432" width="0" style="2231" hidden="1"/>
    <col min="3433" max="3671" width="9.33203125" style="2231" hidden="1"/>
    <col min="3672" max="3688" width="0" style="2231" hidden="1"/>
    <col min="3689" max="3927" width="9.33203125" style="2231" hidden="1"/>
    <col min="3928" max="3944" width="0" style="2231" hidden="1"/>
    <col min="3945" max="4183" width="9.33203125" style="2231" hidden="1"/>
    <col min="4184" max="4200" width="0" style="2231" hidden="1"/>
    <col min="4201" max="4439" width="9.33203125" style="2231" hidden="1"/>
    <col min="4440" max="4456" width="0" style="2231" hidden="1"/>
    <col min="4457" max="4695" width="9.33203125" style="2231" hidden="1"/>
    <col min="4696" max="4712" width="0" style="2231" hidden="1"/>
    <col min="4713" max="4951" width="9.33203125" style="2231" hidden="1"/>
    <col min="4952" max="4968" width="0" style="2231" hidden="1"/>
    <col min="4969" max="5207" width="9.33203125" style="2231" hidden="1"/>
    <col min="5208" max="5224" width="0" style="2231" hidden="1"/>
    <col min="5225" max="5463" width="9.33203125" style="2231" hidden="1"/>
    <col min="5464" max="5480" width="0" style="2231" hidden="1"/>
    <col min="5481" max="5719" width="9.33203125" style="2231" hidden="1"/>
    <col min="5720" max="5736" width="0" style="2231" hidden="1"/>
    <col min="5737" max="5975" width="9.33203125" style="2231" hidden="1"/>
    <col min="5976" max="5992" width="0" style="2231" hidden="1"/>
    <col min="5993" max="6231" width="9.33203125" style="2231" hidden="1"/>
    <col min="6232" max="6248" width="0" style="2231" hidden="1"/>
    <col min="6249" max="6487" width="9.33203125" style="2231" hidden="1"/>
    <col min="6488" max="6504" width="0" style="2231" hidden="1"/>
    <col min="6505" max="6743" width="9.33203125" style="2231" hidden="1"/>
    <col min="6744" max="6760" width="0" style="2231" hidden="1"/>
    <col min="6761" max="6999" width="9.33203125" style="2231" hidden="1"/>
    <col min="7000" max="7016" width="0" style="2231" hidden="1"/>
    <col min="7017" max="7255" width="9.33203125" style="2231" hidden="1"/>
    <col min="7256" max="7272" width="0" style="2231" hidden="1"/>
    <col min="7273" max="7511" width="9.33203125" style="2231" hidden="1"/>
    <col min="7512" max="7528" width="0" style="2231" hidden="1"/>
    <col min="7529" max="7767" width="9.33203125" style="2231" hidden="1"/>
    <col min="7768" max="7784" width="0" style="2231" hidden="1"/>
    <col min="7785" max="8023" width="9.33203125" style="2231" hidden="1"/>
    <col min="8024" max="8040" width="0" style="2231" hidden="1"/>
    <col min="8041" max="8279" width="9.33203125" style="2231" hidden="1"/>
    <col min="8280" max="8296" width="0" style="2231" hidden="1"/>
    <col min="8297" max="8535" width="9.33203125" style="2231" hidden="1"/>
    <col min="8536" max="8552" width="0" style="2231" hidden="1"/>
    <col min="8553" max="8791" width="9.33203125" style="2231" hidden="1"/>
    <col min="8792" max="8808" width="0" style="2231" hidden="1"/>
    <col min="8809" max="9047" width="9.33203125" style="2231" hidden="1"/>
    <col min="9048" max="9064" width="0" style="2231" hidden="1"/>
    <col min="9065" max="9303" width="9.33203125" style="2231" hidden="1"/>
    <col min="9304" max="9320" width="0" style="2231" hidden="1"/>
    <col min="9321" max="9559" width="9.33203125" style="2231" hidden="1"/>
    <col min="9560" max="9576" width="0" style="2231" hidden="1"/>
    <col min="9577" max="9815" width="9.33203125" style="2231" hidden="1"/>
    <col min="9816" max="9832" width="0" style="2231" hidden="1"/>
    <col min="9833" max="10071" width="9.33203125" style="2231" hidden="1"/>
    <col min="10072" max="10088" width="0" style="2231" hidden="1"/>
    <col min="10089" max="10327" width="9.33203125" style="2231" hidden="1"/>
    <col min="10328" max="10344" width="0" style="2231" hidden="1"/>
    <col min="10345" max="10583" width="9.33203125" style="2231" hidden="1"/>
    <col min="10584" max="10600" width="0" style="2231" hidden="1"/>
    <col min="10601" max="10839" width="9.33203125" style="2231" hidden="1"/>
    <col min="10840" max="10856" width="0" style="2231" hidden="1"/>
    <col min="10857" max="11095" width="9.33203125" style="2231" hidden="1"/>
    <col min="11096" max="11112" width="0" style="2231" hidden="1"/>
    <col min="11113" max="11351" width="9.33203125" style="2231" hidden="1"/>
    <col min="11352" max="11368" width="0" style="2231" hidden="1"/>
    <col min="11369" max="11607" width="9.33203125" style="2231" hidden="1"/>
    <col min="11608" max="11624" width="0" style="2231" hidden="1"/>
    <col min="11625" max="11863" width="9.33203125" style="2231" hidden="1"/>
    <col min="11864" max="11880" width="0" style="2231" hidden="1"/>
    <col min="11881" max="12119" width="9.33203125" style="2231" hidden="1"/>
    <col min="12120" max="12136" width="0" style="2231" hidden="1"/>
    <col min="12137" max="12375" width="9.33203125" style="2231" hidden="1"/>
    <col min="12376" max="12392" width="0" style="2231" hidden="1"/>
    <col min="12393" max="12631" width="9.33203125" style="2231" hidden="1"/>
    <col min="12632" max="12648" width="0" style="2231" hidden="1"/>
    <col min="12649" max="12887" width="9.33203125" style="2231" hidden="1"/>
    <col min="12888" max="12904" width="0" style="2231" hidden="1"/>
    <col min="12905" max="13143" width="9.33203125" style="2231" hidden="1"/>
    <col min="13144" max="13160" width="0" style="2231" hidden="1"/>
    <col min="13161" max="13399" width="9.33203125" style="2231" hidden="1"/>
    <col min="13400" max="13416" width="0" style="2231" hidden="1"/>
    <col min="13417" max="13655" width="9.33203125" style="2231" hidden="1"/>
    <col min="13656" max="13672" width="0" style="2231" hidden="1"/>
    <col min="13673" max="13911" width="9.33203125" style="2231" hidden="1"/>
    <col min="13912" max="13928" width="0" style="2231" hidden="1"/>
    <col min="13929" max="14167" width="9.33203125" style="2231" hidden="1"/>
    <col min="14168" max="14184" width="0" style="2231" hidden="1"/>
    <col min="14185" max="14423" width="9.33203125" style="2231" hidden="1"/>
    <col min="14424" max="14440" width="0" style="2231" hidden="1"/>
    <col min="14441" max="14679" width="9.33203125" style="2231" hidden="1"/>
    <col min="14680" max="14696" width="0" style="2231" hidden="1"/>
    <col min="14697" max="14935" width="9.33203125" style="2231" hidden="1"/>
    <col min="14936" max="14952" width="0" style="2231" hidden="1"/>
    <col min="14953" max="15191" width="9.33203125" style="2231" hidden="1"/>
    <col min="15192" max="15208" width="0" style="2231" hidden="1"/>
    <col min="15209" max="15447" width="9.33203125" style="2231" hidden="1"/>
    <col min="15448" max="15464" width="0" style="2231" hidden="1"/>
    <col min="15465" max="15703" width="9.33203125" style="2231" hidden="1"/>
    <col min="15704" max="15720" width="0" style="2231" hidden="1"/>
    <col min="15721" max="15949" width="9.33203125" style="2231" hidden="1"/>
    <col min="15950" max="15966" width="0" style="2231" hidden="1"/>
    <col min="15967" max="16128" width="9.33203125" style="2231" hidden="1"/>
    <col min="16129" max="16145" width="0" style="2231" hidden="1"/>
    <col min="16146" max="16384" width="9.33203125" style="2231" hidden="1"/>
  </cols>
  <sheetData>
    <row r="1" spans="1:14" ht="11.85" customHeight="1">
      <c r="A1" s="4144"/>
      <c r="B1" s="2228" t="s">
        <v>3647</v>
      </c>
      <c r="C1" s="2229"/>
      <c r="D1" s="2229"/>
      <c r="E1" s="2229"/>
      <c r="F1" s="3674"/>
      <c r="G1" s="3674"/>
      <c r="H1" s="3674"/>
      <c r="I1" s="3674"/>
      <c r="J1" s="2229"/>
      <c r="K1" s="2229"/>
      <c r="L1" s="2229"/>
      <c r="M1" s="2230"/>
      <c r="N1" s="4146">
        <v>104</v>
      </c>
    </row>
    <row r="2" spans="1:14" ht="11.85" customHeight="1">
      <c r="A2" s="4145"/>
      <c r="B2" s="2232" t="s">
        <v>705</v>
      </c>
      <c r="C2" s="2233"/>
      <c r="D2" s="2233"/>
      <c r="E2" s="2233"/>
      <c r="F2" s="3675"/>
      <c r="G2" s="3675"/>
      <c r="H2" s="3675"/>
      <c r="I2" s="3675"/>
      <c r="J2" s="2233"/>
      <c r="K2" s="2233"/>
      <c r="L2" s="2233"/>
      <c r="M2" s="2234"/>
      <c r="N2" s="4146"/>
    </row>
    <row r="3" spans="1:14" ht="11.85" customHeight="1">
      <c r="A3" s="4145"/>
      <c r="B3" s="2235"/>
      <c r="C3" s="2236"/>
      <c r="D3" s="2236"/>
      <c r="E3" s="2236"/>
      <c r="F3" s="3676"/>
      <c r="G3" s="3676"/>
      <c r="H3" s="3676"/>
      <c r="I3" s="3676"/>
      <c r="J3" s="2236"/>
      <c r="K3" s="2236"/>
      <c r="L3" s="2236"/>
      <c r="M3" s="2237"/>
      <c r="N3" s="4146"/>
    </row>
    <row r="4" spans="1:14" ht="11.85" customHeight="1">
      <c r="A4" s="4145"/>
      <c r="B4" s="2238" t="s">
        <v>1911</v>
      </c>
      <c r="C4" s="2236"/>
      <c r="D4" s="2239"/>
      <c r="E4" s="2239"/>
      <c r="F4" s="3677"/>
      <c r="G4" s="3677"/>
      <c r="H4" s="3677"/>
      <c r="I4" s="3677"/>
      <c r="J4" s="2239"/>
      <c r="K4" s="2239"/>
      <c r="L4" s="2239"/>
      <c r="M4" s="2240"/>
      <c r="N4" s="4146"/>
    </row>
    <row r="5" spans="1:14" ht="11.85" customHeight="1">
      <c r="A5" s="4145"/>
      <c r="B5" s="2238" t="s">
        <v>1912</v>
      </c>
      <c r="C5" s="2236"/>
      <c r="D5" s="2239"/>
      <c r="E5" s="2239"/>
      <c r="F5" s="3677"/>
      <c r="G5" s="3677"/>
      <c r="H5" s="3677"/>
      <c r="I5" s="3677"/>
      <c r="J5" s="2239"/>
      <c r="K5" s="2239"/>
      <c r="L5" s="2239"/>
      <c r="M5" s="2240"/>
      <c r="N5" s="4146"/>
    </row>
    <row r="6" spans="1:14" ht="11.85" customHeight="1">
      <c r="A6" s="4145"/>
      <c r="B6" s="2241"/>
      <c r="C6" s="2242"/>
      <c r="D6" s="2242"/>
      <c r="E6" s="2242"/>
      <c r="F6" s="3678"/>
      <c r="G6" s="3678"/>
      <c r="H6" s="3678"/>
      <c r="I6" s="3678"/>
      <c r="J6" s="2242"/>
      <c r="K6" s="2242"/>
      <c r="L6" s="2242"/>
      <c r="M6" s="2244"/>
      <c r="N6" s="4146"/>
    </row>
    <row r="7" spans="1:14" ht="11.85" customHeight="1">
      <c r="A7" s="4145"/>
      <c r="B7" s="2245"/>
      <c r="C7" s="2246"/>
      <c r="D7" s="2247"/>
      <c r="E7" s="2248"/>
      <c r="F7" s="3679"/>
      <c r="G7" s="3679"/>
      <c r="H7" s="3679"/>
      <c r="I7" s="3679"/>
      <c r="J7" s="2246"/>
      <c r="K7" s="2246"/>
      <c r="L7" s="2246"/>
      <c r="M7" s="2249"/>
      <c r="N7" s="4146"/>
    </row>
    <row r="8" spans="1:14" ht="11.85" customHeight="1">
      <c r="A8" s="4145"/>
      <c r="B8" s="2245"/>
      <c r="C8" s="2246"/>
      <c r="D8" s="2247"/>
      <c r="E8" s="2248"/>
      <c r="F8" s="3679"/>
      <c r="G8" s="3679" t="s">
        <v>1913</v>
      </c>
      <c r="H8" s="3679"/>
      <c r="I8" s="3679"/>
      <c r="J8" s="2246" t="s">
        <v>1914</v>
      </c>
      <c r="K8" s="2246"/>
      <c r="L8" s="2246"/>
      <c r="M8" s="2249"/>
      <c r="N8" s="4146"/>
    </row>
    <row r="9" spans="1:14" ht="11.85" customHeight="1">
      <c r="A9" s="4145"/>
      <c r="B9" s="2245" t="s">
        <v>636</v>
      </c>
      <c r="C9" s="2246" t="s">
        <v>778</v>
      </c>
      <c r="D9" s="2247"/>
      <c r="E9" s="2248" t="s">
        <v>1915</v>
      </c>
      <c r="F9" s="3679" t="s">
        <v>1916</v>
      </c>
      <c r="G9" s="3679" t="s">
        <v>1917</v>
      </c>
      <c r="H9" s="3679" t="s">
        <v>1918</v>
      </c>
      <c r="I9" s="3679" t="s">
        <v>1919</v>
      </c>
      <c r="J9" s="2246" t="s">
        <v>1920</v>
      </c>
      <c r="K9" s="2246" t="s">
        <v>1921</v>
      </c>
      <c r="L9" s="2246" t="s">
        <v>1914</v>
      </c>
      <c r="M9" s="2249" t="s">
        <v>636</v>
      </c>
      <c r="N9" s="4146"/>
    </row>
    <row r="10" spans="1:14" ht="11.85" customHeight="1">
      <c r="A10" s="4145"/>
      <c r="B10" s="2245" t="s">
        <v>639</v>
      </c>
      <c r="C10" s="2246" t="s">
        <v>782</v>
      </c>
      <c r="D10" s="2247"/>
      <c r="E10" s="2248"/>
      <c r="F10" s="3679" t="s">
        <v>1922</v>
      </c>
      <c r="G10" s="3679" t="s">
        <v>1923</v>
      </c>
      <c r="H10" s="3679" t="s">
        <v>1924</v>
      </c>
      <c r="I10" s="3679"/>
      <c r="J10" s="2246" t="s">
        <v>1925</v>
      </c>
      <c r="K10" s="2246"/>
      <c r="L10" s="2246"/>
      <c r="M10" s="2249" t="s">
        <v>639</v>
      </c>
      <c r="N10" s="4146"/>
    </row>
    <row r="11" spans="1:14" ht="11.85" customHeight="1" thickBot="1">
      <c r="A11" s="4145"/>
      <c r="B11" s="2250"/>
      <c r="C11" s="2251"/>
      <c r="D11" s="2252"/>
      <c r="E11" s="2253" t="s">
        <v>648</v>
      </c>
      <c r="F11" s="3679" t="s">
        <v>649</v>
      </c>
      <c r="G11" s="3679" t="s">
        <v>650</v>
      </c>
      <c r="H11" s="3679" t="s">
        <v>651</v>
      </c>
      <c r="I11" s="3679" t="s">
        <v>652</v>
      </c>
      <c r="J11" s="2246" t="s">
        <v>653</v>
      </c>
      <c r="K11" s="2246" t="s">
        <v>1083</v>
      </c>
      <c r="L11" s="2246" t="s">
        <v>1084</v>
      </c>
      <c r="M11" s="2254"/>
      <c r="N11" s="4146"/>
    </row>
    <row r="12" spans="1:14" ht="11.85" customHeight="1">
      <c r="A12" s="4145"/>
      <c r="B12" s="2255"/>
      <c r="C12" s="2256"/>
      <c r="D12" s="2239" t="s">
        <v>1926</v>
      </c>
      <c r="E12" s="2236"/>
      <c r="F12" s="3680"/>
      <c r="G12" s="3681"/>
      <c r="H12" s="3681"/>
      <c r="I12" s="3681"/>
      <c r="J12" s="2257"/>
      <c r="K12" s="2257"/>
      <c r="L12" s="2258"/>
      <c r="M12" s="2240"/>
      <c r="N12" s="4146"/>
    </row>
    <row r="13" spans="1:14" ht="11.25" customHeight="1">
      <c r="A13" s="4145"/>
      <c r="B13" s="2255"/>
      <c r="C13" s="2256"/>
      <c r="D13" s="2239" t="s">
        <v>1927</v>
      </c>
      <c r="E13" s="2236"/>
      <c r="F13" s="3682"/>
      <c r="G13" s="3683"/>
      <c r="H13" s="3683"/>
      <c r="I13" s="3683"/>
      <c r="J13" s="2256"/>
      <c r="K13" s="2256"/>
      <c r="L13" s="2259"/>
      <c r="M13" s="2240"/>
      <c r="N13" s="4146"/>
    </row>
    <row r="14" spans="1:14" ht="11.25" customHeight="1">
      <c r="A14" s="4145"/>
      <c r="B14" s="2260">
        <v>1</v>
      </c>
      <c r="C14" s="2251"/>
      <c r="D14" s="2242"/>
      <c r="E14" s="2242" t="s">
        <v>1928</v>
      </c>
      <c r="F14" s="3684">
        <v>0</v>
      </c>
      <c r="G14" s="3685">
        <v>0</v>
      </c>
      <c r="H14" s="3685">
        <v>0</v>
      </c>
      <c r="I14" s="3685">
        <v>0</v>
      </c>
      <c r="J14" s="2261">
        <v>0</v>
      </c>
      <c r="K14" s="2261"/>
      <c r="L14" s="2262">
        <v>0</v>
      </c>
      <c r="M14" s="2263">
        <v>1</v>
      </c>
      <c r="N14" s="4146"/>
    </row>
    <row r="15" spans="1:14" ht="11.25" customHeight="1">
      <c r="B15" s="2260">
        <v>2</v>
      </c>
      <c r="C15" s="2251"/>
      <c r="D15" s="2242"/>
      <c r="E15" s="2242" t="s">
        <v>1929</v>
      </c>
      <c r="F15" s="3684">
        <v>0</v>
      </c>
      <c r="G15" s="3685">
        <v>0</v>
      </c>
      <c r="H15" s="3685">
        <v>0</v>
      </c>
      <c r="I15" s="3685">
        <v>0</v>
      </c>
      <c r="J15" s="2261">
        <v>0</v>
      </c>
      <c r="K15" s="2261"/>
      <c r="L15" s="2262">
        <v>0</v>
      </c>
      <c r="M15" s="2263">
        <v>2</v>
      </c>
      <c r="N15" s="2265"/>
    </row>
    <row r="16" spans="1:14" ht="11.25" customHeight="1">
      <c r="B16" s="2260">
        <v>3</v>
      </c>
      <c r="C16" s="2251"/>
      <c r="D16" s="2242"/>
      <c r="E16" s="2242" t="s">
        <v>1930</v>
      </c>
      <c r="F16" s="3684">
        <v>687</v>
      </c>
      <c r="G16" s="3685">
        <v>192</v>
      </c>
      <c r="H16" s="3685">
        <v>237</v>
      </c>
      <c r="I16" s="3685">
        <v>108</v>
      </c>
      <c r="J16" s="2261">
        <v>1224</v>
      </c>
      <c r="K16" s="2261"/>
      <c r="L16" s="2262">
        <v>1224</v>
      </c>
      <c r="M16" s="2263">
        <v>3</v>
      </c>
    </row>
    <row r="17" spans="1:14" ht="11.25" customHeight="1">
      <c r="B17" s="2260">
        <v>4</v>
      </c>
      <c r="C17" s="2251"/>
      <c r="D17" s="2242"/>
      <c r="E17" s="2242" t="s">
        <v>1931</v>
      </c>
      <c r="F17" s="3684">
        <v>253</v>
      </c>
      <c r="G17" s="3685">
        <v>0</v>
      </c>
      <c r="H17" s="3685">
        <v>0</v>
      </c>
      <c r="I17" s="3685">
        <v>0</v>
      </c>
      <c r="J17" s="2261">
        <v>253</v>
      </c>
      <c r="K17" s="2261"/>
      <c r="L17" s="2262">
        <v>253</v>
      </c>
      <c r="M17" s="2263">
        <v>4</v>
      </c>
      <c r="N17" s="2267"/>
    </row>
    <row r="18" spans="1:14" ht="11.25" customHeight="1">
      <c r="B18" s="2260">
        <v>5</v>
      </c>
      <c r="C18" s="2251"/>
      <c r="D18" s="2242"/>
      <c r="E18" s="2242" t="s">
        <v>1664</v>
      </c>
      <c r="F18" s="3684">
        <v>0</v>
      </c>
      <c r="G18" s="3685">
        <v>0</v>
      </c>
      <c r="H18" s="3685">
        <v>0</v>
      </c>
      <c r="I18" s="3685">
        <v>0</v>
      </c>
      <c r="J18" s="2261">
        <v>0</v>
      </c>
      <c r="K18" s="2261"/>
      <c r="L18" s="2262">
        <v>0</v>
      </c>
      <c r="M18" s="2263">
        <v>5</v>
      </c>
      <c r="N18" s="2267"/>
    </row>
    <row r="19" spans="1:14" ht="11.25" customHeight="1">
      <c r="B19" s="2255"/>
      <c r="C19" s="2256"/>
      <c r="D19" s="2239" t="s">
        <v>1932</v>
      </c>
      <c r="E19" s="2236"/>
      <c r="F19" s="3686">
        <v>0</v>
      </c>
      <c r="G19" s="3687"/>
      <c r="H19" s="3688"/>
      <c r="I19" s="3689"/>
      <c r="J19" s="2268"/>
      <c r="K19" s="2268"/>
      <c r="L19" s="2269"/>
      <c r="M19" s="2240"/>
      <c r="N19" s="2267"/>
    </row>
    <row r="20" spans="1:14" ht="11.25" customHeight="1">
      <c r="B20" s="2260">
        <v>6</v>
      </c>
      <c r="C20" s="2251"/>
      <c r="D20" s="2242"/>
      <c r="E20" s="2242" t="s">
        <v>1933</v>
      </c>
      <c r="F20" s="3684">
        <v>16</v>
      </c>
      <c r="G20" s="3685">
        <v>0</v>
      </c>
      <c r="H20" s="3685">
        <v>11</v>
      </c>
      <c r="I20" s="3685">
        <v>1</v>
      </c>
      <c r="J20" s="2261">
        <v>28</v>
      </c>
      <c r="K20" s="2261"/>
      <c r="L20" s="2262">
        <v>28</v>
      </c>
      <c r="M20" s="2263">
        <v>6</v>
      </c>
      <c r="N20" s="2267"/>
    </row>
    <row r="21" spans="1:14" ht="11.25" customHeight="1">
      <c r="B21" s="2260">
        <v>7</v>
      </c>
      <c r="C21" s="2251"/>
      <c r="D21" s="2242"/>
      <c r="E21" s="2242" t="s">
        <v>1934</v>
      </c>
      <c r="F21" s="3684">
        <v>0</v>
      </c>
      <c r="G21" s="3685">
        <v>0</v>
      </c>
      <c r="H21" s="3685">
        <v>0</v>
      </c>
      <c r="I21" s="3685">
        <v>0</v>
      </c>
      <c r="J21" s="2261">
        <v>0</v>
      </c>
      <c r="K21" s="2261"/>
      <c r="L21" s="2262">
        <v>0</v>
      </c>
      <c r="M21" s="2263">
        <v>7</v>
      </c>
      <c r="N21" s="2267"/>
    </row>
    <row r="22" spans="1:14" ht="11.25" customHeight="1">
      <c r="B22" s="2260">
        <v>8</v>
      </c>
      <c r="C22" s="2251"/>
      <c r="D22" s="2242"/>
      <c r="E22" s="2242" t="s">
        <v>1935</v>
      </c>
      <c r="F22" s="3684">
        <v>0</v>
      </c>
      <c r="G22" s="3685">
        <v>0</v>
      </c>
      <c r="H22" s="3685">
        <v>0</v>
      </c>
      <c r="I22" s="3685">
        <v>0</v>
      </c>
      <c r="J22" s="2261">
        <v>0</v>
      </c>
      <c r="K22" s="2261"/>
      <c r="L22" s="2262">
        <v>0</v>
      </c>
      <c r="M22" s="2263">
        <v>8</v>
      </c>
      <c r="N22" s="2267"/>
    </row>
    <row r="23" spans="1:14" ht="11.25" customHeight="1">
      <c r="B23" s="2260">
        <v>9</v>
      </c>
      <c r="C23" s="2251"/>
      <c r="D23" s="2242"/>
      <c r="E23" s="2242" t="s">
        <v>1936</v>
      </c>
      <c r="F23" s="3684">
        <v>0</v>
      </c>
      <c r="G23" s="3685">
        <v>0</v>
      </c>
      <c r="H23" s="3685">
        <v>0</v>
      </c>
      <c r="I23" s="3685">
        <v>0</v>
      </c>
      <c r="J23" s="2261">
        <v>0</v>
      </c>
      <c r="K23" s="2261"/>
      <c r="L23" s="2262">
        <v>0</v>
      </c>
      <c r="M23" s="2263">
        <v>9</v>
      </c>
    </row>
    <row r="24" spans="1:14" ht="11.25" customHeight="1">
      <c r="B24" s="2260">
        <v>10</v>
      </c>
      <c r="C24" s="2251"/>
      <c r="D24" s="2242"/>
      <c r="E24" s="2242" t="s">
        <v>1937</v>
      </c>
      <c r="F24" s="3684">
        <v>0</v>
      </c>
      <c r="G24" s="3685">
        <v>0</v>
      </c>
      <c r="H24" s="3685">
        <v>0</v>
      </c>
      <c r="I24" s="3685">
        <v>0</v>
      </c>
      <c r="J24" s="2261">
        <v>0</v>
      </c>
      <c r="K24" s="2261"/>
      <c r="L24" s="2262">
        <v>0</v>
      </c>
      <c r="M24" s="2263">
        <v>10</v>
      </c>
    </row>
    <row r="25" spans="1:14" ht="11.25" customHeight="1">
      <c r="B25" s="2260">
        <v>11</v>
      </c>
      <c r="C25" s="2251"/>
      <c r="D25" s="2242"/>
      <c r="E25" s="2242" t="s">
        <v>1938</v>
      </c>
      <c r="F25" s="3684">
        <v>0</v>
      </c>
      <c r="G25" s="3685">
        <v>0</v>
      </c>
      <c r="H25" s="3685">
        <v>0</v>
      </c>
      <c r="I25" s="3685">
        <v>0</v>
      </c>
      <c r="J25" s="2261">
        <v>0</v>
      </c>
      <c r="K25" s="2261"/>
      <c r="L25" s="2262">
        <v>0</v>
      </c>
      <c r="M25" s="2263">
        <v>11</v>
      </c>
    </row>
    <row r="26" spans="1:14" ht="11.25" customHeight="1">
      <c r="B26" s="2260">
        <v>12</v>
      </c>
      <c r="C26" s="2251"/>
      <c r="D26" s="2242"/>
      <c r="E26" s="2242" t="s">
        <v>1939</v>
      </c>
      <c r="F26" s="3684">
        <v>0</v>
      </c>
      <c r="G26" s="3685">
        <v>0</v>
      </c>
      <c r="H26" s="3685">
        <v>0</v>
      </c>
      <c r="I26" s="3685">
        <v>0</v>
      </c>
      <c r="J26" s="2261">
        <v>0</v>
      </c>
      <c r="K26" s="2261"/>
      <c r="L26" s="2262">
        <v>0</v>
      </c>
      <c r="M26" s="2263">
        <v>12</v>
      </c>
    </row>
    <row r="27" spans="1:14" ht="11.25" customHeight="1">
      <c r="B27" s="2260">
        <v>13</v>
      </c>
      <c r="C27" s="2251"/>
      <c r="D27" s="2242"/>
      <c r="E27" s="2242" t="s">
        <v>1940</v>
      </c>
      <c r="F27" s="3684">
        <v>0</v>
      </c>
      <c r="G27" s="3685">
        <v>0</v>
      </c>
      <c r="H27" s="3685">
        <v>0</v>
      </c>
      <c r="I27" s="3685">
        <v>0</v>
      </c>
      <c r="J27" s="2261">
        <v>0</v>
      </c>
      <c r="K27" s="2261"/>
      <c r="L27" s="2262">
        <v>0</v>
      </c>
      <c r="M27" s="2263">
        <v>13</v>
      </c>
      <c r="N27" s="4147" t="s">
        <v>3648</v>
      </c>
    </row>
    <row r="28" spans="1:14" ht="11.25" customHeight="1">
      <c r="B28" s="2260">
        <v>14</v>
      </c>
      <c r="C28" s="2251"/>
      <c r="D28" s="2242"/>
      <c r="E28" s="2242" t="s">
        <v>1941</v>
      </c>
      <c r="F28" s="3684">
        <v>45</v>
      </c>
      <c r="G28" s="3685">
        <v>2</v>
      </c>
      <c r="H28" s="3685">
        <v>0</v>
      </c>
      <c r="I28" s="3685">
        <v>0</v>
      </c>
      <c r="J28" s="2261">
        <v>47</v>
      </c>
      <c r="K28" s="2261"/>
      <c r="L28" s="2262">
        <v>47</v>
      </c>
      <c r="M28" s="2263">
        <v>14</v>
      </c>
      <c r="N28" s="4147"/>
    </row>
    <row r="29" spans="1:14" ht="11.25" customHeight="1">
      <c r="B29" s="2260">
        <v>15</v>
      </c>
      <c r="C29" s="2251"/>
      <c r="D29" s="2242"/>
      <c r="E29" s="2242" t="s">
        <v>1942</v>
      </c>
      <c r="F29" s="3684">
        <v>0</v>
      </c>
      <c r="G29" s="3685">
        <v>0</v>
      </c>
      <c r="H29" s="3685">
        <v>0</v>
      </c>
      <c r="I29" s="3685">
        <v>0</v>
      </c>
      <c r="J29" s="2261">
        <v>0</v>
      </c>
      <c r="K29" s="2261"/>
      <c r="L29" s="2262">
        <v>0</v>
      </c>
      <c r="M29" s="2263">
        <v>15</v>
      </c>
      <c r="N29" s="4147"/>
    </row>
    <row r="30" spans="1:14" ht="11.25" customHeight="1">
      <c r="A30" s="4145" t="s">
        <v>165</v>
      </c>
      <c r="B30" s="2260">
        <v>16</v>
      </c>
      <c r="C30" s="2251"/>
      <c r="D30" s="2242"/>
      <c r="E30" s="2242" t="s">
        <v>1943</v>
      </c>
      <c r="F30" s="3684">
        <v>0</v>
      </c>
      <c r="G30" s="3685">
        <v>2</v>
      </c>
      <c r="H30" s="3685">
        <v>0</v>
      </c>
      <c r="I30" s="3685">
        <v>0</v>
      </c>
      <c r="J30" s="2261">
        <v>2</v>
      </c>
      <c r="K30" s="2261"/>
      <c r="L30" s="2262">
        <v>2</v>
      </c>
      <c r="M30" s="2263">
        <v>16</v>
      </c>
      <c r="N30" s="4147"/>
    </row>
    <row r="31" spans="1:14" ht="11.25" customHeight="1">
      <c r="A31" s="4145"/>
      <c r="B31" s="2260">
        <v>17</v>
      </c>
      <c r="C31" s="2251"/>
      <c r="D31" s="2242"/>
      <c r="E31" s="2242" t="s">
        <v>1944</v>
      </c>
      <c r="F31" s="3684">
        <v>0</v>
      </c>
      <c r="G31" s="3685">
        <v>0</v>
      </c>
      <c r="H31" s="3685">
        <v>0</v>
      </c>
      <c r="I31" s="3685">
        <v>0</v>
      </c>
      <c r="J31" s="2261">
        <v>0</v>
      </c>
      <c r="K31" s="2261"/>
      <c r="L31" s="2262">
        <v>0</v>
      </c>
      <c r="M31" s="2263">
        <v>17</v>
      </c>
      <c r="N31" s="4147"/>
    </row>
    <row r="32" spans="1:14" ht="11.25" customHeight="1">
      <c r="A32" s="4145"/>
      <c r="B32" s="2260">
        <v>18</v>
      </c>
      <c r="C32" s="2251"/>
      <c r="D32" s="2242"/>
      <c r="E32" s="2242" t="s">
        <v>1945</v>
      </c>
      <c r="F32" s="3684">
        <v>0</v>
      </c>
      <c r="G32" s="3685">
        <v>0</v>
      </c>
      <c r="H32" s="3685">
        <v>0</v>
      </c>
      <c r="I32" s="3685">
        <v>0</v>
      </c>
      <c r="J32" s="2261">
        <v>0</v>
      </c>
      <c r="K32" s="2261"/>
      <c r="L32" s="2262">
        <v>0</v>
      </c>
      <c r="M32" s="2263">
        <v>18</v>
      </c>
      <c r="N32" s="4147"/>
    </row>
    <row r="33" spans="1:14" ht="11.25" customHeight="1">
      <c r="A33" s="4145"/>
      <c r="B33" s="2260">
        <v>19</v>
      </c>
      <c r="C33" s="2251"/>
      <c r="D33" s="2242"/>
      <c r="E33" s="2242" t="s">
        <v>1946</v>
      </c>
      <c r="F33" s="3684">
        <v>0</v>
      </c>
      <c r="G33" s="3685">
        <v>0</v>
      </c>
      <c r="H33" s="3685">
        <v>0</v>
      </c>
      <c r="I33" s="3685">
        <v>0</v>
      </c>
      <c r="J33" s="2261">
        <v>0</v>
      </c>
      <c r="K33" s="2261"/>
      <c r="L33" s="2262">
        <v>0</v>
      </c>
      <c r="M33" s="2263">
        <v>19</v>
      </c>
      <c r="N33" s="4147"/>
    </row>
    <row r="34" spans="1:14" ht="11.25" customHeight="1">
      <c r="A34" s="4145"/>
      <c r="B34" s="2260">
        <v>20</v>
      </c>
      <c r="C34" s="2251"/>
      <c r="D34" s="2242"/>
      <c r="E34" s="2242" t="s">
        <v>1947</v>
      </c>
      <c r="F34" s="3684">
        <v>0</v>
      </c>
      <c r="G34" s="3685">
        <v>0</v>
      </c>
      <c r="H34" s="3685">
        <v>0</v>
      </c>
      <c r="I34" s="3685">
        <v>0</v>
      </c>
      <c r="J34" s="2261">
        <v>0</v>
      </c>
      <c r="K34" s="2261"/>
      <c r="L34" s="2262">
        <v>0</v>
      </c>
      <c r="M34" s="2263">
        <v>20</v>
      </c>
      <c r="N34" s="4147"/>
    </row>
    <row r="35" spans="1:14" ht="11.25" customHeight="1">
      <c r="A35" s="4145"/>
      <c r="B35" s="2260">
        <v>21</v>
      </c>
      <c r="C35" s="2251"/>
      <c r="D35" s="2242"/>
      <c r="E35" s="2242" t="s">
        <v>1948</v>
      </c>
      <c r="F35" s="3684">
        <v>2942</v>
      </c>
      <c r="G35" s="3685">
        <v>567</v>
      </c>
      <c r="H35" s="3685">
        <v>5359</v>
      </c>
      <c r="I35" s="3685">
        <v>17</v>
      </c>
      <c r="J35" s="2261">
        <v>8885</v>
      </c>
      <c r="K35" s="2261"/>
      <c r="L35" s="2262">
        <v>8885</v>
      </c>
      <c r="M35" s="2263">
        <v>21</v>
      </c>
      <c r="N35" s="4147"/>
    </row>
    <row r="36" spans="1:14" ht="11.25" customHeight="1">
      <c r="A36" s="4145"/>
      <c r="B36" s="2260">
        <v>22</v>
      </c>
      <c r="C36" s="2251"/>
      <c r="D36" s="2242"/>
      <c r="E36" s="2242" t="s">
        <v>1949</v>
      </c>
      <c r="F36" s="3684">
        <v>0</v>
      </c>
      <c r="G36" s="3685">
        <v>0</v>
      </c>
      <c r="H36" s="3685">
        <v>0</v>
      </c>
      <c r="I36" s="3685">
        <v>0</v>
      </c>
      <c r="J36" s="2261">
        <v>0</v>
      </c>
      <c r="K36" s="2261"/>
      <c r="L36" s="2262">
        <v>0</v>
      </c>
      <c r="M36" s="2263">
        <v>22</v>
      </c>
      <c r="N36" s="4147"/>
    </row>
    <row r="37" spans="1:14" ht="11.25" customHeight="1">
      <c r="A37" s="4145"/>
      <c r="B37" s="2260">
        <v>23</v>
      </c>
      <c r="C37" s="2251"/>
      <c r="D37" s="2242"/>
      <c r="E37" s="2242" t="s">
        <v>1581</v>
      </c>
      <c r="F37" s="3684">
        <v>2370</v>
      </c>
      <c r="G37" s="3685">
        <v>25</v>
      </c>
      <c r="H37" s="3685">
        <v>10</v>
      </c>
      <c r="I37" s="3685">
        <v>0</v>
      </c>
      <c r="J37" s="2261">
        <v>2405</v>
      </c>
      <c r="K37" s="2261"/>
      <c r="L37" s="2262">
        <v>2405</v>
      </c>
      <c r="M37" s="2263">
        <v>23</v>
      </c>
      <c r="N37" s="4147"/>
    </row>
    <row r="38" spans="1:14" ht="11.25" customHeight="1">
      <c r="A38" s="4145"/>
      <c r="B38" s="2260">
        <v>24</v>
      </c>
      <c r="C38" s="2251"/>
      <c r="D38" s="2242"/>
      <c r="E38" s="2242" t="s">
        <v>1950</v>
      </c>
      <c r="F38" s="3684">
        <v>0</v>
      </c>
      <c r="G38" s="3685">
        <v>0</v>
      </c>
      <c r="H38" s="3685">
        <v>1</v>
      </c>
      <c r="I38" s="3685">
        <v>0</v>
      </c>
      <c r="J38" s="2261">
        <v>1</v>
      </c>
      <c r="K38" s="2261"/>
      <c r="L38" s="2262">
        <v>1</v>
      </c>
      <c r="M38" s="2263">
        <v>24</v>
      </c>
      <c r="N38" s="4147"/>
    </row>
    <row r="39" spans="1:14" ht="11.25" customHeight="1">
      <c r="A39" s="4145"/>
      <c r="B39" s="2260">
        <v>25</v>
      </c>
      <c r="C39" s="2251"/>
      <c r="D39" s="2242"/>
      <c r="E39" s="2242" t="s">
        <v>1951</v>
      </c>
      <c r="F39" s="3684">
        <v>0</v>
      </c>
      <c r="G39" s="3685">
        <v>0</v>
      </c>
      <c r="H39" s="3685">
        <v>0</v>
      </c>
      <c r="I39" s="3685">
        <v>0</v>
      </c>
      <c r="J39" s="2261">
        <v>0</v>
      </c>
      <c r="K39" s="2261"/>
      <c r="L39" s="2262">
        <v>0</v>
      </c>
      <c r="M39" s="2263">
        <v>25</v>
      </c>
      <c r="N39" s="4147"/>
    </row>
    <row r="40" spans="1:14" ht="11.25" customHeight="1">
      <c r="A40" s="4145"/>
      <c r="B40" s="2260">
        <v>26</v>
      </c>
      <c r="C40" s="2251"/>
      <c r="D40" s="2242"/>
      <c r="E40" s="2242" t="s">
        <v>1952</v>
      </c>
      <c r="F40" s="3684">
        <v>0</v>
      </c>
      <c r="G40" s="3685">
        <v>0</v>
      </c>
      <c r="H40" s="3685">
        <v>0</v>
      </c>
      <c r="I40" s="3685">
        <v>0</v>
      </c>
      <c r="J40" s="2261">
        <v>0</v>
      </c>
      <c r="K40" s="2261"/>
      <c r="L40" s="2262">
        <v>0</v>
      </c>
      <c r="M40" s="2263">
        <v>26</v>
      </c>
      <c r="N40" s="4147"/>
    </row>
    <row r="41" spans="1:14" ht="11.25" customHeight="1">
      <c r="A41" s="4145"/>
      <c r="B41" s="2260">
        <v>27</v>
      </c>
      <c r="C41" s="2251"/>
      <c r="D41" s="2242"/>
      <c r="E41" s="2242" t="s">
        <v>1953</v>
      </c>
      <c r="F41" s="3684">
        <v>0</v>
      </c>
      <c r="G41" s="3685">
        <v>0</v>
      </c>
      <c r="H41" s="3685">
        <v>10</v>
      </c>
      <c r="I41" s="3685">
        <v>0</v>
      </c>
      <c r="J41" s="2261">
        <v>10</v>
      </c>
      <c r="K41" s="2261"/>
      <c r="L41" s="2262">
        <v>10</v>
      </c>
      <c r="M41" s="2263">
        <v>27</v>
      </c>
      <c r="N41" s="4147"/>
    </row>
    <row r="42" spans="1:14" ht="11.25" customHeight="1">
      <c r="A42" s="4145"/>
      <c r="B42" s="2260">
        <v>28</v>
      </c>
      <c r="C42" s="2251"/>
      <c r="D42" s="2242"/>
      <c r="E42" s="2242" t="s">
        <v>1954</v>
      </c>
      <c r="F42" s="3684">
        <v>0</v>
      </c>
      <c r="G42" s="3685">
        <v>0</v>
      </c>
      <c r="H42" s="3685">
        <v>7</v>
      </c>
      <c r="I42" s="3685">
        <v>0</v>
      </c>
      <c r="J42" s="2261">
        <v>7</v>
      </c>
      <c r="K42" s="2261"/>
      <c r="L42" s="2262">
        <v>7</v>
      </c>
      <c r="M42" s="2263">
        <v>28</v>
      </c>
      <c r="N42" s="4147"/>
    </row>
    <row r="43" spans="1:14" ht="11.25" customHeight="1">
      <c r="A43" s="4145"/>
      <c r="B43" s="2260">
        <v>29</v>
      </c>
      <c r="C43" s="2251"/>
      <c r="D43" s="2242"/>
      <c r="E43" s="2242" t="s">
        <v>1955</v>
      </c>
      <c r="F43" s="3684">
        <v>0</v>
      </c>
      <c r="G43" s="3685">
        <v>0</v>
      </c>
      <c r="H43" s="3685">
        <v>0</v>
      </c>
      <c r="I43" s="3685">
        <v>0</v>
      </c>
      <c r="J43" s="2261">
        <v>0</v>
      </c>
      <c r="K43" s="2270" t="s">
        <v>1053</v>
      </c>
      <c r="L43" s="2262">
        <v>0</v>
      </c>
      <c r="M43" s="2263">
        <v>29</v>
      </c>
      <c r="N43" s="4147"/>
    </row>
    <row r="44" spans="1:14" ht="11.25" customHeight="1" thickBot="1">
      <c r="A44" s="4145"/>
      <c r="B44" s="2271">
        <v>30</v>
      </c>
      <c r="C44" s="2272"/>
      <c r="D44" s="2273"/>
      <c r="E44" s="2273" t="s">
        <v>1956</v>
      </c>
      <c r="F44" s="3690">
        <v>0</v>
      </c>
      <c r="G44" s="3691">
        <v>0</v>
      </c>
      <c r="H44" s="3691">
        <v>0</v>
      </c>
      <c r="I44" s="3691">
        <v>0</v>
      </c>
      <c r="J44" s="2274">
        <v>0</v>
      </c>
      <c r="K44" s="2274"/>
      <c r="L44" s="2275">
        <v>0</v>
      </c>
      <c r="M44" s="2276">
        <v>30</v>
      </c>
      <c r="N44" s="4147"/>
    </row>
    <row r="45" spans="1:14" ht="4.5" customHeight="1">
      <c r="A45" s="2277"/>
      <c r="B45" s="2278"/>
      <c r="C45" s="2239"/>
      <c r="D45" s="2239"/>
      <c r="E45" s="2239"/>
      <c r="F45" s="3692"/>
      <c r="G45" s="3692"/>
      <c r="H45" s="3692"/>
      <c r="I45" s="3692"/>
      <c r="J45" s="2279"/>
      <c r="K45" s="2279"/>
      <c r="L45" s="2279"/>
      <c r="M45" s="2278"/>
      <c r="N45" s="2280"/>
    </row>
    <row r="46" spans="1:14" ht="24.75" customHeight="1">
      <c r="A46" s="4148" t="s">
        <v>3649</v>
      </c>
      <c r="B46" s="2281" t="s">
        <v>3650</v>
      </c>
      <c r="C46" s="2282"/>
      <c r="D46" s="2282"/>
      <c r="E46" s="2282"/>
      <c r="F46" s="3693"/>
      <c r="G46" s="3693"/>
      <c r="H46" s="3693"/>
      <c r="I46" s="3693"/>
      <c r="J46" s="2283"/>
      <c r="K46" s="2283"/>
      <c r="L46" s="2283"/>
      <c r="M46" s="2284"/>
      <c r="N46" s="4147" t="s">
        <v>3648</v>
      </c>
    </row>
    <row r="47" spans="1:14" ht="12" customHeight="1">
      <c r="A47" s="4149"/>
      <c r="B47" s="2285" t="s">
        <v>705</v>
      </c>
      <c r="C47" s="2286"/>
      <c r="D47" s="2286"/>
      <c r="E47" s="2286"/>
      <c r="F47" s="3694"/>
      <c r="G47" s="3694"/>
      <c r="H47" s="3694"/>
      <c r="I47" s="3694"/>
      <c r="J47" s="2287"/>
      <c r="K47" s="2287"/>
      <c r="L47" s="2287"/>
      <c r="M47" s="2288"/>
      <c r="N47" s="4147"/>
    </row>
    <row r="48" spans="1:14" ht="12" customHeight="1">
      <c r="A48" s="4149"/>
      <c r="B48" s="2289"/>
      <c r="C48" s="2290"/>
      <c r="D48" s="2290"/>
      <c r="E48" s="2290"/>
      <c r="F48" s="3695"/>
      <c r="G48" s="3695"/>
      <c r="H48" s="3695"/>
      <c r="I48" s="3695"/>
      <c r="J48" s="2290"/>
      <c r="K48" s="2290"/>
      <c r="L48" s="2290"/>
      <c r="M48" s="2291"/>
      <c r="N48" s="4147"/>
    </row>
    <row r="49" spans="1:14" ht="12" customHeight="1">
      <c r="A49" s="4149"/>
      <c r="B49" s="2292"/>
      <c r="C49" s="2293"/>
      <c r="D49" s="2294"/>
      <c r="E49" s="2295"/>
      <c r="F49" s="3696"/>
      <c r="G49" s="3696"/>
      <c r="H49" s="3696"/>
      <c r="I49" s="3696"/>
      <c r="J49" s="2293"/>
      <c r="K49" s="2293"/>
      <c r="L49" s="2293"/>
      <c r="M49" s="2296"/>
      <c r="N49" s="4147"/>
    </row>
    <row r="50" spans="1:14" ht="12" customHeight="1">
      <c r="A50" s="4149"/>
      <c r="B50" s="2292"/>
      <c r="C50" s="2293"/>
      <c r="D50" s="2294"/>
      <c r="E50" s="2295"/>
      <c r="F50" s="3696"/>
      <c r="G50" s="3696" t="s">
        <v>1913</v>
      </c>
      <c r="H50" s="3696"/>
      <c r="I50" s="3696"/>
      <c r="J50" s="2293" t="s">
        <v>1914</v>
      </c>
      <c r="K50" s="2293"/>
      <c r="L50" s="2293"/>
      <c r="M50" s="2296"/>
      <c r="N50" s="4147"/>
    </row>
    <row r="51" spans="1:14" ht="12" customHeight="1">
      <c r="A51" s="4149"/>
      <c r="B51" s="2292" t="s">
        <v>636</v>
      </c>
      <c r="C51" s="2293" t="s">
        <v>778</v>
      </c>
      <c r="D51" s="2294"/>
      <c r="E51" s="2295" t="s">
        <v>1915</v>
      </c>
      <c r="F51" s="3696" t="s">
        <v>1916</v>
      </c>
      <c r="G51" s="3696" t="s">
        <v>1917</v>
      </c>
      <c r="H51" s="3696" t="s">
        <v>1918</v>
      </c>
      <c r="I51" s="3696" t="s">
        <v>1919</v>
      </c>
      <c r="J51" s="2293" t="s">
        <v>1920</v>
      </c>
      <c r="K51" s="2293" t="s">
        <v>1921</v>
      </c>
      <c r="L51" s="2293" t="s">
        <v>1914</v>
      </c>
      <c r="M51" s="2296" t="s">
        <v>636</v>
      </c>
      <c r="N51" s="4147"/>
    </row>
    <row r="52" spans="1:14" ht="12" customHeight="1">
      <c r="A52" s="4149"/>
      <c r="B52" s="2292" t="s">
        <v>639</v>
      </c>
      <c r="C52" s="2293" t="s">
        <v>782</v>
      </c>
      <c r="D52" s="2294"/>
      <c r="E52" s="2295"/>
      <c r="F52" s="3696" t="s">
        <v>1922</v>
      </c>
      <c r="G52" s="3696" t="s">
        <v>1923</v>
      </c>
      <c r="H52" s="3696" t="s">
        <v>1924</v>
      </c>
      <c r="I52" s="3696"/>
      <c r="J52" s="2293" t="s">
        <v>1925</v>
      </c>
      <c r="K52" s="2293"/>
      <c r="L52" s="2293"/>
      <c r="M52" s="2296" t="s">
        <v>639</v>
      </c>
      <c r="N52" s="4147"/>
    </row>
    <row r="53" spans="1:14" ht="12" customHeight="1" thickBot="1">
      <c r="A53" s="4149"/>
      <c r="B53" s="2297"/>
      <c r="C53" s="2298"/>
      <c r="D53" s="2299"/>
      <c r="E53" s="2300" t="s">
        <v>648</v>
      </c>
      <c r="F53" s="3696" t="s">
        <v>649</v>
      </c>
      <c r="G53" s="3696" t="s">
        <v>650</v>
      </c>
      <c r="H53" s="3696" t="s">
        <v>651</v>
      </c>
      <c r="I53" s="3696" t="s">
        <v>652</v>
      </c>
      <c r="J53" s="2293" t="s">
        <v>653</v>
      </c>
      <c r="K53" s="2293" t="s">
        <v>1083</v>
      </c>
      <c r="L53" s="2293" t="s">
        <v>1084</v>
      </c>
      <c r="M53" s="2301"/>
      <c r="N53" s="4147"/>
    </row>
    <row r="54" spans="1:14" ht="12" customHeight="1">
      <c r="A54" s="4149"/>
      <c r="B54" s="2302"/>
      <c r="C54" s="2303"/>
      <c r="D54" s="2304" t="s">
        <v>1958</v>
      </c>
      <c r="E54" s="2305"/>
      <c r="F54" s="3697"/>
      <c r="G54" s="3698"/>
      <c r="H54" s="3698"/>
      <c r="I54" s="3698"/>
      <c r="J54" s="2306"/>
      <c r="K54" s="2306"/>
      <c r="L54" s="2307"/>
      <c r="M54" s="2308"/>
      <c r="N54" s="4147"/>
    </row>
    <row r="55" spans="1:14" ht="12" customHeight="1">
      <c r="A55" s="4149"/>
      <c r="B55" s="2309">
        <v>101</v>
      </c>
      <c r="C55" s="2310"/>
      <c r="D55" s="2311"/>
      <c r="E55" s="2290" t="s">
        <v>1959</v>
      </c>
      <c r="F55" s="3684">
        <v>0</v>
      </c>
      <c r="G55" s="3685">
        <v>0</v>
      </c>
      <c r="H55" s="3685">
        <v>0</v>
      </c>
      <c r="I55" s="3685">
        <v>0</v>
      </c>
      <c r="J55" s="2261">
        <v>0</v>
      </c>
      <c r="K55" s="2312"/>
      <c r="L55" s="2262">
        <v>0</v>
      </c>
      <c r="M55" s="2313">
        <v>101</v>
      </c>
      <c r="N55" s="4147"/>
    </row>
    <row r="56" spans="1:14" ht="12" customHeight="1">
      <c r="A56" s="4149"/>
      <c r="B56" s="2309">
        <f t="shared" ref="B56:B66" si="0">B55+1</f>
        <v>102</v>
      </c>
      <c r="C56" s="2310"/>
      <c r="D56" s="2311"/>
      <c r="E56" s="2290" t="s">
        <v>1960</v>
      </c>
      <c r="F56" s="3684">
        <v>2</v>
      </c>
      <c r="G56" s="3685">
        <v>0</v>
      </c>
      <c r="H56" s="3685">
        <v>8</v>
      </c>
      <c r="I56" s="3685">
        <v>0</v>
      </c>
      <c r="J56" s="2261">
        <v>10</v>
      </c>
      <c r="K56" s="2312"/>
      <c r="L56" s="2262">
        <v>10</v>
      </c>
      <c r="M56" s="2313">
        <f t="shared" ref="M56:M66" si="1">M55+1</f>
        <v>102</v>
      </c>
      <c r="N56" s="4147"/>
    </row>
    <row r="57" spans="1:14" ht="12" customHeight="1">
      <c r="A57" s="4149"/>
      <c r="B57" s="2309">
        <f t="shared" si="0"/>
        <v>103</v>
      </c>
      <c r="C57" s="2310"/>
      <c r="D57" s="2311"/>
      <c r="E57" s="2290" t="s">
        <v>1961</v>
      </c>
      <c r="F57" s="3684">
        <v>0</v>
      </c>
      <c r="G57" s="3685">
        <v>0</v>
      </c>
      <c r="H57" s="3685">
        <v>0</v>
      </c>
      <c r="I57" s="3685">
        <v>0</v>
      </c>
      <c r="J57" s="2261">
        <v>0</v>
      </c>
      <c r="K57" s="2270" t="s">
        <v>1053</v>
      </c>
      <c r="L57" s="2262">
        <v>0</v>
      </c>
      <c r="M57" s="2313">
        <f t="shared" si="1"/>
        <v>103</v>
      </c>
      <c r="N57" s="4147"/>
    </row>
    <row r="58" spans="1:14" ht="12" customHeight="1">
      <c r="A58" s="4149"/>
      <c r="B58" s="2309">
        <f t="shared" si="0"/>
        <v>104</v>
      </c>
      <c r="C58" s="2314"/>
      <c r="D58" s="2311"/>
      <c r="E58" s="2290" t="s">
        <v>1962</v>
      </c>
      <c r="F58" s="3684">
        <v>0</v>
      </c>
      <c r="G58" s="3685">
        <v>0</v>
      </c>
      <c r="H58" s="3685">
        <v>0</v>
      </c>
      <c r="I58" s="3685">
        <v>0</v>
      </c>
      <c r="J58" s="2261">
        <v>0</v>
      </c>
      <c r="K58" s="2270" t="s">
        <v>1053</v>
      </c>
      <c r="L58" s="2262">
        <v>0</v>
      </c>
      <c r="M58" s="2313">
        <f t="shared" si="1"/>
        <v>104</v>
      </c>
      <c r="N58" s="4147"/>
    </row>
    <row r="59" spans="1:14" ht="12" customHeight="1">
      <c r="A59" s="4149"/>
      <c r="B59" s="2309">
        <f t="shared" si="0"/>
        <v>105</v>
      </c>
      <c r="C59" s="2314"/>
      <c r="D59" s="2311"/>
      <c r="E59" s="2290" t="s">
        <v>1963</v>
      </c>
      <c r="F59" s="3684">
        <v>0</v>
      </c>
      <c r="G59" s="3685">
        <v>0</v>
      </c>
      <c r="H59" s="3685">
        <v>0</v>
      </c>
      <c r="I59" s="3685">
        <v>0</v>
      </c>
      <c r="J59" s="2261">
        <v>0</v>
      </c>
      <c r="K59" s="2270" t="s">
        <v>1053</v>
      </c>
      <c r="L59" s="2262">
        <v>0</v>
      </c>
      <c r="M59" s="2313">
        <f t="shared" si="1"/>
        <v>105</v>
      </c>
      <c r="N59" s="4147"/>
    </row>
    <row r="60" spans="1:14" ht="12" customHeight="1">
      <c r="A60" s="4149"/>
      <c r="B60" s="2309">
        <f t="shared" si="0"/>
        <v>106</v>
      </c>
      <c r="C60" s="2314"/>
      <c r="D60" s="2311"/>
      <c r="E60" s="2290" t="s">
        <v>1580</v>
      </c>
      <c r="F60" s="3684">
        <v>0</v>
      </c>
      <c r="G60" s="3685">
        <v>0</v>
      </c>
      <c r="H60" s="3685">
        <v>0</v>
      </c>
      <c r="I60" s="3685">
        <v>0</v>
      </c>
      <c r="J60" s="2261">
        <v>0</v>
      </c>
      <c r="K60" s="2270" t="s">
        <v>1053</v>
      </c>
      <c r="L60" s="2262">
        <v>0</v>
      </c>
      <c r="M60" s="2313">
        <f t="shared" si="1"/>
        <v>106</v>
      </c>
      <c r="N60" s="4147"/>
    </row>
    <row r="61" spans="1:14" ht="12" customHeight="1">
      <c r="B61" s="2309">
        <f t="shared" si="0"/>
        <v>107</v>
      </c>
      <c r="C61" s="2314"/>
      <c r="D61" s="2311"/>
      <c r="E61" s="2290" t="s">
        <v>1964</v>
      </c>
      <c r="F61" s="3684">
        <v>0</v>
      </c>
      <c r="G61" s="3685">
        <v>0</v>
      </c>
      <c r="H61" s="3685">
        <v>0</v>
      </c>
      <c r="I61" s="3685">
        <v>0</v>
      </c>
      <c r="J61" s="2261">
        <v>0</v>
      </c>
      <c r="K61" s="2270" t="s">
        <v>1053</v>
      </c>
      <c r="L61" s="2262">
        <v>0</v>
      </c>
      <c r="M61" s="2313">
        <f t="shared" si="1"/>
        <v>107</v>
      </c>
      <c r="N61" s="4147"/>
    </row>
    <row r="62" spans="1:14" ht="12" customHeight="1">
      <c r="B62" s="2309">
        <f t="shared" si="0"/>
        <v>108</v>
      </c>
      <c r="C62" s="2314"/>
      <c r="D62" s="2311"/>
      <c r="E62" s="2290" t="s">
        <v>1965</v>
      </c>
      <c r="F62" s="3684">
        <v>0</v>
      </c>
      <c r="G62" s="3685">
        <v>0</v>
      </c>
      <c r="H62" s="3685">
        <v>0</v>
      </c>
      <c r="I62" s="3685">
        <v>0</v>
      </c>
      <c r="J62" s="2261">
        <v>0</v>
      </c>
      <c r="K62" s="2270" t="s">
        <v>1053</v>
      </c>
      <c r="L62" s="2262">
        <v>0</v>
      </c>
      <c r="M62" s="2313">
        <f t="shared" si="1"/>
        <v>108</v>
      </c>
    </row>
    <row r="63" spans="1:14" ht="12" customHeight="1">
      <c r="B63" s="2309">
        <f t="shared" si="0"/>
        <v>109</v>
      </c>
      <c r="C63" s="2314"/>
      <c r="D63" s="2311"/>
      <c r="E63" s="2290" t="s">
        <v>1586</v>
      </c>
      <c r="F63" s="3684">
        <v>0</v>
      </c>
      <c r="G63" s="3685">
        <v>1</v>
      </c>
      <c r="H63" s="3685">
        <v>1</v>
      </c>
      <c r="I63" s="3685">
        <v>0</v>
      </c>
      <c r="J63" s="2261">
        <v>2</v>
      </c>
      <c r="K63" s="2312"/>
      <c r="L63" s="2262">
        <v>2</v>
      </c>
      <c r="M63" s="2313">
        <f t="shared" si="1"/>
        <v>109</v>
      </c>
    </row>
    <row r="64" spans="1:14" ht="12" customHeight="1">
      <c r="B64" s="2309">
        <f t="shared" si="0"/>
        <v>110</v>
      </c>
      <c r="C64" s="2314"/>
      <c r="D64" s="2311"/>
      <c r="E64" s="2290" t="s">
        <v>1966</v>
      </c>
      <c r="F64" s="3684">
        <v>0</v>
      </c>
      <c r="G64" s="3685">
        <v>56</v>
      </c>
      <c r="H64" s="3685">
        <v>2</v>
      </c>
      <c r="I64" s="3685">
        <v>22</v>
      </c>
      <c r="J64" s="2261">
        <v>80</v>
      </c>
      <c r="K64" s="2312"/>
      <c r="L64" s="2262">
        <v>80</v>
      </c>
      <c r="M64" s="2313">
        <f t="shared" si="1"/>
        <v>110</v>
      </c>
    </row>
    <row r="65" spans="1:14" ht="12" customHeight="1">
      <c r="B65" s="2309">
        <f t="shared" si="0"/>
        <v>111</v>
      </c>
      <c r="C65" s="2314"/>
      <c r="D65" s="2311"/>
      <c r="E65" s="2290" t="s">
        <v>1967</v>
      </c>
      <c r="F65" s="3684">
        <v>40</v>
      </c>
      <c r="G65" s="3685">
        <v>0</v>
      </c>
      <c r="H65" s="3685">
        <v>2</v>
      </c>
      <c r="I65" s="3685">
        <v>0</v>
      </c>
      <c r="J65" s="2261">
        <v>42</v>
      </c>
      <c r="K65" s="2312"/>
      <c r="L65" s="2262">
        <v>42</v>
      </c>
      <c r="M65" s="2313">
        <f t="shared" si="1"/>
        <v>111</v>
      </c>
    </row>
    <row r="66" spans="1:14" ht="12" customHeight="1">
      <c r="B66" s="2309">
        <f t="shared" si="0"/>
        <v>112</v>
      </c>
      <c r="C66" s="2314"/>
      <c r="D66" s="2311"/>
      <c r="E66" s="2290" t="s">
        <v>1968</v>
      </c>
      <c r="F66" s="3699" t="s">
        <v>1053</v>
      </c>
      <c r="G66" s="3700" t="s">
        <v>1053</v>
      </c>
      <c r="H66" s="3701" t="s">
        <v>1053</v>
      </c>
      <c r="I66" s="3685">
        <v>2361</v>
      </c>
      <c r="J66" s="2261">
        <v>2361</v>
      </c>
      <c r="K66" s="2312"/>
      <c r="L66" s="2262">
        <v>2361</v>
      </c>
      <c r="M66" s="2313">
        <f t="shared" si="1"/>
        <v>112</v>
      </c>
    </row>
    <row r="67" spans="1:14" ht="12" customHeight="1">
      <c r="B67" s="2309">
        <v>113</v>
      </c>
      <c r="C67" s="2314"/>
      <c r="D67" s="2311"/>
      <c r="E67" s="2290" t="s">
        <v>1969</v>
      </c>
      <c r="F67" s="3702" t="s">
        <v>1053</v>
      </c>
      <c r="G67" s="3700" t="s">
        <v>1053</v>
      </c>
      <c r="H67" s="3701" t="s">
        <v>1053</v>
      </c>
      <c r="I67" s="3685">
        <v>0</v>
      </c>
      <c r="J67" s="2261">
        <v>0</v>
      </c>
      <c r="K67" s="2312"/>
      <c r="L67" s="2262">
        <v>0</v>
      </c>
      <c r="M67" s="2313">
        <v>113</v>
      </c>
    </row>
    <row r="68" spans="1:14" ht="12" customHeight="1">
      <c r="B68" s="2309">
        <f t="shared" ref="B68:B83" si="2">B67+1</f>
        <v>114</v>
      </c>
      <c r="C68" s="2314"/>
      <c r="D68" s="2311"/>
      <c r="E68" s="2290" t="s">
        <v>1970</v>
      </c>
      <c r="F68" s="3702" t="s">
        <v>1053</v>
      </c>
      <c r="G68" s="3700" t="s">
        <v>1053</v>
      </c>
      <c r="H68" s="3701" t="s">
        <v>1053</v>
      </c>
      <c r="I68" s="3685">
        <v>124</v>
      </c>
      <c r="J68" s="2261">
        <v>124</v>
      </c>
      <c r="K68" s="2312"/>
      <c r="L68" s="2262">
        <v>124</v>
      </c>
      <c r="M68" s="2313">
        <f t="shared" ref="M68:M83" si="3">M67+1</f>
        <v>114</v>
      </c>
    </row>
    <row r="69" spans="1:14" ht="12" customHeight="1">
      <c r="B69" s="2309">
        <f t="shared" si="2"/>
        <v>115</v>
      </c>
      <c r="C69" s="2314"/>
      <c r="D69" s="2311"/>
      <c r="E69" s="2290" t="s">
        <v>1971</v>
      </c>
      <c r="F69" s="3702" t="s">
        <v>1053</v>
      </c>
      <c r="G69" s="3700" t="s">
        <v>1053</v>
      </c>
      <c r="H69" s="3701" t="s">
        <v>1053</v>
      </c>
      <c r="I69" s="3685">
        <v>0</v>
      </c>
      <c r="J69" s="2261">
        <v>0</v>
      </c>
      <c r="K69" s="2312"/>
      <c r="L69" s="2262">
        <v>0</v>
      </c>
      <c r="M69" s="2313">
        <f t="shared" si="3"/>
        <v>115</v>
      </c>
      <c r="N69" s="4150">
        <v>105</v>
      </c>
    </row>
    <row r="70" spans="1:14" ht="12" customHeight="1">
      <c r="B70" s="2309">
        <f t="shared" si="2"/>
        <v>116</v>
      </c>
      <c r="C70" s="2314"/>
      <c r="D70" s="2311"/>
      <c r="E70" s="2290" t="s">
        <v>1973</v>
      </c>
      <c r="F70" s="3702" t="s">
        <v>1053</v>
      </c>
      <c r="G70" s="3700" t="s">
        <v>1053</v>
      </c>
      <c r="H70" s="3701" t="s">
        <v>1053</v>
      </c>
      <c r="I70" s="3685">
        <v>0</v>
      </c>
      <c r="J70" s="2261">
        <v>0</v>
      </c>
      <c r="K70" s="2312"/>
      <c r="L70" s="2262">
        <v>0</v>
      </c>
      <c r="M70" s="2313">
        <f t="shared" si="3"/>
        <v>116</v>
      </c>
      <c r="N70" s="4151"/>
    </row>
    <row r="71" spans="1:14" ht="12" customHeight="1">
      <c r="B71" s="2309">
        <f t="shared" si="2"/>
        <v>117</v>
      </c>
      <c r="C71" s="2314"/>
      <c r="D71" s="2311"/>
      <c r="E71" s="2290" t="s">
        <v>1974</v>
      </c>
      <c r="F71" s="3702" t="s">
        <v>1053</v>
      </c>
      <c r="G71" s="3700" t="s">
        <v>1053</v>
      </c>
      <c r="H71" s="3701" t="s">
        <v>1053</v>
      </c>
      <c r="I71" s="3685">
        <v>0</v>
      </c>
      <c r="J71" s="2261">
        <v>0</v>
      </c>
      <c r="K71" s="2312"/>
      <c r="L71" s="2262">
        <v>0</v>
      </c>
      <c r="M71" s="2313">
        <f t="shared" si="3"/>
        <v>117</v>
      </c>
      <c r="N71" s="4151"/>
    </row>
    <row r="72" spans="1:14" ht="12" customHeight="1">
      <c r="A72" s="4152"/>
      <c r="B72" s="2309">
        <f t="shared" si="2"/>
        <v>118</v>
      </c>
      <c r="C72" s="2300" t="s">
        <v>933</v>
      </c>
      <c r="D72" s="2311"/>
      <c r="E72" s="2290" t="s">
        <v>1975</v>
      </c>
      <c r="F72" s="3702" t="s">
        <v>1053</v>
      </c>
      <c r="G72" s="3700" t="s">
        <v>1053</v>
      </c>
      <c r="H72" s="3685">
        <v>0</v>
      </c>
      <c r="I72" s="3703" t="s">
        <v>1053</v>
      </c>
      <c r="J72" s="2261">
        <v>0</v>
      </c>
      <c r="K72" s="2312"/>
      <c r="L72" s="2262">
        <v>0</v>
      </c>
      <c r="M72" s="2313">
        <f t="shared" si="3"/>
        <v>118</v>
      </c>
      <c r="N72" s="4151"/>
    </row>
    <row r="73" spans="1:14" ht="12" customHeight="1">
      <c r="A73" s="4152"/>
      <c r="B73" s="2309">
        <f t="shared" si="2"/>
        <v>119</v>
      </c>
      <c r="C73" s="2300" t="s">
        <v>933</v>
      </c>
      <c r="D73" s="2311"/>
      <c r="E73" s="2290" t="s">
        <v>1976</v>
      </c>
      <c r="F73" s="3702" t="s">
        <v>1053</v>
      </c>
      <c r="G73" s="3700" t="s">
        <v>1053</v>
      </c>
      <c r="H73" s="3685">
        <v>0</v>
      </c>
      <c r="I73" s="3703" t="s">
        <v>1053</v>
      </c>
      <c r="J73" s="2261">
        <v>0</v>
      </c>
      <c r="K73" s="2312"/>
      <c r="L73" s="2262">
        <v>0</v>
      </c>
      <c r="M73" s="2313">
        <f t="shared" si="3"/>
        <v>119</v>
      </c>
      <c r="N73" s="4151"/>
    </row>
    <row r="74" spans="1:14" ht="12" customHeight="1">
      <c r="A74" s="4152"/>
      <c r="B74" s="2309">
        <f t="shared" si="2"/>
        <v>120</v>
      </c>
      <c r="C74" s="2300" t="s">
        <v>933</v>
      </c>
      <c r="D74" s="2311"/>
      <c r="E74" s="2290" t="s">
        <v>1977</v>
      </c>
      <c r="F74" s="3702" t="s">
        <v>1053</v>
      </c>
      <c r="G74" s="3700" t="s">
        <v>1053</v>
      </c>
      <c r="H74" s="3685">
        <v>0</v>
      </c>
      <c r="I74" s="3700" t="s">
        <v>1053</v>
      </c>
      <c r="J74" s="2261">
        <v>0</v>
      </c>
      <c r="K74" s="2312"/>
      <c r="L74" s="2262">
        <v>0</v>
      </c>
      <c r="M74" s="2313">
        <f t="shared" si="3"/>
        <v>120</v>
      </c>
      <c r="N74" s="4151"/>
    </row>
    <row r="75" spans="1:14" ht="12" customHeight="1">
      <c r="A75" s="4152"/>
      <c r="B75" s="2309">
        <f t="shared" si="2"/>
        <v>121</v>
      </c>
      <c r="C75" s="2300" t="s">
        <v>933</v>
      </c>
      <c r="D75" s="2311"/>
      <c r="E75" s="2290" t="s">
        <v>1978</v>
      </c>
      <c r="F75" s="3702" t="s">
        <v>1053</v>
      </c>
      <c r="G75" s="3700" t="s">
        <v>1053</v>
      </c>
      <c r="H75" s="3685">
        <v>0</v>
      </c>
      <c r="I75" s="3700" t="s">
        <v>1053</v>
      </c>
      <c r="J75" s="2261">
        <v>0</v>
      </c>
      <c r="K75" s="2270"/>
      <c r="L75" s="2262">
        <v>0</v>
      </c>
      <c r="M75" s="2313">
        <f t="shared" si="3"/>
        <v>121</v>
      </c>
      <c r="N75" s="4151"/>
    </row>
    <row r="76" spans="1:14" ht="12" customHeight="1">
      <c r="A76" s="4152"/>
      <c r="B76" s="2309">
        <f t="shared" si="2"/>
        <v>122</v>
      </c>
      <c r="C76" s="2300" t="s">
        <v>933</v>
      </c>
      <c r="D76" s="2311"/>
      <c r="E76" s="2290" t="s">
        <v>1979</v>
      </c>
      <c r="F76" s="3702" t="s">
        <v>1053</v>
      </c>
      <c r="G76" s="3700" t="s">
        <v>1053</v>
      </c>
      <c r="H76" s="3685">
        <v>0</v>
      </c>
      <c r="I76" s="3700" t="s">
        <v>1053</v>
      </c>
      <c r="J76" s="2261">
        <v>0</v>
      </c>
      <c r="K76" s="2270"/>
      <c r="L76" s="2262">
        <v>0</v>
      </c>
      <c r="M76" s="2313">
        <f t="shared" si="3"/>
        <v>122</v>
      </c>
      <c r="N76" s="4151"/>
    </row>
    <row r="77" spans="1:14" ht="12" customHeight="1">
      <c r="A77" s="4152"/>
      <c r="B77" s="2309">
        <f t="shared" si="2"/>
        <v>123</v>
      </c>
      <c r="C77" s="2300" t="s">
        <v>933</v>
      </c>
      <c r="D77" s="2311"/>
      <c r="E77" s="2290" t="s">
        <v>1980</v>
      </c>
      <c r="F77" s="3702" t="s">
        <v>1053</v>
      </c>
      <c r="G77" s="3700" t="s">
        <v>1053</v>
      </c>
      <c r="H77" s="3685">
        <v>0</v>
      </c>
      <c r="I77" s="3700" t="s">
        <v>1053</v>
      </c>
      <c r="J77" s="2261">
        <v>0</v>
      </c>
      <c r="K77" s="2270"/>
      <c r="L77" s="2262">
        <v>0</v>
      </c>
      <c r="M77" s="2313">
        <f t="shared" si="3"/>
        <v>123</v>
      </c>
      <c r="N77" s="4151"/>
    </row>
    <row r="78" spans="1:14" ht="12" customHeight="1">
      <c r="A78" s="4152"/>
      <c r="B78" s="2309">
        <f t="shared" si="2"/>
        <v>124</v>
      </c>
      <c r="C78" s="2314"/>
      <c r="D78" s="2311"/>
      <c r="E78" s="2290" t="s">
        <v>1981</v>
      </c>
      <c r="F78" s="3702" t="s">
        <v>1053</v>
      </c>
      <c r="G78" s="3700" t="s">
        <v>1053</v>
      </c>
      <c r="H78" s="3685">
        <v>0</v>
      </c>
      <c r="I78" s="3700" t="s">
        <v>1053</v>
      </c>
      <c r="J78" s="2261">
        <v>0</v>
      </c>
      <c r="K78" s="2312"/>
      <c r="L78" s="2262">
        <v>0</v>
      </c>
      <c r="M78" s="2313">
        <f t="shared" si="3"/>
        <v>124</v>
      </c>
      <c r="N78" s="4151"/>
    </row>
    <row r="79" spans="1:14" ht="12" customHeight="1">
      <c r="A79" s="4152"/>
      <c r="B79" s="2309">
        <f t="shared" si="2"/>
        <v>125</v>
      </c>
      <c r="C79" s="2314"/>
      <c r="D79" s="2311"/>
      <c r="E79" s="2290" t="s">
        <v>1982</v>
      </c>
      <c r="F79" s="3702" t="s">
        <v>1053</v>
      </c>
      <c r="G79" s="3700" t="s">
        <v>1053</v>
      </c>
      <c r="H79" s="3685">
        <v>0</v>
      </c>
      <c r="I79" s="3700" t="s">
        <v>1053</v>
      </c>
      <c r="J79" s="2261">
        <v>0</v>
      </c>
      <c r="K79" s="2312"/>
      <c r="L79" s="2262">
        <v>0</v>
      </c>
      <c r="M79" s="2313">
        <f t="shared" si="3"/>
        <v>125</v>
      </c>
      <c r="N79" s="4151"/>
    </row>
    <row r="80" spans="1:14" ht="12" customHeight="1">
      <c r="A80" s="4152"/>
      <c r="B80" s="2309">
        <f t="shared" si="2"/>
        <v>126</v>
      </c>
      <c r="C80" s="2314"/>
      <c r="D80" s="2311"/>
      <c r="E80" s="2290" t="s">
        <v>1983</v>
      </c>
      <c r="F80" s="3702" t="s">
        <v>1053</v>
      </c>
      <c r="G80" s="3700" t="s">
        <v>1053</v>
      </c>
      <c r="H80" s="3685">
        <v>0</v>
      </c>
      <c r="I80" s="3700" t="s">
        <v>1053</v>
      </c>
      <c r="J80" s="2261">
        <v>0</v>
      </c>
      <c r="K80" s="2312"/>
      <c r="L80" s="2262">
        <v>0</v>
      </c>
      <c r="M80" s="2313">
        <f t="shared" si="3"/>
        <v>126</v>
      </c>
      <c r="N80" s="4151"/>
    </row>
    <row r="81" spans="1:14" ht="12" customHeight="1">
      <c r="A81" s="4152"/>
      <c r="B81" s="2309">
        <f t="shared" si="2"/>
        <v>127</v>
      </c>
      <c r="C81" s="2314"/>
      <c r="D81" s="2311"/>
      <c r="E81" s="2290" t="s">
        <v>1984</v>
      </c>
      <c r="F81" s="3702" t="s">
        <v>1053</v>
      </c>
      <c r="G81" s="3700" t="s">
        <v>1053</v>
      </c>
      <c r="H81" s="3685">
        <v>0</v>
      </c>
      <c r="I81" s="3700" t="s">
        <v>1053</v>
      </c>
      <c r="J81" s="2261">
        <v>0</v>
      </c>
      <c r="K81" s="2270"/>
      <c r="L81" s="2262">
        <v>0</v>
      </c>
      <c r="M81" s="2313">
        <f t="shared" si="3"/>
        <v>127</v>
      </c>
      <c r="N81" s="4151"/>
    </row>
    <row r="82" spans="1:14" ht="12" customHeight="1">
      <c r="A82" s="4152"/>
      <c r="B82" s="2309">
        <f t="shared" si="2"/>
        <v>128</v>
      </c>
      <c r="C82" s="2314"/>
      <c r="D82" s="2311"/>
      <c r="E82" s="2290" t="s">
        <v>1985</v>
      </c>
      <c r="F82" s="3702" t="s">
        <v>1053</v>
      </c>
      <c r="G82" s="3700" t="s">
        <v>1053</v>
      </c>
      <c r="H82" s="3685">
        <v>0</v>
      </c>
      <c r="I82" s="3700" t="s">
        <v>1053</v>
      </c>
      <c r="J82" s="2261">
        <v>0</v>
      </c>
      <c r="K82" s="2270"/>
      <c r="L82" s="2262">
        <v>0</v>
      </c>
      <c r="M82" s="2313">
        <f t="shared" si="3"/>
        <v>128</v>
      </c>
      <c r="N82" s="4151"/>
    </row>
    <row r="83" spans="1:14" ht="12" customHeight="1">
      <c r="A83" s="4152"/>
      <c r="B83" s="2309">
        <f t="shared" si="2"/>
        <v>129</v>
      </c>
      <c r="C83" s="2314"/>
      <c r="D83" s="2311"/>
      <c r="E83" s="2290" t="s">
        <v>1986</v>
      </c>
      <c r="F83" s="3702" t="s">
        <v>1053</v>
      </c>
      <c r="G83" s="3700" t="s">
        <v>1053</v>
      </c>
      <c r="H83" s="3685">
        <v>0</v>
      </c>
      <c r="I83" s="3700" t="s">
        <v>1053</v>
      </c>
      <c r="J83" s="2261">
        <v>0</v>
      </c>
      <c r="K83" s="2270"/>
      <c r="L83" s="2262">
        <v>0</v>
      </c>
      <c r="M83" s="2313">
        <f t="shared" si="3"/>
        <v>129</v>
      </c>
      <c r="N83" s="4151"/>
    </row>
    <row r="84" spans="1:14" ht="12" customHeight="1">
      <c r="A84" s="4152"/>
      <c r="B84" s="2309">
        <f>B83+1</f>
        <v>130</v>
      </c>
      <c r="C84" s="2300" t="s">
        <v>933</v>
      </c>
      <c r="D84" s="2311"/>
      <c r="E84" s="2290" t="s">
        <v>1987</v>
      </c>
      <c r="F84" s="3702" t="s">
        <v>1053</v>
      </c>
      <c r="G84" s="3700" t="s">
        <v>1053</v>
      </c>
      <c r="H84" s="3685">
        <v>0</v>
      </c>
      <c r="I84" s="3700" t="s">
        <v>1053</v>
      </c>
      <c r="J84" s="2261">
        <v>0</v>
      </c>
      <c r="K84" s="2312"/>
      <c r="L84" s="2262">
        <v>0</v>
      </c>
      <c r="M84" s="2313">
        <f>M83+1</f>
        <v>130</v>
      </c>
      <c r="N84" s="4151"/>
    </row>
    <row r="85" spans="1:14" ht="12" customHeight="1">
      <c r="A85" s="4152"/>
      <c r="B85" s="2309">
        <f>B84+1</f>
        <v>131</v>
      </c>
      <c r="C85" s="2300" t="s">
        <v>933</v>
      </c>
      <c r="D85" s="2311"/>
      <c r="E85" s="2290" t="s">
        <v>1988</v>
      </c>
      <c r="F85" s="3702" t="s">
        <v>1053</v>
      </c>
      <c r="G85" s="3700" t="s">
        <v>1053</v>
      </c>
      <c r="H85" s="3685">
        <v>0</v>
      </c>
      <c r="I85" s="3700" t="s">
        <v>1053</v>
      </c>
      <c r="J85" s="2261">
        <v>0</v>
      </c>
      <c r="K85" s="2312"/>
      <c r="L85" s="2262">
        <v>0</v>
      </c>
      <c r="M85" s="2313">
        <f>M84+1</f>
        <v>131</v>
      </c>
      <c r="N85" s="4151"/>
    </row>
    <row r="86" spans="1:14" ht="12" customHeight="1">
      <c r="A86" s="4152"/>
      <c r="B86" s="2309">
        <f>B85+1</f>
        <v>132</v>
      </c>
      <c r="C86" s="2300" t="s">
        <v>933</v>
      </c>
      <c r="D86" s="2311"/>
      <c r="E86" s="2290" t="s">
        <v>1989</v>
      </c>
      <c r="F86" s="3702" t="s">
        <v>1053</v>
      </c>
      <c r="G86" s="3700" t="s">
        <v>1053</v>
      </c>
      <c r="H86" s="3685">
        <v>0</v>
      </c>
      <c r="I86" s="3700" t="s">
        <v>1053</v>
      </c>
      <c r="J86" s="2261">
        <v>0</v>
      </c>
      <c r="K86" s="2312"/>
      <c r="L86" s="2262">
        <v>0</v>
      </c>
      <c r="M86" s="2313">
        <f>M85+1</f>
        <v>132</v>
      </c>
      <c r="N86" s="4151"/>
    </row>
    <row r="87" spans="1:14" ht="12" customHeight="1" thickBot="1">
      <c r="A87" s="4152"/>
      <c r="B87" s="2315">
        <f>B86+1</f>
        <v>133</v>
      </c>
      <c r="C87" s="2316" t="s">
        <v>933</v>
      </c>
      <c r="D87" s="2317"/>
      <c r="E87" s="2318" t="s">
        <v>1990</v>
      </c>
      <c r="F87" s="3704" t="s">
        <v>1053</v>
      </c>
      <c r="G87" s="3705" t="s">
        <v>1053</v>
      </c>
      <c r="H87" s="3691">
        <v>0</v>
      </c>
      <c r="I87" s="3705" t="s">
        <v>1053</v>
      </c>
      <c r="J87" s="2319">
        <v>0</v>
      </c>
      <c r="K87" s="2320"/>
      <c r="L87" s="2321">
        <v>0</v>
      </c>
      <c r="M87" s="2322">
        <f>M86+1</f>
        <v>133</v>
      </c>
      <c r="N87" s="4151"/>
    </row>
    <row r="88" spans="1:14" ht="4.5" customHeight="1">
      <c r="A88" s="2323"/>
      <c r="B88" s="2324"/>
      <c r="C88" s="2324"/>
      <c r="D88" s="2305"/>
      <c r="E88" s="2304"/>
      <c r="F88" s="3706"/>
      <c r="G88" s="3706"/>
      <c r="H88" s="3707"/>
      <c r="I88" s="3706"/>
      <c r="J88" s="2279"/>
      <c r="K88" s="2325"/>
      <c r="L88" s="2326"/>
      <c r="M88" s="2324"/>
      <c r="N88" s="2327"/>
    </row>
    <row r="89" spans="1:14" ht="11.25" customHeight="1">
      <c r="A89" s="4153"/>
      <c r="B89" s="2228" t="s">
        <v>3650</v>
      </c>
      <c r="C89" s="2229"/>
      <c r="D89" s="2229"/>
      <c r="E89" s="2229"/>
      <c r="F89" s="3708"/>
      <c r="G89" s="3708"/>
      <c r="H89" s="3708"/>
      <c r="I89" s="3708"/>
      <c r="J89" s="2328"/>
      <c r="K89" s="2328"/>
      <c r="L89" s="2328"/>
      <c r="M89" s="2329"/>
      <c r="N89" s="4154">
        <v>106</v>
      </c>
    </row>
    <row r="90" spans="1:14" ht="11.25" customHeight="1">
      <c r="A90" s="4153"/>
      <c r="B90" s="2232" t="s">
        <v>705</v>
      </c>
      <c r="C90" s="2233"/>
      <c r="D90" s="2233"/>
      <c r="E90" s="2233"/>
      <c r="F90" s="3709"/>
      <c r="G90" s="3709"/>
      <c r="H90" s="3709"/>
      <c r="I90" s="3709"/>
      <c r="J90" s="2330"/>
      <c r="K90" s="2330"/>
      <c r="L90" s="2330"/>
      <c r="M90" s="2331"/>
      <c r="N90" s="4155"/>
    </row>
    <row r="91" spans="1:14" ht="11.25" customHeight="1">
      <c r="A91" s="4153"/>
      <c r="B91" s="2332"/>
      <c r="C91" s="2333"/>
      <c r="D91" s="2333"/>
      <c r="E91" s="2333"/>
      <c r="F91" s="3710"/>
      <c r="G91" s="3710"/>
      <c r="H91" s="3710"/>
      <c r="I91" s="3710"/>
      <c r="J91" s="2333"/>
      <c r="K91" s="2333"/>
      <c r="L91" s="2333"/>
      <c r="M91" s="2334"/>
      <c r="N91" s="4155"/>
    </row>
    <row r="92" spans="1:14" ht="11.25" customHeight="1">
      <c r="A92" s="4153"/>
      <c r="B92" s="2246"/>
      <c r="C92" s="2246"/>
      <c r="D92" s="2247"/>
      <c r="E92" s="2248"/>
      <c r="F92" s="3679"/>
      <c r="G92" s="3679"/>
      <c r="H92" s="3679"/>
      <c r="I92" s="3679"/>
      <c r="J92" s="2246"/>
      <c r="K92" s="2246"/>
      <c r="L92" s="2246"/>
      <c r="M92" s="2246"/>
      <c r="N92" s="4155"/>
    </row>
    <row r="93" spans="1:14" ht="11.25" customHeight="1">
      <c r="A93" s="4153"/>
      <c r="B93" s="2246"/>
      <c r="C93" s="2246"/>
      <c r="D93" s="2247"/>
      <c r="E93" s="2248"/>
      <c r="F93" s="3679"/>
      <c r="G93" s="3679" t="s">
        <v>1913</v>
      </c>
      <c r="H93" s="3679"/>
      <c r="I93" s="3679"/>
      <c r="J93" s="2246" t="s">
        <v>1914</v>
      </c>
      <c r="K93" s="2246"/>
      <c r="L93" s="2246"/>
      <c r="M93" s="2246"/>
      <c r="N93" s="4155"/>
    </row>
    <row r="94" spans="1:14" ht="11.25" customHeight="1">
      <c r="A94" s="4153"/>
      <c r="B94" s="2246" t="s">
        <v>636</v>
      </c>
      <c r="C94" s="2246" t="s">
        <v>778</v>
      </c>
      <c r="D94" s="2247"/>
      <c r="E94" s="2248" t="s">
        <v>1915</v>
      </c>
      <c r="F94" s="3679" t="s">
        <v>1916</v>
      </c>
      <c r="G94" s="3679" t="s">
        <v>1917</v>
      </c>
      <c r="H94" s="3679" t="s">
        <v>1918</v>
      </c>
      <c r="I94" s="3679" t="s">
        <v>1919</v>
      </c>
      <c r="J94" s="2246" t="s">
        <v>1920</v>
      </c>
      <c r="K94" s="2246" t="s">
        <v>1921</v>
      </c>
      <c r="L94" s="2246" t="s">
        <v>1914</v>
      </c>
      <c r="M94" s="2246" t="s">
        <v>636</v>
      </c>
      <c r="N94" s="4155"/>
    </row>
    <row r="95" spans="1:14" ht="11.25" customHeight="1">
      <c r="A95" s="4153"/>
      <c r="B95" s="2246" t="s">
        <v>639</v>
      </c>
      <c r="C95" s="2246" t="s">
        <v>782</v>
      </c>
      <c r="D95" s="2247"/>
      <c r="E95" s="2248"/>
      <c r="F95" s="3679" t="s">
        <v>1922</v>
      </c>
      <c r="G95" s="3679" t="s">
        <v>1923</v>
      </c>
      <c r="H95" s="3679" t="s">
        <v>1924</v>
      </c>
      <c r="I95" s="3679"/>
      <c r="J95" s="2246" t="s">
        <v>1925</v>
      </c>
      <c r="K95" s="2246"/>
      <c r="L95" s="2246"/>
      <c r="M95" s="2246" t="s">
        <v>639</v>
      </c>
      <c r="N95" s="4155"/>
    </row>
    <row r="96" spans="1:14" ht="11.25" customHeight="1" thickBot="1">
      <c r="A96" s="4153"/>
      <c r="B96" s="2251"/>
      <c r="C96" s="2251"/>
      <c r="D96" s="2252"/>
      <c r="E96" s="2253" t="s">
        <v>648</v>
      </c>
      <c r="F96" s="3679" t="s">
        <v>649</v>
      </c>
      <c r="G96" s="3679" t="s">
        <v>650</v>
      </c>
      <c r="H96" s="3679" t="s">
        <v>651</v>
      </c>
      <c r="I96" s="3679" t="s">
        <v>652</v>
      </c>
      <c r="J96" s="2246" t="s">
        <v>653</v>
      </c>
      <c r="K96" s="2246" t="s">
        <v>1083</v>
      </c>
      <c r="L96" s="2246" t="s">
        <v>1084</v>
      </c>
      <c r="M96" s="2251"/>
      <c r="N96" s="4155"/>
    </row>
    <row r="97" spans="1:14" ht="11.25" customHeight="1">
      <c r="A97" s="4153"/>
      <c r="B97" s="2335"/>
      <c r="C97" s="2335"/>
      <c r="D97" s="2336" t="s">
        <v>1958</v>
      </c>
      <c r="F97" s="3680"/>
      <c r="G97" s="3681"/>
      <c r="H97" s="3681"/>
      <c r="I97" s="3681"/>
      <c r="J97" s="2257"/>
      <c r="K97" s="2257"/>
      <c r="L97" s="2258"/>
      <c r="M97" s="2337"/>
      <c r="N97" s="4155"/>
    </row>
    <row r="98" spans="1:14" ht="11.25" customHeight="1">
      <c r="A98" s="4153"/>
      <c r="B98" s="2338">
        <v>134</v>
      </c>
      <c r="C98" s="2338" t="s">
        <v>933</v>
      </c>
      <c r="D98" s="2339"/>
      <c r="E98" s="2242" t="s">
        <v>1991</v>
      </c>
      <c r="F98" s="3711" t="s">
        <v>1053</v>
      </c>
      <c r="G98" s="3712" t="s">
        <v>1053</v>
      </c>
      <c r="H98" s="3685">
        <v>0</v>
      </c>
      <c r="I98" s="3712" t="s">
        <v>1053</v>
      </c>
      <c r="J98" s="2261">
        <v>0</v>
      </c>
      <c r="K98" s="2312"/>
      <c r="L98" s="2262">
        <v>0</v>
      </c>
      <c r="M98" s="2253">
        <v>134</v>
      </c>
      <c r="N98" s="4155"/>
    </row>
    <row r="99" spans="1:14" ht="11.25" customHeight="1">
      <c r="A99" s="4153"/>
      <c r="B99" s="2338">
        <f t="shared" ref="B99:B114" si="4">B98+1</f>
        <v>135</v>
      </c>
      <c r="C99" s="2338" t="s">
        <v>933</v>
      </c>
      <c r="D99" s="2339"/>
      <c r="E99" s="2242" t="s">
        <v>1992</v>
      </c>
      <c r="F99" s="3711" t="s">
        <v>1053</v>
      </c>
      <c r="G99" s="3712" t="s">
        <v>1053</v>
      </c>
      <c r="H99" s="3685">
        <v>0</v>
      </c>
      <c r="I99" s="3712" t="s">
        <v>1053</v>
      </c>
      <c r="J99" s="2261">
        <v>0</v>
      </c>
      <c r="K99" s="2312"/>
      <c r="L99" s="2262">
        <v>0</v>
      </c>
      <c r="M99" s="2253">
        <f t="shared" ref="M99:M114" si="5">M98+1</f>
        <v>135</v>
      </c>
      <c r="N99" s="4155"/>
    </row>
    <row r="100" spans="1:14" ht="11.25" customHeight="1">
      <c r="B100" s="2338">
        <f t="shared" si="4"/>
        <v>136</v>
      </c>
      <c r="C100" s="2338" t="s">
        <v>933</v>
      </c>
      <c r="D100" s="2339"/>
      <c r="E100" s="2242" t="s">
        <v>1993</v>
      </c>
      <c r="F100" s="3711" t="s">
        <v>1053</v>
      </c>
      <c r="G100" s="3712" t="s">
        <v>1053</v>
      </c>
      <c r="H100" s="3712" t="s">
        <v>1053</v>
      </c>
      <c r="I100" s="3685">
        <v>1024</v>
      </c>
      <c r="J100" s="2261">
        <v>1024</v>
      </c>
      <c r="K100" s="2312"/>
      <c r="L100" s="2262">
        <v>1024</v>
      </c>
      <c r="M100" s="2253">
        <f t="shared" si="5"/>
        <v>136</v>
      </c>
      <c r="N100" s="4155"/>
    </row>
    <row r="101" spans="1:14" ht="11.25" customHeight="1">
      <c r="B101" s="2338">
        <f t="shared" si="4"/>
        <v>137</v>
      </c>
      <c r="C101" s="2338" t="s">
        <v>933</v>
      </c>
      <c r="D101" s="2339"/>
      <c r="E101" s="2242" t="s">
        <v>1994</v>
      </c>
      <c r="F101" s="3711" t="s">
        <v>1053</v>
      </c>
      <c r="G101" s="3712" t="s">
        <v>1053</v>
      </c>
      <c r="H101" s="3712" t="s">
        <v>1053</v>
      </c>
      <c r="I101" s="3685">
        <v>0</v>
      </c>
      <c r="J101" s="2261">
        <v>0</v>
      </c>
      <c r="K101" s="2312"/>
      <c r="L101" s="2262">
        <v>0</v>
      </c>
      <c r="M101" s="2253">
        <f t="shared" si="5"/>
        <v>137</v>
      </c>
      <c r="N101" s="4155"/>
    </row>
    <row r="102" spans="1:14" ht="11.25" customHeight="1">
      <c r="B102" s="2338">
        <f t="shared" si="4"/>
        <v>138</v>
      </c>
      <c r="C102" s="2338" t="s">
        <v>933</v>
      </c>
      <c r="D102" s="2339"/>
      <c r="E102" s="2242" t="s">
        <v>1995</v>
      </c>
      <c r="F102" s="3711" t="s">
        <v>1053</v>
      </c>
      <c r="G102" s="3712" t="s">
        <v>1053</v>
      </c>
      <c r="H102" s="3712" t="s">
        <v>1053</v>
      </c>
      <c r="I102" s="3685">
        <v>31626</v>
      </c>
      <c r="J102" s="2261">
        <v>31626</v>
      </c>
      <c r="K102" s="2312"/>
      <c r="L102" s="2262">
        <v>31626</v>
      </c>
      <c r="M102" s="2253">
        <f t="shared" si="5"/>
        <v>138</v>
      </c>
      <c r="N102" s="4155"/>
    </row>
    <row r="103" spans="1:14" ht="11.25" customHeight="1">
      <c r="B103" s="2338">
        <f t="shared" si="4"/>
        <v>139</v>
      </c>
      <c r="C103" s="2251"/>
      <c r="D103" s="2339"/>
      <c r="E103" s="2242" t="s">
        <v>1996</v>
      </c>
      <c r="F103" s="3711" t="s">
        <v>1053</v>
      </c>
      <c r="G103" s="3712" t="s">
        <v>1053</v>
      </c>
      <c r="H103" s="3685">
        <v>0</v>
      </c>
      <c r="I103" s="3712" t="s">
        <v>1053</v>
      </c>
      <c r="J103" s="2261">
        <v>0</v>
      </c>
      <c r="K103" s="2312"/>
      <c r="L103" s="2262">
        <v>0</v>
      </c>
      <c r="M103" s="2253">
        <f t="shared" si="5"/>
        <v>139</v>
      </c>
      <c r="N103" s="4155"/>
    </row>
    <row r="104" spans="1:14" ht="11.25" customHeight="1">
      <c r="B104" s="2338">
        <f t="shared" si="4"/>
        <v>140</v>
      </c>
      <c r="C104" s="2251"/>
      <c r="D104" s="2339"/>
      <c r="E104" s="2242" t="s">
        <v>1997</v>
      </c>
      <c r="F104" s="3711" t="s">
        <v>1053</v>
      </c>
      <c r="G104" s="3712" t="s">
        <v>1053</v>
      </c>
      <c r="H104" s="3685">
        <v>0</v>
      </c>
      <c r="I104" s="3712" t="s">
        <v>1053</v>
      </c>
      <c r="J104" s="2261">
        <v>0</v>
      </c>
      <c r="K104" s="2312"/>
      <c r="L104" s="2262">
        <v>0</v>
      </c>
      <c r="M104" s="2253">
        <f t="shared" si="5"/>
        <v>140</v>
      </c>
      <c r="N104" s="4155"/>
    </row>
    <row r="105" spans="1:14" ht="11.25" customHeight="1">
      <c r="B105" s="2338">
        <f t="shared" si="4"/>
        <v>141</v>
      </c>
      <c r="C105" s="2251"/>
      <c r="D105" s="2339"/>
      <c r="E105" s="2242" t="s">
        <v>1998</v>
      </c>
      <c r="F105" s="3711" t="s">
        <v>1053</v>
      </c>
      <c r="G105" s="3712" t="s">
        <v>1053</v>
      </c>
      <c r="H105" s="3685">
        <v>0</v>
      </c>
      <c r="I105" s="3712" t="s">
        <v>1053</v>
      </c>
      <c r="J105" s="2261">
        <v>0</v>
      </c>
      <c r="K105" s="2312"/>
      <c r="L105" s="2262">
        <v>0</v>
      </c>
      <c r="M105" s="2253">
        <f t="shared" si="5"/>
        <v>141</v>
      </c>
      <c r="N105" s="4155"/>
    </row>
    <row r="106" spans="1:14" ht="11.25" customHeight="1">
      <c r="B106" s="2338">
        <f t="shared" si="4"/>
        <v>142</v>
      </c>
      <c r="C106" s="2251"/>
      <c r="D106" s="2339"/>
      <c r="E106" s="2242" t="s">
        <v>1999</v>
      </c>
      <c r="F106" s="3711" t="s">
        <v>1053</v>
      </c>
      <c r="G106" s="3712" t="s">
        <v>1053</v>
      </c>
      <c r="H106" s="3685">
        <v>0</v>
      </c>
      <c r="I106" s="3712" t="s">
        <v>1053</v>
      </c>
      <c r="J106" s="2261">
        <v>0</v>
      </c>
      <c r="K106" s="2312"/>
      <c r="L106" s="2262">
        <v>0</v>
      </c>
      <c r="M106" s="2253">
        <f t="shared" si="5"/>
        <v>142</v>
      </c>
      <c r="N106" s="4155"/>
    </row>
    <row r="107" spans="1:14" ht="11.25" customHeight="1">
      <c r="B107" s="2338">
        <f t="shared" si="4"/>
        <v>143</v>
      </c>
      <c r="C107" s="2251"/>
      <c r="D107" s="2339"/>
      <c r="E107" s="2242" t="s">
        <v>2000</v>
      </c>
      <c r="F107" s="3711" t="s">
        <v>1053</v>
      </c>
      <c r="G107" s="3712" t="s">
        <v>1053</v>
      </c>
      <c r="H107" s="3685">
        <v>0</v>
      </c>
      <c r="I107" s="3712" t="s">
        <v>1053</v>
      </c>
      <c r="J107" s="2261">
        <v>0</v>
      </c>
      <c r="K107" s="2312"/>
      <c r="L107" s="2262">
        <v>0</v>
      </c>
      <c r="M107" s="2253">
        <f t="shared" si="5"/>
        <v>143</v>
      </c>
      <c r="N107" s="4155"/>
    </row>
    <row r="108" spans="1:14" ht="11.25" customHeight="1">
      <c r="B108" s="2338">
        <f t="shared" si="4"/>
        <v>144</v>
      </c>
      <c r="C108" s="2251"/>
      <c r="D108" s="2339"/>
      <c r="E108" s="2242" t="s">
        <v>2001</v>
      </c>
      <c r="F108" s="3713" t="s">
        <v>1053</v>
      </c>
      <c r="G108" s="3714" t="s">
        <v>1053</v>
      </c>
      <c r="H108" s="3685">
        <v>0</v>
      </c>
      <c r="I108" s="3712" t="s">
        <v>1053</v>
      </c>
      <c r="J108" s="2261">
        <v>0</v>
      </c>
      <c r="K108" s="2312"/>
      <c r="L108" s="2262">
        <v>0</v>
      </c>
      <c r="M108" s="2253">
        <f t="shared" si="5"/>
        <v>144</v>
      </c>
      <c r="N108" s="4155"/>
    </row>
    <row r="109" spans="1:14" ht="11.25" customHeight="1">
      <c r="B109" s="2338">
        <f t="shared" si="4"/>
        <v>145</v>
      </c>
      <c r="C109" s="2251"/>
      <c r="D109" s="2339"/>
      <c r="E109" s="2242" t="s">
        <v>2002</v>
      </c>
      <c r="F109" s="3684">
        <v>0</v>
      </c>
      <c r="G109" s="3685">
        <v>0</v>
      </c>
      <c r="H109" s="3685">
        <v>0</v>
      </c>
      <c r="I109" s="3685">
        <v>0</v>
      </c>
      <c r="J109" s="2261">
        <v>0</v>
      </c>
      <c r="K109" s="2312"/>
      <c r="L109" s="2262">
        <v>0</v>
      </c>
      <c r="M109" s="2253">
        <f t="shared" si="5"/>
        <v>145</v>
      </c>
    </row>
    <row r="110" spans="1:14" ht="11.25" customHeight="1">
      <c r="B110" s="2338">
        <f t="shared" si="4"/>
        <v>146</v>
      </c>
      <c r="C110" s="2251"/>
      <c r="D110" s="2339"/>
      <c r="E110" s="2242" t="s">
        <v>2003</v>
      </c>
      <c r="F110" s="3684">
        <v>0</v>
      </c>
      <c r="G110" s="3685">
        <v>0</v>
      </c>
      <c r="H110" s="3685">
        <v>0</v>
      </c>
      <c r="I110" s="3685">
        <v>0</v>
      </c>
      <c r="J110" s="2261">
        <v>0</v>
      </c>
      <c r="K110" s="2312"/>
      <c r="L110" s="2262">
        <v>0</v>
      </c>
      <c r="M110" s="2253">
        <f t="shared" si="5"/>
        <v>146</v>
      </c>
    </row>
    <row r="111" spans="1:14" ht="11.25" customHeight="1">
      <c r="B111" s="2338">
        <f t="shared" si="4"/>
        <v>147</v>
      </c>
      <c r="C111" s="2251"/>
      <c r="D111" s="2339"/>
      <c r="E111" s="2242" t="s">
        <v>2004</v>
      </c>
      <c r="F111" s="3684">
        <v>0</v>
      </c>
      <c r="G111" s="3685">
        <v>0</v>
      </c>
      <c r="H111" s="3685">
        <v>0</v>
      </c>
      <c r="I111" s="3685">
        <v>0</v>
      </c>
      <c r="J111" s="2261">
        <v>0</v>
      </c>
      <c r="K111" s="2312"/>
      <c r="L111" s="2262">
        <v>0</v>
      </c>
      <c r="M111" s="2253">
        <f t="shared" si="5"/>
        <v>147</v>
      </c>
    </row>
    <row r="112" spans="1:14" ht="11.25" customHeight="1">
      <c r="B112" s="2338">
        <f t="shared" si="4"/>
        <v>148</v>
      </c>
      <c r="C112" s="2251"/>
      <c r="D112" s="2339"/>
      <c r="E112" s="2242" t="s">
        <v>2005</v>
      </c>
      <c r="F112" s="3684">
        <v>0</v>
      </c>
      <c r="G112" s="3685">
        <v>0</v>
      </c>
      <c r="H112" s="3685">
        <v>0</v>
      </c>
      <c r="I112" s="3685">
        <v>1</v>
      </c>
      <c r="J112" s="2261">
        <v>1</v>
      </c>
      <c r="K112" s="2312"/>
      <c r="L112" s="2262">
        <v>1</v>
      </c>
      <c r="M112" s="2253">
        <f t="shared" si="5"/>
        <v>148</v>
      </c>
    </row>
    <row r="113" spans="1:14" ht="11.25" customHeight="1">
      <c r="B113" s="2338">
        <f t="shared" si="4"/>
        <v>149</v>
      </c>
      <c r="C113" s="2251"/>
      <c r="D113" s="2339"/>
      <c r="E113" s="2242" t="s">
        <v>2006</v>
      </c>
      <c r="F113" s="3684">
        <v>0</v>
      </c>
      <c r="G113" s="3685">
        <v>0</v>
      </c>
      <c r="H113" s="3685">
        <v>0</v>
      </c>
      <c r="I113" s="3685">
        <v>0</v>
      </c>
      <c r="J113" s="2261">
        <v>0</v>
      </c>
      <c r="K113" s="2312"/>
      <c r="L113" s="2262">
        <v>0</v>
      </c>
      <c r="M113" s="2253">
        <f t="shared" si="5"/>
        <v>149</v>
      </c>
    </row>
    <row r="114" spans="1:14" ht="11.25" customHeight="1">
      <c r="A114" s="2340"/>
      <c r="B114" s="2341">
        <f t="shared" si="4"/>
        <v>150</v>
      </c>
      <c r="C114" s="2342"/>
      <c r="D114" s="2343"/>
      <c r="E114" s="2243" t="s">
        <v>2007</v>
      </c>
      <c r="F114" s="3684">
        <v>0</v>
      </c>
      <c r="G114" s="3685">
        <v>0</v>
      </c>
      <c r="H114" s="3685">
        <v>0</v>
      </c>
      <c r="I114" s="3685">
        <v>0</v>
      </c>
      <c r="J114" s="2344">
        <v>0</v>
      </c>
      <c r="K114" s="2345"/>
      <c r="L114" s="2346">
        <v>0</v>
      </c>
      <c r="M114" s="2347">
        <f t="shared" si="5"/>
        <v>150</v>
      </c>
      <c r="N114" s="2348"/>
    </row>
    <row r="115" spans="1:14" ht="11.25" customHeight="1">
      <c r="B115" s="2338">
        <f>B114+1</f>
        <v>151</v>
      </c>
      <c r="C115" s="2251"/>
      <c r="D115" s="2242" t="s">
        <v>2008</v>
      </c>
      <c r="E115" s="2339"/>
      <c r="F115" s="3715">
        <v>6355</v>
      </c>
      <c r="G115" s="3716">
        <v>845</v>
      </c>
      <c r="H115" s="3716">
        <v>5648</v>
      </c>
      <c r="I115" s="3716">
        <v>35284</v>
      </c>
      <c r="J115" s="2261">
        <v>48132</v>
      </c>
      <c r="K115" s="2261">
        <v>0</v>
      </c>
      <c r="L115" s="2262">
        <v>48132</v>
      </c>
      <c r="M115" s="2253">
        <f>M114+1</f>
        <v>151</v>
      </c>
      <c r="N115" s="4156" t="s">
        <v>3651</v>
      </c>
    </row>
    <row r="116" spans="1:14" ht="11.25" customHeight="1">
      <c r="B116" s="2246"/>
      <c r="C116" s="2335"/>
      <c r="D116" s="2336" t="s">
        <v>1642</v>
      </c>
      <c r="F116" s="3717"/>
      <c r="G116" s="3718"/>
      <c r="H116" s="3718"/>
      <c r="I116" s="3718"/>
      <c r="J116" s="2268"/>
      <c r="K116" s="2268"/>
      <c r="L116" s="2269"/>
      <c r="M116" s="2248"/>
      <c r="N116" s="4156"/>
    </row>
    <row r="117" spans="1:14" ht="11.25" customHeight="1">
      <c r="B117" s="2246"/>
      <c r="C117" s="2335"/>
      <c r="D117" s="2336" t="s">
        <v>2009</v>
      </c>
      <c r="F117" s="3717"/>
      <c r="G117" s="3718"/>
      <c r="H117" s="3718"/>
      <c r="I117" s="3718"/>
      <c r="J117" s="2268"/>
      <c r="K117" s="2268"/>
      <c r="L117" s="2269"/>
      <c r="M117" s="2248"/>
      <c r="N117" s="4156"/>
    </row>
    <row r="118" spans="1:14" ht="11.25" customHeight="1">
      <c r="A118" s="4157" t="s">
        <v>165</v>
      </c>
      <c r="B118" s="2338">
        <v>201</v>
      </c>
      <c r="C118" s="2251"/>
      <c r="D118" s="2339"/>
      <c r="E118" s="2242" t="s">
        <v>2010</v>
      </c>
      <c r="F118" s="3684">
        <v>0</v>
      </c>
      <c r="G118" s="3685">
        <v>40</v>
      </c>
      <c r="H118" s="3685">
        <v>25</v>
      </c>
      <c r="I118" s="3685">
        <v>0</v>
      </c>
      <c r="J118" s="2261">
        <v>65</v>
      </c>
      <c r="K118" s="2312"/>
      <c r="L118" s="2262">
        <v>65</v>
      </c>
      <c r="M118" s="2253">
        <v>201</v>
      </c>
      <c r="N118" s="4156"/>
    </row>
    <row r="119" spans="1:14" ht="11.25" customHeight="1">
      <c r="A119" s="4157"/>
      <c r="B119" s="2338">
        <f t="shared" ref="B119:B133" si="6">B118+1</f>
        <v>202</v>
      </c>
      <c r="C119" s="2338" t="s">
        <v>933</v>
      </c>
      <c r="D119" s="2339"/>
      <c r="E119" s="2242" t="s">
        <v>2011</v>
      </c>
      <c r="F119" s="3684">
        <v>1782</v>
      </c>
      <c r="G119" s="3685">
        <v>0</v>
      </c>
      <c r="H119" s="3685">
        <v>0</v>
      </c>
      <c r="I119" s="3685">
        <v>0</v>
      </c>
      <c r="J119" s="2261">
        <v>1782</v>
      </c>
      <c r="K119" s="2312"/>
      <c r="L119" s="2262">
        <v>1782</v>
      </c>
      <c r="M119" s="2253">
        <f t="shared" ref="M119:M133" si="7">M118+1</f>
        <v>202</v>
      </c>
      <c r="N119" s="4156"/>
    </row>
    <row r="120" spans="1:14" ht="11.25" customHeight="1">
      <c r="A120" s="4157"/>
      <c r="B120" s="2338">
        <f t="shared" si="6"/>
        <v>203</v>
      </c>
      <c r="C120" s="2338" t="s">
        <v>933</v>
      </c>
      <c r="D120" s="2339"/>
      <c r="E120" s="2242" t="s">
        <v>2012</v>
      </c>
      <c r="F120" s="3684">
        <v>0</v>
      </c>
      <c r="G120" s="3685">
        <v>0</v>
      </c>
      <c r="H120" s="3685">
        <v>0</v>
      </c>
      <c r="I120" s="3685">
        <v>0</v>
      </c>
      <c r="J120" s="2261">
        <v>0</v>
      </c>
      <c r="K120" s="2312"/>
      <c r="L120" s="2262">
        <v>0</v>
      </c>
      <c r="M120" s="2253">
        <f t="shared" si="7"/>
        <v>203</v>
      </c>
      <c r="N120" s="4156"/>
    </row>
    <row r="121" spans="1:14" ht="11.25" customHeight="1">
      <c r="A121" s="4157"/>
      <c r="B121" s="2338">
        <f t="shared" si="6"/>
        <v>204</v>
      </c>
      <c r="C121" s="2251"/>
      <c r="D121" s="2339"/>
      <c r="E121" s="2242" t="s">
        <v>2013</v>
      </c>
      <c r="F121" s="3684">
        <v>0</v>
      </c>
      <c r="G121" s="3685">
        <v>0</v>
      </c>
      <c r="H121" s="3685">
        <v>0</v>
      </c>
      <c r="I121" s="3685">
        <v>0</v>
      </c>
      <c r="J121" s="2261">
        <v>0</v>
      </c>
      <c r="K121" s="2312"/>
      <c r="L121" s="2262">
        <v>0</v>
      </c>
      <c r="M121" s="2253">
        <f t="shared" si="7"/>
        <v>204</v>
      </c>
      <c r="N121" s="4156"/>
    </row>
    <row r="122" spans="1:14" ht="11.25" customHeight="1">
      <c r="A122" s="4157"/>
      <c r="B122" s="2338">
        <f t="shared" si="6"/>
        <v>205</v>
      </c>
      <c r="C122" s="2251"/>
      <c r="D122" s="2339"/>
      <c r="E122" s="2242" t="s">
        <v>2014</v>
      </c>
      <c r="F122" s="3711" t="s">
        <v>1053</v>
      </c>
      <c r="G122" s="3712" t="s">
        <v>1053</v>
      </c>
      <c r="H122" s="3712" t="s">
        <v>1053</v>
      </c>
      <c r="I122" s="3685">
        <v>733</v>
      </c>
      <c r="J122" s="2261">
        <v>733</v>
      </c>
      <c r="K122" s="2312"/>
      <c r="L122" s="2262">
        <v>733</v>
      </c>
      <c r="M122" s="2253">
        <f t="shared" si="7"/>
        <v>205</v>
      </c>
      <c r="N122" s="4156"/>
    </row>
    <row r="123" spans="1:14" ht="11.25" customHeight="1">
      <c r="A123" s="4157"/>
      <c r="B123" s="2338">
        <f t="shared" si="6"/>
        <v>206</v>
      </c>
      <c r="C123" s="2251"/>
      <c r="D123" s="2339"/>
      <c r="E123" s="2242" t="s">
        <v>2015</v>
      </c>
      <c r="F123" s="3711" t="s">
        <v>1053</v>
      </c>
      <c r="G123" s="3712" t="s">
        <v>1053</v>
      </c>
      <c r="H123" s="3712" t="s">
        <v>1053</v>
      </c>
      <c r="I123" s="3685">
        <v>0</v>
      </c>
      <c r="J123" s="2261">
        <v>0</v>
      </c>
      <c r="K123" s="2312"/>
      <c r="L123" s="2262">
        <v>0</v>
      </c>
      <c r="M123" s="2253">
        <f t="shared" si="7"/>
        <v>206</v>
      </c>
      <c r="N123" s="4156"/>
    </row>
    <row r="124" spans="1:14" ht="11.25" customHeight="1">
      <c r="A124" s="4157"/>
      <c r="B124" s="2338">
        <f t="shared" si="6"/>
        <v>207</v>
      </c>
      <c r="C124" s="2338" t="s">
        <v>933</v>
      </c>
      <c r="D124" s="2339"/>
      <c r="E124" s="2242" t="s">
        <v>2016</v>
      </c>
      <c r="F124" s="3711" t="s">
        <v>1053</v>
      </c>
      <c r="G124" s="3712" t="s">
        <v>1053</v>
      </c>
      <c r="H124" s="3685">
        <v>0</v>
      </c>
      <c r="I124" s="3712" t="s">
        <v>1053</v>
      </c>
      <c r="J124" s="2261">
        <v>0</v>
      </c>
      <c r="K124" s="2312"/>
      <c r="L124" s="2262">
        <v>0</v>
      </c>
      <c r="M124" s="2253">
        <f t="shared" si="7"/>
        <v>207</v>
      </c>
      <c r="N124" s="4156"/>
    </row>
    <row r="125" spans="1:14" ht="11.25" customHeight="1">
      <c r="A125" s="4157"/>
      <c r="B125" s="2338">
        <f t="shared" si="6"/>
        <v>208</v>
      </c>
      <c r="C125" s="2338" t="s">
        <v>933</v>
      </c>
      <c r="D125" s="2339"/>
      <c r="E125" s="2242" t="s">
        <v>2017</v>
      </c>
      <c r="F125" s="3711" t="s">
        <v>1053</v>
      </c>
      <c r="G125" s="3712" t="s">
        <v>1053</v>
      </c>
      <c r="H125" s="3685">
        <v>0</v>
      </c>
      <c r="I125" s="3712" t="s">
        <v>1053</v>
      </c>
      <c r="J125" s="2261">
        <v>0</v>
      </c>
      <c r="K125" s="2312"/>
      <c r="L125" s="2262">
        <v>0</v>
      </c>
      <c r="M125" s="2253">
        <f t="shared" si="7"/>
        <v>208</v>
      </c>
      <c r="N125" s="4156"/>
    </row>
    <row r="126" spans="1:14" ht="11.25" customHeight="1">
      <c r="A126" s="4157"/>
      <c r="B126" s="2338">
        <f t="shared" si="6"/>
        <v>209</v>
      </c>
      <c r="C126" s="2251"/>
      <c r="D126" s="2339"/>
      <c r="E126" s="2242" t="s">
        <v>2018</v>
      </c>
      <c r="F126" s="3711" t="s">
        <v>1053</v>
      </c>
      <c r="G126" s="3712" t="s">
        <v>1053</v>
      </c>
      <c r="H126" s="3685">
        <v>0</v>
      </c>
      <c r="I126" s="3712" t="s">
        <v>1053</v>
      </c>
      <c r="J126" s="2261">
        <v>0</v>
      </c>
      <c r="K126" s="2312"/>
      <c r="L126" s="2262">
        <v>0</v>
      </c>
      <c r="M126" s="2253">
        <f t="shared" si="7"/>
        <v>209</v>
      </c>
      <c r="N126" s="4156"/>
    </row>
    <row r="127" spans="1:14" ht="11.25" customHeight="1">
      <c r="A127" s="4157"/>
      <c r="B127" s="2338">
        <f t="shared" si="6"/>
        <v>210</v>
      </c>
      <c r="C127" s="2251"/>
      <c r="D127" s="2339"/>
      <c r="E127" s="2242" t="s">
        <v>2019</v>
      </c>
      <c r="F127" s="3711" t="s">
        <v>1053</v>
      </c>
      <c r="G127" s="3712" t="s">
        <v>1053</v>
      </c>
      <c r="H127" s="3685">
        <v>0</v>
      </c>
      <c r="I127" s="3712" t="s">
        <v>1053</v>
      </c>
      <c r="J127" s="2261">
        <v>0</v>
      </c>
      <c r="K127" s="2312"/>
      <c r="L127" s="2262">
        <v>0</v>
      </c>
      <c r="M127" s="2253">
        <f t="shared" si="7"/>
        <v>210</v>
      </c>
      <c r="N127" s="4156"/>
    </row>
    <row r="128" spans="1:14" ht="11.25" customHeight="1">
      <c r="A128" s="4157"/>
      <c r="B128" s="2338">
        <f t="shared" si="6"/>
        <v>211</v>
      </c>
      <c r="C128" s="2338" t="s">
        <v>933</v>
      </c>
      <c r="D128" s="2339"/>
      <c r="E128" s="2242" t="s">
        <v>2020</v>
      </c>
      <c r="F128" s="3711" t="s">
        <v>1053</v>
      </c>
      <c r="G128" s="3712" t="s">
        <v>1053</v>
      </c>
      <c r="H128" s="3685">
        <v>0</v>
      </c>
      <c r="I128" s="3712" t="s">
        <v>1053</v>
      </c>
      <c r="J128" s="2261">
        <v>0</v>
      </c>
      <c r="K128" s="2312"/>
      <c r="L128" s="2262">
        <v>0</v>
      </c>
      <c r="M128" s="2253">
        <f t="shared" si="7"/>
        <v>211</v>
      </c>
      <c r="N128" s="4156"/>
    </row>
    <row r="129" spans="1:14" ht="11.25" customHeight="1">
      <c r="A129" s="4157"/>
      <c r="B129" s="2338">
        <f t="shared" si="6"/>
        <v>212</v>
      </c>
      <c r="C129" s="2338" t="s">
        <v>933</v>
      </c>
      <c r="D129" s="2339"/>
      <c r="E129" s="2242" t="s">
        <v>2021</v>
      </c>
      <c r="F129" s="3711" t="s">
        <v>1053</v>
      </c>
      <c r="G129" s="3712" t="s">
        <v>1053</v>
      </c>
      <c r="H129" s="3685">
        <v>0</v>
      </c>
      <c r="I129" s="3712" t="s">
        <v>1053</v>
      </c>
      <c r="J129" s="2261">
        <v>0</v>
      </c>
      <c r="K129" s="2312"/>
      <c r="L129" s="2262">
        <v>0</v>
      </c>
      <c r="M129" s="2253">
        <f t="shared" si="7"/>
        <v>212</v>
      </c>
      <c r="N129" s="4156"/>
    </row>
    <row r="130" spans="1:14" ht="11.25" customHeight="1">
      <c r="A130" s="4157"/>
      <c r="B130" s="2338">
        <f t="shared" si="6"/>
        <v>213</v>
      </c>
      <c r="C130" s="2338" t="s">
        <v>933</v>
      </c>
      <c r="D130" s="2339"/>
      <c r="E130" s="2242" t="s">
        <v>1217</v>
      </c>
      <c r="F130" s="3711" t="s">
        <v>1053</v>
      </c>
      <c r="G130" s="3712" t="s">
        <v>1053</v>
      </c>
      <c r="H130" s="3685">
        <v>0</v>
      </c>
      <c r="I130" s="3685">
        <v>28791</v>
      </c>
      <c r="J130" s="2261">
        <v>28791</v>
      </c>
      <c r="K130" s="2312"/>
      <c r="L130" s="2262">
        <v>28791</v>
      </c>
      <c r="M130" s="2253">
        <f t="shared" si="7"/>
        <v>213</v>
      </c>
      <c r="N130" s="4156"/>
    </row>
    <row r="131" spans="1:14" ht="11.25" customHeight="1">
      <c r="A131" s="4157"/>
      <c r="B131" s="2338">
        <f t="shared" si="6"/>
        <v>214</v>
      </c>
      <c r="C131" s="2251"/>
      <c r="D131" s="2339"/>
      <c r="E131" s="2242" t="s">
        <v>2022</v>
      </c>
      <c r="F131" s="3711" t="s">
        <v>1053</v>
      </c>
      <c r="G131" s="3712" t="s">
        <v>1053</v>
      </c>
      <c r="H131" s="3685">
        <v>0</v>
      </c>
      <c r="I131" s="3712" t="s">
        <v>1053</v>
      </c>
      <c r="J131" s="2261">
        <v>0</v>
      </c>
      <c r="K131" s="2312"/>
      <c r="L131" s="2262">
        <v>0</v>
      </c>
      <c r="M131" s="2253">
        <f t="shared" si="7"/>
        <v>214</v>
      </c>
      <c r="N131" s="4156"/>
    </row>
    <row r="132" spans="1:14" ht="11.25" customHeight="1">
      <c r="A132" s="4157"/>
      <c r="B132" s="2338">
        <f t="shared" si="6"/>
        <v>215</v>
      </c>
      <c r="C132" s="2251"/>
      <c r="D132" s="2339"/>
      <c r="E132" s="2242" t="s">
        <v>2023</v>
      </c>
      <c r="F132" s="3711" t="s">
        <v>1053</v>
      </c>
      <c r="G132" s="3712" t="s">
        <v>1053</v>
      </c>
      <c r="H132" s="3685">
        <v>0</v>
      </c>
      <c r="I132" s="3712" t="s">
        <v>1053</v>
      </c>
      <c r="J132" s="2261">
        <v>0</v>
      </c>
      <c r="K132" s="2312"/>
      <c r="L132" s="2262">
        <v>0</v>
      </c>
      <c r="M132" s="2253">
        <f t="shared" si="7"/>
        <v>215</v>
      </c>
      <c r="N132" s="4156"/>
    </row>
    <row r="133" spans="1:14" ht="11.25" customHeight="1" thickBot="1">
      <c r="A133" s="4157"/>
      <c r="B133" s="2338">
        <f t="shared" si="6"/>
        <v>216</v>
      </c>
      <c r="C133" s="2338" t="s">
        <v>933</v>
      </c>
      <c r="D133" s="2339"/>
      <c r="E133" s="2242" t="s">
        <v>2024</v>
      </c>
      <c r="F133" s="3719" t="s">
        <v>1053</v>
      </c>
      <c r="G133" s="3691">
        <v>0</v>
      </c>
      <c r="H133" s="3691">
        <v>0</v>
      </c>
      <c r="I133" s="3720" t="s">
        <v>1053</v>
      </c>
      <c r="J133" s="2319">
        <v>0</v>
      </c>
      <c r="K133" s="2349"/>
      <c r="L133" s="2321">
        <v>0</v>
      </c>
      <c r="M133" s="2253">
        <f t="shared" si="7"/>
        <v>216</v>
      </c>
      <c r="N133" s="4156"/>
    </row>
    <row r="134" spans="1:14" ht="4.5" customHeight="1">
      <c r="A134" s="2277"/>
      <c r="B134" s="2278"/>
      <c r="C134" s="2278"/>
      <c r="D134" s="2236"/>
      <c r="E134" s="2239"/>
      <c r="F134" s="3721"/>
      <c r="G134" s="3721"/>
      <c r="H134" s="3692"/>
      <c r="I134" s="3721"/>
      <c r="J134" s="2279"/>
      <c r="K134" s="2350"/>
      <c r="L134" s="2326"/>
      <c r="M134" s="2278"/>
      <c r="N134" s="2351"/>
    </row>
    <row r="135" spans="1:14" ht="11.1" customHeight="1">
      <c r="A135" s="4158" t="s">
        <v>2865</v>
      </c>
      <c r="B135" s="2228" t="s">
        <v>3650</v>
      </c>
      <c r="C135" s="2229"/>
      <c r="D135" s="2229"/>
      <c r="E135" s="2229"/>
      <c r="F135" s="3708"/>
      <c r="G135" s="3708"/>
      <c r="H135" s="3708"/>
      <c r="I135" s="3708"/>
      <c r="J135" s="2328"/>
      <c r="K135" s="2328"/>
      <c r="L135" s="2328"/>
      <c r="M135" s="2230"/>
      <c r="N135" s="4159" t="s">
        <v>3652</v>
      </c>
    </row>
    <row r="136" spans="1:14" ht="11.1" customHeight="1">
      <c r="A136" s="4158"/>
      <c r="B136" s="2232" t="s">
        <v>705</v>
      </c>
      <c r="C136" s="2233"/>
      <c r="D136" s="2233"/>
      <c r="E136" s="2233"/>
      <c r="F136" s="3709"/>
      <c r="G136" s="3709"/>
      <c r="H136" s="3709"/>
      <c r="I136" s="3709"/>
      <c r="J136" s="2330"/>
      <c r="K136" s="2330"/>
      <c r="L136" s="2330"/>
      <c r="M136" s="2234"/>
      <c r="N136" s="4159"/>
    </row>
    <row r="137" spans="1:14" ht="11.1" customHeight="1">
      <c r="A137" s="4158"/>
      <c r="B137" s="2332"/>
      <c r="C137" s="2333"/>
      <c r="D137" s="2333"/>
      <c r="E137" s="2333"/>
      <c r="F137" s="3710"/>
      <c r="G137" s="3710"/>
      <c r="H137" s="3710"/>
      <c r="I137" s="3710"/>
      <c r="J137" s="2333"/>
      <c r="K137" s="2333"/>
      <c r="L137" s="2333"/>
      <c r="M137" s="2334"/>
      <c r="N137" s="4159"/>
    </row>
    <row r="138" spans="1:14" ht="11.1" customHeight="1">
      <c r="A138" s="4158"/>
      <c r="B138" s="2246"/>
      <c r="C138" s="2246"/>
      <c r="D138" s="2247"/>
      <c r="E138" s="2248"/>
      <c r="F138" s="3679"/>
      <c r="G138" s="3679"/>
      <c r="H138" s="3679"/>
      <c r="I138" s="3679"/>
      <c r="J138" s="2246"/>
      <c r="K138" s="2246"/>
      <c r="L138" s="2246"/>
      <c r="M138" s="2246"/>
      <c r="N138" s="4159"/>
    </row>
    <row r="139" spans="1:14" ht="11.1" customHeight="1">
      <c r="A139" s="4158"/>
      <c r="B139" s="2246"/>
      <c r="C139" s="2246"/>
      <c r="D139" s="2247"/>
      <c r="E139" s="2248"/>
      <c r="F139" s="3679"/>
      <c r="G139" s="3679" t="s">
        <v>1913</v>
      </c>
      <c r="H139" s="3679"/>
      <c r="I139" s="3679"/>
      <c r="J139" s="2246" t="s">
        <v>1914</v>
      </c>
      <c r="K139" s="2246"/>
      <c r="L139" s="2246"/>
      <c r="M139" s="2246"/>
      <c r="N139" s="4159"/>
    </row>
    <row r="140" spans="1:14" ht="11.1" customHeight="1">
      <c r="A140" s="4158"/>
      <c r="B140" s="2246" t="s">
        <v>636</v>
      </c>
      <c r="C140" s="2246" t="s">
        <v>778</v>
      </c>
      <c r="D140" s="2247"/>
      <c r="E140" s="2248" t="s">
        <v>1915</v>
      </c>
      <c r="F140" s="3679" t="s">
        <v>1916</v>
      </c>
      <c r="G140" s="3679" t="s">
        <v>1917</v>
      </c>
      <c r="H140" s="3679" t="s">
        <v>1918</v>
      </c>
      <c r="I140" s="3679" t="s">
        <v>1919</v>
      </c>
      <c r="J140" s="2246" t="s">
        <v>1920</v>
      </c>
      <c r="K140" s="2246" t="s">
        <v>1921</v>
      </c>
      <c r="L140" s="2246" t="s">
        <v>1914</v>
      </c>
      <c r="M140" s="2246" t="s">
        <v>636</v>
      </c>
      <c r="N140" s="4159"/>
    </row>
    <row r="141" spans="1:14" ht="11.1" customHeight="1">
      <c r="A141" s="4158"/>
      <c r="B141" s="2246" t="s">
        <v>639</v>
      </c>
      <c r="C141" s="2246" t="s">
        <v>782</v>
      </c>
      <c r="D141" s="2247"/>
      <c r="E141" s="2248"/>
      <c r="F141" s="3679" t="s">
        <v>1922</v>
      </c>
      <c r="G141" s="3679" t="s">
        <v>1923</v>
      </c>
      <c r="H141" s="3679" t="s">
        <v>1924</v>
      </c>
      <c r="I141" s="3679"/>
      <c r="J141" s="2246" t="s">
        <v>1925</v>
      </c>
      <c r="K141" s="2246"/>
      <c r="L141" s="2246"/>
      <c r="M141" s="2246" t="s">
        <v>639</v>
      </c>
      <c r="N141" s="4159"/>
    </row>
    <row r="142" spans="1:14" ht="11.1" customHeight="1" thickBot="1">
      <c r="A142" s="4158"/>
      <c r="B142" s="2251"/>
      <c r="C142" s="2251"/>
      <c r="D142" s="2252"/>
      <c r="E142" s="2253" t="s">
        <v>648</v>
      </c>
      <c r="F142" s="3679" t="s">
        <v>649</v>
      </c>
      <c r="G142" s="3679" t="s">
        <v>650</v>
      </c>
      <c r="H142" s="3679" t="s">
        <v>651</v>
      </c>
      <c r="I142" s="3679" t="s">
        <v>652</v>
      </c>
      <c r="J142" s="2246" t="s">
        <v>653</v>
      </c>
      <c r="K142" s="2246" t="s">
        <v>1083</v>
      </c>
      <c r="L142" s="2246" t="s">
        <v>1084</v>
      </c>
      <c r="M142" s="2251"/>
      <c r="N142" s="4159"/>
    </row>
    <row r="143" spans="1:14" ht="11.1" customHeight="1">
      <c r="A143" s="4158"/>
      <c r="B143" s="2256"/>
      <c r="C143" s="2256"/>
      <c r="D143" s="2352" t="s">
        <v>2025</v>
      </c>
      <c r="E143" s="2239"/>
      <c r="F143" s="3680"/>
      <c r="G143" s="3681"/>
      <c r="H143" s="3722"/>
      <c r="I143" s="3723"/>
      <c r="J143" s="2257"/>
      <c r="K143" s="2257"/>
      <c r="L143" s="2258"/>
      <c r="M143" s="2337"/>
      <c r="N143" s="4159"/>
    </row>
    <row r="144" spans="1:14" ht="11.1" customHeight="1">
      <c r="A144" s="4158"/>
      <c r="B144" s="2338">
        <v>217</v>
      </c>
      <c r="C144" s="2251"/>
      <c r="D144" s="2242"/>
      <c r="E144" s="2242" t="s">
        <v>2026</v>
      </c>
      <c r="F144" s="3684">
        <v>0</v>
      </c>
      <c r="G144" s="3685">
        <v>0</v>
      </c>
      <c r="H144" s="3685">
        <v>0</v>
      </c>
      <c r="I144" s="3685">
        <v>0</v>
      </c>
      <c r="J144" s="2261">
        <v>0</v>
      </c>
      <c r="K144" s="2312"/>
      <c r="L144" s="2262">
        <v>0</v>
      </c>
      <c r="M144" s="2253">
        <v>217</v>
      </c>
      <c r="N144" s="4159"/>
    </row>
    <row r="145" spans="1:14" ht="11.1" customHeight="1">
      <c r="A145" s="4158"/>
      <c r="B145" s="2338">
        <f>B144+1</f>
        <v>218</v>
      </c>
      <c r="C145" s="2251"/>
      <c r="D145" s="2242"/>
      <c r="E145" s="2242" t="s">
        <v>1664</v>
      </c>
      <c r="F145" s="3684">
        <v>0</v>
      </c>
      <c r="G145" s="3685">
        <v>0</v>
      </c>
      <c r="H145" s="3685">
        <v>0</v>
      </c>
      <c r="I145" s="3685">
        <v>0</v>
      </c>
      <c r="J145" s="2261">
        <v>0</v>
      </c>
      <c r="K145" s="2312"/>
      <c r="L145" s="2262">
        <v>0</v>
      </c>
      <c r="M145" s="2253">
        <f>M144+1</f>
        <v>218</v>
      </c>
      <c r="N145" s="4159"/>
    </row>
    <row r="146" spans="1:14" ht="11.1" customHeight="1">
      <c r="A146" s="4158"/>
      <c r="B146" s="2338">
        <f>B145+1</f>
        <v>219</v>
      </c>
      <c r="C146" s="2251"/>
      <c r="D146" s="2242" t="s">
        <v>2027</v>
      </c>
      <c r="E146" s="2339"/>
      <c r="F146" s="3684">
        <v>1782</v>
      </c>
      <c r="G146" s="3724">
        <v>40</v>
      </c>
      <c r="H146" s="3725">
        <v>25</v>
      </c>
      <c r="I146" s="3724">
        <v>29524</v>
      </c>
      <c r="J146" s="2353">
        <v>31371</v>
      </c>
      <c r="K146" s="2353">
        <v>0</v>
      </c>
      <c r="L146" s="2354">
        <v>31371</v>
      </c>
      <c r="M146" s="2253">
        <f>M145+1</f>
        <v>219</v>
      </c>
      <c r="N146" s="4159"/>
    </row>
    <row r="147" spans="1:14" ht="11.1" customHeight="1">
      <c r="A147" s="4158"/>
      <c r="B147" s="2246"/>
      <c r="C147" s="2256"/>
      <c r="D147" s="2336" t="s">
        <v>2028</v>
      </c>
      <c r="E147" s="2239"/>
      <c r="F147" s="3717">
        <v>0</v>
      </c>
      <c r="G147" s="3726"/>
      <c r="H147" s="3727"/>
      <c r="I147" s="3726"/>
      <c r="J147" s="2355"/>
      <c r="K147" s="2355"/>
      <c r="L147" s="2356"/>
      <c r="M147" s="2248"/>
      <c r="N147" s="4159"/>
    </row>
    <row r="148" spans="1:14" ht="11.1" customHeight="1">
      <c r="B148" s="2338">
        <v>220</v>
      </c>
      <c r="C148" s="2251"/>
      <c r="D148" s="2242"/>
      <c r="E148" s="2242" t="s">
        <v>2010</v>
      </c>
      <c r="F148" s="3684">
        <v>0</v>
      </c>
      <c r="G148" s="3685">
        <v>0</v>
      </c>
      <c r="H148" s="3685">
        <v>0</v>
      </c>
      <c r="I148" s="3685">
        <v>0</v>
      </c>
      <c r="J148" s="2261">
        <v>0</v>
      </c>
      <c r="K148" s="2270" t="s">
        <v>1053</v>
      </c>
      <c r="L148" s="2262">
        <v>0</v>
      </c>
      <c r="M148" s="2253">
        <v>220</v>
      </c>
      <c r="N148" s="4159"/>
    </row>
    <row r="149" spans="1:14" ht="11.1" customHeight="1">
      <c r="B149" s="2338">
        <f t="shared" ref="B149:B164" si="8">B148+1</f>
        <v>221</v>
      </c>
      <c r="C149" s="2338" t="s">
        <v>933</v>
      </c>
      <c r="D149" s="2242"/>
      <c r="E149" s="2242" t="s">
        <v>2011</v>
      </c>
      <c r="F149" s="3684">
        <v>0</v>
      </c>
      <c r="G149" s="3685">
        <v>0</v>
      </c>
      <c r="H149" s="3685">
        <v>0</v>
      </c>
      <c r="I149" s="3685">
        <v>0</v>
      </c>
      <c r="J149" s="2261">
        <v>0</v>
      </c>
      <c r="K149" s="2270" t="s">
        <v>1053</v>
      </c>
      <c r="L149" s="2262">
        <v>0</v>
      </c>
      <c r="M149" s="2253">
        <f t="shared" ref="M149:M164" si="9">M148+1</f>
        <v>221</v>
      </c>
      <c r="N149" s="4159"/>
    </row>
    <row r="150" spans="1:14" ht="11.1" customHeight="1">
      <c r="B150" s="2357">
        <f t="shared" si="8"/>
        <v>222</v>
      </c>
      <c r="C150" s="2338" t="s">
        <v>933</v>
      </c>
      <c r="D150" s="2242"/>
      <c r="E150" s="2242" t="s">
        <v>2012</v>
      </c>
      <c r="F150" s="3684">
        <v>0</v>
      </c>
      <c r="G150" s="3685">
        <v>0</v>
      </c>
      <c r="H150" s="3685">
        <v>0</v>
      </c>
      <c r="I150" s="3685">
        <v>0</v>
      </c>
      <c r="J150" s="2261">
        <v>0</v>
      </c>
      <c r="K150" s="2270" t="s">
        <v>1053</v>
      </c>
      <c r="L150" s="2262">
        <v>0</v>
      </c>
      <c r="M150" s="2253">
        <f t="shared" si="9"/>
        <v>222</v>
      </c>
      <c r="N150" s="4159"/>
    </row>
    <row r="151" spans="1:14" ht="11.1" customHeight="1">
      <c r="B151" s="2357">
        <f t="shared" si="8"/>
        <v>223</v>
      </c>
      <c r="C151" s="2251"/>
      <c r="D151" s="2242"/>
      <c r="E151" s="2242" t="s">
        <v>2013</v>
      </c>
      <c r="F151" s="3684">
        <v>0</v>
      </c>
      <c r="G151" s="3685">
        <v>0</v>
      </c>
      <c r="H151" s="3685">
        <v>0</v>
      </c>
      <c r="I151" s="3685">
        <v>0</v>
      </c>
      <c r="J151" s="2261">
        <v>0</v>
      </c>
      <c r="K151" s="2270" t="s">
        <v>1053</v>
      </c>
      <c r="L151" s="2262">
        <v>0</v>
      </c>
      <c r="M151" s="2253">
        <f t="shared" si="9"/>
        <v>223</v>
      </c>
      <c r="N151" s="4159"/>
    </row>
    <row r="152" spans="1:14" ht="11.1" customHeight="1">
      <c r="B152" s="2357">
        <f t="shared" si="8"/>
        <v>224</v>
      </c>
      <c r="C152" s="2251"/>
      <c r="D152" s="2242"/>
      <c r="E152" s="2242" t="s">
        <v>2014</v>
      </c>
      <c r="F152" s="3728" t="s">
        <v>1053</v>
      </c>
      <c r="G152" s="3729" t="s">
        <v>1053</v>
      </c>
      <c r="H152" s="3730" t="s">
        <v>1053</v>
      </c>
      <c r="I152" s="3685">
        <v>0</v>
      </c>
      <c r="J152" s="2261">
        <v>0</v>
      </c>
      <c r="K152" s="2270" t="s">
        <v>1053</v>
      </c>
      <c r="L152" s="2262">
        <v>0</v>
      </c>
      <c r="M152" s="2253">
        <f t="shared" si="9"/>
        <v>224</v>
      </c>
      <c r="N152" s="4159"/>
    </row>
    <row r="153" spans="1:14" ht="11.1" customHeight="1">
      <c r="A153" s="2231"/>
      <c r="B153" s="2357">
        <f t="shared" si="8"/>
        <v>225</v>
      </c>
      <c r="C153" s="2251"/>
      <c r="D153" s="2242"/>
      <c r="E153" s="2242" t="s">
        <v>2015</v>
      </c>
      <c r="F153" s="3728" t="s">
        <v>1053</v>
      </c>
      <c r="G153" s="3729" t="s">
        <v>1053</v>
      </c>
      <c r="H153" s="3730" t="s">
        <v>1053</v>
      </c>
      <c r="I153" s="3685">
        <v>0</v>
      </c>
      <c r="J153" s="2261">
        <v>0</v>
      </c>
      <c r="K153" s="2270" t="s">
        <v>1053</v>
      </c>
      <c r="L153" s="2262">
        <v>0</v>
      </c>
      <c r="M153" s="2253">
        <f t="shared" si="9"/>
        <v>225</v>
      </c>
    </row>
    <row r="154" spans="1:14" ht="11.1" customHeight="1">
      <c r="A154" s="2231"/>
      <c r="B154" s="2357">
        <f t="shared" si="8"/>
        <v>226</v>
      </c>
      <c r="C154" s="2338" t="s">
        <v>933</v>
      </c>
      <c r="D154" s="2242"/>
      <c r="E154" s="2242" t="s">
        <v>2016</v>
      </c>
      <c r="F154" s="3728" t="s">
        <v>1053</v>
      </c>
      <c r="G154" s="3729" t="s">
        <v>1053</v>
      </c>
      <c r="H154" s="3685">
        <v>0</v>
      </c>
      <c r="I154" s="3685">
        <v>0</v>
      </c>
      <c r="J154" s="2261">
        <v>0</v>
      </c>
      <c r="K154" s="2270" t="s">
        <v>1053</v>
      </c>
      <c r="L154" s="2262">
        <v>0</v>
      </c>
      <c r="M154" s="2253">
        <f t="shared" si="9"/>
        <v>226</v>
      </c>
    </row>
    <row r="155" spans="1:14" ht="11.1" customHeight="1">
      <c r="B155" s="2357">
        <f t="shared" si="8"/>
        <v>227</v>
      </c>
      <c r="C155" s="2338" t="s">
        <v>933</v>
      </c>
      <c r="D155" s="2242"/>
      <c r="E155" s="2242" t="s">
        <v>2017</v>
      </c>
      <c r="F155" s="3728" t="s">
        <v>1053</v>
      </c>
      <c r="G155" s="3729" t="s">
        <v>1053</v>
      </c>
      <c r="H155" s="3685">
        <v>0</v>
      </c>
      <c r="I155" s="3729" t="s">
        <v>1053</v>
      </c>
      <c r="J155" s="2261">
        <v>0</v>
      </c>
      <c r="K155" s="2270" t="s">
        <v>1053</v>
      </c>
      <c r="L155" s="2262">
        <v>0</v>
      </c>
      <c r="M155" s="2253">
        <f t="shared" si="9"/>
        <v>227</v>
      </c>
    </row>
    <row r="156" spans="1:14" ht="11.1" customHeight="1">
      <c r="B156" s="2357">
        <f t="shared" si="8"/>
        <v>228</v>
      </c>
      <c r="C156" s="2251"/>
      <c r="D156" s="2242"/>
      <c r="E156" s="2242" t="s">
        <v>2018</v>
      </c>
      <c r="F156" s="3728" t="s">
        <v>1053</v>
      </c>
      <c r="G156" s="3729" t="s">
        <v>1053</v>
      </c>
      <c r="H156" s="3685">
        <v>0</v>
      </c>
      <c r="I156" s="3729" t="s">
        <v>1053</v>
      </c>
      <c r="J156" s="2261">
        <v>0</v>
      </c>
      <c r="K156" s="2270" t="s">
        <v>1053</v>
      </c>
      <c r="L156" s="2262">
        <v>0</v>
      </c>
      <c r="M156" s="2253">
        <f t="shared" si="9"/>
        <v>228</v>
      </c>
    </row>
    <row r="157" spans="1:14" ht="11.1" customHeight="1">
      <c r="B157" s="2357">
        <f t="shared" si="8"/>
        <v>229</v>
      </c>
      <c r="C157" s="2251"/>
      <c r="D157" s="2242"/>
      <c r="E157" s="2242" t="s">
        <v>2019</v>
      </c>
      <c r="F157" s="3728" t="s">
        <v>1053</v>
      </c>
      <c r="G157" s="3729" t="s">
        <v>1053</v>
      </c>
      <c r="H157" s="3685">
        <v>0</v>
      </c>
      <c r="I157" s="3729" t="s">
        <v>1053</v>
      </c>
      <c r="J157" s="2261">
        <v>0</v>
      </c>
      <c r="K157" s="2270" t="s">
        <v>1053</v>
      </c>
      <c r="L157" s="2262">
        <v>0</v>
      </c>
      <c r="M157" s="2253">
        <f t="shared" si="9"/>
        <v>229</v>
      </c>
    </row>
    <row r="158" spans="1:14" ht="11.1" customHeight="1">
      <c r="B158" s="2357">
        <f t="shared" si="8"/>
        <v>230</v>
      </c>
      <c r="C158" s="2338" t="s">
        <v>933</v>
      </c>
      <c r="D158" s="2242"/>
      <c r="E158" s="2242" t="s">
        <v>2020</v>
      </c>
      <c r="F158" s="3728" t="s">
        <v>1053</v>
      </c>
      <c r="G158" s="3729" t="s">
        <v>1053</v>
      </c>
      <c r="H158" s="3685">
        <v>0</v>
      </c>
      <c r="I158" s="3729" t="s">
        <v>1053</v>
      </c>
      <c r="J158" s="2261">
        <v>0</v>
      </c>
      <c r="K158" s="2270" t="s">
        <v>1053</v>
      </c>
      <c r="L158" s="2262">
        <v>0</v>
      </c>
      <c r="M158" s="2253">
        <f t="shared" si="9"/>
        <v>230</v>
      </c>
    </row>
    <row r="159" spans="1:14" ht="11.1" customHeight="1">
      <c r="B159" s="2357">
        <f t="shared" si="8"/>
        <v>231</v>
      </c>
      <c r="C159" s="2338" t="s">
        <v>933</v>
      </c>
      <c r="D159" s="2242"/>
      <c r="E159" s="2242" t="s">
        <v>2021</v>
      </c>
      <c r="F159" s="3728" t="s">
        <v>1053</v>
      </c>
      <c r="G159" s="3729" t="s">
        <v>1053</v>
      </c>
      <c r="H159" s="3685">
        <v>0</v>
      </c>
      <c r="I159" s="3729" t="s">
        <v>1053</v>
      </c>
      <c r="J159" s="2261">
        <v>0</v>
      </c>
      <c r="K159" s="2270" t="s">
        <v>1053</v>
      </c>
      <c r="L159" s="2262">
        <v>0</v>
      </c>
      <c r="M159" s="2253">
        <f t="shared" si="9"/>
        <v>231</v>
      </c>
    </row>
    <row r="160" spans="1:14" ht="11.1" customHeight="1">
      <c r="B160" s="2357">
        <f t="shared" si="8"/>
        <v>232</v>
      </c>
      <c r="C160" s="2338" t="s">
        <v>933</v>
      </c>
      <c r="D160" s="2242"/>
      <c r="E160" s="2242" t="s">
        <v>1217</v>
      </c>
      <c r="F160" s="3728" t="s">
        <v>1053</v>
      </c>
      <c r="G160" s="3729" t="s">
        <v>1053</v>
      </c>
      <c r="H160" s="3730" t="s">
        <v>1053</v>
      </c>
      <c r="I160" s="3685">
        <v>0</v>
      </c>
      <c r="J160" s="2261">
        <v>0</v>
      </c>
      <c r="K160" s="2270" t="s">
        <v>1053</v>
      </c>
      <c r="L160" s="2262">
        <v>0</v>
      </c>
      <c r="M160" s="2253">
        <f t="shared" si="9"/>
        <v>232</v>
      </c>
    </row>
    <row r="161" spans="1:14" ht="11.1" customHeight="1">
      <c r="B161" s="2357">
        <f t="shared" si="8"/>
        <v>233</v>
      </c>
      <c r="C161" s="2251"/>
      <c r="D161" s="2242"/>
      <c r="E161" s="2242" t="s">
        <v>2022</v>
      </c>
      <c r="F161" s="3728" t="s">
        <v>1053</v>
      </c>
      <c r="G161" s="3729" t="s">
        <v>1053</v>
      </c>
      <c r="H161" s="3685">
        <v>0</v>
      </c>
      <c r="I161" s="3729" t="s">
        <v>1053</v>
      </c>
      <c r="J161" s="2261">
        <v>0</v>
      </c>
      <c r="K161" s="2270" t="s">
        <v>1053</v>
      </c>
      <c r="L161" s="2262">
        <v>0</v>
      </c>
      <c r="M161" s="2253">
        <f t="shared" si="9"/>
        <v>233</v>
      </c>
    </row>
    <row r="162" spans="1:14" ht="11.1" customHeight="1">
      <c r="B162" s="2357">
        <f t="shared" si="8"/>
        <v>234</v>
      </c>
      <c r="C162" s="2251"/>
      <c r="D162" s="2242"/>
      <c r="E162" s="2242" t="s">
        <v>2023</v>
      </c>
      <c r="F162" s="3728" t="s">
        <v>1053</v>
      </c>
      <c r="G162" s="3729" t="s">
        <v>1053</v>
      </c>
      <c r="H162" s="3685">
        <v>0</v>
      </c>
      <c r="I162" s="3729" t="s">
        <v>1053</v>
      </c>
      <c r="J162" s="2261">
        <v>0</v>
      </c>
      <c r="K162" s="2270" t="s">
        <v>1053</v>
      </c>
      <c r="L162" s="2262">
        <v>0</v>
      </c>
      <c r="M162" s="2253">
        <f t="shared" si="9"/>
        <v>234</v>
      </c>
    </row>
    <row r="163" spans="1:14" ht="11.1" customHeight="1">
      <c r="B163" s="2357">
        <f t="shared" si="8"/>
        <v>235</v>
      </c>
      <c r="C163" s="2338" t="s">
        <v>933</v>
      </c>
      <c r="D163" s="2242"/>
      <c r="E163" s="2242" t="s">
        <v>2024</v>
      </c>
      <c r="F163" s="3728" t="s">
        <v>1053</v>
      </c>
      <c r="G163" s="3729" t="s">
        <v>1053</v>
      </c>
      <c r="H163" s="3685">
        <v>0</v>
      </c>
      <c r="I163" s="3729" t="s">
        <v>1053</v>
      </c>
      <c r="J163" s="2261">
        <v>0</v>
      </c>
      <c r="K163" s="2270" t="s">
        <v>1053</v>
      </c>
      <c r="L163" s="2262">
        <v>0</v>
      </c>
      <c r="M163" s="2253">
        <f t="shared" si="9"/>
        <v>235</v>
      </c>
    </row>
    <row r="164" spans="1:14" ht="11.1" customHeight="1">
      <c r="B164" s="2357">
        <f t="shared" si="8"/>
        <v>236</v>
      </c>
      <c r="C164" s="2251"/>
      <c r="D164" s="2242"/>
      <c r="E164" s="2242" t="s">
        <v>2026</v>
      </c>
      <c r="F164" s="3684">
        <v>0</v>
      </c>
      <c r="G164" s="3685">
        <v>0</v>
      </c>
      <c r="H164" s="3685">
        <v>0</v>
      </c>
      <c r="I164" s="3685">
        <v>0</v>
      </c>
      <c r="J164" s="2261">
        <v>0</v>
      </c>
      <c r="K164" s="2270" t="s">
        <v>1053</v>
      </c>
      <c r="L164" s="2262">
        <v>0</v>
      </c>
      <c r="M164" s="2253">
        <f t="shared" si="9"/>
        <v>236</v>
      </c>
    </row>
    <row r="165" spans="1:14" ht="11.1" customHeight="1">
      <c r="B165" s="2338">
        <f>B164+1</f>
        <v>237</v>
      </c>
      <c r="C165" s="2251"/>
      <c r="D165" s="2242"/>
      <c r="E165" s="2242" t="s">
        <v>1664</v>
      </c>
      <c r="F165" s="3684">
        <v>0</v>
      </c>
      <c r="G165" s="3685">
        <v>0</v>
      </c>
      <c r="H165" s="3685">
        <v>0</v>
      </c>
      <c r="I165" s="3685">
        <v>0</v>
      </c>
      <c r="J165" s="2261">
        <v>0</v>
      </c>
      <c r="K165" s="2270" t="s">
        <v>1053</v>
      </c>
      <c r="L165" s="2262">
        <v>0</v>
      </c>
      <c r="M165" s="2253">
        <f>M164+1</f>
        <v>237</v>
      </c>
      <c r="N165" s="4160">
        <v>107</v>
      </c>
    </row>
    <row r="166" spans="1:14" ht="11.1" customHeight="1">
      <c r="B166" s="2338">
        <f>B165+1</f>
        <v>238</v>
      </c>
      <c r="C166" s="2251"/>
      <c r="D166" s="2242" t="s">
        <v>2030</v>
      </c>
      <c r="E166" s="2339"/>
      <c r="F166" s="3684">
        <v>0</v>
      </c>
      <c r="G166" s="3724">
        <v>0</v>
      </c>
      <c r="H166" s="3725">
        <v>0</v>
      </c>
      <c r="I166" s="3724">
        <v>0</v>
      </c>
      <c r="J166" s="2353">
        <v>0</v>
      </c>
      <c r="K166" s="2358" t="s">
        <v>1053</v>
      </c>
      <c r="L166" s="2354">
        <v>0</v>
      </c>
      <c r="M166" s="2248">
        <f>M165+1</f>
        <v>238</v>
      </c>
      <c r="N166" s="4155"/>
    </row>
    <row r="167" spans="1:14" ht="11.1" customHeight="1">
      <c r="B167" s="2246"/>
      <c r="C167" s="2256"/>
      <c r="D167" s="2336" t="s">
        <v>2031</v>
      </c>
      <c r="E167" s="2239"/>
      <c r="F167" s="3686"/>
      <c r="G167" s="3726"/>
      <c r="H167" s="3726"/>
      <c r="I167" s="3726"/>
      <c r="J167" s="2355"/>
      <c r="K167" s="2355"/>
      <c r="L167" s="2356"/>
      <c r="M167" s="2359"/>
      <c r="N167" s="4155"/>
    </row>
    <row r="168" spans="1:14" ht="11.1" customHeight="1">
      <c r="B168" s="2338">
        <v>301</v>
      </c>
      <c r="C168" s="2251"/>
      <c r="D168" s="2242"/>
      <c r="E168" s="2242" t="s">
        <v>2010</v>
      </c>
      <c r="F168" s="3684">
        <v>0</v>
      </c>
      <c r="G168" s="3685">
        <v>0</v>
      </c>
      <c r="H168" s="3685">
        <v>0</v>
      </c>
      <c r="I168" s="3685">
        <v>0</v>
      </c>
      <c r="J168" s="2261">
        <v>0</v>
      </c>
      <c r="K168" s="2312"/>
      <c r="L168" s="2262">
        <v>0</v>
      </c>
      <c r="M168" s="2360">
        <v>301</v>
      </c>
      <c r="N168" s="4155"/>
    </row>
    <row r="169" spans="1:14" ht="11.1" customHeight="1">
      <c r="B169" s="2246"/>
      <c r="C169" s="2256"/>
      <c r="D169" s="2336"/>
      <c r="E169" s="2239" t="s">
        <v>2032</v>
      </c>
      <c r="F169" s="3717">
        <v>0</v>
      </c>
      <c r="G169" s="3726"/>
      <c r="H169" s="3726"/>
      <c r="I169" s="3726">
        <v>0</v>
      </c>
      <c r="J169" s="2355"/>
      <c r="K169" s="2355"/>
      <c r="L169" s="2356"/>
      <c r="M169" s="2359"/>
      <c r="N169" s="4155"/>
    </row>
    <row r="170" spans="1:14" ht="11.1" customHeight="1">
      <c r="A170" s="4161"/>
      <c r="B170" s="2338">
        <v>302</v>
      </c>
      <c r="C170" s="2338" t="s">
        <v>933</v>
      </c>
      <c r="D170" s="2242"/>
      <c r="E170" s="2242" t="s">
        <v>3653</v>
      </c>
      <c r="F170" s="3684">
        <v>0</v>
      </c>
      <c r="G170" s="3685">
        <v>0</v>
      </c>
      <c r="H170" s="3685">
        <v>0</v>
      </c>
      <c r="I170" s="3685">
        <v>0</v>
      </c>
      <c r="J170" s="2261">
        <v>0</v>
      </c>
      <c r="K170" s="2270" t="s">
        <v>1053</v>
      </c>
      <c r="L170" s="2262">
        <v>0</v>
      </c>
      <c r="M170" s="2276">
        <v>302</v>
      </c>
      <c r="N170" s="4155"/>
    </row>
    <row r="171" spans="1:14" ht="11.1" customHeight="1">
      <c r="A171" s="4161"/>
      <c r="B171" s="2338">
        <f t="shared" ref="B171:B180" si="10">B170+1</f>
        <v>303</v>
      </c>
      <c r="C171" s="2338" t="s">
        <v>933</v>
      </c>
      <c r="D171" s="2242"/>
      <c r="E171" s="2242" t="s">
        <v>2034</v>
      </c>
      <c r="F171" s="3684">
        <v>0</v>
      </c>
      <c r="G171" s="3685">
        <v>0</v>
      </c>
      <c r="H171" s="3685">
        <v>0</v>
      </c>
      <c r="I171" s="3685">
        <v>0</v>
      </c>
      <c r="J171" s="2261">
        <v>0</v>
      </c>
      <c r="K171" s="2270" t="s">
        <v>1053</v>
      </c>
      <c r="L171" s="2262">
        <v>0</v>
      </c>
      <c r="M171" s="2253">
        <f t="shared" ref="M171:M180" si="11">M170+1</f>
        <v>303</v>
      </c>
      <c r="N171" s="4155"/>
    </row>
    <row r="172" spans="1:14" ht="11.1" customHeight="1">
      <c r="A172" s="4161"/>
      <c r="B172" s="2338">
        <f t="shared" si="10"/>
        <v>304</v>
      </c>
      <c r="C172" s="2338" t="s">
        <v>933</v>
      </c>
      <c r="D172" s="2242"/>
      <c r="E172" s="2242" t="s">
        <v>2035</v>
      </c>
      <c r="F172" s="3684">
        <v>0</v>
      </c>
      <c r="G172" s="3685">
        <v>0</v>
      </c>
      <c r="H172" s="3685">
        <v>0</v>
      </c>
      <c r="I172" s="3685">
        <v>0</v>
      </c>
      <c r="J172" s="2261">
        <v>0</v>
      </c>
      <c r="K172" s="2312"/>
      <c r="L172" s="2262">
        <v>0</v>
      </c>
      <c r="M172" s="2253">
        <f t="shared" si="11"/>
        <v>304</v>
      </c>
      <c r="N172" s="4155"/>
    </row>
    <row r="173" spans="1:14" ht="11.1" customHeight="1">
      <c r="A173" s="4161"/>
      <c r="B173" s="2338">
        <f t="shared" si="10"/>
        <v>305</v>
      </c>
      <c r="C173" s="2338" t="s">
        <v>933</v>
      </c>
      <c r="D173" s="2242"/>
      <c r="E173" s="2242" t="s">
        <v>2036</v>
      </c>
      <c r="F173" s="3684">
        <v>0</v>
      </c>
      <c r="G173" s="3685">
        <v>0</v>
      </c>
      <c r="H173" s="3685">
        <v>0</v>
      </c>
      <c r="I173" s="3685">
        <v>0</v>
      </c>
      <c r="J173" s="2261">
        <v>0</v>
      </c>
      <c r="K173" s="2312"/>
      <c r="L173" s="2262">
        <v>0</v>
      </c>
      <c r="M173" s="2253">
        <f t="shared" si="11"/>
        <v>305</v>
      </c>
      <c r="N173" s="4155"/>
    </row>
    <row r="174" spans="1:14" ht="11.1" customHeight="1">
      <c r="A174" s="4161"/>
      <c r="B174" s="2338">
        <f t="shared" si="10"/>
        <v>306</v>
      </c>
      <c r="C174" s="2338" t="s">
        <v>933</v>
      </c>
      <c r="D174" s="2242"/>
      <c r="E174" s="2242" t="s">
        <v>2037</v>
      </c>
      <c r="F174" s="3684">
        <v>0</v>
      </c>
      <c r="G174" s="3685">
        <v>0</v>
      </c>
      <c r="H174" s="3685">
        <v>0</v>
      </c>
      <c r="I174" s="3685">
        <v>0</v>
      </c>
      <c r="J174" s="2261">
        <v>0</v>
      </c>
      <c r="K174" s="2312"/>
      <c r="L174" s="2262">
        <v>0</v>
      </c>
      <c r="M174" s="2253">
        <f t="shared" si="11"/>
        <v>306</v>
      </c>
      <c r="N174" s="4155"/>
    </row>
    <row r="175" spans="1:14" ht="11.1" customHeight="1">
      <c r="A175" s="4161"/>
      <c r="B175" s="2338">
        <f t="shared" si="10"/>
        <v>307</v>
      </c>
      <c r="C175" s="2338" t="s">
        <v>933</v>
      </c>
      <c r="D175" s="2242"/>
      <c r="E175" s="2242" t="s">
        <v>2038</v>
      </c>
      <c r="F175" s="3684">
        <v>0</v>
      </c>
      <c r="G175" s="3685">
        <v>0</v>
      </c>
      <c r="H175" s="3685">
        <v>0</v>
      </c>
      <c r="I175" s="3685">
        <v>0</v>
      </c>
      <c r="J175" s="2261">
        <v>0</v>
      </c>
      <c r="K175" s="2312"/>
      <c r="L175" s="2262">
        <v>0</v>
      </c>
      <c r="M175" s="2253">
        <f t="shared" si="11"/>
        <v>307</v>
      </c>
      <c r="N175" s="4155"/>
    </row>
    <row r="176" spans="1:14" ht="11.1" customHeight="1">
      <c r="A176" s="4161"/>
      <c r="B176" s="2338">
        <f t="shared" si="10"/>
        <v>308</v>
      </c>
      <c r="C176" s="2251"/>
      <c r="D176" s="2242"/>
      <c r="E176" s="2242" t="s">
        <v>2039</v>
      </c>
      <c r="F176" s="3684">
        <v>0</v>
      </c>
      <c r="G176" s="3685">
        <v>0</v>
      </c>
      <c r="H176" s="3685">
        <v>0</v>
      </c>
      <c r="I176" s="3685">
        <v>0</v>
      </c>
      <c r="J176" s="2261">
        <v>0</v>
      </c>
      <c r="K176" s="2312"/>
      <c r="L176" s="2262">
        <v>0</v>
      </c>
      <c r="M176" s="2253">
        <f t="shared" si="11"/>
        <v>308</v>
      </c>
      <c r="N176" s="4155"/>
    </row>
    <row r="177" spans="1:14" ht="11.1" customHeight="1">
      <c r="A177" s="4161"/>
      <c r="B177" s="2338">
        <f t="shared" si="10"/>
        <v>309</v>
      </c>
      <c r="C177" s="2251"/>
      <c r="D177" s="2242"/>
      <c r="E177" s="2242" t="s">
        <v>2014</v>
      </c>
      <c r="F177" s="3728" t="s">
        <v>1053</v>
      </c>
      <c r="G177" s="3729" t="s">
        <v>1053</v>
      </c>
      <c r="H177" s="3730" t="s">
        <v>1053</v>
      </c>
      <c r="I177" s="3685">
        <v>0</v>
      </c>
      <c r="J177" s="2261">
        <v>0</v>
      </c>
      <c r="K177" s="2312"/>
      <c r="L177" s="2262">
        <v>0</v>
      </c>
      <c r="M177" s="2253">
        <f t="shared" si="11"/>
        <v>309</v>
      </c>
      <c r="N177" s="4155"/>
    </row>
    <row r="178" spans="1:14" ht="11.1" customHeight="1">
      <c r="A178" s="4161"/>
      <c r="B178" s="2338">
        <f t="shared" si="10"/>
        <v>310</v>
      </c>
      <c r="C178" s="2251"/>
      <c r="D178" s="2242"/>
      <c r="E178" s="2242" t="s">
        <v>2015</v>
      </c>
      <c r="F178" s="3728" t="s">
        <v>1053</v>
      </c>
      <c r="G178" s="3729" t="s">
        <v>1053</v>
      </c>
      <c r="H178" s="3730" t="s">
        <v>1053</v>
      </c>
      <c r="I178" s="3685">
        <v>0</v>
      </c>
      <c r="J178" s="2261">
        <v>0</v>
      </c>
      <c r="K178" s="2312"/>
      <c r="L178" s="2262">
        <v>0</v>
      </c>
      <c r="M178" s="2253">
        <f t="shared" si="11"/>
        <v>310</v>
      </c>
      <c r="N178" s="4155"/>
    </row>
    <row r="179" spans="1:14" ht="11.1" customHeight="1">
      <c r="A179" s="4161"/>
      <c r="B179" s="2338">
        <f t="shared" si="10"/>
        <v>311</v>
      </c>
      <c r="C179" s="2338" t="s">
        <v>933</v>
      </c>
      <c r="D179" s="2242"/>
      <c r="E179" s="2242" t="s">
        <v>2016</v>
      </c>
      <c r="F179" s="3728" t="s">
        <v>1053</v>
      </c>
      <c r="G179" s="3729" t="s">
        <v>1053</v>
      </c>
      <c r="H179" s="3685">
        <v>0</v>
      </c>
      <c r="I179" s="3685" t="s">
        <v>1053</v>
      </c>
      <c r="J179" s="2261">
        <v>0</v>
      </c>
      <c r="K179" s="2312"/>
      <c r="L179" s="2262">
        <v>0</v>
      </c>
      <c r="M179" s="2253">
        <f t="shared" si="11"/>
        <v>311</v>
      </c>
      <c r="N179" s="4155"/>
    </row>
    <row r="180" spans="1:14" ht="11.1" customHeight="1" thickBot="1">
      <c r="A180" s="4161"/>
      <c r="B180" s="2338">
        <f t="shared" si="10"/>
        <v>312</v>
      </c>
      <c r="C180" s="2338" t="s">
        <v>933</v>
      </c>
      <c r="D180" s="2242"/>
      <c r="E180" s="2242" t="s">
        <v>2017</v>
      </c>
      <c r="F180" s="3731" t="s">
        <v>1053</v>
      </c>
      <c r="G180" s="3732" t="s">
        <v>1053</v>
      </c>
      <c r="H180" s="3691">
        <v>0</v>
      </c>
      <c r="I180" s="3691" t="s">
        <v>1053</v>
      </c>
      <c r="J180" s="2319">
        <v>0</v>
      </c>
      <c r="K180" s="2349"/>
      <c r="L180" s="2321">
        <v>0</v>
      </c>
      <c r="M180" s="2253">
        <f t="shared" si="11"/>
        <v>312</v>
      </c>
      <c r="N180" s="4155"/>
    </row>
    <row r="181" spans="1:14" ht="4.5" customHeight="1">
      <c r="A181" s="2361"/>
      <c r="B181" s="2278"/>
      <c r="C181" s="2278"/>
      <c r="D181" s="2239"/>
      <c r="E181" s="2239"/>
      <c r="F181" s="3721"/>
      <c r="G181" s="3721"/>
      <c r="H181" s="3692"/>
      <c r="I181" s="3721"/>
      <c r="J181" s="2279"/>
      <c r="K181" s="2350"/>
      <c r="L181" s="2326"/>
      <c r="M181" s="2278"/>
      <c r="N181" s="2280"/>
    </row>
    <row r="182" spans="1:14" ht="28.5" customHeight="1">
      <c r="A182" s="4162"/>
      <c r="B182" s="2228" t="s">
        <v>3650</v>
      </c>
      <c r="C182" s="2229"/>
      <c r="D182" s="2229"/>
      <c r="E182" s="2229"/>
      <c r="F182" s="3708"/>
      <c r="G182" s="3708"/>
      <c r="H182" s="3708"/>
      <c r="I182" s="3708"/>
      <c r="J182" s="2328"/>
      <c r="K182" s="2328"/>
      <c r="L182" s="2328"/>
      <c r="M182" s="2230"/>
      <c r="N182" s="4154">
        <v>108</v>
      </c>
    </row>
    <row r="183" spans="1:14">
      <c r="A183" s="4162"/>
      <c r="B183" s="2362" t="s">
        <v>705</v>
      </c>
      <c r="C183" s="2363"/>
      <c r="D183" s="2363"/>
      <c r="E183" s="2363"/>
      <c r="F183" s="3733"/>
      <c r="G183" s="3733"/>
      <c r="H183" s="3733"/>
      <c r="I183" s="3733"/>
      <c r="J183" s="2364"/>
      <c r="K183" s="2364"/>
      <c r="L183" s="2364"/>
      <c r="M183" s="2365"/>
      <c r="N183" s="4155"/>
    </row>
    <row r="184" spans="1:14" ht="2.1" customHeight="1">
      <c r="A184" s="4162"/>
      <c r="B184" s="2252"/>
      <c r="C184" s="2242"/>
      <c r="D184" s="2242"/>
      <c r="E184" s="2242"/>
      <c r="F184" s="3678"/>
      <c r="G184" s="3678"/>
      <c r="H184" s="3678"/>
      <c r="I184" s="3678"/>
      <c r="J184" s="2242"/>
      <c r="K184" s="2242"/>
      <c r="L184" s="2242"/>
      <c r="M184" s="2366"/>
      <c r="N184" s="4155"/>
    </row>
    <row r="185" spans="1:14">
      <c r="A185" s="4162"/>
      <c r="B185" s="2246"/>
      <c r="C185" s="2246"/>
      <c r="D185" s="2247"/>
      <c r="E185" s="2248"/>
      <c r="F185" s="3679"/>
      <c r="G185" s="3679"/>
      <c r="H185" s="3679"/>
      <c r="I185" s="3679"/>
      <c r="J185" s="2246"/>
      <c r="K185" s="2246"/>
      <c r="L185" s="2246"/>
      <c r="M185" s="2246"/>
      <c r="N185" s="4155"/>
    </row>
    <row r="186" spans="1:14">
      <c r="A186" s="4162"/>
      <c r="B186" s="2246"/>
      <c r="C186" s="2246"/>
      <c r="D186" s="2247"/>
      <c r="E186" s="2248"/>
      <c r="F186" s="3679"/>
      <c r="G186" s="3679" t="s">
        <v>1913</v>
      </c>
      <c r="H186" s="3679"/>
      <c r="I186" s="3679"/>
      <c r="J186" s="2246" t="s">
        <v>1914</v>
      </c>
      <c r="K186" s="2246"/>
      <c r="L186" s="2246"/>
      <c r="M186" s="2246"/>
      <c r="N186" s="4155"/>
    </row>
    <row r="187" spans="1:14">
      <c r="A187" s="4162"/>
      <c r="B187" s="2246" t="s">
        <v>636</v>
      </c>
      <c r="C187" s="2246" t="s">
        <v>778</v>
      </c>
      <c r="D187" s="2247"/>
      <c r="E187" s="2248" t="s">
        <v>1915</v>
      </c>
      <c r="F187" s="3679" t="s">
        <v>1916</v>
      </c>
      <c r="G187" s="3679" t="s">
        <v>1917</v>
      </c>
      <c r="H187" s="3679" t="s">
        <v>1918</v>
      </c>
      <c r="I187" s="3679" t="s">
        <v>1919</v>
      </c>
      <c r="J187" s="2246" t="s">
        <v>1920</v>
      </c>
      <c r="K187" s="2246" t="s">
        <v>1921</v>
      </c>
      <c r="L187" s="2246" t="s">
        <v>1914</v>
      </c>
      <c r="M187" s="2246" t="s">
        <v>636</v>
      </c>
      <c r="N187" s="4155"/>
    </row>
    <row r="188" spans="1:14">
      <c r="A188" s="4162"/>
      <c r="B188" s="2246" t="s">
        <v>639</v>
      </c>
      <c r="C188" s="2246" t="s">
        <v>782</v>
      </c>
      <c r="D188" s="2247"/>
      <c r="E188" s="2248"/>
      <c r="F188" s="3679" t="s">
        <v>1922</v>
      </c>
      <c r="G188" s="3679" t="s">
        <v>1923</v>
      </c>
      <c r="H188" s="3679" t="s">
        <v>1924</v>
      </c>
      <c r="I188" s="3679"/>
      <c r="J188" s="2246" t="s">
        <v>1925</v>
      </c>
      <c r="K188" s="2246"/>
      <c r="L188" s="2246"/>
      <c r="M188" s="2246" t="s">
        <v>639</v>
      </c>
      <c r="N188" s="4155"/>
    </row>
    <row r="189" spans="1:14" ht="12" thickBot="1">
      <c r="A189" s="4162"/>
      <c r="B189" s="2251"/>
      <c r="C189" s="2251"/>
      <c r="D189" s="2252"/>
      <c r="E189" s="2253" t="s">
        <v>648</v>
      </c>
      <c r="F189" s="3679" t="s">
        <v>649</v>
      </c>
      <c r="G189" s="3679" t="s">
        <v>650</v>
      </c>
      <c r="H189" s="3679" t="s">
        <v>651</v>
      </c>
      <c r="I189" s="3679" t="s">
        <v>652</v>
      </c>
      <c r="J189" s="2246" t="s">
        <v>653</v>
      </c>
      <c r="K189" s="2246" t="s">
        <v>1083</v>
      </c>
      <c r="L189" s="2246" t="s">
        <v>1084</v>
      </c>
      <c r="M189" s="2251"/>
      <c r="N189" s="4155"/>
    </row>
    <row r="190" spans="1:14" ht="10.7" customHeight="1">
      <c r="A190" s="4162"/>
      <c r="B190" s="2256"/>
      <c r="C190" s="2256"/>
      <c r="D190" s="2352" t="s">
        <v>2040</v>
      </c>
      <c r="E190" s="2239"/>
      <c r="F190" s="3680"/>
      <c r="G190" s="3681"/>
      <c r="H190" s="3681"/>
      <c r="I190" s="3681"/>
      <c r="J190" s="2257"/>
      <c r="K190" s="2257"/>
      <c r="L190" s="2258"/>
      <c r="M190" s="2337"/>
      <c r="N190" s="4155"/>
    </row>
    <row r="191" spans="1:14" ht="10.7" customHeight="1">
      <c r="A191" s="4162"/>
      <c r="B191" s="2338">
        <v>313</v>
      </c>
      <c r="C191" s="2251"/>
      <c r="D191" s="2339"/>
      <c r="E191" s="2242" t="s">
        <v>2018</v>
      </c>
      <c r="F191" s="3728" t="s">
        <v>1053</v>
      </c>
      <c r="G191" s="3729" t="s">
        <v>1053</v>
      </c>
      <c r="H191" s="3685">
        <v>0</v>
      </c>
      <c r="I191" s="3712" t="s">
        <v>1053</v>
      </c>
      <c r="J191" s="2261">
        <v>0</v>
      </c>
      <c r="K191" s="2312"/>
      <c r="L191" s="2262">
        <v>0</v>
      </c>
      <c r="M191" s="2253">
        <v>313</v>
      </c>
      <c r="N191" s="4155"/>
    </row>
    <row r="192" spans="1:14" ht="10.7" customHeight="1">
      <c r="A192" s="4162"/>
      <c r="B192" s="2338">
        <f t="shared" ref="B192:B202" si="12">B191+1</f>
        <v>314</v>
      </c>
      <c r="C192" s="2251"/>
      <c r="D192" s="2339"/>
      <c r="E192" s="2242" t="s">
        <v>2019</v>
      </c>
      <c r="F192" s="3728" t="s">
        <v>1053</v>
      </c>
      <c r="G192" s="3729" t="s">
        <v>1053</v>
      </c>
      <c r="H192" s="3685">
        <v>0</v>
      </c>
      <c r="I192" s="3712" t="s">
        <v>1053</v>
      </c>
      <c r="J192" s="2261">
        <v>0</v>
      </c>
      <c r="K192" s="2312"/>
      <c r="L192" s="2262">
        <v>0</v>
      </c>
      <c r="M192" s="2253">
        <f t="shared" ref="M192:M202" si="13">M191+1</f>
        <v>314</v>
      </c>
      <c r="N192" s="4155"/>
    </row>
    <row r="193" spans="2:14" ht="10.7" customHeight="1">
      <c r="B193" s="2338">
        <f t="shared" si="12"/>
        <v>315</v>
      </c>
      <c r="C193" s="2251"/>
      <c r="D193" s="2339"/>
      <c r="E193" s="2242" t="s">
        <v>2020</v>
      </c>
      <c r="F193" s="3728" t="s">
        <v>1053</v>
      </c>
      <c r="G193" s="3729" t="s">
        <v>1053</v>
      </c>
      <c r="H193" s="3685">
        <v>0</v>
      </c>
      <c r="I193" s="3712" t="s">
        <v>1053</v>
      </c>
      <c r="J193" s="2261">
        <v>0</v>
      </c>
      <c r="K193" s="2312"/>
      <c r="L193" s="2262">
        <v>0</v>
      </c>
      <c r="M193" s="2253">
        <f t="shared" si="13"/>
        <v>315</v>
      </c>
      <c r="N193" s="4155"/>
    </row>
    <row r="194" spans="2:14" ht="10.7" customHeight="1">
      <c r="B194" s="2338">
        <f t="shared" si="12"/>
        <v>316</v>
      </c>
      <c r="C194" s="2251"/>
      <c r="D194" s="2339"/>
      <c r="E194" s="2242" t="s">
        <v>2021</v>
      </c>
      <c r="F194" s="3728" t="s">
        <v>1053</v>
      </c>
      <c r="G194" s="3729" t="s">
        <v>1053</v>
      </c>
      <c r="H194" s="3685">
        <v>0</v>
      </c>
      <c r="I194" s="3712" t="s">
        <v>1053</v>
      </c>
      <c r="J194" s="2261">
        <v>0</v>
      </c>
      <c r="K194" s="2312"/>
      <c r="L194" s="2262">
        <v>0</v>
      </c>
      <c r="M194" s="2253">
        <f t="shared" si="13"/>
        <v>316</v>
      </c>
      <c r="N194" s="4155"/>
    </row>
    <row r="195" spans="2:14" ht="10.7" customHeight="1">
      <c r="B195" s="2338">
        <f t="shared" si="12"/>
        <v>317</v>
      </c>
      <c r="C195" s="2251"/>
      <c r="D195" s="2339"/>
      <c r="E195" s="2242" t="s">
        <v>1217</v>
      </c>
      <c r="F195" s="3728" t="s">
        <v>1053</v>
      </c>
      <c r="G195" s="3734" t="s">
        <v>1053</v>
      </c>
      <c r="H195" s="3735" t="s">
        <v>1053</v>
      </c>
      <c r="I195" s="3685">
        <v>2891</v>
      </c>
      <c r="J195" s="2261">
        <v>2891</v>
      </c>
      <c r="K195" s="2312"/>
      <c r="L195" s="2262">
        <v>2891</v>
      </c>
      <c r="M195" s="2253">
        <f t="shared" si="13"/>
        <v>317</v>
      </c>
      <c r="N195" s="4155"/>
    </row>
    <row r="196" spans="2:14" ht="10.7" customHeight="1">
      <c r="B196" s="2338">
        <f t="shared" si="12"/>
        <v>318</v>
      </c>
      <c r="C196" s="2251"/>
      <c r="D196" s="2339"/>
      <c r="E196" s="2242" t="s">
        <v>2022</v>
      </c>
      <c r="F196" s="3728" t="s">
        <v>1053</v>
      </c>
      <c r="G196" s="3734" t="s">
        <v>1053</v>
      </c>
      <c r="H196" s="3685">
        <v>0</v>
      </c>
      <c r="I196" s="3712" t="s">
        <v>1053</v>
      </c>
      <c r="J196" s="2261">
        <v>0</v>
      </c>
      <c r="K196" s="2312"/>
      <c r="L196" s="2262">
        <v>0</v>
      </c>
      <c r="M196" s="2253">
        <f t="shared" si="13"/>
        <v>318</v>
      </c>
      <c r="N196" s="4155"/>
    </row>
    <row r="197" spans="2:14" ht="10.7" customHeight="1">
      <c r="B197" s="2338">
        <f t="shared" si="12"/>
        <v>319</v>
      </c>
      <c r="C197" s="2251"/>
      <c r="D197" s="2339"/>
      <c r="E197" s="2242" t="s">
        <v>2023</v>
      </c>
      <c r="F197" s="3728" t="s">
        <v>1053</v>
      </c>
      <c r="G197" s="3734" t="s">
        <v>1053</v>
      </c>
      <c r="H197" s="3685">
        <v>0</v>
      </c>
      <c r="I197" s="3712" t="s">
        <v>1053</v>
      </c>
      <c r="J197" s="2261">
        <v>0</v>
      </c>
      <c r="K197" s="2312"/>
      <c r="L197" s="2262">
        <v>0</v>
      </c>
      <c r="M197" s="2253">
        <f t="shared" si="13"/>
        <v>319</v>
      </c>
      <c r="N197" s="4155"/>
    </row>
    <row r="198" spans="2:14" ht="10.7" customHeight="1">
      <c r="B198" s="2338">
        <f t="shared" si="12"/>
        <v>320</v>
      </c>
      <c r="C198" s="2251"/>
      <c r="D198" s="2339"/>
      <c r="E198" s="2242" t="s">
        <v>2024</v>
      </c>
      <c r="F198" s="3728" t="s">
        <v>1053</v>
      </c>
      <c r="G198" s="3734" t="s">
        <v>1053</v>
      </c>
      <c r="H198" s="3685">
        <v>0</v>
      </c>
      <c r="I198" s="3712" t="s">
        <v>1053</v>
      </c>
      <c r="J198" s="2261">
        <v>0</v>
      </c>
      <c r="K198" s="2312"/>
      <c r="L198" s="2262">
        <v>0</v>
      </c>
      <c r="M198" s="2253">
        <f t="shared" si="13"/>
        <v>320</v>
      </c>
      <c r="N198" s="4155"/>
    </row>
    <row r="199" spans="2:14" ht="10.7" customHeight="1">
      <c r="B199" s="2338">
        <f t="shared" si="12"/>
        <v>321</v>
      </c>
      <c r="C199" s="2251"/>
      <c r="D199" s="2339"/>
      <c r="E199" s="2242" t="s">
        <v>2026</v>
      </c>
      <c r="F199" s="3684">
        <v>0</v>
      </c>
      <c r="G199" s="3685">
        <v>0</v>
      </c>
      <c r="H199" s="3685">
        <v>0</v>
      </c>
      <c r="I199" s="3685">
        <v>0</v>
      </c>
      <c r="J199" s="2261">
        <v>0</v>
      </c>
      <c r="K199" s="2312"/>
      <c r="L199" s="2262">
        <v>0</v>
      </c>
      <c r="M199" s="2253">
        <f t="shared" si="13"/>
        <v>321</v>
      </c>
      <c r="N199" s="4155"/>
    </row>
    <row r="200" spans="2:14" ht="10.7" customHeight="1">
      <c r="B200" s="2338">
        <f t="shared" si="12"/>
        <v>322</v>
      </c>
      <c r="C200" s="2251"/>
      <c r="D200" s="2339"/>
      <c r="E200" s="2242" t="s">
        <v>1664</v>
      </c>
      <c r="F200" s="3684">
        <v>0</v>
      </c>
      <c r="G200" s="3685">
        <v>0</v>
      </c>
      <c r="H200" s="3685">
        <v>0</v>
      </c>
      <c r="I200" s="3685">
        <v>0</v>
      </c>
      <c r="J200" s="2261">
        <v>0</v>
      </c>
      <c r="K200" s="2312"/>
      <c r="L200" s="2262">
        <v>0</v>
      </c>
      <c r="M200" s="2253">
        <f t="shared" si="13"/>
        <v>322</v>
      </c>
      <c r="N200" s="4155"/>
    </row>
    <row r="201" spans="2:14" ht="10.7" customHeight="1">
      <c r="B201" s="2338">
        <f t="shared" si="12"/>
        <v>323</v>
      </c>
      <c r="C201" s="2251"/>
      <c r="D201" s="2242" t="s">
        <v>2041</v>
      </c>
      <c r="E201" s="2339"/>
      <c r="F201" s="3684">
        <v>0</v>
      </c>
      <c r="G201" s="3685">
        <v>0</v>
      </c>
      <c r="H201" s="3685">
        <v>0</v>
      </c>
      <c r="I201" s="3724">
        <v>2891</v>
      </c>
      <c r="J201" s="2261">
        <v>2891</v>
      </c>
      <c r="K201" s="2261">
        <v>0</v>
      </c>
      <c r="L201" s="2262">
        <v>2891</v>
      </c>
      <c r="M201" s="2253">
        <f t="shared" si="13"/>
        <v>323</v>
      </c>
      <c r="N201" s="4155"/>
    </row>
    <row r="202" spans="2:14" ht="10.7" customHeight="1">
      <c r="B202" s="2338">
        <f t="shared" si="12"/>
        <v>324</v>
      </c>
      <c r="C202" s="2251"/>
      <c r="D202" s="2242" t="s">
        <v>1644</v>
      </c>
      <c r="E202" s="2339"/>
      <c r="F202" s="3684">
        <v>1782</v>
      </c>
      <c r="G202" s="3685">
        <v>40</v>
      </c>
      <c r="H202" s="3685">
        <v>25</v>
      </c>
      <c r="I202" s="3724">
        <v>32415</v>
      </c>
      <c r="J202" s="2261">
        <v>34262</v>
      </c>
      <c r="K202" s="2261">
        <v>0</v>
      </c>
      <c r="L202" s="2262">
        <v>34262</v>
      </c>
      <c r="M202" s="2253">
        <f t="shared" si="13"/>
        <v>324</v>
      </c>
      <c r="N202" s="4155"/>
    </row>
    <row r="203" spans="2:14" ht="10.7" customHeight="1">
      <c r="B203" s="2246"/>
      <c r="C203" s="2335"/>
      <c r="D203" s="2336" t="s">
        <v>2042</v>
      </c>
      <c r="F203" s="3686"/>
      <c r="G203" s="3687"/>
      <c r="H203" s="3687"/>
      <c r="I203" s="3726"/>
      <c r="J203" s="2268"/>
      <c r="K203" s="2268"/>
      <c r="L203" s="2269"/>
      <c r="M203" s="2248"/>
    </row>
    <row r="204" spans="2:14" ht="10.7" customHeight="1">
      <c r="B204" s="2246"/>
      <c r="C204" s="2335"/>
      <c r="D204" s="2336" t="s">
        <v>2043</v>
      </c>
      <c r="F204" s="3686"/>
      <c r="G204" s="3687"/>
      <c r="H204" s="3687"/>
      <c r="I204" s="3726"/>
      <c r="J204" s="2268"/>
      <c r="K204" s="2268"/>
      <c r="L204" s="2269"/>
      <c r="M204" s="2248"/>
    </row>
    <row r="205" spans="2:14" ht="10.7" customHeight="1">
      <c r="B205" s="2338">
        <v>401</v>
      </c>
      <c r="C205" s="2251"/>
      <c r="D205" s="2339"/>
      <c r="E205" s="2242" t="s">
        <v>2010</v>
      </c>
      <c r="F205" s="3684">
        <v>0</v>
      </c>
      <c r="G205" s="3685">
        <v>0</v>
      </c>
      <c r="H205" s="3685">
        <v>0</v>
      </c>
      <c r="I205" s="3685">
        <v>0</v>
      </c>
      <c r="J205" s="2261">
        <v>0</v>
      </c>
      <c r="K205" s="2312"/>
      <c r="L205" s="2262">
        <v>0</v>
      </c>
      <c r="M205" s="2253">
        <v>401</v>
      </c>
    </row>
    <row r="206" spans="2:14" ht="10.7" customHeight="1">
      <c r="B206" s="2338">
        <f t="shared" ref="B206:B214" si="14">B205+1</f>
        <v>402</v>
      </c>
      <c r="C206" s="2251"/>
      <c r="D206" s="2339"/>
      <c r="E206" s="2242" t="s">
        <v>2044</v>
      </c>
      <c r="F206" s="3684">
        <v>1767</v>
      </c>
      <c r="G206" s="3685">
        <v>0</v>
      </c>
      <c r="H206" s="3685">
        <v>0</v>
      </c>
      <c r="I206" s="3685">
        <v>0</v>
      </c>
      <c r="J206" s="2261">
        <v>1767</v>
      </c>
      <c r="K206" s="2312"/>
      <c r="L206" s="2262">
        <v>1767</v>
      </c>
      <c r="M206" s="2253">
        <f t="shared" ref="M206:M214" si="15">M205+1</f>
        <v>402</v>
      </c>
    </row>
    <row r="207" spans="2:14" ht="10.7" customHeight="1">
      <c r="B207" s="2338">
        <f t="shared" si="14"/>
        <v>403</v>
      </c>
      <c r="C207" s="2251"/>
      <c r="D207" s="2339"/>
      <c r="E207" s="2242" t="s">
        <v>2045</v>
      </c>
      <c r="F207" s="3684">
        <v>1156</v>
      </c>
      <c r="G207" s="3685">
        <v>0</v>
      </c>
      <c r="H207" s="3685">
        <v>0</v>
      </c>
      <c r="I207" s="3685">
        <v>0</v>
      </c>
      <c r="J207" s="2261">
        <v>1156</v>
      </c>
      <c r="K207" s="2312"/>
      <c r="L207" s="2262">
        <v>1156</v>
      </c>
      <c r="M207" s="2253">
        <f t="shared" si="15"/>
        <v>403</v>
      </c>
    </row>
    <row r="208" spans="2:14" ht="10.7" customHeight="1">
      <c r="B208" s="2338">
        <f t="shared" si="14"/>
        <v>404</v>
      </c>
      <c r="C208" s="2251"/>
      <c r="D208" s="2339"/>
      <c r="E208" s="2242" t="s">
        <v>2046</v>
      </c>
      <c r="F208" s="3684">
        <v>0</v>
      </c>
      <c r="G208" s="3685">
        <v>0</v>
      </c>
      <c r="H208" s="3685">
        <v>0</v>
      </c>
      <c r="I208" s="3685">
        <v>0</v>
      </c>
      <c r="J208" s="2261">
        <v>0</v>
      </c>
      <c r="K208" s="2312"/>
      <c r="L208" s="2262">
        <v>0</v>
      </c>
      <c r="M208" s="2253">
        <f t="shared" si="15"/>
        <v>404</v>
      </c>
    </row>
    <row r="209" spans="1:14" ht="10.7" customHeight="1">
      <c r="B209" s="2338">
        <f t="shared" si="14"/>
        <v>405</v>
      </c>
      <c r="C209" s="2251"/>
      <c r="D209" s="2339"/>
      <c r="E209" s="2242" t="s">
        <v>2047</v>
      </c>
      <c r="F209" s="3684">
        <v>0</v>
      </c>
      <c r="G209" s="3685">
        <v>0</v>
      </c>
      <c r="H209" s="3685">
        <v>0</v>
      </c>
      <c r="I209" s="3685">
        <v>0</v>
      </c>
      <c r="J209" s="2261">
        <v>0</v>
      </c>
      <c r="K209" s="2312"/>
      <c r="L209" s="2262">
        <v>0</v>
      </c>
      <c r="M209" s="2253">
        <f t="shared" si="15"/>
        <v>405</v>
      </c>
      <c r="N209" s="4165" t="s">
        <v>3648</v>
      </c>
    </row>
    <row r="210" spans="1:14" ht="10.7" customHeight="1">
      <c r="B210" s="2338">
        <f t="shared" si="14"/>
        <v>406</v>
      </c>
      <c r="C210" s="2251"/>
      <c r="D210" s="2339"/>
      <c r="E210" s="2242" t="s">
        <v>2048</v>
      </c>
      <c r="F210" s="3684">
        <v>0</v>
      </c>
      <c r="G210" s="3685">
        <v>0</v>
      </c>
      <c r="H210" s="3685">
        <v>0</v>
      </c>
      <c r="I210" s="3685">
        <v>0</v>
      </c>
      <c r="J210" s="2261">
        <v>0</v>
      </c>
      <c r="K210" s="2312"/>
      <c r="L210" s="2262">
        <v>0</v>
      </c>
      <c r="M210" s="2253">
        <f t="shared" si="15"/>
        <v>406</v>
      </c>
      <c r="N210" s="4165"/>
    </row>
    <row r="211" spans="1:14" ht="10.7" customHeight="1">
      <c r="B211" s="2338">
        <f t="shared" si="14"/>
        <v>407</v>
      </c>
      <c r="C211" s="2251"/>
      <c r="D211" s="2339"/>
      <c r="E211" s="2242" t="s">
        <v>2049</v>
      </c>
      <c r="F211" s="3684">
        <v>0</v>
      </c>
      <c r="G211" s="3685">
        <v>0</v>
      </c>
      <c r="H211" s="3685">
        <v>10</v>
      </c>
      <c r="I211" s="3685">
        <v>0</v>
      </c>
      <c r="J211" s="2261">
        <v>10</v>
      </c>
      <c r="K211" s="2312"/>
      <c r="L211" s="2262">
        <v>10</v>
      </c>
      <c r="M211" s="2253">
        <f t="shared" si="15"/>
        <v>407</v>
      </c>
      <c r="N211" s="4165"/>
    </row>
    <row r="212" spans="1:14" ht="10.7" customHeight="1">
      <c r="B212" s="2338">
        <f t="shared" si="14"/>
        <v>408</v>
      </c>
      <c r="C212" s="2251"/>
      <c r="D212" s="2339"/>
      <c r="E212" s="2242" t="s">
        <v>2050</v>
      </c>
      <c r="F212" s="3684">
        <v>0</v>
      </c>
      <c r="G212" s="3685">
        <v>0</v>
      </c>
      <c r="H212" s="3685">
        <v>0</v>
      </c>
      <c r="I212" s="3685">
        <v>0</v>
      </c>
      <c r="J212" s="2261">
        <v>0</v>
      </c>
      <c r="K212" s="2312"/>
      <c r="L212" s="2262">
        <v>0</v>
      </c>
      <c r="M212" s="2253">
        <f t="shared" si="15"/>
        <v>408</v>
      </c>
      <c r="N212" s="4165"/>
    </row>
    <row r="213" spans="1:14" ht="10.7" customHeight="1">
      <c r="A213" s="4162" t="s">
        <v>165</v>
      </c>
      <c r="B213" s="2246">
        <f t="shared" si="14"/>
        <v>409</v>
      </c>
      <c r="C213" s="2256"/>
      <c r="D213" s="2236"/>
      <c r="E213" s="2239" t="s">
        <v>2051</v>
      </c>
      <c r="F213" s="3684">
        <v>0</v>
      </c>
      <c r="G213" s="3685">
        <v>0</v>
      </c>
      <c r="H213" s="3685">
        <v>0</v>
      </c>
      <c r="I213" s="3685">
        <v>0</v>
      </c>
      <c r="J213" s="2268">
        <v>0</v>
      </c>
      <c r="K213" s="2367"/>
      <c r="L213" s="2269">
        <v>0</v>
      </c>
      <c r="M213" s="2248">
        <f t="shared" si="15"/>
        <v>409</v>
      </c>
      <c r="N213" s="4165"/>
    </row>
    <row r="214" spans="1:14" ht="21" customHeight="1">
      <c r="A214" s="4162"/>
      <c r="B214" s="2368">
        <f t="shared" si="14"/>
        <v>410</v>
      </c>
      <c r="C214" s="2369"/>
      <c r="D214" s="2370"/>
      <c r="E214" s="2371" t="s">
        <v>2052</v>
      </c>
      <c r="F214" s="3736">
        <v>0</v>
      </c>
      <c r="G214" s="3737">
        <v>0</v>
      </c>
      <c r="H214" s="3738"/>
      <c r="I214" s="3738">
        <v>0</v>
      </c>
      <c r="J214" s="2372"/>
      <c r="K214" s="2373"/>
      <c r="L214" s="2374">
        <v>0</v>
      </c>
      <c r="M214" s="2375">
        <f t="shared" si="15"/>
        <v>410</v>
      </c>
      <c r="N214" s="4165"/>
    </row>
    <row r="215" spans="1:14" ht="10.7" customHeight="1">
      <c r="A215" s="4162"/>
      <c r="B215" s="2338">
        <v>411</v>
      </c>
      <c r="C215" s="2251"/>
      <c r="D215" s="2339"/>
      <c r="E215" s="2242" t="s">
        <v>2053</v>
      </c>
      <c r="F215" s="3684">
        <v>0</v>
      </c>
      <c r="G215" s="3685">
        <v>0</v>
      </c>
      <c r="H215" s="3685">
        <v>0</v>
      </c>
      <c r="I215" s="3685">
        <v>0</v>
      </c>
      <c r="J215" s="2261">
        <v>0</v>
      </c>
      <c r="K215" s="2312"/>
      <c r="L215" s="2262">
        <v>0</v>
      </c>
      <c r="M215" s="2253">
        <v>411</v>
      </c>
      <c r="N215" s="4165"/>
    </row>
    <row r="216" spans="1:14" ht="10.7" customHeight="1">
      <c r="A216" s="4162"/>
      <c r="B216" s="2338">
        <f t="shared" ref="B216:B223" si="16">B215+1</f>
        <v>412</v>
      </c>
      <c r="C216" s="2251"/>
      <c r="D216" s="2339"/>
      <c r="E216" s="2242" t="s">
        <v>2054</v>
      </c>
      <c r="F216" s="3728" t="s">
        <v>1053</v>
      </c>
      <c r="G216" s="3734" t="s">
        <v>1053</v>
      </c>
      <c r="H216" s="3734" t="s">
        <v>1053</v>
      </c>
      <c r="I216" s="3685">
        <v>0</v>
      </c>
      <c r="J216" s="2261">
        <v>0</v>
      </c>
      <c r="K216" s="2312"/>
      <c r="L216" s="2262">
        <v>0</v>
      </c>
      <c r="M216" s="2253">
        <f t="shared" ref="M216:M223" si="17">M215+1</f>
        <v>412</v>
      </c>
      <c r="N216" s="4165"/>
    </row>
    <row r="217" spans="1:14" ht="10.7" customHeight="1">
      <c r="A217" s="4162"/>
      <c r="B217" s="2338">
        <f t="shared" si="16"/>
        <v>413</v>
      </c>
      <c r="C217" s="2251"/>
      <c r="D217" s="2339"/>
      <c r="E217" s="2242" t="s">
        <v>2055</v>
      </c>
      <c r="F217" s="3684">
        <v>0</v>
      </c>
      <c r="G217" s="3685">
        <v>0</v>
      </c>
      <c r="H217" s="3685">
        <v>0</v>
      </c>
      <c r="I217" s="3685">
        <v>0</v>
      </c>
      <c r="J217" s="2261">
        <v>0</v>
      </c>
      <c r="K217" s="2312"/>
      <c r="L217" s="2262">
        <v>0</v>
      </c>
      <c r="M217" s="2253">
        <f t="shared" si="17"/>
        <v>413</v>
      </c>
      <c r="N217" s="4165"/>
    </row>
    <row r="218" spans="1:14" ht="10.7" customHeight="1">
      <c r="A218" s="4162"/>
      <c r="B218" s="2338">
        <f t="shared" si="16"/>
        <v>414</v>
      </c>
      <c r="C218" s="2251"/>
      <c r="D218" s="2339"/>
      <c r="E218" s="2242" t="s">
        <v>2014</v>
      </c>
      <c r="F218" s="3728" t="s">
        <v>1053</v>
      </c>
      <c r="G218" s="3734" t="s">
        <v>1053</v>
      </c>
      <c r="H218" s="3734" t="s">
        <v>1053</v>
      </c>
      <c r="I218" s="3685">
        <v>1123</v>
      </c>
      <c r="J218" s="2261">
        <v>1123</v>
      </c>
      <c r="K218" s="2312"/>
      <c r="L218" s="2262">
        <v>1123</v>
      </c>
      <c r="M218" s="2253">
        <f t="shared" si="17"/>
        <v>414</v>
      </c>
      <c r="N218" s="4165"/>
    </row>
    <row r="219" spans="1:14" ht="10.7" customHeight="1">
      <c r="A219" s="4162"/>
      <c r="B219" s="2338">
        <f t="shared" si="16"/>
        <v>415</v>
      </c>
      <c r="C219" s="2251"/>
      <c r="D219" s="2339"/>
      <c r="E219" s="2242" t="s">
        <v>2015</v>
      </c>
      <c r="F219" s="3728" t="s">
        <v>1053</v>
      </c>
      <c r="G219" s="3734" t="s">
        <v>1053</v>
      </c>
      <c r="H219" s="3734" t="s">
        <v>1053</v>
      </c>
      <c r="I219" s="3685">
        <v>0</v>
      </c>
      <c r="J219" s="2261">
        <v>0</v>
      </c>
      <c r="K219" s="2312"/>
      <c r="L219" s="2262">
        <v>0</v>
      </c>
      <c r="M219" s="2253">
        <f t="shared" si="17"/>
        <v>415</v>
      </c>
      <c r="N219" s="4165"/>
    </row>
    <row r="220" spans="1:14" ht="10.7" customHeight="1">
      <c r="A220" s="4162"/>
      <c r="B220" s="2338">
        <f t="shared" si="16"/>
        <v>416</v>
      </c>
      <c r="C220" s="2251"/>
      <c r="D220" s="2339"/>
      <c r="E220" s="2242" t="s">
        <v>2022</v>
      </c>
      <c r="F220" s="3728" t="s">
        <v>1053</v>
      </c>
      <c r="G220" s="3729" t="s">
        <v>1053</v>
      </c>
      <c r="H220" s="3685">
        <v>0</v>
      </c>
      <c r="I220" s="3729" t="s">
        <v>1053</v>
      </c>
      <c r="J220" s="2261">
        <v>0</v>
      </c>
      <c r="K220" s="2312"/>
      <c r="L220" s="2262">
        <v>0</v>
      </c>
      <c r="M220" s="2253">
        <f t="shared" si="17"/>
        <v>416</v>
      </c>
      <c r="N220" s="4165"/>
    </row>
    <row r="221" spans="1:14" ht="10.7" customHeight="1">
      <c r="A221" s="4162"/>
      <c r="B221" s="2338">
        <f t="shared" si="16"/>
        <v>417</v>
      </c>
      <c r="C221" s="2251"/>
      <c r="D221" s="2339"/>
      <c r="E221" s="2242" t="s">
        <v>2023</v>
      </c>
      <c r="F221" s="3728" t="s">
        <v>1053</v>
      </c>
      <c r="G221" s="3734" t="s">
        <v>1053</v>
      </c>
      <c r="H221" s="3685">
        <v>0</v>
      </c>
      <c r="I221" s="3729" t="s">
        <v>1053</v>
      </c>
      <c r="J221" s="2261">
        <v>0</v>
      </c>
      <c r="K221" s="2312"/>
      <c r="L221" s="2262">
        <v>0</v>
      </c>
      <c r="M221" s="2253">
        <f t="shared" si="17"/>
        <v>417</v>
      </c>
      <c r="N221" s="4165"/>
    </row>
    <row r="222" spans="1:14" ht="10.7" customHeight="1">
      <c r="A222" s="4162"/>
      <c r="B222" s="2338">
        <f t="shared" si="16"/>
        <v>418</v>
      </c>
      <c r="C222" s="2376"/>
      <c r="D222" s="2339"/>
      <c r="E222" s="2242" t="s">
        <v>1664</v>
      </c>
      <c r="F222" s="3684">
        <v>0</v>
      </c>
      <c r="G222" s="3685">
        <v>0</v>
      </c>
      <c r="H222" s="3685">
        <v>0</v>
      </c>
      <c r="I222" s="3685">
        <v>0</v>
      </c>
      <c r="J222" s="2261">
        <v>0</v>
      </c>
      <c r="K222" s="2312"/>
      <c r="L222" s="2262">
        <v>0</v>
      </c>
      <c r="M222" s="2253">
        <f t="shared" si="17"/>
        <v>418</v>
      </c>
      <c r="N222" s="4165"/>
    </row>
    <row r="223" spans="1:14" ht="10.7" customHeight="1">
      <c r="A223" s="4162"/>
      <c r="B223" s="2338">
        <f t="shared" si="16"/>
        <v>419</v>
      </c>
      <c r="C223" s="2251"/>
      <c r="D223" s="2242" t="s">
        <v>2056</v>
      </c>
      <c r="E223" s="2339"/>
      <c r="F223" s="3684">
        <v>2923</v>
      </c>
      <c r="G223" s="3685">
        <v>0</v>
      </c>
      <c r="H223" s="3685">
        <v>10</v>
      </c>
      <c r="I223" s="3724">
        <v>1123</v>
      </c>
      <c r="J223" s="2261">
        <v>4056</v>
      </c>
      <c r="K223" s="2261">
        <v>0</v>
      </c>
      <c r="L223" s="2262">
        <v>4056</v>
      </c>
      <c r="M223" s="2253">
        <f t="shared" si="17"/>
        <v>419</v>
      </c>
      <c r="N223" s="4165"/>
    </row>
    <row r="224" spans="1:14" ht="10.7" customHeight="1">
      <c r="A224" s="4162"/>
      <c r="B224" s="2246"/>
      <c r="C224" s="2335"/>
      <c r="D224" s="2336" t="s">
        <v>2057</v>
      </c>
      <c r="F224" s="3686"/>
      <c r="G224" s="3687"/>
      <c r="H224" s="3687"/>
      <c r="I224" s="3726"/>
      <c r="J224" s="2268"/>
      <c r="K224" s="2268"/>
      <c r="L224" s="2269"/>
      <c r="M224" s="2248"/>
      <c r="N224" s="4165"/>
    </row>
    <row r="225" spans="1:14" ht="10.7" customHeight="1">
      <c r="A225" s="4162"/>
      <c r="B225" s="2338">
        <v>420</v>
      </c>
      <c r="C225" s="2251"/>
      <c r="D225" s="2339"/>
      <c r="E225" s="2242" t="s">
        <v>2010</v>
      </c>
      <c r="F225" s="3684">
        <v>0</v>
      </c>
      <c r="G225" s="3685">
        <v>0</v>
      </c>
      <c r="H225" s="3685">
        <v>0</v>
      </c>
      <c r="I225" s="3685">
        <v>0</v>
      </c>
      <c r="J225" s="2261">
        <v>0</v>
      </c>
      <c r="K225" s="2312"/>
      <c r="L225" s="2262">
        <v>0</v>
      </c>
      <c r="M225" s="2253">
        <v>420</v>
      </c>
      <c r="N225" s="4165"/>
    </row>
    <row r="226" spans="1:14" ht="10.7" customHeight="1" thickBot="1">
      <c r="A226" s="4162"/>
      <c r="B226" s="2338">
        <f>B225+1</f>
        <v>421</v>
      </c>
      <c r="C226" s="2251"/>
      <c r="D226" s="2339"/>
      <c r="E226" s="2242" t="s">
        <v>2058</v>
      </c>
      <c r="F226" s="3690">
        <v>193</v>
      </c>
      <c r="G226" s="3691">
        <v>0</v>
      </c>
      <c r="H226" s="3691">
        <v>0</v>
      </c>
      <c r="I226" s="3691">
        <v>0</v>
      </c>
      <c r="J226" s="2319">
        <v>193</v>
      </c>
      <c r="K226" s="2349"/>
      <c r="L226" s="2321">
        <v>193</v>
      </c>
      <c r="M226" s="2253">
        <f>M225+1</f>
        <v>421</v>
      </c>
      <c r="N226" s="4165"/>
    </row>
    <row r="227" spans="1:14" ht="5.25" customHeight="1">
      <c r="A227" s="2277"/>
      <c r="B227" s="2278"/>
      <c r="C227" s="2239"/>
      <c r="D227" s="2236"/>
      <c r="E227" s="2239"/>
      <c r="F227" s="3692"/>
      <c r="G227" s="3692"/>
      <c r="H227" s="3692"/>
      <c r="I227" s="3692"/>
      <c r="J227" s="2279"/>
      <c r="K227" s="2350"/>
      <c r="L227" s="2326"/>
      <c r="M227" s="2278"/>
      <c r="N227" s="2280"/>
    </row>
    <row r="228" spans="1:14" ht="20.25" customHeight="1">
      <c r="A228" s="4166" t="s">
        <v>3654</v>
      </c>
      <c r="B228" s="2228" t="s">
        <v>3650</v>
      </c>
      <c r="C228" s="2229"/>
      <c r="D228" s="2229"/>
      <c r="E228" s="2229"/>
      <c r="F228" s="3708"/>
      <c r="G228" s="3708"/>
      <c r="H228" s="3708"/>
      <c r="I228" s="3708"/>
      <c r="J228" s="2328"/>
      <c r="K228" s="2328"/>
      <c r="L228" s="2328"/>
      <c r="M228" s="2230"/>
      <c r="N228" s="4159" t="s">
        <v>3655</v>
      </c>
    </row>
    <row r="229" spans="1:14" ht="11.25" customHeight="1">
      <c r="A229" s="4162"/>
      <c r="B229" s="2232" t="s">
        <v>705</v>
      </c>
      <c r="C229" s="2233"/>
      <c r="D229" s="2233"/>
      <c r="E229" s="2233"/>
      <c r="F229" s="3709"/>
      <c r="G229" s="3709"/>
      <c r="H229" s="3709"/>
      <c r="I229" s="3709"/>
      <c r="J229" s="2330"/>
      <c r="K229" s="2330"/>
      <c r="L229" s="2330"/>
      <c r="M229" s="2234"/>
      <c r="N229" s="4159"/>
    </row>
    <row r="230" spans="1:14" ht="18" customHeight="1">
      <c r="A230" s="4162"/>
      <c r="B230" s="2332"/>
      <c r="C230" s="2333"/>
      <c r="D230" s="2333"/>
      <c r="E230" s="2333"/>
      <c r="F230" s="3710"/>
      <c r="G230" s="3710"/>
      <c r="H230" s="3710"/>
      <c r="I230" s="3710"/>
      <c r="J230" s="2333"/>
      <c r="K230" s="2333"/>
      <c r="L230" s="2333"/>
      <c r="M230" s="2334"/>
      <c r="N230" s="4159"/>
    </row>
    <row r="231" spans="1:14">
      <c r="A231" s="4162"/>
      <c r="B231" s="2246"/>
      <c r="C231" s="2246"/>
      <c r="D231" s="2247"/>
      <c r="E231" s="2248"/>
      <c r="F231" s="3679"/>
      <c r="G231" s="3679"/>
      <c r="H231" s="3679"/>
      <c r="I231" s="3679"/>
      <c r="J231" s="2246"/>
      <c r="K231" s="2246"/>
      <c r="L231" s="2246"/>
      <c r="M231" s="2246"/>
      <c r="N231" s="4159"/>
    </row>
    <row r="232" spans="1:14">
      <c r="A232" s="4162"/>
      <c r="B232" s="2246"/>
      <c r="C232" s="2246"/>
      <c r="D232" s="2247"/>
      <c r="E232" s="2248"/>
      <c r="F232" s="3679"/>
      <c r="G232" s="3679" t="s">
        <v>1913</v>
      </c>
      <c r="H232" s="3679"/>
      <c r="I232" s="3679"/>
      <c r="J232" s="2246" t="s">
        <v>1914</v>
      </c>
      <c r="K232" s="2246"/>
      <c r="L232" s="2246"/>
      <c r="M232" s="2246"/>
      <c r="N232" s="4159"/>
    </row>
    <row r="233" spans="1:14">
      <c r="A233" s="4162"/>
      <c r="B233" s="2246" t="s">
        <v>636</v>
      </c>
      <c r="C233" s="2246" t="s">
        <v>778</v>
      </c>
      <c r="D233" s="2247"/>
      <c r="E233" s="2248" t="s">
        <v>1915</v>
      </c>
      <c r="F233" s="3679" t="s">
        <v>1916</v>
      </c>
      <c r="G233" s="3679" t="s">
        <v>1917</v>
      </c>
      <c r="H233" s="3679" t="s">
        <v>1918</v>
      </c>
      <c r="I233" s="3679" t="s">
        <v>1919</v>
      </c>
      <c r="J233" s="2246" t="s">
        <v>1920</v>
      </c>
      <c r="K233" s="2246" t="s">
        <v>1921</v>
      </c>
      <c r="L233" s="2246" t="s">
        <v>1914</v>
      </c>
      <c r="M233" s="2246" t="s">
        <v>636</v>
      </c>
      <c r="N233" s="4159"/>
    </row>
    <row r="234" spans="1:14">
      <c r="A234" s="4162"/>
      <c r="B234" s="2246" t="s">
        <v>639</v>
      </c>
      <c r="C234" s="2246" t="s">
        <v>782</v>
      </c>
      <c r="D234" s="2247"/>
      <c r="E234" s="2248"/>
      <c r="F234" s="3679" t="s">
        <v>1922</v>
      </c>
      <c r="G234" s="3679" t="s">
        <v>1923</v>
      </c>
      <c r="H234" s="3679" t="s">
        <v>1924</v>
      </c>
      <c r="I234" s="3679"/>
      <c r="J234" s="2246" t="s">
        <v>1925</v>
      </c>
      <c r="K234" s="2246"/>
      <c r="L234" s="2246"/>
      <c r="M234" s="2246" t="s">
        <v>639</v>
      </c>
      <c r="N234" s="4159"/>
    </row>
    <row r="235" spans="1:14" ht="12" thickBot="1">
      <c r="A235" s="4162"/>
      <c r="B235" s="2251"/>
      <c r="C235" s="2251"/>
      <c r="D235" s="2252"/>
      <c r="E235" s="2253" t="s">
        <v>648</v>
      </c>
      <c r="F235" s="3679" t="s">
        <v>649</v>
      </c>
      <c r="G235" s="3679" t="s">
        <v>650</v>
      </c>
      <c r="H235" s="3679" t="s">
        <v>651</v>
      </c>
      <c r="I235" s="3679" t="s">
        <v>652</v>
      </c>
      <c r="J235" s="2246" t="s">
        <v>653</v>
      </c>
      <c r="K235" s="2246" t="s">
        <v>1083</v>
      </c>
      <c r="L235" s="2246" t="s">
        <v>1084</v>
      </c>
      <c r="M235" s="2251"/>
      <c r="N235" s="4159"/>
    </row>
    <row r="236" spans="1:14">
      <c r="A236" s="4162"/>
      <c r="B236" s="2246"/>
      <c r="C236" s="2256"/>
      <c r="D236" s="2352" t="s">
        <v>2059</v>
      </c>
      <c r="E236" s="2239"/>
      <c r="F236" s="3680"/>
      <c r="G236" s="3681"/>
      <c r="H236" s="3722"/>
      <c r="I236" s="3723"/>
      <c r="J236" s="2257"/>
      <c r="K236" s="2257"/>
      <c r="L236" s="2258"/>
      <c r="M236" s="2337"/>
      <c r="N236" s="4159"/>
    </row>
    <row r="237" spans="1:14">
      <c r="A237" s="4162"/>
      <c r="B237" s="2338">
        <v>422</v>
      </c>
      <c r="C237" s="2376"/>
      <c r="D237" s="2339"/>
      <c r="E237" s="2242" t="s">
        <v>2060</v>
      </c>
      <c r="F237" s="3684">
        <v>0</v>
      </c>
      <c r="G237" s="3685">
        <v>0</v>
      </c>
      <c r="H237" s="3685">
        <v>0</v>
      </c>
      <c r="I237" s="3685">
        <v>0</v>
      </c>
      <c r="J237" s="2261">
        <v>0</v>
      </c>
      <c r="K237" s="2312"/>
      <c r="L237" s="2262">
        <v>0</v>
      </c>
      <c r="M237" s="2253">
        <v>422</v>
      </c>
      <c r="N237" s="4159"/>
    </row>
    <row r="238" spans="1:14">
      <c r="B238" s="2338">
        <f>B237+1</f>
        <v>423</v>
      </c>
      <c r="C238" s="2376"/>
      <c r="D238" s="2339"/>
      <c r="E238" s="2242" t="s">
        <v>2061</v>
      </c>
      <c r="F238" s="3684">
        <v>0</v>
      </c>
      <c r="G238" s="3685">
        <v>2</v>
      </c>
      <c r="H238" s="3685">
        <v>0</v>
      </c>
      <c r="I238" s="3685">
        <v>0</v>
      </c>
      <c r="J238" s="2261">
        <v>2</v>
      </c>
      <c r="K238" s="2312"/>
      <c r="L238" s="2262">
        <v>2</v>
      </c>
      <c r="M238" s="2253">
        <f>M237+1</f>
        <v>423</v>
      </c>
      <c r="N238" s="4159"/>
    </row>
    <row r="239" spans="1:14">
      <c r="B239" s="2338">
        <f>B238+1</f>
        <v>424</v>
      </c>
      <c r="C239" s="2376"/>
      <c r="D239" s="2339"/>
      <c r="E239" s="2242" t="s">
        <v>2062</v>
      </c>
      <c r="F239" s="3684">
        <v>0</v>
      </c>
      <c r="G239" s="3685">
        <v>0</v>
      </c>
      <c r="H239" s="3685">
        <v>0</v>
      </c>
      <c r="I239" s="3685">
        <v>0</v>
      </c>
      <c r="J239" s="2261">
        <v>0</v>
      </c>
      <c r="K239" s="2312"/>
      <c r="L239" s="2262">
        <v>0</v>
      </c>
      <c r="M239" s="2253">
        <f>M238+1</f>
        <v>424</v>
      </c>
      <c r="N239" s="4159"/>
    </row>
    <row r="240" spans="1:14">
      <c r="B240" s="2338">
        <f>B239+1</f>
        <v>425</v>
      </c>
      <c r="C240" s="2251"/>
      <c r="D240" s="2339"/>
      <c r="E240" s="2242" t="s">
        <v>2051</v>
      </c>
      <c r="F240" s="3684">
        <v>0</v>
      </c>
      <c r="G240" s="3685">
        <v>0</v>
      </c>
      <c r="H240" s="3685">
        <v>0</v>
      </c>
      <c r="I240" s="3685">
        <v>0</v>
      </c>
      <c r="J240" s="2261">
        <v>0</v>
      </c>
      <c r="K240" s="2312"/>
      <c r="L240" s="2262">
        <v>0</v>
      </c>
      <c r="M240" s="2253">
        <f>M239+1</f>
        <v>425</v>
      </c>
      <c r="N240" s="4159"/>
    </row>
    <row r="241" spans="2:14" ht="18.75">
      <c r="B241" s="2377">
        <f>B240+1</f>
        <v>426</v>
      </c>
      <c r="C241" s="2272"/>
      <c r="D241" s="2378"/>
      <c r="E241" s="2379" t="s">
        <v>2063</v>
      </c>
      <c r="F241" s="3739">
        <v>0</v>
      </c>
      <c r="G241" s="3738"/>
      <c r="H241" s="3740">
        <v>0</v>
      </c>
      <c r="I241" s="3740">
        <v>0</v>
      </c>
      <c r="J241" s="2380"/>
      <c r="K241" s="2380"/>
      <c r="L241" s="2381"/>
      <c r="M241" s="2382">
        <f>M240+1</f>
        <v>426</v>
      </c>
      <c r="N241" s="4159"/>
    </row>
    <row r="242" spans="2:14">
      <c r="B242" s="2338">
        <v>427</v>
      </c>
      <c r="C242" s="2251"/>
      <c r="D242" s="2339"/>
      <c r="E242" s="2242" t="s">
        <v>2053</v>
      </c>
      <c r="F242" s="3684">
        <v>0</v>
      </c>
      <c r="G242" s="3685">
        <v>0</v>
      </c>
      <c r="H242" s="3685">
        <v>0</v>
      </c>
      <c r="I242" s="3685">
        <v>0</v>
      </c>
      <c r="J242" s="2261">
        <v>0</v>
      </c>
      <c r="K242" s="2312"/>
      <c r="L242" s="2262">
        <v>0</v>
      </c>
      <c r="M242" s="2253">
        <v>427</v>
      </c>
      <c r="N242" s="4159"/>
    </row>
    <row r="243" spans="2:14">
      <c r="B243" s="2338">
        <f t="shared" ref="B243:B250" si="18">B242+1</f>
        <v>428</v>
      </c>
      <c r="C243" s="2251"/>
      <c r="D243" s="2339"/>
      <c r="E243" s="2242" t="s">
        <v>2054</v>
      </c>
      <c r="F243" s="3728" t="s">
        <v>1053</v>
      </c>
      <c r="G243" s="3734" t="s">
        <v>1053</v>
      </c>
      <c r="H243" s="3741" t="s">
        <v>1053</v>
      </c>
      <c r="I243" s="3685">
        <v>0</v>
      </c>
      <c r="J243" s="2261">
        <v>0</v>
      </c>
      <c r="K243" s="2312"/>
      <c r="L243" s="2262">
        <v>0</v>
      </c>
      <c r="M243" s="2253">
        <f t="shared" ref="M243:M250" si="19">M242+1</f>
        <v>428</v>
      </c>
      <c r="N243" s="4159"/>
    </row>
    <row r="244" spans="2:14">
      <c r="B244" s="2338">
        <f t="shared" si="18"/>
        <v>429</v>
      </c>
      <c r="C244" s="2251"/>
      <c r="D244" s="2339"/>
      <c r="E244" s="2242" t="s">
        <v>2055</v>
      </c>
      <c r="F244" s="3684">
        <v>0</v>
      </c>
      <c r="G244" s="3685">
        <v>0</v>
      </c>
      <c r="H244" s="3685">
        <v>0</v>
      </c>
      <c r="I244" s="3685">
        <v>0</v>
      </c>
      <c r="J244" s="2261">
        <v>0</v>
      </c>
      <c r="K244" s="2312"/>
      <c r="L244" s="2262">
        <v>0</v>
      </c>
      <c r="M244" s="2253">
        <f t="shared" si="19"/>
        <v>429</v>
      </c>
      <c r="N244" s="4159"/>
    </row>
    <row r="245" spans="2:14">
      <c r="B245" s="2338">
        <f t="shared" si="18"/>
        <v>430</v>
      </c>
      <c r="C245" s="2251"/>
      <c r="D245" s="2339"/>
      <c r="E245" s="2242" t="s">
        <v>2014</v>
      </c>
      <c r="F245" s="3728" t="s">
        <v>1053</v>
      </c>
      <c r="G245" s="3734" t="s">
        <v>1053</v>
      </c>
      <c r="H245" s="3734" t="s">
        <v>1053</v>
      </c>
      <c r="I245" s="3685">
        <v>74</v>
      </c>
      <c r="J245" s="2261">
        <v>74</v>
      </c>
      <c r="K245" s="2312"/>
      <c r="L245" s="2262">
        <v>74</v>
      </c>
      <c r="M245" s="2253">
        <f t="shared" si="19"/>
        <v>430</v>
      </c>
      <c r="N245" s="4159"/>
    </row>
    <row r="246" spans="2:14">
      <c r="B246" s="2338">
        <f t="shared" si="18"/>
        <v>431</v>
      </c>
      <c r="C246" s="2251"/>
      <c r="D246" s="2339"/>
      <c r="E246" s="2242" t="s">
        <v>2015</v>
      </c>
      <c r="F246" s="3728" t="s">
        <v>1053</v>
      </c>
      <c r="G246" s="3734" t="s">
        <v>1053</v>
      </c>
      <c r="H246" s="3734" t="s">
        <v>1053</v>
      </c>
      <c r="I246" s="3685">
        <v>0</v>
      </c>
      <c r="J246" s="2261">
        <v>0</v>
      </c>
      <c r="K246" s="2312"/>
      <c r="L246" s="2262">
        <v>0</v>
      </c>
      <c r="M246" s="2253">
        <f t="shared" si="19"/>
        <v>431</v>
      </c>
    </row>
    <row r="247" spans="2:14">
      <c r="B247" s="2338">
        <f t="shared" si="18"/>
        <v>432</v>
      </c>
      <c r="C247" s="2251"/>
      <c r="D247" s="2339"/>
      <c r="E247" s="2242" t="s">
        <v>2022</v>
      </c>
      <c r="F247" s="3728" t="s">
        <v>1053</v>
      </c>
      <c r="G247" s="3734" t="s">
        <v>1053</v>
      </c>
      <c r="H247" s="3685">
        <v>0</v>
      </c>
      <c r="I247" s="3734" t="s">
        <v>1053</v>
      </c>
      <c r="J247" s="2261">
        <v>0</v>
      </c>
      <c r="K247" s="2312"/>
      <c r="L247" s="2262">
        <v>0</v>
      </c>
      <c r="M247" s="2253">
        <f t="shared" si="19"/>
        <v>432</v>
      </c>
    </row>
    <row r="248" spans="2:14">
      <c r="B248" s="2338">
        <f t="shared" si="18"/>
        <v>433</v>
      </c>
      <c r="C248" s="2251"/>
      <c r="D248" s="2339"/>
      <c r="E248" s="2242" t="s">
        <v>2023</v>
      </c>
      <c r="F248" s="3728" t="s">
        <v>1053</v>
      </c>
      <c r="G248" s="3734" t="s">
        <v>1053</v>
      </c>
      <c r="H248" s="3685">
        <v>0</v>
      </c>
      <c r="I248" s="3734" t="s">
        <v>1053</v>
      </c>
      <c r="J248" s="2261">
        <v>0</v>
      </c>
      <c r="K248" s="2312"/>
      <c r="L248" s="2262">
        <v>0</v>
      </c>
      <c r="M248" s="2253">
        <f t="shared" si="19"/>
        <v>433</v>
      </c>
    </row>
    <row r="249" spans="2:14">
      <c r="B249" s="2338">
        <f t="shared" si="18"/>
        <v>434</v>
      </c>
      <c r="C249" s="2376"/>
      <c r="D249" s="2339"/>
      <c r="E249" s="2242" t="s">
        <v>1664</v>
      </c>
      <c r="F249" s="3684">
        <v>0</v>
      </c>
      <c r="G249" s="3685">
        <v>0</v>
      </c>
      <c r="H249" s="3685">
        <v>0</v>
      </c>
      <c r="I249" s="3685">
        <v>0</v>
      </c>
      <c r="J249" s="2261">
        <v>0</v>
      </c>
      <c r="K249" s="2312"/>
      <c r="L249" s="2262">
        <v>0</v>
      </c>
      <c r="M249" s="2253">
        <f t="shared" si="19"/>
        <v>434</v>
      </c>
    </row>
    <row r="250" spans="2:14">
      <c r="B250" s="2338">
        <f t="shared" si="18"/>
        <v>435</v>
      </c>
      <c r="C250" s="2251"/>
      <c r="D250" s="2242" t="s">
        <v>2064</v>
      </c>
      <c r="E250" s="2242"/>
      <c r="F250" s="3684">
        <v>193</v>
      </c>
      <c r="G250" s="3685">
        <v>2</v>
      </c>
      <c r="H250" s="3685">
        <v>0</v>
      </c>
      <c r="I250" s="3724">
        <v>74</v>
      </c>
      <c r="J250" s="2261">
        <v>269</v>
      </c>
      <c r="K250" s="2261">
        <v>0</v>
      </c>
      <c r="L250" s="2262">
        <v>269</v>
      </c>
      <c r="M250" s="2253">
        <f t="shared" si="19"/>
        <v>435</v>
      </c>
    </row>
    <row r="251" spans="2:14">
      <c r="B251" s="2246"/>
      <c r="C251" s="2335"/>
      <c r="D251" s="2336" t="s">
        <v>2065</v>
      </c>
      <c r="E251" s="2336"/>
      <c r="F251" s="3686"/>
      <c r="G251" s="3687"/>
      <c r="H251" s="3687"/>
      <c r="I251" s="3726"/>
      <c r="J251" s="2268"/>
      <c r="K251" s="2268"/>
      <c r="L251" s="2269"/>
      <c r="M251" s="2248"/>
    </row>
    <row r="252" spans="2:14">
      <c r="B252" s="2338">
        <v>501</v>
      </c>
      <c r="C252" s="2251"/>
      <c r="D252" s="2339"/>
      <c r="E252" s="2242" t="s">
        <v>2066</v>
      </c>
      <c r="F252" s="3684">
        <v>0</v>
      </c>
      <c r="G252" s="3685">
        <v>0</v>
      </c>
      <c r="H252" s="3685">
        <v>0</v>
      </c>
      <c r="I252" s="3729" t="s">
        <v>1053</v>
      </c>
      <c r="J252" s="2261">
        <v>0</v>
      </c>
      <c r="K252" s="2312"/>
      <c r="L252" s="2262">
        <v>0</v>
      </c>
      <c r="M252" s="2253">
        <v>501</v>
      </c>
    </row>
    <row r="253" spans="2:14">
      <c r="B253" s="2338">
        <f>B252+1</f>
        <v>502</v>
      </c>
      <c r="C253" s="2251"/>
      <c r="D253" s="2339"/>
      <c r="E253" s="2242" t="s">
        <v>2067</v>
      </c>
      <c r="F253" s="3684">
        <v>0</v>
      </c>
      <c r="G253" s="3685">
        <v>0</v>
      </c>
      <c r="H253" s="3685">
        <v>0</v>
      </c>
      <c r="I253" s="3729" t="s">
        <v>1053</v>
      </c>
      <c r="J253" s="2261">
        <v>0</v>
      </c>
      <c r="K253" s="2270" t="s">
        <v>1053</v>
      </c>
      <c r="L253" s="2262">
        <v>0</v>
      </c>
      <c r="M253" s="2253">
        <f>M252+1</f>
        <v>502</v>
      </c>
    </row>
    <row r="254" spans="2:14" ht="11.25" customHeight="1">
      <c r="B254" s="2338">
        <f>B253+1</f>
        <v>503</v>
      </c>
      <c r="C254" s="2376"/>
      <c r="D254" s="2339"/>
      <c r="E254" s="2242" t="s">
        <v>2068</v>
      </c>
      <c r="F254" s="3684">
        <v>0</v>
      </c>
      <c r="G254" s="3685">
        <v>0</v>
      </c>
      <c r="H254" s="3685">
        <v>0</v>
      </c>
      <c r="I254" s="3729" t="s">
        <v>1053</v>
      </c>
      <c r="J254" s="2261">
        <v>0</v>
      </c>
      <c r="K254" s="2270" t="s">
        <v>1053</v>
      </c>
      <c r="L254" s="2262">
        <v>0</v>
      </c>
      <c r="M254" s="2253">
        <f>M253+1</f>
        <v>503</v>
      </c>
      <c r="N254" s="4167">
        <v>109</v>
      </c>
    </row>
    <row r="255" spans="2:14">
      <c r="B255" s="2338">
        <f>B254+1</f>
        <v>504</v>
      </c>
      <c r="C255" s="2376"/>
      <c r="D255" s="2339"/>
      <c r="E255" s="2242" t="s">
        <v>2069</v>
      </c>
      <c r="F255" s="3728" t="s">
        <v>1053</v>
      </c>
      <c r="G255" s="3734" t="s">
        <v>1053</v>
      </c>
      <c r="H255" s="3734" t="s">
        <v>1053</v>
      </c>
      <c r="I255" s="3685">
        <v>0</v>
      </c>
      <c r="J255" s="2261">
        <v>0</v>
      </c>
      <c r="K255" s="2312"/>
      <c r="L255" s="2262">
        <v>0</v>
      </c>
      <c r="M255" s="2253">
        <f>M254+1</f>
        <v>504</v>
      </c>
      <c r="N255" s="4168"/>
    </row>
    <row r="256" spans="2:14">
      <c r="B256" s="2338">
        <f>B255+1</f>
        <v>505</v>
      </c>
      <c r="C256" s="2376"/>
      <c r="D256" s="2339"/>
      <c r="E256" s="2242" t="s">
        <v>2014</v>
      </c>
      <c r="F256" s="3728" t="s">
        <v>1053</v>
      </c>
      <c r="G256" s="3734" t="s">
        <v>1053</v>
      </c>
      <c r="H256" s="3734" t="s">
        <v>1053</v>
      </c>
      <c r="I256" s="3685">
        <v>0</v>
      </c>
      <c r="J256" s="2261">
        <v>0</v>
      </c>
      <c r="K256" s="2312"/>
      <c r="L256" s="2262">
        <v>0</v>
      </c>
      <c r="M256" s="2253">
        <f>M255+1</f>
        <v>505</v>
      </c>
      <c r="N256" s="4168"/>
    </row>
    <row r="257" spans="1:14">
      <c r="B257" s="2338">
        <f>B256+1</f>
        <v>506</v>
      </c>
      <c r="C257" s="2251"/>
      <c r="D257" s="2242" t="s">
        <v>2070</v>
      </c>
      <c r="E257" s="2242"/>
      <c r="F257" s="3684">
        <v>0</v>
      </c>
      <c r="G257" s="3685">
        <v>0</v>
      </c>
      <c r="H257" s="3685">
        <v>0</v>
      </c>
      <c r="I257" s="3724">
        <v>0</v>
      </c>
      <c r="J257" s="2261">
        <v>0</v>
      </c>
      <c r="K257" s="2261">
        <v>0</v>
      </c>
      <c r="L257" s="2262">
        <v>0</v>
      </c>
      <c r="M257" s="2253">
        <f>M256+1</f>
        <v>506</v>
      </c>
      <c r="N257" s="4168"/>
    </row>
    <row r="258" spans="1:14">
      <c r="B258" s="2246"/>
      <c r="C258" s="2335"/>
      <c r="D258" s="2336" t="s">
        <v>2071</v>
      </c>
      <c r="E258" s="2336"/>
      <c r="F258" s="3686"/>
      <c r="G258" s="3687"/>
      <c r="H258" s="3742"/>
      <c r="I258" s="3726"/>
      <c r="J258" s="2268"/>
      <c r="K258" s="2268"/>
      <c r="L258" s="2269"/>
      <c r="M258" s="2248"/>
      <c r="N258" s="4168"/>
    </row>
    <row r="259" spans="1:14" ht="11.25" customHeight="1">
      <c r="A259" s="4161"/>
      <c r="B259" s="2338">
        <v>507</v>
      </c>
      <c r="C259" s="2338" t="s">
        <v>933</v>
      </c>
      <c r="D259" s="2339"/>
      <c r="E259" s="2242" t="s">
        <v>2010</v>
      </c>
      <c r="F259" s="3684">
        <v>0</v>
      </c>
      <c r="G259" s="3685">
        <v>0</v>
      </c>
      <c r="H259" s="3685">
        <v>0</v>
      </c>
      <c r="I259" s="3685">
        <v>0</v>
      </c>
      <c r="J259" s="2261">
        <v>0</v>
      </c>
      <c r="K259" s="2270" t="s">
        <v>1053</v>
      </c>
      <c r="L259" s="2262">
        <v>0</v>
      </c>
      <c r="M259" s="2253">
        <v>507</v>
      </c>
      <c r="N259" s="4168"/>
    </row>
    <row r="260" spans="1:14">
      <c r="A260" s="4161"/>
      <c r="B260" s="2338">
        <f t="shared" ref="B260:B269" si="20">B259+1</f>
        <v>508</v>
      </c>
      <c r="C260" s="2338" t="s">
        <v>933</v>
      </c>
      <c r="D260" s="2339"/>
      <c r="E260" s="2242" t="s">
        <v>2072</v>
      </c>
      <c r="F260" s="3684">
        <v>0</v>
      </c>
      <c r="G260" s="3685">
        <v>0</v>
      </c>
      <c r="H260" s="3685">
        <v>0</v>
      </c>
      <c r="I260" s="3685">
        <v>0</v>
      </c>
      <c r="J260" s="2261">
        <v>0</v>
      </c>
      <c r="K260" s="2270" t="s">
        <v>1053</v>
      </c>
      <c r="L260" s="2262">
        <v>0</v>
      </c>
      <c r="M260" s="2253">
        <f t="shared" ref="M260:M269" si="21">M259+1</f>
        <v>508</v>
      </c>
      <c r="N260" s="4168"/>
    </row>
    <row r="261" spans="1:14">
      <c r="A261" s="4161"/>
      <c r="B261" s="2338">
        <f t="shared" si="20"/>
        <v>509</v>
      </c>
      <c r="C261" s="2338" t="s">
        <v>933</v>
      </c>
      <c r="D261" s="2339"/>
      <c r="E261" s="2242" t="s">
        <v>2073</v>
      </c>
      <c r="F261" s="3684">
        <v>0</v>
      </c>
      <c r="G261" s="3685">
        <v>0</v>
      </c>
      <c r="H261" s="3685">
        <v>0</v>
      </c>
      <c r="I261" s="3685">
        <v>0</v>
      </c>
      <c r="J261" s="2261">
        <v>0</v>
      </c>
      <c r="K261" s="2270" t="s">
        <v>1053</v>
      </c>
      <c r="L261" s="2262">
        <v>0</v>
      </c>
      <c r="M261" s="2253">
        <f t="shared" si="21"/>
        <v>509</v>
      </c>
      <c r="N261" s="4168"/>
    </row>
    <row r="262" spans="1:14">
      <c r="A262" s="4161"/>
      <c r="B262" s="2338">
        <f t="shared" si="20"/>
        <v>510</v>
      </c>
      <c r="C262" s="2338" t="s">
        <v>933</v>
      </c>
      <c r="D262" s="2339"/>
      <c r="E262" s="2242" t="s">
        <v>2074</v>
      </c>
      <c r="F262" s="3684">
        <v>0</v>
      </c>
      <c r="G262" s="3685">
        <v>0</v>
      </c>
      <c r="H262" s="3685">
        <v>0</v>
      </c>
      <c r="I262" s="3685">
        <v>0</v>
      </c>
      <c r="J262" s="2261">
        <v>0</v>
      </c>
      <c r="K262" s="2270" t="s">
        <v>1053</v>
      </c>
      <c r="L262" s="2262">
        <v>0</v>
      </c>
      <c r="M262" s="2253">
        <f t="shared" si="21"/>
        <v>510</v>
      </c>
      <c r="N262" s="4168"/>
    </row>
    <row r="263" spans="1:14">
      <c r="A263" s="4161"/>
      <c r="B263" s="2338">
        <f t="shared" si="20"/>
        <v>511</v>
      </c>
      <c r="C263" s="2338" t="s">
        <v>933</v>
      </c>
      <c r="D263" s="2339"/>
      <c r="E263" s="2242" t="s">
        <v>2054</v>
      </c>
      <c r="F263" s="3728" t="s">
        <v>1053</v>
      </c>
      <c r="G263" s="3734" t="s">
        <v>1053</v>
      </c>
      <c r="H263" s="3734" t="s">
        <v>1053</v>
      </c>
      <c r="I263" s="3685">
        <v>0</v>
      </c>
      <c r="J263" s="2261">
        <v>0</v>
      </c>
      <c r="K263" s="2270" t="s">
        <v>1053</v>
      </c>
      <c r="L263" s="2262">
        <v>0</v>
      </c>
      <c r="M263" s="2253">
        <f t="shared" si="21"/>
        <v>511</v>
      </c>
      <c r="N263" s="4168"/>
    </row>
    <row r="264" spans="1:14">
      <c r="A264" s="4161"/>
      <c r="B264" s="2338">
        <f t="shared" si="20"/>
        <v>512</v>
      </c>
      <c r="C264" s="2338" t="s">
        <v>933</v>
      </c>
      <c r="D264" s="2339"/>
      <c r="E264" s="2242" t="s">
        <v>2014</v>
      </c>
      <c r="F264" s="3728" t="s">
        <v>1053</v>
      </c>
      <c r="G264" s="3734" t="s">
        <v>1053</v>
      </c>
      <c r="H264" s="3734" t="s">
        <v>1053</v>
      </c>
      <c r="I264" s="3685">
        <v>0</v>
      </c>
      <c r="J264" s="2261">
        <v>0</v>
      </c>
      <c r="K264" s="2270" t="s">
        <v>1053</v>
      </c>
      <c r="L264" s="2262">
        <v>0</v>
      </c>
      <c r="M264" s="2253">
        <f t="shared" si="21"/>
        <v>512</v>
      </c>
      <c r="N264" s="4168"/>
    </row>
    <row r="265" spans="1:14">
      <c r="A265" s="4161"/>
      <c r="B265" s="2338">
        <f t="shared" si="20"/>
        <v>513</v>
      </c>
      <c r="C265" s="2338" t="s">
        <v>933</v>
      </c>
      <c r="D265" s="2339"/>
      <c r="E265" s="2242" t="s">
        <v>2075</v>
      </c>
      <c r="F265" s="3728" t="s">
        <v>1053</v>
      </c>
      <c r="G265" s="3734" t="s">
        <v>1053</v>
      </c>
      <c r="H265" s="3734" t="s">
        <v>1053</v>
      </c>
      <c r="I265" s="3685">
        <v>0</v>
      </c>
      <c r="J265" s="2261">
        <v>0</v>
      </c>
      <c r="K265" s="2270" t="s">
        <v>1053</v>
      </c>
      <c r="L265" s="2262">
        <v>0</v>
      </c>
      <c r="M265" s="2253">
        <f t="shared" si="21"/>
        <v>513</v>
      </c>
      <c r="N265" s="4168"/>
    </row>
    <row r="266" spans="1:14">
      <c r="A266" s="4161"/>
      <c r="B266" s="2338">
        <f t="shared" si="20"/>
        <v>514</v>
      </c>
      <c r="C266" s="2338" t="s">
        <v>933</v>
      </c>
      <c r="D266" s="2339"/>
      <c r="E266" s="2242" t="s">
        <v>2022</v>
      </c>
      <c r="F266" s="3728" t="s">
        <v>1053</v>
      </c>
      <c r="G266" s="3734" t="s">
        <v>1053</v>
      </c>
      <c r="H266" s="3685">
        <v>0</v>
      </c>
      <c r="I266" s="3729" t="s">
        <v>1053</v>
      </c>
      <c r="J266" s="2261">
        <v>0</v>
      </c>
      <c r="K266" s="2270" t="s">
        <v>1053</v>
      </c>
      <c r="L266" s="2262">
        <v>0</v>
      </c>
      <c r="M266" s="2253">
        <f t="shared" si="21"/>
        <v>514</v>
      </c>
      <c r="N266" s="4168"/>
    </row>
    <row r="267" spans="1:14">
      <c r="A267" s="4161"/>
      <c r="B267" s="2338">
        <f t="shared" si="20"/>
        <v>515</v>
      </c>
      <c r="C267" s="2338" t="s">
        <v>933</v>
      </c>
      <c r="D267" s="2339"/>
      <c r="E267" s="2242" t="s">
        <v>2023</v>
      </c>
      <c r="F267" s="3728" t="s">
        <v>1053</v>
      </c>
      <c r="G267" s="3734" t="s">
        <v>1053</v>
      </c>
      <c r="H267" s="3685">
        <v>0</v>
      </c>
      <c r="I267" s="3729" t="s">
        <v>1053</v>
      </c>
      <c r="J267" s="2261">
        <v>0</v>
      </c>
      <c r="K267" s="2270" t="s">
        <v>1053</v>
      </c>
      <c r="L267" s="2262">
        <v>0</v>
      </c>
      <c r="M267" s="2253">
        <f t="shared" si="21"/>
        <v>515</v>
      </c>
      <c r="N267" s="4168"/>
    </row>
    <row r="268" spans="1:14">
      <c r="A268" s="4161"/>
      <c r="B268" s="2338">
        <f t="shared" si="20"/>
        <v>516</v>
      </c>
      <c r="C268" s="2338" t="s">
        <v>933</v>
      </c>
      <c r="D268" s="2339"/>
      <c r="E268" s="2242" t="s">
        <v>1664</v>
      </c>
      <c r="F268" s="3684">
        <v>0</v>
      </c>
      <c r="G268" s="3685">
        <v>0</v>
      </c>
      <c r="H268" s="3685">
        <v>0</v>
      </c>
      <c r="I268" s="3685">
        <v>0</v>
      </c>
      <c r="J268" s="2261">
        <v>0</v>
      </c>
      <c r="K268" s="2270" t="s">
        <v>1053</v>
      </c>
      <c r="L268" s="2262">
        <v>0</v>
      </c>
      <c r="M268" s="2253">
        <f t="shared" si="21"/>
        <v>516</v>
      </c>
      <c r="N268" s="4168"/>
    </row>
    <row r="269" spans="1:14" ht="12" thickBot="1">
      <c r="A269" s="4161"/>
      <c r="B269" s="2338">
        <f t="shared" si="20"/>
        <v>517</v>
      </c>
      <c r="C269" s="2338" t="s">
        <v>933</v>
      </c>
      <c r="D269" s="2242" t="s">
        <v>2076</v>
      </c>
      <c r="E269" s="2242"/>
      <c r="F269" s="3690">
        <v>0</v>
      </c>
      <c r="G269" s="3691">
        <v>0</v>
      </c>
      <c r="H269" s="3691">
        <v>0</v>
      </c>
      <c r="I269" s="3743">
        <v>0</v>
      </c>
      <c r="J269" s="2319">
        <v>0</v>
      </c>
      <c r="K269" s="2349" t="s">
        <v>1053</v>
      </c>
      <c r="L269" s="2383">
        <v>0</v>
      </c>
      <c r="M269" s="2253">
        <f t="shared" si="21"/>
        <v>517</v>
      </c>
      <c r="N269" s="4168"/>
    </row>
    <row r="270" spans="1:14" ht="5.25" customHeight="1">
      <c r="A270" s="2361"/>
      <c r="B270" s="2278"/>
      <c r="C270" s="2278"/>
      <c r="D270" s="2239"/>
      <c r="E270" s="2239"/>
      <c r="F270" s="3692"/>
      <c r="G270" s="3692"/>
      <c r="H270" s="3692"/>
      <c r="I270" s="3692"/>
      <c r="J270" s="2279"/>
      <c r="K270" s="2350"/>
      <c r="L270" s="2279"/>
      <c r="M270" s="2278"/>
      <c r="N270" s="2280"/>
    </row>
    <row r="271" spans="1:14" ht="30.75" customHeight="1">
      <c r="A271" s="4162"/>
      <c r="B271" s="2228" t="s">
        <v>3650</v>
      </c>
      <c r="C271" s="2229"/>
      <c r="D271" s="2229"/>
      <c r="E271" s="2229"/>
      <c r="F271" s="3708"/>
      <c r="G271" s="3708"/>
      <c r="H271" s="3708"/>
      <c r="I271" s="3708"/>
      <c r="J271" s="2328"/>
      <c r="K271" s="2328"/>
      <c r="L271" s="2328"/>
      <c r="M271" s="2329"/>
      <c r="N271" s="4154">
        <v>110</v>
      </c>
    </row>
    <row r="272" spans="1:14">
      <c r="A272" s="4162"/>
      <c r="B272" s="2232" t="s">
        <v>705</v>
      </c>
      <c r="C272" s="2233"/>
      <c r="D272" s="2233"/>
      <c r="E272" s="2233"/>
      <c r="F272" s="3709"/>
      <c r="G272" s="3709"/>
      <c r="H272" s="3709"/>
      <c r="I272" s="3709"/>
      <c r="J272" s="2330"/>
      <c r="K272" s="2330"/>
      <c r="L272" s="2330"/>
      <c r="M272" s="2331"/>
      <c r="N272" s="4163"/>
    </row>
    <row r="273" spans="1:14">
      <c r="A273" s="4162"/>
      <c r="B273" s="2332"/>
      <c r="C273" s="2333"/>
      <c r="D273" s="2333"/>
      <c r="E273" s="2333"/>
      <c r="F273" s="3710"/>
      <c r="G273" s="3710"/>
      <c r="H273" s="3710"/>
      <c r="I273" s="3710"/>
      <c r="J273" s="2333"/>
      <c r="K273" s="2333"/>
      <c r="L273" s="2333"/>
      <c r="M273" s="2276"/>
      <c r="N273" s="4163"/>
    </row>
    <row r="274" spans="1:14">
      <c r="A274" s="4162"/>
      <c r="B274" s="2246"/>
      <c r="C274" s="2246"/>
      <c r="D274" s="2247"/>
      <c r="E274" s="2248"/>
      <c r="F274" s="3679"/>
      <c r="G274" s="3679"/>
      <c r="H274" s="3679"/>
      <c r="I274" s="3679"/>
      <c r="J274" s="2246"/>
      <c r="K274" s="2246"/>
      <c r="L274" s="2246"/>
      <c r="M274" s="2246"/>
      <c r="N274" s="4163"/>
    </row>
    <row r="275" spans="1:14">
      <c r="A275" s="4162"/>
      <c r="B275" s="2246"/>
      <c r="C275" s="2246"/>
      <c r="D275" s="2247"/>
      <c r="E275" s="2248"/>
      <c r="F275" s="3679"/>
      <c r="G275" s="3679" t="s">
        <v>1913</v>
      </c>
      <c r="H275" s="3679"/>
      <c r="I275" s="3679"/>
      <c r="J275" s="2246" t="s">
        <v>1914</v>
      </c>
      <c r="K275" s="2246"/>
      <c r="L275" s="2246"/>
      <c r="M275" s="2246"/>
      <c r="N275" s="4163"/>
    </row>
    <row r="276" spans="1:14">
      <c r="A276" s="4162"/>
      <c r="B276" s="2246" t="s">
        <v>636</v>
      </c>
      <c r="C276" s="2246" t="s">
        <v>778</v>
      </c>
      <c r="D276" s="2247"/>
      <c r="E276" s="2248" t="s">
        <v>1915</v>
      </c>
      <c r="F276" s="3679" t="s">
        <v>1916</v>
      </c>
      <c r="G276" s="3679" t="s">
        <v>1917</v>
      </c>
      <c r="H276" s="3679" t="s">
        <v>1918</v>
      </c>
      <c r="I276" s="3679" t="s">
        <v>1919</v>
      </c>
      <c r="J276" s="2246" t="s">
        <v>1920</v>
      </c>
      <c r="K276" s="2246" t="s">
        <v>1921</v>
      </c>
      <c r="L276" s="2246" t="s">
        <v>1914</v>
      </c>
      <c r="M276" s="2246" t="s">
        <v>636</v>
      </c>
      <c r="N276" s="4163"/>
    </row>
    <row r="277" spans="1:14">
      <c r="A277" s="4162"/>
      <c r="B277" s="2246" t="s">
        <v>639</v>
      </c>
      <c r="C277" s="2246" t="s">
        <v>782</v>
      </c>
      <c r="D277" s="2247"/>
      <c r="E277" s="2248"/>
      <c r="F277" s="3679" t="s">
        <v>1922</v>
      </c>
      <c r="G277" s="3679" t="s">
        <v>1923</v>
      </c>
      <c r="H277" s="3679" t="s">
        <v>1924</v>
      </c>
      <c r="I277" s="3679"/>
      <c r="J277" s="2246" t="s">
        <v>1925</v>
      </c>
      <c r="K277" s="2246"/>
      <c r="L277" s="2246"/>
      <c r="M277" s="2246" t="s">
        <v>639</v>
      </c>
      <c r="N277" s="4163"/>
    </row>
    <row r="278" spans="1:14" ht="12" thickBot="1">
      <c r="A278" s="4162"/>
      <c r="B278" s="2251"/>
      <c r="C278" s="2251"/>
      <c r="D278" s="2252"/>
      <c r="E278" s="2253" t="s">
        <v>648</v>
      </c>
      <c r="F278" s="3744" t="s">
        <v>649</v>
      </c>
      <c r="G278" s="3744" t="s">
        <v>650</v>
      </c>
      <c r="H278" s="3744" t="s">
        <v>651</v>
      </c>
      <c r="I278" s="3744" t="s">
        <v>652</v>
      </c>
      <c r="J278" s="2338" t="s">
        <v>653</v>
      </c>
      <c r="K278" s="2338" t="s">
        <v>1083</v>
      </c>
      <c r="L278" s="2338" t="s">
        <v>1084</v>
      </c>
      <c r="M278" s="2338"/>
      <c r="N278" s="4163"/>
    </row>
    <row r="279" spans="1:14">
      <c r="A279" s="4162"/>
      <c r="B279" s="2246"/>
      <c r="C279" s="2335"/>
      <c r="D279" s="2336" t="s">
        <v>2077</v>
      </c>
      <c r="E279" s="2336"/>
      <c r="F279" s="3745"/>
      <c r="G279" s="3746"/>
      <c r="H279" s="3746"/>
      <c r="I279" s="3746"/>
      <c r="J279" s="2384"/>
      <c r="K279" s="2384"/>
      <c r="L279" s="2385"/>
      <c r="M279" s="2246"/>
      <c r="N279" s="4163"/>
    </row>
    <row r="280" spans="1:14">
      <c r="A280" s="4162"/>
      <c r="B280" s="2338">
        <v>518</v>
      </c>
      <c r="C280" s="2251"/>
      <c r="D280" s="2339"/>
      <c r="E280" s="2242" t="s">
        <v>2010</v>
      </c>
      <c r="F280" s="3684">
        <v>0</v>
      </c>
      <c r="G280" s="3685">
        <v>0</v>
      </c>
      <c r="H280" s="3747">
        <v>0</v>
      </c>
      <c r="I280" s="3685">
        <v>0</v>
      </c>
      <c r="J280" s="2261">
        <v>0</v>
      </c>
      <c r="K280" s="2312"/>
      <c r="L280" s="2386">
        <v>0</v>
      </c>
      <c r="M280" s="2338">
        <v>518</v>
      </c>
      <c r="N280" s="4163"/>
    </row>
    <row r="281" spans="1:14">
      <c r="B281" s="2338">
        <f t="shared" ref="B281:B290" si="22">B280+1</f>
        <v>519</v>
      </c>
      <c r="C281" s="2251"/>
      <c r="D281" s="2339"/>
      <c r="E281" s="2242" t="s">
        <v>2078</v>
      </c>
      <c r="F281" s="3684">
        <v>0</v>
      </c>
      <c r="G281" s="3685">
        <v>0</v>
      </c>
      <c r="H281" s="3747">
        <v>0</v>
      </c>
      <c r="I281" s="3685">
        <v>0</v>
      </c>
      <c r="J281" s="2261">
        <v>0</v>
      </c>
      <c r="K281" s="2312"/>
      <c r="L281" s="2386">
        <v>0</v>
      </c>
      <c r="M281" s="2338">
        <f t="shared" ref="M281:M290" si="23">M280+1</f>
        <v>519</v>
      </c>
      <c r="N281" s="4163"/>
    </row>
    <row r="282" spans="1:14">
      <c r="B282" s="2338">
        <f t="shared" si="22"/>
        <v>520</v>
      </c>
      <c r="C282" s="2251"/>
      <c r="D282" s="2339"/>
      <c r="E282" s="2242" t="s">
        <v>2079</v>
      </c>
      <c r="F282" s="3684">
        <v>0</v>
      </c>
      <c r="G282" s="3685">
        <v>0</v>
      </c>
      <c r="H282" s="3747">
        <v>913</v>
      </c>
      <c r="I282" s="3685">
        <v>0</v>
      </c>
      <c r="J282" s="2261">
        <v>913</v>
      </c>
      <c r="K282" s="2312"/>
      <c r="L282" s="2386">
        <v>913</v>
      </c>
      <c r="M282" s="2338">
        <f t="shared" si="23"/>
        <v>520</v>
      </c>
      <c r="N282" s="4163"/>
    </row>
    <row r="283" spans="1:14">
      <c r="B283" s="2338">
        <f t="shared" si="22"/>
        <v>521</v>
      </c>
      <c r="C283" s="2251"/>
      <c r="D283" s="2339"/>
      <c r="E283" s="2242" t="s">
        <v>2080</v>
      </c>
      <c r="F283" s="3684">
        <v>0</v>
      </c>
      <c r="G283" s="3685">
        <v>0</v>
      </c>
      <c r="H283" s="3747">
        <v>0</v>
      </c>
      <c r="I283" s="3685">
        <v>0</v>
      </c>
      <c r="J283" s="2261">
        <v>0</v>
      </c>
      <c r="K283" s="2312"/>
      <c r="L283" s="2386">
        <v>0</v>
      </c>
      <c r="M283" s="2338">
        <f t="shared" si="23"/>
        <v>521</v>
      </c>
      <c r="N283" s="4163"/>
    </row>
    <row r="284" spans="1:14">
      <c r="B284" s="2338">
        <f t="shared" si="22"/>
        <v>522</v>
      </c>
      <c r="C284" s="2251"/>
      <c r="D284" s="2339"/>
      <c r="E284" s="2242" t="s">
        <v>2014</v>
      </c>
      <c r="F284" s="3748" t="s">
        <v>1053</v>
      </c>
      <c r="G284" s="3712" t="s">
        <v>1053</v>
      </c>
      <c r="H284" s="3749" t="s">
        <v>1053</v>
      </c>
      <c r="I284" s="3685">
        <v>0</v>
      </c>
      <c r="J284" s="2261">
        <v>0</v>
      </c>
      <c r="K284" s="2312"/>
      <c r="L284" s="2386">
        <v>0</v>
      </c>
      <c r="M284" s="2338">
        <f t="shared" si="23"/>
        <v>522</v>
      </c>
      <c r="N284" s="4163"/>
    </row>
    <row r="285" spans="1:14">
      <c r="B285" s="2338">
        <f t="shared" si="22"/>
        <v>523</v>
      </c>
      <c r="C285" s="2251"/>
      <c r="D285" s="2339"/>
      <c r="E285" s="2242" t="s">
        <v>2075</v>
      </c>
      <c r="F285" s="3748" t="s">
        <v>1053</v>
      </c>
      <c r="G285" s="3712" t="s">
        <v>1053</v>
      </c>
      <c r="H285" s="3749" t="s">
        <v>1053</v>
      </c>
      <c r="I285" s="3685">
        <v>0</v>
      </c>
      <c r="J285" s="2261">
        <v>0</v>
      </c>
      <c r="K285" s="2312"/>
      <c r="L285" s="2386">
        <v>0</v>
      </c>
      <c r="M285" s="2338">
        <f t="shared" si="23"/>
        <v>523</v>
      </c>
    </row>
    <row r="286" spans="1:14">
      <c r="B286" s="2338">
        <f t="shared" si="22"/>
        <v>524</v>
      </c>
      <c r="C286" s="2251"/>
      <c r="D286" s="2339"/>
      <c r="E286" s="2242" t="s">
        <v>2022</v>
      </c>
      <c r="F286" s="3748" t="s">
        <v>1053</v>
      </c>
      <c r="G286" s="3712" t="s">
        <v>1053</v>
      </c>
      <c r="H286" s="3747">
        <v>0</v>
      </c>
      <c r="I286" s="3750" t="s">
        <v>1053</v>
      </c>
      <c r="J286" s="2261">
        <v>0</v>
      </c>
      <c r="K286" s="2312"/>
      <c r="L286" s="2386">
        <v>0</v>
      </c>
      <c r="M286" s="2338">
        <f t="shared" si="23"/>
        <v>524</v>
      </c>
    </row>
    <row r="287" spans="1:14">
      <c r="B287" s="2338">
        <f t="shared" si="22"/>
        <v>525</v>
      </c>
      <c r="C287" s="2251"/>
      <c r="D287" s="2339"/>
      <c r="E287" s="2242" t="s">
        <v>2023</v>
      </c>
      <c r="F287" s="3748" t="s">
        <v>1053</v>
      </c>
      <c r="G287" s="3712" t="s">
        <v>1053</v>
      </c>
      <c r="H287" s="3747">
        <v>0</v>
      </c>
      <c r="I287" s="3750" t="s">
        <v>1053</v>
      </c>
      <c r="J287" s="2261">
        <v>0</v>
      </c>
      <c r="K287" s="2312"/>
      <c r="L287" s="2386">
        <v>0</v>
      </c>
      <c r="M287" s="2338">
        <f t="shared" si="23"/>
        <v>525</v>
      </c>
    </row>
    <row r="288" spans="1:14">
      <c r="B288" s="2338">
        <f t="shared" si="22"/>
        <v>526</v>
      </c>
      <c r="C288" s="2251"/>
      <c r="D288" s="2339"/>
      <c r="E288" s="2242" t="s">
        <v>1664</v>
      </c>
      <c r="F288" s="3684">
        <v>0</v>
      </c>
      <c r="G288" s="3685">
        <v>0</v>
      </c>
      <c r="H288" s="3747">
        <v>0</v>
      </c>
      <c r="I288" s="3685">
        <v>0</v>
      </c>
      <c r="J288" s="2261">
        <v>0</v>
      </c>
      <c r="K288" s="2312"/>
      <c r="L288" s="2386">
        <v>0</v>
      </c>
      <c r="M288" s="2338">
        <f t="shared" si="23"/>
        <v>526</v>
      </c>
    </row>
    <row r="289" spans="1:14">
      <c r="B289" s="2338">
        <f t="shared" si="22"/>
        <v>527</v>
      </c>
      <c r="C289" s="2251"/>
      <c r="D289" s="2242" t="s">
        <v>2081</v>
      </c>
      <c r="E289" s="2242"/>
      <c r="F289" s="3751">
        <v>0</v>
      </c>
      <c r="G289" s="3685">
        <v>0</v>
      </c>
      <c r="H289" s="3752">
        <v>913</v>
      </c>
      <c r="I289" s="3753">
        <v>0</v>
      </c>
      <c r="J289" s="2261">
        <v>913</v>
      </c>
      <c r="K289" s="2261">
        <v>0</v>
      </c>
      <c r="L289" s="2386">
        <v>913</v>
      </c>
      <c r="M289" s="2338">
        <f t="shared" si="23"/>
        <v>527</v>
      </c>
    </row>
    <row r="290" spans="1:14">
      <c r="B290" s="2338">
        <f t="shared" si="22"/>
        <v>528</v>
      </c>
      <c r="C290" s="2251"/>
      <c r="D290" s="2242" t="s">
        <v>2082</v>
      </c>
      <c r="E290" s="2242"/>
      <c r="F290" s="3751">
        <v>3116</v>
      </c>
      <c r="G290" s="3685">
        <v>2</v>
      </c>
      <c r="H290" s="3752">
        <v>923</v>
      </c>
      <c r="I290" s="3753">
        <v>1197</v>
      </c>
      <c r="J290" s="2261">
        <v>5238</v>
      </c>
      <c r="K290" s="2261">
        <v>0</v>
      </c>
      <c r="L290" s="2386">
        <v>5238</v>
      </c>
      <c r="M290" s="2338">
        <f t="shared" si="23"/>
        <v>528</v>
      </c>
    </row>
    <row r="291" spans="1:14">
      <c r="B291" s="2246"/>
      <c r="C291" s="2335"/>
      <c r="D291" s="2336" t="s">
        <v>2083</v>
      </c>
      <c r="E291" s="2336"/>
      <c r="F291" s="3754"/>
      <c r="G291" s="3718"/>
      <c r="H291" s="3755"/>
      <c r="I291" s="3689"/>
      <c r="J291" s="2268"/>
      <c r="K291" s="2268"/>
      <c r="L291" s="2387"/>
      <c r="M291" s="2246"/>
    </row>
    <row r="292" spans="1:14">
      <c r="B292" s="2338">
        <v>601</v>
      </c>
      <c r="C292" s="2251"/>
      <c r="D292" s="2339"/>
      <c r="E292" s="2242" t="s">
        <v>2084</v>
      </c>
      <c r="F292" s="3684">
        <v>0</v>
      </c>
      <c r="G292" s="3685">
        <v>4</v>
      </c>
      <c r="H292" s="3747">
        <v>43</v>
      </c>
      <c r="I292" s="3685">
        <v>40</v>
      </c>
      <c r="J292" s="2261">
        <v>87</v>
      </c>
      <c r="K292" s="2312"/>
      <c r="L292" s="2386">
        <v>87</v>
      </c>
      <c r="M292" s="2338">
        <v>601</v>
      </c>
    </row>
    <row r="293" spans="1:14">
      <c r="B293" s="2338">
        <f t="shared" ref="B293:B308" si="24">B292+1</f>
        <v>602</v>
      </c>
      <c r="C293" s="2251"/>
      <c r="D293" s="2339"/>
      <c r="E293" s="2242" t="s">
        <v>2085</v>
      </c>
      <c r="F293" s="3684">
        <v>0</v>
      </c>
      <c r="G293" s="3685">
        <v>0</v>
      </c>
      <c r="H293" s="3747">
        <v>0</v>
      </c>
      <c r="I293" s="3685">
        <v>0</v>
      </c>
      <c r="J293" s="2261">
        <v>0</v>
      </c>
      <c r="K293" s="2312"/>
      <c r="L293" s="2386">
        <v>0</v>
      </c>
      <c r="M293" s="2338">
        <f t="shared" ref="M293:M308" si="25">M292+1</f>
        <v>602</v>
      </c>
    </row>
    <row r="294" spans="1:14">
      <c r="B294" s="2338">
        <f t="shared" si="24"/>
        <v>603</v>
      </c>
      <c r="C294" s="2251"/>
      <c r="D294" s="2339"/>
      <c r="E294" s="2242" t="s">
        <v>2086</v>
      </c>
      <c r="F294" s="3684">
        <v>0</v>
      </c>
      <c r="G294" s="3685">
        <v>0</v>
      </c>
      <c r="H294" s="3747">
        <v>657</v>
      </c>
      <c r="I294" s="3685">
        <v>0</v>
      </c>
      <c r="J294" s="2261">
        <v>657</v>
      </c>
      <c r="K294" s="2312"/>
      <c r="L294" s="2386">
        <v>657</v>
      </c>
      <c r="M294" s="2338">
        <f t="shared" si="25"/>
        <v>603</v>
      </c>
      <c r="N294" s="4164" t="s">
        <v>1910</v>
      </c>
    </row>
    <row r="295" spans="1:14">
      <c r="B295" s="2338">
        <f t="shared" si="24"/>
        <v>604</v>
      </c>
      <c r="C295" s="2251"/>
      <c r="D295" s="2339"/>
      <c r="E295" s="2242" t="s">
        <v>2087</v>
      </c>
      <c r="F295" s="3684">
        <v>0</v>
      </c>
      <c r="G295" s="3685">
        <v>0</v>
      </c>
      <c r="H295" s="3747">
        <v>0</v>
      </c>
      <c r="I295" s="3685">
        <v>0</v>
      </c>
      <c r="J295" s="2261">
        <v>0</v>
      </c>
      <c r="K295" s="2312"/>
      <c r="L295" s="2386">
        <v>0</v>
      </c>
      <c r="M295" s="2338">
        <f t="shared" si="25"/>
        <v>604</v>
      </c>
      <c r="N295" s="4164"/>
    </row>
    <row r="296" spans="1:14" ht="11.25" customHeight="1">
      <c r="B296" s="2338">
        <f t="shared" si="24"/>
        <v>605</v>
      </c>
      <c r="C296" s="2251"/>
      <c r="D296" s="2339"/>
      <c r="E296" s="2242" t="s">
        <v>2088</v>
      </c>
      <c r="F296" s="3684">
        <v>0</v>
      </c>
      <c r="G296" s="3685">
        <v>0</v>
      </c>
      <c r="H296" s="3747">
        <v>0</v>
      </c>
      <c r="I296" s="3685">
        <v>0</v>
      </c>
      <c r="J296" s="2261">
        <v>0</v>
      </c>
      <c r="K296" s="2312"/>
      <c r="L296" s="2386">
        <v>0</v>
      </c>
      <c r="M296" s="2338">
        <f t="shared" si="25"/>
        <v>605</v>
      </c>
      <c r="N296" s="4164"/>
    </row>
    <row r="297" spans="1:14" ht="11.25" customHeight="1">
      <c r="B297" s="2338">
        <f t="shared" si="24"/>
        <v>606</v>
      </c>
      <c r="C297" s="2251"/>
      <c r="D297" s="2339"/>
      <c r="E297" s="2242" t="s">
        <v>2089</v>
      </c>
      <c r="F297" s="3684">
        <v>0</v>
      </c>
      <c r="G297" s="3685">
        <v>0</v>
      </c>
      <c r="H297" s="3747">
        <v>0</v>
      </c>
      <c r="I297" s="3685">
        <v>0</v>
      </c>
      <c r="J297" s="2261">
        <v>0</v>
      </c>
      <c r="K297" s="2270" t="s">
        <v>1053</v>
      </c>
      <c r="L297" s="2386">
        <v>0</v>
      </c>
      <c r="M297" s="2338">
        <f t="shared" si="25"/>
        <v>606</v>
      </c>
      <c r="N297" s="4164"/>
    </row>
    <row r="298" spans="1:14" ht="11.25" customHeight="1">
      <c r="B298" s="2338">
        <f t="shared" si="24"/>
        <v>607</v>
      </c>
      <c r="C298" s="2251"/>
      <c r="D298" s="2339"/>
      <c r="E298" s="2242" t="s">
        <v>2090</v>
      </c>
      <c r="F298" s="3684">
        <v>0</v>
      </c>
      <c r="G298" s="3685">
        <v>0</v>
      </c>
      <c r="H298" s="3747">
        <v>0</v>
      </c>
      <c r="I298" s="3685">
        <v>0</v>
      </c>
      <c r="J298" s="2261">
        <v>0</v>
      </c>
      <c r="K298" s="2312"/>
      <c r="L298" s="2386">
        <v>0</v>
      </c>
      <c r="M298" s="2338">
        <f t="shared" si="25"/>
        <v>607</v>
      </c>
      <c r="N298" s="4164"/>
    </row>
    <row r="299" spans="1:14">
      <c r="A299" s="4157" t="s">
        <v>165</v>
      </c>
      <c r="B299" s="2338">
        <f t="shared" si="24"/>
        <v>608</v>
      </c>
      <c r="C299" s="2251"/>
      <c r="D299" s="2339"/>
      <c r="E299" s="2242" t="s">
        <v>2091</v>
      </c>
      <c r="F299" s="3684">
        <v>0</v>
      </c>
      <c r="G299" s="3685">
        <v>0</v>
      </c>
      <c r="H299" s="3747">
        <v>0</v>
      </c>
      <c r="I299" s="3685">
        <v>0</v>
      </c>
      <c r="J299" s="2261">
        <v>0</v>
      </c>
      <c r="K299" s="2312"/>
      <c r="L299" s="2386">
        <v>0</v>
      </c>
      <c r="M299" s="2338">
        <f t="shared" si="25"/>
        <v>608</v>
      </c>
      <c r="N299" s="4164"/>
    </row>
    <row r="300" spans="1:14">
      <c r="A300" s="4157"/>
      <c r="B300" s="2338">
        <f t="shared" si="24"/>
        <v>609</v>
      </c>
      <c r="C300" s="2251"/>
      <c r="D300" s="2339"/>
      <c r="E300" s="2242" t="s">
        <v>2092</v>
      </c>
      <c r="F300" s="3684">
        <v>0</v>
      </c>
      <c r="G300" s="3685">
        <v>0</v>
      </c>
      <c r="H300" s="3747">
        <v>0</v>
      </c>
      <c r="I300" s="3685">
        <v>0</v>
      </c>
      <c r="J300" s="2261">
        <v>0</v>
      </c>
      <c r="K300" s="2312"/>
      <c r="L300" s="2386">
        <v>0</v>
      </c>
      <c r="M300" s="2338">
        <f t="shared" si="25"/>
        <v>609</v>
      </c>
      <c r="N300" s="4164"/>
    </row>
    <row r="301" spans="1:14" ht="11.25" customHeight="1">
      <c r="A301" s="4157"/>
      <c r="B301" s="2338">
        <f t="shared" si="24"/>
        <v>610</v>
      </c>
      <c r="C301" s="2251"/>
      <c r="D301" s="2339"/>
      <c r="E301" s="2242" t="s">
        <v>2093</v>
      </c>
      <c r="F301" s="3684">
        <v>0</v>
      </c>
      <c r="G301" s="3685">
        <v>0</v>
      </c>
      <c r="H301" s="3747">
        <v>0</v>
      </c>
      <c r="I301" s="3685">
        <v>0</v>
      </c>
      <c r="J301" s="2261">
        <v>0</v>
      </c>
      <c r="K301" s="2312"/>
      <c r="L301" s="2386">
        <v>0</v>
      </c>
      <c r="M301" s="2338">
        <f t="shared" si="25"/>
        <v>610</v>
      </c>
      <c r="N301" s="4164"/>
    </row>
    <row r="302" spans="1:14">
      <c r="A302" s="4157"/>
      <c r="B302" s="2338">
        <f t="shared" si="24"/>
        <v>611</v>
      </c>
      <c r="C302" s="2251"/>
      <c r="D302" s="2339"/>
      <c r="E302" s="2242" t="s">
        <v>2014</v>
      </c>
      <c r="F302" s="3748" t="s">
        <v>1053</v>
      </c>
      <c r="G302" s="3712" t="s">
        <v>1053</v>
      </c>
      <c r="H302" s="3749" t="s">
        <v>1053</v>
      </c>
      <c r="I302" s="3685">
        <v>0</v>
      </c>
      <c r="J302" s="2261">
        <v>0</v>
      </c>
      <c r="K302" s="2312"/>
      <c r="L302" s="2386">
        <v>0</v>
      </c>
      <c r="M302" s="2338">
        <f t="shared" si="25"/>
        <v>611</v>
      </c>
      <c r="N302" s="4164"/>
    </row>
    <row r="303" spans="1:14">
      <c r="A303" s="4157"/>
      <c r="B303" s="2338">
        <f t="shared" si="24"/>
        <v>612</v>
      </c>
      <c r="C303" s="2251"/>
      <c r="D303" s="2339"/>
      <c r="E303" s="2242" t="s">
        <v>2075</v>
      </c>
      <c r="F303" s="3748" t="s">
        <v>1053</v>
      </c>
      <c r="G303" s="3712" t="s">
        <v>1053</v>
      </c>
      <c r="H303" s="3749" t="s">
        <v>1053</v>
      </c>
      <c r="I303" s="3685">
        <v>0</v>
      </c>
      <c r="J303" s="2261">
        <v>0</v>
      </c>
      <c r="K303" s="2312"/>
      <c r="L303" s="2386">
        <v>0</v>
      </c>
      <c r="M303" s="2338">
        <f t="shared" si="25"/>
        <v>612</v>
      </c>
      <c r="N303" s="4164"/>
    </row>
    <row r="304" spans="1:14">
      <c r="A304" s="4157"/>
      <c r="B304" s="2338">
        <f t="shared" si="24"/>
        <v>613</v>
      </c>
      <c r="C304" s="2251"/>
      <c r="D304" s="2339"/>
      <c r="E304" s="2242" t="s">
        <v>2094</v>
      </c>
      <c r="F304" s="3748" t="s">
        <v>1053</v>
      </c>
      <c r="G304" s="3712" t="s">
        <v>1053</v>
      </c>
      <c r="H304" s="3749" t="s">
        <v>1053</v>
      </c>
      <c r="I304" s="3685">
        <v>0</v>
      </c>
      <c r="J304" s="2261">
        <v>0</v>
      </c>
      <c r="K304" s="2312"/>
      <c r="L304" s="2386">
        <v>0</v>
      </c>
      <c r="M304" s="2338">
        <f t="shared" si="25"/>
        <v>613</v>
      </c>
      <c r="N304" s="4164"/>
    </row>
    <row r="305" spans="1:14">
      <c r="A305" s="4157"/>
      <c r="B305" s="2338">
        <f t="shared" si="24"/>
        <v>614</v>
      </c>
      <c r="C305" s="2251"/>
      <c r="D305" s="2339"/>
      <c r="E305" s="2242" t="s">
        <v>2095</v>
      </c>
      <c r="F305" s="3748" t="s">
        <v>1053</v>
      </c>
      <c r="G305" s="3712" t="s">
        <v>1053</v>
      </c>
      <c r="H305" s="3749" t="s">
        <v>1053</v>
      </c>
      <c r="I305" s="3685">
        <v>0</v>
      </c>
      <c r="J305" s="2261">
        <v>0</v>
      </c>
      <c r="K305" s="2312"/>
      <c r="L305" s="2386">
        <v>0</v>
      </c>
      <c r="M305" s="2338">
        <f t="shared" si="25"/>
        <v>614</v>
      </c>
      <c r="N305" s="4164"/>
    </row>
    <row r="306" spans="1:14">
      <c r="A306" s="4157"/>
      <c r="B306" s="2338">
        <f t="shared" si="24"/>
        <v>615</v>
      </c>
      <c r="C306" s="2251"/>
      <c r="D306" s="2339"/>
      <c r="E306" s="2242" t="s">
        <v>2096</v>
      </c>
      <c r="F306" s="3748" t="s">
        <v>1053</v>
      </c>
      <c r="G306" s="3712" t="s">
        <v>1053</v>
      </c>
      <c r="H306" s="3749" t="s">
        <v>1053</v>
      </c>
      <c r="I306" s="3685">
        <v>0</v>
      </c>
      <c r="J306" s="2261">
        <v>0</v>
      </c>
      <c r="K306" s="2312"/>
      <c r="L306" s="2386">
        <v>0</v>
      </c>
      <c r="M306" s="2338">
        <f t="shared" si="25"/>
        <v>615</v>
      </c>
      <c r="N306" s="4164"/>
    </row>
    <row r="307" spans="1:14">
      <c r="A307" s="4157"/>
      <c r="B307" s="2338">
        <f t="shared" si="24"/>
        <v>616</v>
      </c>
      <c r="C307" s="2251"/>
      <c r="D307" s="2339"/>
      <c r="E307" s="2242" t="s">
        <v>2022</v>
      </c>
      <c r="F307" s="3748" t="s">
        <v>1053</v>
      </c>
      <c r="G307" s="3712" t="s">
        <v>1053</v>
      </c>
      <c r="H307" s="3747">
        <v>0</v>
      </c>
      <c r="I307" s="3734" t="s">
        <v>1053</v>
      </c>
      <c r="J307" s="2261">
        <v>0</v>
      </c>
      <c r="K307" s="2312"/>
      <c r="L307" s="2386">
        <v>0</v>
      </c>
      <c r="M307" s="2338">
        <f t="shared" si="25"/>
        <v>616</v>
      </c>
      <c r="N307" s="4164"/>
    </row>
    <row r="308" spans="1:14">
      <c r="A308" s="4157"/>
      <c r="B308" s="2338">
        <f t="shared" si="24"/>
        <v>617</v>
      </c>
      <c r="C308" s="2251"/>
      <c r="D308" s="2339"/>
      <c r="E308" s="2242" t="s">
        <v>2023</v>
      </c>
      <c r="F308" s="3748" t="s">
        <v>1053</v>
      </c>
      <c r="G308" s="3734" t="s">
        <v>1053</v>
      </c>
      <c r="H308" s="3747">
        <v>0</v>
      </c>
      <c r="I308" s="3734" t="s">
        <v>1053</v>
      </c>
      <c r="J308" s="2261">
        <v>0</v>
      </c>
      <c r="K308" s="2312"/>
      <c r="L308" s="2386">
        <v>0</v>
      </c>
      <c r="M308" s="2338">
        <f t="shared" si="25"/>
        <v>617</v>
      </c>
      <c r="N308" s="4164"/>
    </row>
    <row r="309" spans="1:14">
      <c r="A309" s="4157"/>
      <c r="B309" s="2338">
        <f>B308+1</f>
        <v>618</v>
      </c>
      <c r="C309" s="2251"/>
      <c r="D309" s="2339"/>
      <c r="E309" s="2242" t="s">
        <v>1664</v>
      </c>
      <c r="F309" s="3684">
        <v>0</v>
      </c>
      <c r="G309" s="3685">
        <v>0</v>
      </c>
      <c r="H309" s="3747">
        <v>0</v>
      </c>
      <c r="I309" s="3685">
        <v>0</v>
      </c>
      <c r="J309" s="2261">
        <v>0</v>
      </c>
      <c r="K309" s="2312"/>
      <c r="L309" s="2386">
        <v>0</v>
      </c>
      <c r="M309" s="2338">
        <f>M308+1</f>
        <v>618</v>
      </c>
      <c r="N309" s="4164"/>
    </row>
    <row r="310" spans="1:14" ht="11.25" customHeight="1">
      <c r="A310" s="4157"/>
      <c r="B310" s="2338">
        <f>B309+1</f>
        <v>619</v>
      </c>
      <c r="C310" s="2251"/>
      <c r="D310" s="2242" t="s">
        <v>2097</v>
      </c>
      <c r="E310" s="2242"/>
      <c r="F310" s="3751">
        <v>0</v>
      </c>
      <c r="G310" s="3716">
        <v>4</v>
      </c>
      <c r="H310" s="3716">
        <v>700</v>
      </c>
      <c r="I310" s="3716">
        <v>40</v>
      </c>
      <c r="J310" s="2261">
        <v>744</v>
      </c>
      <c r="K310" s="2261">
        <v>0</v>
      </c>
      <c r="L310" s="2386">
        <v>744</v>
      </c>
      <c r="M310" s="2338">
        <f>M309+1</f>
        <v>619</v>
      </c>
      <c r="N310" s="4164"/>
    </row>
    <row r="311" spans="1:14" ht="12" thickBot="1">
      <c r="A311" s="4157"/>
      <c r="B311" s="2338">
        <f>B310+1</f>
        <v>620</v>
      </c>
      <c r="C311" s="2338" t="s">
        <v>933</v>
      </c>
      <c r="D311" s="2242" t="s">
        <v>2098</v>
      </c>
      <c r="E311" s="2242"/>
      <c r="F311" s="3756">
        <v>11253</v>
      </c>
      <c r="G311" s="3757">
        <v>891</v>
      </c>
      <c r="H311" s="3757">
        <v>7296</v>
      </c>
      <c r="I311" s="3757">
        <v>68936</v>
      </c>
      <c r="J311" s="2388">
        <v>88376</v>
      </c>
      <c r="K311" s="2388">
        <v>0</v>
      </c>
      <c r="L311" s="2389">
        <v>88376</v>
      </c>
      <c r="M311" s="2338">
        <f>M310+1</f>
        <v>620</v>
      </c>
      <c r="N311" s="4164"/>
    </row>
    <row r="312" spans="1:14">
      <c r="B312" s="2390"/>
      <c r="C312" s="2390"/>
      <c r="D312" s="2390"/>
      <c r="E312" s="2390"/>
      <c r="J312" s="2390"/>
    </row>
    <row r="313" spans="1:14">
      <c r="B313" s="2391" t="s">
        <v>3636</v>
      </c>
      <c r="C313" s="2390"/>
      <c r="D313" s="2390"/>
      <c r="E313" s="2390"/>
      <c r="J313" s="2390"/>
    </row>
    <row r="314" spans="1:14"/>
    <row r="315" spans="1:14"/>
    <row r="316" spans="1:14"/>
    <row r="317" spans="1:14"/>
    <row r="318" spans="1:14"/>
    <row r="319" spans="1:14" s="2264" customFormat="1">
      <c r="B319" s="2231"/>
      <c r="C319" s="2231"/>
      <c r="D319" s="2231"/>
      <c r="E319" s="2231"/>
      <c r="F319" s="2390"/>
      <c r="G319" s="2390"/>
      <c r="H319" s="2390"/>
      <c r="I319" s="2390"/>
      <c r="J319" s="2231"/>
      <c r="K319" s="2231"/>
      <c r="L319" s="2231"/>
      <c r="M319" s="2231"/>
      <c r="N319" s="2266"/>
    </row>
    <row r="320" spans="1:14" s="2264" customFormat="1">
      <c r="B320" s="2231"/>
      <c r="C320" s="2231"/>
      <c r="D320" s="2231"/>
      <c r="E320" s="2231"/>
      <c r="F320" s="2390"/>
      <c r="G320" s="2390"/>
      <c r="H320" s="2390"/>
      <c r="I320" s="2390"/>
      <c r="J320" s="2231"/>
      <c r="K320" s="2231"/>
      <c r="L320" s="2231"/>
      <c r="M320" s="2231"/>
      <c r="N320" s="2266"/>
    </row>
    <row r="321" spans="2:14" s="2264" customFormat="1">
      <c r="B321" s="2231"/>
      <c r="C321" s="2231"/>
      <c r="D321" s="2231"/>
      <c r="E321" s="2231"/>
      <c r="F321" s="2390"/>
      <c r="G321" s="2390"/>
      <c r="H321" s="2390"/>
      <c r="I321" s="2390"/>
      <c r="J321" s="2231"/>
      <c r="K321" s="2231"/>
      <c r="L321" s="2231"/>
      <c r="M321" s="2231"/>
      <c r="N321" s="2266"/>
    </row>
    <row r="322" spans="2:14" s="2264" customFormat="1">
      <c r="B322" s="2231"/>
      <c r="C322" s="2231"/>
      <c r="D322" s="2231"/>
      <c r="E322" s="2231"/>
      <c r="F322" s="2390"/>
      <c r="G322" s="2390"/>
      <c r="H322" s="2390"/>
      <c r="I322" s="2390"/>
      <c r="J322" s="2231"/>
      <c r="K322" s="2231"/>
      <c r="L322" s="2231"/>
      <c r="M322" s="2231"/>
      <c r="N322" s="2266"/>
    </row>
    <row r="323" spans="2:14" s="2264" customFormat="1">
      <c r="B323" s="2231"/>
      <c r="C323" s="2231"/>
      <c r="D323" s="2231"/>
      <c r="E323" s="2231"/>
      <c r="F323" s="2390"/>
      <c r="G323" s="2390"/>
      <c r="H323" s="2390"/>
      <c r="I323" s="2390"/>
      <c r="J323" s="2231"/>
      <c r="K323" s="2231"/>
      <c r="L323" s="2231"/>
      <c r="M323" s="2231"/>
      <c r="N323" s="2266"/>
    </row>
    <row r="324" spans="2:14" s="2264" customFormat="1">
      <c r="B324" s="2231"/>
      <c r="C324" s="2231"/>
      <c r="D324" s="2231"/>
      <c r="E324" s="2231"/>
      <c r="F324" s="2390"/>
      <c r="G324" s="2390"/>
      <c r="H324" s="2390"/>
      <c r="I324" s="2390"/>
      <c r="J324" s="2231"/>
      <c r="K324" s="2231"/>
      <c r="L324" s="2231"/>
      <c r="M324" s="2231"/>
      <c r="N324" s="2266"/>
    </row>
    <row r="325" spans="2:14" s="2264" customFormat="1">
      <c r="B325" s="2231"/>
      <c r="C325" s="2231"/>
      <c r="D325" s="2231"/>
      <c r="E325" s="2231"/>
      <c r="F325" s="2390"/>
      <c r="G325" s="2390"/>
      <c r="H325" s="2390"/>
      <c r="I325" s="2390"/>
      <c r="J325" s="2231"/>
      <c r="K325" s="2231"/>
      <c r="L325" s="2231"/>
      <c r="M325" s="2231"/>
      <c r="N325" s="2266"/>
    </row>
    <row r="326" spans="2:14" s="2264" customFormat="1">
      <c r="B326" s="2231"/>
      <c r="C326" s="2231"/>
      <c r="D326" s="2231"/>
      <c r="E326" s="2231"/>
      <c r="F326" s="2390"/>
      <c r="G326" s="2390"/>
      <c r="H326" s="2390"/>
      <c r="I326" s="2390"/>
      <c r="J326" s="2231"/>
      <c r="K326" s="2231"/>
      <c r="L326" s="2231"/>
      <c r="M326" s="2231"/>
      <c r="N326" s="2266"/>
    </row>
    <row r="327" spans="2:14" s="2264" customFormat="1">
      <c r="B327" s="2231"/>
      <c r="C327" s="2231"/>
      <c r="D327" s="2231"/>
      <c r="E327" s="2231"/>
      <c r="F327" s="2390"/>
      <c r="G327" s="2390"/>
      <c r="H327" s="2390"/>
      <c r="I327" s="2390"/>
      <c r="J327" s="2231"/>
      <c r="K327" s="2231"/>
      <c r="L327" s="2231"/>
      <c r="M327" s="2231"/>
      <c r="N327" s="2266"/>
    </row>
    <row r="328" spans="2:14" s="2264" customFormat="1">
      <c r="B328" s="2231"/>
      <c r="C328" s="2231"/>
      <c r="D328" s="2231"/>
      <c r="E328" s="2231"/>
      <c r="F328" s="2390"/>
      <c r="G328" s="2390"/>
      <c r="H328" s="2390"/>
      <c r="I328" s="2390"/>
      <c r="J328" s="2231"/>
      <c r="K328" s="2231"/>
      <c r="L328" s="2231"/>
      <c r="M328" s="2231"/>
      <c r="N328" s="2266"/>
    </row>
    <row r="329" spans="2:14" s="2264" customFormat="1">
      <c r="B329" s="2231"/>
      <c r="C329" s="2231"/>
      <c r="D329" s="2231"/>
      <c r="E329" s="2231"/>
      <c r="F329" s="2390"/>
      <c r="G329" s="2390"/>
      <c r="H329" s="2390"/>
      <c r="I329" s="2390"/>
      <c r="J329" s="2231"/>
      <c r="K329" s="2231"/>
      <c r="L329" s="2231"/>
      <c r="M329" s="2231"/>
      <c r="N329" s="2266"/>
    </row>
    <row r="330" spans="2:14"/>
    <row r="331" spans="2:14"/>
  </sheetData>
  <autoFilter ref="A11:N311"/>
  <mergeCells count="28">
    <mergeCell ref="A271:A280"/>
    <mergeCell ref="N271:N284"/>
    <mergeCell ref="N294:N311"/>
    <mergeCell ref="A299:A311"/>
    <mergeCell ref="N209:N226"/>
    <mergeCell ref="A213:A226"/>
    <mergeCell ref="A228:A237"/>
    <mergeCell ref="N228:N245"/>
    <mergeCell ref="N254:N269"/>
    <mergeCell ref="A259:A269"/>
    <mergeCell ref="A135:A147"/>
    <mergeCell ref="N135:N152"/>
    <mergeCell ref="N165:N180"/>
    <mergeCell ref="A170:A180"/>
    <mergeCell ref="A182:A192"/>
    <mergeCell ref="N182:N202"/>
    <mergeCell ref="N69:N87"/>
    <mergeCell ref="A72:A87"/>
    <mergeCell ref="A89:A99"/>
    <mergeCell ref="N89:N108"/>
    <mergeCell ref="N115:N133"/>
    <mergeCell ref="A118:A133"/>
    <mergeCell ref="A1:A14"/>
    <mergeCell ref="N1:N14"/>
    <mergeCell ref="N27:N44"/>
    <mergeCell ref="A30:A44"/>
    <mergeCell ref="A46:A60"/>
    <mergeCell ref="N46:N61"/>
  </mergeCells>
  <printOptions horizontalCentered="1" verticalCentered="1"/>
  <pageMargins left="1" right="1" top="0.5" bottom="0.5" header="0" footer="0"/>
  <pageSetup scale="65" orientation="portrait" r:id="rId1"/>
  <headerFooter alignWithMargins="0"/>
  <rowBreaks count="6" manualBreakCount="6">
    <brk id="45" max="13" man="1"/>
    <brk id="88" max="13" man="1"/>
    <brk id="134" max="16383" man="1"/>
    <brk id="181" max="13" man="1"/>
    <brk id="227" max="13" man="1"/>
    <brk id="270"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Zeros="0" view="pageBreakPreview" zoomScale="80" zoomScaleNormal="100" zoomScaleSheetLayoutView="80" workbookViewId="0"/>
  </sheetViews>
  <sheetFormatPr defaultRowHeight="11.25" zeroHeight="1"/>
  <cols>
    <col min="1" max="1" width="4.6640625" style="610" customWidth="1"/>
    <col min="2" max="2" width="6.6640625" style="610" customWidth="1"/>
    <col min="3" max="3" width="13.1640625" style="610" customWidth="1"/>
    <col min="4" max="4" width="9" style="610" customWidth="1"/>
    <col min="5" max="5" width="10.6640625" style="610" customWidth="1"/>
    <col min="6" max="6" width="10.5" style="610" customWidth="1"/>
    <col min="7" max="7" width="13.83203125" style="610" customWidth="1"/>
    <col min="8" max="9" width="13.1640625" style="610" bestFit="1" customWidth="1"/>
    <col min="10" max="10" width="9.6640625" style="610" customWidth="1"/>
    <col min="11" max="11" width="4.6640625" style="610" customWidth="1"/>
    <col min="12" max="13" width="9.33203125" style="610"/>
    <col min="14" max="14" width="10.5" style="610" bestFit="1" customWidth="1"/>
    <col min="15" max="16384" width="9.33203125" style="610"/>
  </cols>
  <sheetData>
    <row r="1" spans="1:11" ht="12" customHeight="1">
      <c r="A1" s="395" t="s">
        <v>554</v>
      </c>
      <c r="B1" s="455"/>
      <c r="C1" s="455"/>
      <c r="D1" s="455"/>
      <c r="E1" s="455"/>
      <c r="F1" s="455"/>
      <c r="H1" s="395"/>
      <c r="J1" s="395"/>
      <c r="K1" s="1088">
        <v>111</v>
      </c>
    </row>
    <row r="2" spans="1:11" ht="23.25" customHeight="1">
      <c r="A2" s="1488" t="s">
        <v>3656</v>
      </c>
      <c r="B2" s="1489"/>
      <c r="C2" s="1489"/>
      <c r="D2" s="1489"/>
      <c r="E2" s="1489"/>
      <c r="F2" s="1489"/>
      <c r="G2" s="1489"/>
      <c r="H2" s="1489"/>
      <c r="I2" s="1489"/>
      <c r="J2" s="1489"/>
      <c r="K2" s="1490"/>
    </row>
    <row r="3" spans="1:11" ht="15" customHeight="1">
      <c r="A3" s="1622"/>
      <c r="B3" s="2575"/>
      <c r="C3" s="2575"/>
      <c r="D3" s="2575"/>
      <c r="E3" s="2575"/>
      <c r="F3" s="2575"/>
      <c r="G3" s="2575"/>
      <c r="H3" s="2575"/>
      <c r="I3" s="2575"/>
      <c r="J3" s="2575"/>
      <c r="K3" s="3758"/>
    </row>
    <row r="4" spans="1:11" ht="12" customHeight="1">
      <c r="A4" s="3759"/>
      <c r="B4" s="3760"/>
      <c r="C4" s="3760"/>
      <c r="D4" s="2453" t="s">
        <v>2701</v>
      </c>
      <c r="E4" s="2453"/>
      <c r="F4" s="2453"/>
      <c r="G4" s="2453"/>
      <c r="H4" s="3760"/>
      <c r="I4" s="3760"/>
      <c r="J4" s="3760"/>
      <c r="K4" s="3761"/>
    </row>
    <row r="5" spans="1:11" ht="12" customHeight="1">
      <c r="A5" s="3762"/>
      <c r="B5" s="3763"/>
      <c r="C5" s="2465" t="s">
        <v>2702</v>
      </c>
      <c r="D5" s="3764"/>
      <c r="E5" s="3764"/>
      <c r="F5" s="3764"/>
      <c r="G5" s="3764" t="s">
        <v>2703</v>
      </c>
      <c r="H5" s="3763"/>
      <c r="I5" s="3763"/>
      <c r="J5" s="3763"/>
      <c r="K5" s="3765"/>
    </row>
    <row r="6" spans="1:11" ht="12" customHeight="1">
      <c r="A6" s="3762"/>
      <c r="B6" s="3763"/>
      <c r="C6" s="2465" t="s">
        <v>2704</v>
      </c>
      <c r="D6" s="2465" t="s">
        <v>2705</v>
      </c>
      <c r="E6" s="2465" t="s">
        <v>2703</v>
      </c>
      <c r="F6" s="2465" t="s">
        <v>2703</v>
      </c>
      <c r="G6" s="2465" t="s">
        <v>2706</v>
      </c>
      <c r="H6" s="2465" t="s">
        <v>2703</v>
      </c>
      <c r="I6" s="2465" t="s">
        <v>2703</v>
      </c>
      <c r="J6" s="3763"/>
      <c r="K6" s="3765"/>
    </row>
    <row r="7" spans="1:11" ht="12" customHeight="1">
      <c r="A7" s="2469" t="s">
        <v>636</v>
      </c>
      <c r="B7" s="2465" t="s">
        <v>1339</v>
      </c>
      <c r="C7" s="2465" t="s">
        <v>2707</v>
      </c>
      <c r="D7" s="2465" t="s">
        <v>1666</v>
      </c>
      <c r="E7" s="2465" t="s">
        <v>2708</v>
      </c>
      <c r="F7" s="2465" t="s">
        <v>2709</v>
      </c>
      <c r="G7" s="2465" t="s">
        <v>2710</v>
      </c>
      <c r="H7" s="2465" t="s">
        <v>2711</v>
      </c>
      <c r="I7" s="2465" t="s">
        <v>2712</v>
      </c>
      <c r="J7" s="2465" t="s">
        <v>2713</v>
      </c>
      <c r="K7" s="3766" t="s">
        <v>636</v>
      </c>
    </row>
    <row r="8" spans="1:11" ht="12" customHeight="1">
      <c r="A8" s="2469" t="s">
        <v>639</v>
      </c>
      <c r="B8" s="2465"/>
      <c r="C8" s="2465" t="s">
        <v>2714</v>
      </c>
      <c r="D8" s="2465" t="s">
        <v>2715</v>
      </c>
      <c r="E8" s="2465" t="s">
        <v>2716</v>
      </c>
      <c r="F8" s="2465" t="s">
        <v>2717</v>
      </c>
      <c r="G8" s="2465" t="s">
        <v>2718</v>
      </c>
      <c r="H8" s="2465" t="s">
        <v>2719</v>
      </c>
      <c r="I8" s="2465" t="s">
        <v>2719</v>
      </c>
      <c r="J8" s="2465"/>
      <c r="K8" s="3766" t="s">
        <v>639</v>
      </c>
    </row>
    <row r="9" spans="1:11" ht="12" customHeight="1">
      <c r="A9" s="3767"/>
      <c r="B9" s="3768" t="s">
        <v>648</v>
      </c>
      <c r="C9" s="3768" t="s">
        <v>649</v>
      </c>
      <c r="D9" s="3768" t="s">
        <v>650</v>
      </c>
      <c r="E9" s="3768" t="s">
        <v>651</v>
      </c>
      <c r="F9" s="3768" t="s">
        <v>652</v>
      </c>
      <c r="G9" s="3768" t="s">
        <v>653</v>
      </c>
      <c r="H9" s="3768" t="s">
        <v>1083</v>
      </c>
      <c r="I9" s="3768" t="s">
        <v>1084</v>
      </c>
      <c r="J9" s="3768" t="s">
        <v>1358</v>
      </c>
      <c r="K9" s="3769"/>
    </row>
    <row r="10" spans="1:11" ht="12" customHeight="1">
      <c r="A10" s="3770">
        <v>1</v>
      </c>
      <c r="B10" s="3771">
        <v>1</v>
      </c>
      <c r="C10" s="3772">
        <v>1</v>
      </c>
      <c r="D10" s="3773">
        <v>9710</v>
      </c>
      <c r="E10" s="3773">
        <v>3459</v>
      </c>
      <c r="F10" s="3773">
        <v>193</v>
      </c>
      <c r="G10" s="3773">
        <v>1204</v>
      </c>
      <c r="H10" s="3773">
        <v>0</v>
      </c>
      <c r="I10" s="3773">
        <v>0</v>
      </c>
      <c r="J10" s="3773">
        <f t="shared" ref="J10:J15" si="0">SUM(D10:I10)</f>
        <v>14566</v>
      </c>
      <c r="K10" s="3774">
        <v>1</v>
      </c>
    </row>
    <row r="11" spans="1:11" ht="12" customHeight="1">
      <c r="A11" s="3770">
        <v>2</v>
      </c>
      <c r="B11" s="3771" t="s">
        <v>2720</v>
      </c>
      <c r="C11" s="3772">
        <v>0.75</v>
      </c>
      <c r="D11" s="3773">
        <v>0</v>
      </c>
      <c r="E11" s="3773">
        <v>0</v>
      </c>
      <c r="F11" s="3773">
        <v>0</v>
      </c>
      <c r="G11" s="3773">
        <v>0</v>
      </c>
      <c r="H11" s="3773">
        <v>0</v>
      </c>
      <c r="I11" s="3773">
        <v>0</v>
      </c>
      <c r="J11" s="3773">
        <f t="shared" si="0"/>
        <v>0</v>
      </c>
      <c r="K11" s="3774">
        <v>2</v>
      </c>
    </row>
    <row r="12" spans="1:11" ht="12" customHeight="1">
      <c r="A12" s="3770">
        <v>3</v>
      </c>
      <c r="B12" s="3771" t="s">
        <v>2720</v>
      </c>
      <c r="C12" s="3775">
        <v>0.66700000000000004</v>
      </c>
      <c r="D12" s="3773">
        <v>0</v>
      </c>
      <c r="E12" s="3773">
        <v>0</v>
      </c>
      <c r="F12" s="3773">
        <v>0</v>
      </c>
      <c r="G12" s="3773">
        <v>0</v>
      </c>
      <c r="H12" s="3773">
        <v>0</v>
      </c>
      <c r="I12" s="3773">
        <v>0</v>
      </c>
      <c r="J12" s="3773">
        <f t="shared" si="0"/>
        <v>0</v>
      </c>
      <c r="K12" s="3774">
        <v>3</v>
      </c>
    </row>
    <row r="13" spans="1:11" ht="12" customHeight="1">
      <c r="A13" s="3770">
        <v>4</v>
      </c>
      <c r="B13" s="3771" t="s">
        <v>2720</v>
      </c>
      <c r="C13" s="3772">
        <v>0.5</v>
      </c>
      <c r="D13" s="3773">
        <v>192</v>
      </c>
      <c r="E13" s="3773">
        <v>0</v>
      </c>
      <c r="F13" s="3773">
        <v>0</v>
      </c>
      <c r="G13" s="3773">
        <v>23</v>
      </c>
      <c r="H13" s="3773">
        <v>0</v>
      </c>
      <c r="I13" s="3773">
        <v>0</v>
      </c>
      <c r="J13" s="3773">
        <f t="shared" si="0"/>
        <v>215</v>
      </c>
      <c r="K13" s="3774">
        <v>4</v>
      </c>
    </row>
    <row r="14" spans="1:11" ht="12" customHeight="1">
      <c r="A14" s="3770">
        <v>5</v>
      </c>
      <c r="B14" s="3771" t="s">
        <v>2720</v>
      </c>
      <c r="C14" s="3775">
        <v>0.33300000000000002</v>
      </c>
      <c r="D14" s="3773">
        <v>0</v>
      </c>
      <c r="E14" s="3773">
        <v>0</v>
      </c>
      <c r="F14" s="3773">
        <v>0</v>
      </c>
      <c r="G14" s="3773">
        <v>0</v>
      </c>
      <c r="H14" s="3773">
        <v>0</v>
      </c>
      <c r="I14" s="3773">
        <v>0</v>
      </c>
      <c r="J14" s="3773">
        <f t="shared" si="0"/>
        <v>0</v>
      </c>
      <c r="K14" s="3774">
        <v>5</v>
      </c>
    </row>
    <row r="15" spans="1:11" ht="12" customHeight="1">
      <c r="A15" s="3770">
        <v>6</v>
      </c>
      <c r="B15" s="3771" t="s">
        <v>2720</v>
      </c>
      <c r="C15" s="3772">
        <v>0.25</v>
      </c>
      <c r="D15" s="3773">
        <v>0</v>
      </c>
      <c r="E15" s="3773">
        <v>0</v>
      </c>
      <c r="F15" s="3773">
        <v>0</v>
      </c>
      <c r="G15" s="3773">
        <v>0</v>
      </c>
      <c r="H15" s="3773">
        <v>0</v>
      </c>
      <c r="I15" s="3773">
        <v>0</v>
      </c>
      <c r="J15" s="3773">
        <f t="shared" si="0"/>
        <v>0</v>
      </c>
      <c r="K15" s="3774">
        <v>6</v>
      </c>
    </row>
    <row r="16" spans="1:11" ht="12" customHeight="1">
      <c r="A16" s="3770">
        <v>7</v>
      </c>
      <c r="B16" s="3771" t="s">
        <v>2720</v>
      </c>
      <c r="C16" s="3772">
        <v>0.2</v>
      </c>
      <c r="D16" s="3773">
        <v>0</v>
      </c>
      <c r="E16" s="3773">
        <v>0</v>
      </c>
      <c r="F16" s="3773">
        <v>0</v>
      </c>
      <c r="G16" s="3773">
        <v>0</v>
      </c>
      <c r="H16" s="3773">
        <v>0</v>
      </c>
      <c r="I16" s="3773">
        <v>0</v>
      </c>
      <c r="J16" s="3773">
        <v>0</v>
      </c>
      <c r="K16" s="3774">
        <v>7</v>
      </c>
    </row>
    <row r="17" spans="1:14" ht="12" customHeight="1">
      <c r="A17" s="3770">
        <v>8</v>
      </c>
      <c r="B17" s="3771" t="s">
        <v>2720</v>
      </c>
      <c r="C17" s="3776">
        <v>0.16700000000000001</v>
      </c>
      <c r="D17" s="3773">
        <v>0</v>
      </c>
      <c r="E17" s="3773">
        <v>0</v>
      </c>
      <c r="F17" s="3773">
        <v>0</v>
      </c>
      <c r="G17" s="3773">
        <v>0</v>
      </c>
      <c r="H17" s="3773">
        <v>0</v>
      </c>
      <c r="I17" s="3773">
        <v>0</v>
      </c>
      <c r="J17" s="3773">
        <v>0</v>
      </c>
      <c r="K17" s="3774">
        <v>8</v>
      </c>
    </row>
    <row r="18" spans="1:14" ht="26.25" customHeight="1">
      <c r="A18" s="3770">
        <v>9</v>
      </c>
      <c r="B18" s="3760"/>
      <c r="C18" s="3777" t="s">
        <v>2721</v>
      </c>
      <c r="D18" s="3773">
        <f t="shared" ref="D18:I18" si="1">SUM(D11:D17)</f>
        <v>192</v>
      </c>
      <c r="E18" s="3773">
        <f t="shared" si="1"/>
        <v>0</v>
      </c>
      <c r="F18" s="3773">
        <f t="shared" si="1"/>
        <v>0</v>
      </c>
      <c r="G18" s="3773">
        <f t="shared" si="1"/>
        <v>23</v>
      </c>
      <c r="H18" s="3773">
        <f t="shared" si="1"/>
        <v>0</v>
      </c>
      <c r="I18" s="3773">
        <f t="shared" si="1"/>
        <v>0</v>
      </c>
      <c r="J18" s="3773">
        <f>SUM(D18:I18)</f>
        <v>215</v>
      </c>
      <c r="K18" s="3774">
        <v>9</v>
      </c>
      <c r="N18" s="2491"/>
    </row>
    <row r="19" spans="1:14" ht="12" customHeight="1">
      <c r="A19" s="3770">
        <v>10</v>
      </c>
      <c r="B19" s="2739"/>
      <c r="C19" s="3778"/>
      <c r="D19" s="3773"/>
      <c r="E19" s="3779"/>
      <c r="F19" s="3773"/>
      <c r="G19" s="3773"/>
      <c r="H19" s="3773"/>
      <c r="I19" s="3773" t="s">
        <v>595</v>
      </c>
      <c r="J19" s="3773"/>
      <c r="K19" s="3774">
        <v>10</v>
      </c>
      <c r="N19" s="2491"/>
    </row>
    <row r="20" spans="1:14" ht="25.5" customHeight="1">
      <c r="A20" s="3770">
        <v>11</v>
      </c>
      <c r="B20" s="2739"/>
      <c r="C20" s="3778" t="s">
        <v>2722</v>
      </c>
      <c r="D20" s="3773">
        <f t="shared" ref="D20:I20" si="2">+D18+D10</f>
        <v>9902</v>
      </c>
      <c r="E20" s="3773">
        <f t="shared" si="2"/>
        <v>3459</v>
      </c>
      <c r="F20" s="3773">
        <f t="shared" si="2"/>
        <v>193</v>
      </c>
      <c r="G20" s="3773">
        <f t="shared" si="2"/>
        <v>1227</v>
      </c>
      <c r="H20" s="3773">
        <f t="shared" si="2"/>
        <v>0</v>
      </c>
      <c r="I20" s="3773">
        <f t="shared" si="2"/>
        <v>0</v>
      </c>
      <c r="J20" s="3773">
        <f>SUM(D20:I20)</f>
        <v>14781</v>
      </c>
      <c r="K20" s="3774">
        <v>11</v>
      </c>
      <c r="N20" s="2491"/>
    </row>
    <row r="21" spans="1:14" ht="12" customHeight="1">
      <c r="A21" s="3770">
        <v>12</v>
      </c>
      <c r="B21" s="2739"/>
      <c r="C21" s="3778"/>
      <c r="D21" s="3773"/>
      <c r="E21" s="3773"/>
      <c r="F21" s="3773"/>
      <c r="G21" s="3773"/>
      <c r="H21" s="3773"/>
      <c r="I21" s="3773"/>
      <c r="J21" s="3773"/>
      <c r="K21" s="3774">
        <v>12</v>
      </c>
      <c r="N21" s="2491"/>
    </row>
    <row r="22" spans="1:14" ht="12" customHeight="1">
      <c r="A22" s="3770">
        <v>13</v>
      </c>
      <c r="B22" s="3768">
        <v>2</v>
      </c>
      <c r="C22" s="3780"/>
      <c r="D22" s="3773"/>
      <c r="E22" s="3773"/>
      <c r="F22" s="3773"/>
      <c r="G22" s="3773"/>
      <c r="H22" s="3773"/>
      <c r="I22" s="3773"/>
      <c r="J22" s="3773">
        <f>SUM(D22:I22)</f>
        <v>0</v>
      </c>
      <c r="K22" s="3774">
        <v>13</v>
      </c>
    </row>
    <row r="23" spans="1:14" ht="12" customHeight="1">
      <c r="A23" s="3770">
        <v>14</v>
      </c>
      <c r="B23" s="3771">
        <v>3</v>
      </c>
      <c r="C23" s="3780"/>
      <c r="D23" s="3773"/>
      <c r="E23" s="3773"/>
      <c r="F23" s="3773"/>
      <c r="G23" s="3773"/>
      <c r="H23" s="3773"/>
      <c r="I23" s="3773"/>
      <c r="J23" s="3773">
        <f>SUM(D23:I23)</f>
        <v>0</v>
      </c>
      <c r="K23" s="3774">
        <v>14</v>
      </c>
    </row>
    <row r="24" spans="1:14" ht="12" customHeight="1">
      <c r="A24" s="3770">
        <v>15</v>
      </c>
      <c r="B24" s="3771">
        <v>4</v>
      </c>
      <c r="C24" s="3780"/>
      <c r="D24" s="3773"/>
      <c r="E24" s="3773"/>
      <c r="F24" s="3773"/>
      <c r="G24" s="3773"/>
      <c r="H24" s="3773"/>
      <c r="I24" s="3773"/>
      <c r="J24" s="3773">
        <f>SUM(D24:I24)</f>
        <v>0</v>
      </c>
      <c r="K24" s="3774">
        <v>15</v>
      </c>
    </row>
    <row r="25" spans="1:14" ht="12" customHeight="1">
      <c r="A25" s="3770">
        <v>16</v>
      </c>
      <c r="B25" s="3771">
        <v>5</v>
      </c>
      <c r="C25" s="3780"/>
      <c r="D25" s="3773"/>
      <c r="E25" s="3773"/>
      <c r="F25" s="3773"/>
      <c r="G25" s="3773"/>
      <c r="H25" s="3773"/>
      <c r="I25" s="3773"/>
      <c r="J25" s="3773">
        <f>SUM(D25:I25)</f>
        <v>0</v>
      </c>
      <c r="K25" s="3774">
        <v>16</v>
      </c>
    </row>
    <row r="26" spans="1:14" ht="12" customHeight="1" thickBot="1">
      <c r="A26" s="3781">
        <v>17</v>
      </c>
      <c r="B26" s="3782"/>
      <c r="C26" s="3782"/>
      <c r="D26" s="3783"/>
      <c r="E26" s="3783"/>
      <c r="F26" s="3783"/>
      <c r="G26" s="3783"/>
      <c r="H26" s="3783"/>
      <c r="I26" s="3783"/>
      <c r="J26" s="3783"/>
      <c r="K26" s="3784">
        <v>17</v>
      </c>
    </row>
    <row r="27" spans="1:14" ht="12" customHeight="1" thickBot="1">
      <c r="A27" s="3785">
        <v>57</v>
      </c>
      <c r="B27" s="3786"/>
      <c r="C27" s="3786" t="s">
        <v>2723</v>
      </c>
      <c r="D27" s="3783">
        <f t="shared" ref="D27:I27" si="3">SUM(D20:D25)</f>
        <v>9902</v>
      </c>
      <c r="E27" s="3783">
        <f t="shared" si="3"/>
        <v>3459</v>
      </c>
      <c r="F27" s="3783">
        <f t="shared" si="3"/>
        <v>193</v>
      </c>
      <c r="G27" s="3783">
        <f t="shared" si="3"/>
        <v>1227</v>
      </c>
      <c r="H27" s="3783">
        <f t="shared" si="3"/>
        <v>0</v>
      </c>
      <c r="I27" s="3783">
        <f t="shared" si="3"/>
        <v>0</v>
      </c>
      <c r="J27" s="3783">
        <f>SUM(D27:I27)</f>
        <v>14781</v>
      </c>
      <c r="K27" s="3784">
        <v>57</v>
      </c>
    </row>
    <row r="28" spans="1:14" ht="12" customHeight="1">
      <c r="A28" s="2469">
        <v>58</v>
      </c>
      <c r="B28" s="2467" t="s">
        <v>2724</v>
      </c>
      <c r="C28" s="2467"/>
      <c r="D28" s="3763"/>
      <c r="E28" s="3763"/>
      <c r="F28" s="3763"/>
      <c r="G28" s="3763"/>
      <c r="H28" s="3763"/>
      <c r="I28" s="3763"/>
      <c r="J28" s="3763"/>
      <c r="K28" s="3766">
        <v>58</v>
      </c>
    </row>
    <row r="29" spans="1:14" ht="12" customHeight="1">
      <c r="A29" s="3762"/>
      <c r="B29" s="2467" t="s">
        <v>2725</v>
      </c>
      <c r="C29" s="2467"/>
      <c r="D29" s="2465" t="s">
        <v>572</v>
      </c>
      <c r="E29" s="2465" t="s">
        <v>572</v>
      </c>
      <c r="F29" s="2465" t="s">
        <v>572</v>
      </c>
      <c r="G29" s="2465" t="s">
        <v>572</v>
      </c>
      <c r="H29" s="2465" t="s">
        <v>572</v>
      </c>
      <c r="I29" s="2465" t="s">
        <v>572</v>
      </c>
      <c r="J29" s="2465" t="s">
        <v>572</v>
      </c>
      <c r="K29" s="3765"/>
    </row>
    <row r="30" spans="1:14" ht="12" customHeight="1" thickBot="1">
      <c r="A30" s="3787"/>
      <c r="B30" s="2526" t="s">
        <v>2726</v>
      </c>
      <c r="C30" s="2526"/>
      <c r="D30" s="3788"/>
      <c r="E30" s="3788"/>
      <c r="F30" s="3789"/>
      <c r="G30" s="3788"/>
      <c r="H30" s="3788"/>
      <c r="I30" s="3788"/>
      <c r="J30" s="3788"/>
      <c r="K30" s="3790"/>
    </row>
    <row r="31" spans="1:14" ht="23.25" customHeight="1">
      <c r="A31" s="4169" t="s">
        <v>2727</v>
      </c>
      <c r="B31" s="4170"/>
      <c r="C31" s="4170"/>
      <c r="D31" s="4170"/>
      <c r="E31" s="4170"/>
      <c r="F31" s="4170"/>
      <c r="G31" s="4170"/>
      <c r="H31" s="4170"/>
      <c r="I31" s="4170"/>
      <c r="J31" s="4170"/>
      <c r="K31" s="4171"/>
    </row>
    <row r="32" spans="1:14" ht="15" customHeight="1">
      <c r="A32" s="2605"/>
      <c r="B32" s="2467"/>
      <c r="C32" s="2467"/>
      <c r="D32" s="2459"/>
      <c r="E32" s="2459"/>
      <c r="F32" s="2459"/>
      <c r="G32" s="2459"/>
      <c r="H32" s="2459"/>
      <c r="I32" s="2459"/>
      <c r="J32" s="2459"/>
      <c r="K32" s="3791"/>
    </row>
    <row r="33" spans="1:13" ht="12" customHeight="1">
      <c r="A33" s="3759"/>
      <c r="B33" s="3760"/>
      <c r="C33" s="3760"/>
      <c r="D33" s="2453" t="s">
        <v>2701</v>
      </c>
      <c r="E33" s="2453"/>
      <c r="F33" s="2453"/>
      <c r="G33" s="2453"/>
      <c r="H33" s="3760"/>
      <c r="I33" s="3760"/>
      <c r="J33" s="3760"/>
      <c r="K33" s="3761"/>
    </row>
    <row r="34" spans="1:13" ht="12" customHeight="1">
      <c r="A34" s="3762"/>
      <c r="B34" s="3763"/>
      <c r="C34" s="2465" t="s">
        <v>2702</v>
      </c>
      <c r="D34" s="3764"/>
      <c r="E34" s="3764"/>
      <c r="F34" s="3764"/>
      <c r="G34" s="3764" t="s">
        <v>2703</v>
      </c>
      <c r="H34" s="3763"/>
      <c r="I34" s="3763"/>
      <c r="J34" s="3763"/>
      <c r="K34" s="3765"/>
    </row>
    <row r="35" spans="1:13" ht="12" customHeight="1">
      <c r="A35" s="3762"/>
      <c r="B35" s="3763"/>
      <c r="C35" s="2465" t="s">
        <v>2704</v>
      </c>
      <c r="D35" s="2465" t="s">
        <v>2705</v>
      </c>
      <c r="E35" s="2465" t="s">
        <v>2703</v>
      </c>
      <c r="F35" s="2465" t="s">
        <v>2703</v>
      </c>
      <c r="G35" s="2465" t="s">
        <v>2706</v>
      </c>
      <c r="H35" s="2465" t="s">
        <v>2703</v>
      </c>
      <c r="I35" s="2465" t="s">
        <v>2703</v>
      </c>
      <c r="J35" s="3763"/>
      <c r="K35" s="3765"/>
    </row>
    <row r="36" spans="1:13" ht="12" customHeight="1">
      <c r="A36" s="2469" t="s">
        <v>636</v>
      </c>
      <c r="B36" s="2465" t="s">
        <v>1339</v>
      </c>
      <c r="C36" s="2465" t="s">
        <v>2707</v>
      </c>
      <c r="D36" s="2465" t="s">
        <v>1666</v>
      </c>
      <c r="E36" s="2465" t="s">
        <v>2708</v>
      </c>
      <c r="F36" s="2465" t="s">
        <v>2709</v>
      </c>
      <c r="G36" s="2465" t="s">
        <v>2710</v>
      </c>
      <c r="H36" s="2465" t="s">
        <v>2711</v>
      </c>
      <c r="I36" s="2465" t="s">
        <v>2712</v>
      </c>
      <c r="J36" s="2465" t="s">
        <v>2713</v>
      </c>
      <c r="K36" s="3766" t="s">
        <v>636</v>
      </c>
    </row>
    <row r="37" spans="1:13" ht="12" customHeight="1">
      <c r="A37" s="2469" t="s">
        <v>639</v>
      </c>
      <c r="B37" s="2465"/>
      <c r="C37" s="2465" t="s">
        <v>2714</v>
      </c>
      <c r="D37" s="2465" t="s">
        <v>2715</v>
      </c>
      <c r="E37" s="2465" t="s">
        <v>2716</v>
      </c>
      <c r="F37" s="2465" t="s">
        <v>2717</v>
      </c>
      <c r="G37" s="2465" t="s">
        <v>2718</v>
      </c>
      <c r="H37" s="2465" t="s">
        <v>2719</v>
      </c>
      <c r="I37" s="2465" t="s">
        <v>2719</v>
      </c>
      <c r="J37" s="2465"/>
      <c r="K37" s="3766" t="s">
        <v>639</v>
      </c>
      <c r="M37" s="2523"/>
    </row>
    <row r="38" spans="1:13" ht="12" customHeight="1">
      <c r="A38" s="3767"/>
      <c r="B38" s="3768" t="s">
        <v>648</v>
      </c>
      <c r="C38" s="3768" t="s">
        <v>649</v>
      </c>
      <c r="D38" s="3768" t="s">
        <v>650</v>
      </c>
      <c r="E38" s="3768" t="s">
        <v>651</v>
      </c>
      <c r="F38" s="3768" t="s">
        <v>652</v>
      </c>
      <c r="G38" s="3768" t="s">
        <v>653</v>
      </c>
      <c r="H38" s="3768" t="s">
        <v>1083</v>
      </c>
      <c r="I38" s="3768" t="s">
        <v>1084</v>
      </c>
      <c r="J38" s="3768" t="s">
        <v>1358</v>
      </c>
      <c r="K38" s="3769"/>
    </row>
    <row r="39" spans="1:13" ht="12" customHeight="1">
      <c r="A39" s="3770">
        <v>1</v>
      </c>
      <c r="B39" s="3771">
        <v>1</v>
      </c>
      <c r="C39" s="3792">
        <v>1</v>
      </c>
      <c r="D39" s="3773"/>
      <c r="E39" s="3773"/>
      <c r="F39" s="3773"/>
      <c r="G39" s="3773"/>
      <c r="H39" s="3773"/>
      <c r="I39" s="3773"/>
      <c r="J39" s="3773">
        <f t="shared" ref="J39:J44" si="4">SUM(D39:I39)</f>
        <v>0</v>
      </c>
      <c r="K39" s="3774">
        <v>1</v>
      </c>
    </row>
    <row r="40" spans="1:13" ht="12" customHeight="1">
      <c r="A40" s="3770">
        <v>2</v>
      </c>
      <c r="B40" s="3771" t="s">
        <v>2720</v>
      </c>
      <c r="C40" s="3792">
        <v>0.5</v>
      </c>
      <c r="D40" s="3773"/>
      <c r="E40" s="3773"/>
      <c r="F40" s="3773"/>
      <c r="G40" s="3773"/>
      <c r="H40" s="3773"/>
      <c r="I40" s="3773"/>
      <c r="J40" s="3773">
        <f t="shared" si="4"/>
        <v>0</v>
      </c>
      <c r="K40" s="3774">
        <v>2</v>
      </c>
    </row>
    <row r="41" spans="1:13" ht="12" customHeight="1">
      <c r="A41" s="3770">
        <v>3</v>
      </c>
      <c r="B41" s="3771"/>
      <c r="C41" s="3778" t="s">
        <v>2722</v>
      </c>
      <c r="D41" s="3773"/>
      <c r="E41" s="3773"/>
      <c r="F41" s="3773"/>
      <c r="G41" s="3773"/>
      <c r="H41" s="3773"/>
      <c r="I41" s="3773"/>
      <c r="J41" s="3773">
        <f t="shared" si="4"/>
        <v>0</v>
      </c>
      <c r="K41" s="3774">
        <v>3</v>
      </c>
    </row>
    <row r="42" spans="1:13" ht="12" customHeight="1">
      <c r="A42" s="3770">
        <v>4</v>
      </c>
      <c r="B42" s="3771">
        <v>2</v>
      </c>
      <c r="C42" s="3777"/>
      <c r="D42" s="3773"/>
      <c r="E42" s="3773"/>
      <c r="F42" s="3773"/>
      <c r="G42" s="3773"/>
      <c r="H42" s="3773"/>
      <c r="I42" s="3773"/>
      <c r="J42" s="3773">
        <f t="shared" si="4"/>
        <v>0</v>
      </c>
      <c r="K42" s="3774">
        <v>4</v>
      </c>
    </row>
    <row r="43" spans="1:13" ht="12" customHeight="1" thickBot="1">
      <c r="A43" s="3781">
        <v>5</v>
      </c>
      <c r="B43" s="3793">
        <v>5</v>
      </c>
      <c r="C43" s="3782"/>
      <c r="D43" s="3794"/>
      <c r="E43" s="3794"/>
      <c r="F43" s="3794"/>
      <c r="G43" s="3794"/>
      <c r="H43" s="3794"/>
      <c r="I43" s="3794"/>
      <c r="J43" s="3794">
        <f t="shared" si="4"/>
        <v>0</v>
      </c>
      <c r="K43" s="3795">
        <v>5</v>
      </c>
    </row>
    <row r="44" spans="1:13" ht="26.25" customHeight="1" thickBot="1">
      <c r="A44" s="3796">
        <v>57</v>
      </c>
      <c r="B44" s="4172" t="s">
        <v>2728</v>
      </c>
      <c r="C44" s="4173"/>
      <c r="D44" s="3783">
        <f t="shared" ref="D44:I44" si="5">SUM(D41:D43)</f>
        <v>0</v>
      </c>
      <c r="E44" s="3783">
        <f t="shared" si="5"/>
        <v>0</v>
      </c>
      <c r="F44" s="3783">
        <f t="shared" si="5"/>
        <v>0</v>
      </c>
      <c r="G44" s="3783">
        <f t="shared" si="5"/>
        <v>0</v>
      </c>
      <c r="H44" s="3783">
        <f t="shared" si="5"/>
        <v>0</v>
      </c>
      <c r="I44" s="3783">
        <f t="shared" si="5"/>
        <v>0</v>
      </c>
      <c r="J44" s="3783">
        <f t="shared" si="4"/>
        <v>0</v>
      </c>
      <c r="K44" s="3797">
        <v>57</v>
      </c>
    </row>
    <row r="45" spans="1:13" ht="12" customHeight="1">
      <c r="A45" s="2594"/>
      <c r="B45" s="2467"/>
      <c r="C45" s="2467"/>
      <c r="D45" s="2467"/>
      <c r="E45" s="2467"/>
      <c r="F45" s="2467"/>
      <c r="G45" s="2467"/>
      <c r="H45" s="2467"/>
      <c r="I45" s="2467"/>
      <c r="J45" s="2467"/>
      <c r="K45" s="2596"/>
    </row>
    <row r="46" spans="1:13" ht="12" customHeight="1">
      <c r="A46" s="2594"/>
      <c r="B46" s="2467"/>
      <c r="C46" s="2467"/>
      <c r="D46" s="2467"/>
      <c r="E46" s="2467"/>
      <c r="F46" s="2467"/>
      <c r="G46" s="2467"/>
      <c r="H46" s="2467"/>
      <c r="I46" s="2467"/>
      <c r="J46" s="2467"/>
      <c r="K46" s="2596"/>
    </row>
    <row r="47" spans="1:13" ht="12" customHeight="1">
      <c r="A47" s="2594"/>
      <c r="B47" s="2467"/>
      <c r="C47" s="2467"/>
      <c r="D47" s="2467"/>
      <c r="E47" s="2467"/>
      <c r="F47" s="2467"/>
      <c r="G47" s="2467"/>
      <c r="H47" s="2467"/>
      <c r="I47" s="2467"/>
      <c r="J47" s="2467"/>
      <c r="K47" s="2596"/>
    </row>
    <row r="48" spans="1:13" ht="12" customHeight="1">
      <c r="A48" s="2594"/>
      <c r="B48" s="2467"/>
      <c r="C48" s="2467"/>
      <c r="D48" s="2467"/>
      <c r="E48" s="2467"/>
      <c r="F48" s="2467"/>
      <c r="G48" s="2467"/>
      <c r="H48" s="2467"/>
      <c r="I48" s="2467"/>
      <c r="J48" s="2467"/>
      <c r="K48" s="2596"/>
    </row>
    <row r="49" spans="1:11" ht="12" customHeight="1">
      <c r="A49" s="2594"/>
      <c r="B49" s="2467"/>
      <c r="C49" s="2467"/>
      <c r="D49" s="2467"/>
      <c r="E49" s="2467"/>
      <c r="F49" s="2467"/>
      <c r="G49" s="2467"/>
      <c r="H49" s="2467"/>
      <c r="I49" s="2467"/>
      <c r="J49" s="2467"/>
      <c r="K49" s="2596"/>
    </row>
    <row r="50" spans="1:11" ht="12" customHeight="1">
      <c r="A50" s="2594"/>
      <c r="B50" s="2467"/>
      <c r="C50" s="2467"/>
      <c r="D50" s="2467"/>
      <c r="E50" s="2467"/>
      <c r="F50" s="2467"/>
      <c r="G50" s="2467"/>
      <c r="H50" s="2467"/>
      <c r="I50" s="2467"/>
      <c r="J50" s="2467"/>
      <c r="K50" s="2596"/>
    </row>
    <row r="51" spans="1:11" ht="12" customHeight="1">
      <c r="A51" s="2594"/>
      <c r="B51" s="2467"/>
      <c r="C51" s="2467"/>
      <c r="D51" s="2467"/>
      <c r="E51" s="2467"/>
      <c r="F51" s="2467"/>
      <c r="G51" s="2467"/>
      <c r="H51" s="2467"/>
      <c r="I51" s="2467"/>
      <c r="J51" s="2467"/>
      <c r="K51" s="2596"/>
    </row>
    <row r="52" spans="1:11" ht="12" customHeight="1">
      <c r="A52" s="2594"/>
      <c r="B52" s="2467"/>
      <c r="C52" s="2467"/>
      <c r="D52" s="2467"/>
      <c r="E52" s="2467"/>
      <c r="F52" s="2467"/>
      <c r="G52" s="2467"/>
      <c r="H52" s="2467"/>
      <c r="I52" s="2467"/>
      <c r="J52" s="2467"/>
      <c r="K52" s="2596"/>
    </row>
    <row r="53" spans="1:11" ht="12" customHeight="1">
      <c r="A53" s="2594"/>
      <c r="B53" s="2467"/>
      <c r="C53" s="2467"/>
      <c r="D53" s="2467"/>
      <c r="E53" s="2467"/>
      <c r="F53" s="2467"/>
      <c r="G53" s="2467"/>
      <c r="H53" s="2467"/>
      <c r="I53" s="2467"/>
      <c r="J53" s="2467"/>
      <c r="K53" s="2596"/>
    </row>
    <row r="54" spans="1:11" ht="12" customHeight="1">
      <c r="A54" s="2594"/>
      <c r="B54" s="2467"/>
      <c r="C54" s="2467"/>
      <c r="D54" s="2467"/>
      <c r="E54" s="2467"/>
      <c r="F54" s="2467"/>
      <c r="G54" s="2467"/>
      <c r="H54" s="2467"/>
      <c r="I54" s="2467"/>
      <c r="J54" s="2467"/>
      <c r="K54" s="2596"/>
    </row>
    <row r="55" spans="1:11" ht="12" customHeight="1">
      <c r="A55" s="2594"/>
      <c r="B55" s="2467"/>
      <c r="C55" s="2467"/>
      <c r="D55" s="2467"/>
      <c r="E55" s="2467"/>
      <c r="F55" s="2467"/>
      <c r="G55" s="2467"/>
      <c r="H55" s="2467"/>
      <c r="I55" s="2467"/>
      <c r="J55" s="2467"/>
      <c r="K55" s="2596"/>
    </row>
    <row r="56" spans="1:11" ht="12" customHeight="1">
      <c r="A56" s="2594"/>
      <c r="B56" s="2467"/>
      <c r="C56" s="2467"/>
      <c r="D56" s="2467"/>
      <c r="E56" s="2467"/>
      <c r="F56" s="2467"/>
      <c r="G56" s="2467"/>
      <c r="H56" s="2467"/>
      <c r="I56" s="2467"/>
      <c r="J56" s="2467"/>
      <c r="K56" s="2596"/>
    </row>
    <row r="57" spans="1:11" ht="12" customHeight="1">
      <c r="A57" s="2594"/>
      <c r="B57" s="2467"/>
      <c r="C57" s="2467"/>
      <c r="D57" s="2467"/>
      <c r="E57" s="2467"/>
      <c r="F57" s="2467"/>
      <c r="G57" s="2467"/>
      <c r="H57" s="2467"/>
      <c r="I57" s="2467"/>
      <c r="J57" s="2467"/>
      <c r="K57" s="2596"/>
    </row>
    <row r="58" spans="1:11" ht="12" customHeight="1">
      <c r="A58" s="2594"/>
      <c r="B58" s="2467"/>
      <c r="C58" s="2467"/>
      <c r="D58" s="2467"/>
      <c r="E58" s="2467"/>
      <c r="F58" s="2467"/>
      <c r="G58" s="2467"/>
      <c r="H58" s="2467"/>
      <c r="I58" s="2467"/>
      <c r="J58" s="2467"/>
      <c r="K58" s="2596"/>
    </row>
    <row r="59" spans="1:11" ht="12" customHeight="1">
      <c r="A59" s="2594"/>
      <c r="B59" s="2467"/>
      <c r="C59" s="2467"/>
      <c r="D59" s="2467"/>
      <c r="E59" s="2467"/>
      <c r="F59" s="2467"/>
      <c r="G59" s="2467"/>
      <c r="H59" s="2467"/>
      <c r="I59" s="2467"/>
      <c r="J59" s="2467"/>
      <c r="K59" s="2596"/>
    </row>
    <row r="60" spans="1:11" ht="12" customHeight="1">
      <c r="A60" s="2594"/>
      <c r="B60" s="2467"/>
      <c r="C60" s="2467"/>
      <c r="D60" s="2467"/>
      <c r="E60" s="2467"/>
      <c r="F60" s="2467"/>
      <c r="G60" s="2467"/>
      <c r="H60" s="2467"/>
      <c r="I60" s="2467"/>
      <c r="J60" s="2467"/>
      <c r="K60" s="2596"/>
    </row>
    <row r="61" spans="1:11" ht="12" customHeight="1">
      <c r="A61" s="2594"/>
      <c r="B61" s="2467"/>
      <c r="C61" s="2467"/>
      <c r="D61" s="2467"/>
      <c r="E61" s="2467"/>
      <c r="F61" s="2467"/>
      <c r="G61" s="2467"/>
      <c r="H61" s="2467"/>
      <c r="I61" s="2467"/>
      <c r="J61" s="2467"/>
      <c r="K61" s="2596"/>
    </row>
    <row r="62" spans="1:11" ht="12" customHeight="1">
      <c r="A62" s="3293"/>
      <c r="B62" s="2526"/>
      <c r="C62" s="2526"/>
      <c r="D62" s="2526"/>
      <c r="E62" s="2526"/>
      <c r="F62" s="2526"/>
      <c r="G62" s="2526"/>
      <c r="H62" s="2526"/>
      <c r="I62" s="2526"/>
      <c r="J62" s="2526"/>
      <c r="K62" s="3294"/>
    </row>
    <row r="63" spans="1:11" ht="12" customHeight="1">
      <c r="A63" s="454" t="s">
        <v>2729</v>
      </c>
      <c r="B63" s="455"/>
      <c r="C63" s="455"/>
      <c r="D63" s="455"/>
      <c r="E63" s="455"/>
      <c r="F63" s="455"/>
      <c r="G63" s="455"/>
      <c r="H63" s="455"/>
      <c r="I63" s="455"/>
      <c r="J63" s="455"/>
      <c r="K63" s="456"/>
    </row>
    <row r="64" spans="1:11" ht="93.7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verticalCentered="1"/>
  <pageMargins left="1" right="1" top="0.5" bottom="0.5" header="0" footer="0"/>
  <pageSetup scale="86"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view="pageBreakPreview" zoomScale="60" zoomScaleNormal="100" workbookViewId="0"/>
  </sheetViews>
  <sheetFormatPr defaultRowHeight="11.25"/>
  <cols>
    <col min="1" max="1" width="4.1640625" style="108" customWidth="1"/>
    <col min="2" max="2" width="96.83203125" style="108" customWidth="1"/>
    <col min="3" max="3" width="4.83203125" style="108" customWidth="1"/>
    <col min="4" max="4" width="9.33203125" style="108" customWidth="1"/>
    <col min="5" max="16384" width="9.33203125" style="110"/>
  </cols>
  <sheetData>
    <row r="1" spans="1:4">
      <c r="A1" s="395">
        <v>112</v>
      </c>
      <c r="B1" s="455"/>
      <c r="C1" s="1088" t="s">
        <v>554</v>
      </c>
      <c r="D1" s="660"/>
    </row>
    <row r="2" spans="1:4">
      <c r="A2" s="399" t="s">
        <v>677</v>
      </c>
      <c r="B2" s="816"/>
      <c r="C2" s="654"/>
      <c r="D2" s="660"/>
    </row>
    <row r="3" spans="1:4">
      <c r="A3" s="468"/>
      <c r="B3" s="660"/>
      <c r="C3" s="661"/>
      <c r="D3" s="660"/>
    </row>
    <row r="4" spans="1:4">
      <c r="A4" s="468"/>
      <c r="B4" s="660"/>
      <c r="C4" s="661"/>
      <c r="D4" s="660"/>
    </row>
    <row r="5" spans="1:4">
      <c r="A5" s="468"/>
      <c r="B5" s="660"/>
      <c r="C5" s="661"/>
      <c r="D5" s="660"/>
    </row>
    <row r="6" spans="1:4">
      <c r="A6" s="468"/>
      <c r="B6" s="660"/>
      <c r="C6" s="661"/>
      <c r="D6" s="660"/>
    </row>
    <row r="7" spans="1:4">
      <c r="A7" s="468"/>
      <c r="B7" s="660"/>
      <c r="C7" s="661"/>
      <c r="D7" s="660"/>
    </row>
    <row r="8" spans="1:4">
      <c r="A8" s="468"/>
      <c r="B8" s="660"/>
      <c r="C8" s="661"/>
      <c r="D8" s="660"/>
    </row>
    <row r="9" spans="1:4">
      <c r="A9" s="468"/>
      <c r="B9" s="660"/>
      <c r="C9" s="661"/>
      <c r="D9" s="660"/>
    </row>
    <row r="10" spans="1:4">
      <c r="A10" s="468"/>
      <c r="B10" s="660"/>
      <c r="C10" s="661"/>
      <c r="D10" s="660"/>
    </row>
    <row r="11" spans="1:4">
      <c r="A11" s="4040" t="s">
        <v>1008</v>
      </c>
      <c r="B11" s="4041"/>
      <c r="C11" s="4042"/>
      <c r="D11" s="660"/>
    </row>
    <row r="12" spans="1:4">
      <c r="A12" s="468"/>
      <c r="B12" s="660"/>
      <c r="C12" s="661"/>
      <c r="D12" s="660"/>
    </row>
    <row r="13" spans="1:4">
      <c r="A13" s="468"/>
      <c r="B13" s="660"/>
      <c r="C13" s="661"/>
      <c r="D13" s="660"/>
    </row>
    <row r="14" spans="1:4">
      <c r="A14" s="468"/>
      <c r="B14" s="660"/>
      <c r="C14" s="661"/>
      <c r="D14" s="660"/>
    </row>
    <row r="15" spans="1:4">
      <c r="A15" s="468"/>
      <c r="B15" s="660"/>
      <c r="C15" s="661"/>
      <c r="D15" s="660"/>
    </row>
    <row r="16" spans="1:4">
      <c r="A16" s="468"/>
      <c r="B16" s="660"/>
      <c r="C16" s="661"/>
      <c r="D16" s="660"/>
    </row>
    <row r="17" spans="1:4">
      <c r="A17" s="468"/>
      <c r="B17" s="660"/>
      <c r="C17" s="661"/>
      <c r="D17" s="660"/>
    </row>
    <row r="18" spans="1:4">
      <c r="A18" s="468"/>
      <c r="B18" s="660"/>
      <c r="C18" s="661"/>
      <c r="D18" s="660"/>
    </row>
    <row r="19" spans="1:4">
      <c r="A19" s="468"/>
      <c r="B19" s="660"/>
      <c r="C19" s="661"/>
      <c r="D19" s="660"/>
    </row>
    <row r="20" spans="1:4">
      <c r="A20" s="468"/>
      <c r="B20" s="660"/>
      <c r="C20" s="661"/>
      <c r="D20" s="660"/>
    </row>
    <row r="21" spans="1:4">
      <c r="A21" s="468"/>
      <c r="B21" s="660"/>
      <c r="C21" s="661"/>
      <c r="D21" s="660"/>
    </row>
    <row r="22" spans="1:4">
      <c r="A22" s="468"/>
      <c r="B22" s="660"/>
      <c r="C22" s="661"/>
      <c r="D22" s="660"/>
    </row>
    <row r="23" spans="1:4">
      <c r="A23" s="468"/>
      <c r="B23" s="660"/>
      <c r="C23" s="661"/>
      <c r="D23" s="660"/>
    </row>
    <row r="24" spans="1:4">
      <c r="A24" s="468"/>
      <c r="B24" s="660"/>
      <c r="C24" s="661"/>
      <c r="D24" s="660"/>
    </row>
    <row r="25" spans="1:4">
      <c r="A25" s="468"/>
      <c r="B25" s="660"/>
      <c r="C25" s="661"/>
      <c r="D25" s="660"/>
    </row>
    <row r="26" spans="1:4">
      <c r="A26" s="468"/>
      <c r="B26" s="660"/>
      <c r="C26" s="661"/>
      <c r="D26" s="660"/>
    </row>
    <row r="27" spans="1:4">
      <c r="A27" s="468"/>
      <c r="B27" s="660"/>
      <c r="C27" s="661"/>
      <c r="D27" s="660"/>
    </row>
    <row r="28" spans="1:4">
      <c r="A28" s="468"/>
      <c r="B28" s="660"/>
      <c r="C28" s="661"/>
      <c r="D28" s="660"/>
    </row>
    <row r="29" spans="1:4">
      <c r="A29" s="468"/>
      <c r="B29" s="660"/>
      <c r="C29" s="661"/>
      <c r="D29" s="660"/>
    </row>
    <row r="30" spans="1:4">
      <c r="A30" s="468"/>
      <c r="B30" s="660"/>
      <c r="C30" s="661"/>
      <c r="D30" s="660"/>
    </row>
    <row r="31" spans="1:4">
      <c r="A31" s="468"/>
      <c r="B31" s="660"/>
      <c r="C31" s="661"/>
      <c r="D31" s="660"/>
    </row>
    <row r="32" spans="1:4">
      <c r="A32" s="468"/>
      <c r="B32" s="660"/>
      <c r="C32" s="661"/>
      <c r="D32" s="660"/>
    </row>
    <row r="33" spans="1:4">
      <c r="A33" s="468"/>
      <c r="B33" s="660"/>
      <c r="C33" s="661"/>
      <c r="D33" s="660"/>
    </row>
    <row r="34" spans="1:4">
      <c r="A34" s="468"/>
      <c r="B34" s="660"/>
      <c r="C34" s="661"/>
      <c r="D34" s="660"/>
    </row>
    <row r="35" spans="1:4">
      <c r="A35" s="468"/>
      <c r="B35" s="660"/>
      <c r="C35" s="661"/>
      <c r="D35" s="660"/>
    </row>
    <row r="36" spans="1:4">
      <c r="A36" s="468"/>
      <c r="B36" s="660"/>
      <c r="C36" s="661"/>
      <c r="D36" s="660"/>
    </row>
    <row r="37" spans="1:4">
      <c r="A37" s="468"/>
      <c r="B37" s="660"/>
      <c r="C37" s="661"/>
      <c r="D37" s="660"/>
    </row>
    <row r="38" spans="1:4">
      <c r="A38" s="468"/>
      <c r="B38" s="660"/>
      <c r="C38" s="661"/>
      <c r="D38" s="660"/>
    </row>
    <row r="39" spans="1:4">
      <c r="A39" s="468"/>
      <c r="B39" s="660"/>
      <c r="C39" s="661"/>
      <c r="D39" s="660"/>
    </row>
    <row r="40" spans="1:4">
      <c r="A40" s="468"/>
      <c r="B40" s="660"/>
      <c r="C40" s="661"/>
      <c r="D40" s="660"/>
    </row>
    <row r="41" spans="1:4">
      <c r="A41" s="468"/>
      <c r="B41" s="660"/>
      <c r="C41" s="661"/>
      <c r="D41" s="660"/>
    </row>
    <row r="42" spans="1:4">
      <c r="A42" s="468"/>
      <c r="B42" s="660"/>
      <c r="C42" s="661"/>
      <c r="D42" s="660"/>
    </row>
    <row r="43" spans="1:4">
      <c r="A43" s="468"/>
      <c r="B43" s="660"/>
      <c r="C43" s="661"/>
      <c r="D43" s="660"/>
    </row>
    <row r="44" spans="1:4">
      <c r="A44" s="468"/>
      <c r="B44" s="660"/>
      <c r="C44" s="661"/>
      <c r="D44" s="660"/>
    </row>
    <row r="45" spans="1:4">
      <c r="A45" s="468"/>
      <c r="B45" s="660"/>
      <c r="C45" s="661"/>
      <c r="D45" s="660"/>
    </row>
    <row r="46" spans="1:4">
      <c r="A46" s="468"/>
      <c r="B46" s="660"/>
      <c r="C46" s="661"/>
      <c r="D46" s="660"/>
    </row>
    <row r="47" spans="1:4">
      <c r="A47" s="468"/>
      <c r="B47" s="660"/>
      <c r="C47" s="661"/>
      <c r="D47" s="660"/>
    </row>
    <row r="48" spans="1:4">
      <c r="A48" s="468"/>
      <c r="B48" s="660"/>
      <c r="C48" s="661"/>
      <c r="D48" s="660"/>
    </row>
    <row r="49" spans="1:4">
      <c r="A49" s="468"/>
      <c r="B49" s="660"/>
      <c r="C49" s="661"/>
      <c r="D49" s="660"/>
    </row>
    <row r="50" spans="1:4">
      <c r="A50" s="468"/>
      <c r="B50" s="660"/>
      <c r="C50" s="661"/>
      <c r="D50" s="660"/>
    </row>
    <row r="51" spans="1:4">
      <c r="A51" s="468"/>
      <c r="B51" s="660"/>
      <c r="C51" s="661"/>
      <c r="D51" s="660"/>
    </row>
    <row r="52" spans="1:4">
      <c r="A52" s="468"/>
      <c r="B52" s="660"/>
      <c r="C52" s="661"/>
      <c r="D52" s="660"/>
    </row>
    <row r="53" spans="1:4">
      <c r="A53" s="468"/>
      <c r="B53" s="660"/>
      <c r="C53" s="661"/>
      <c r="D53" s="660"/>
    </row>
    <row r="54" spans="1:4">
      <c r="A54" s="468"/>
      <c r="B54" s="660"/>
      <c r="C54" s="661"/>
      <c r="D54" s="660"/>
    </row>
    <row r="55" spans="1:4">
      <c r="A55" s="468"/>
      <c r="B55" s="660"/>
      <c r="C55" s="661"/>
      <c r="D55" s="660"/>
    </row>
    <row r="56" spans="1:4">
      <c r="A56" s="468"/>
      <c r="B56" s="660"/>
      <c r="C56" s="661"/>
      <c r="D56" s="660"/>
    </row>
    <row r="57" spans="1:4">
      <c r="A57" s="468"/>
      <c r="B57" s="660"/>
      <c r="C57" s="661"/>
      <c r="D57" s="660"/>
    </row>
    <row r="58" spans="1:4">
      <c r="A58" s="468"/>
      <c r="B58" s="660"/>
      <c r="C58" s="661"/>
      <c r="D58" s="660"/>
    </row>
    <row r="59" spans="1:4">
      <c r="A59" s="468"/>
      <c r="B59" s="660"/>
      <c r="C59" s="661"/>
      <c r="D59" s="660"/>
    </row>
    <row r="60" spans="1:4">
      <c r="A60" s="468"/>
      <c r="B60" s="660"/>
      <c r="C60" s="661"/>
      <c r="D60" s="660"/>
    </row>
    <row r="61" spans="1:4">
      <c r="A61" s="468"/>
      <c r="B61" s="660"/>
      <c r="C61" s="661"/>
      <c r="D61" s="660"/>
    </row>
    <row r="62" spans="1:4">
      <c r="A62" s="468"/>
      <c r="B62" s="660"/>
      <c r="C62" s="661"/>
      <c r="D62" s="660"/>
    </row>
    <row r="63" spans="1:4">
      <c r="A63" s="468"/>
      <c r="B63" s="660"/>
      <c r="C63" s="661"/>
      <c r="D63" s="660"/>
    </row>
    <row r="64" spans="1:4">
      <c r="A64" s="468"/>
      <c r="B64" s="660"/>
      <c r="C64" s="661"/>
      <c r="D64" s="660"/>
    </row>
    <row r="65" spans="1:4">
      <c r="A65" s="468"/>
      <c r="B65" s="660"/>
      <c r="C65" s="661"/>
      <c r="D65" s="660"/>
    </row>
    <row r="66" spans="1:4">
      <c r="A66" s="468"/>
      <c r="B66" s="660"/>
      <c r="C66" s="661"/>
      <c r="D66" s="660"/>
    </row>
    <row r="67" spans="1:4">
      <c r="A67" s="457"/>
      <c r="B67" s="453"/>
      <c r="C67" s="813"/>
    </row>
    <row r="68" spans="1:4">
      <c r="A68" s="457"/>
      <c r="B68" s="453"/>
      <c r="C68" s="813"/>
    </row>
    <row r="69" spans="1:4">
      <c r="A69" s="817"/>
      <c r="B69" s="408"/>
      <c r="C69" s="818"/>
    </row>
    <row r="70" spans="1:4">
      <c r="A70" s="454"/>
      <c r="C70" s="456" t="s">
        <v>165</v>
      </c>
    </row>
  </sheetData>
  <mergeCells count="1">
    <mergeCell ref="A11:C11"/>
  </mergeCells>
  <printOptions horizontalCentered="1" verticalCentered="1"/>
  <pageMargins left="1" right="1" top="0.5" bottom="0.5" header="0" footer="0"/>
  <pageSetup scale="86" fitToHeight="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Zeros="0" view="pageBreakPreview" zoomScale="90" zoomScaleNormal="100" zoomScaleSheetLayoutView="90" workbookViewId="0">
      <selection sqref="A1:A11"/>
    </sheetView>
  </sheetViews>
  <sheetFormatPr defaultRowHeight="11.25"/>
  <cols>
    <col min="1" max="1" width="2.6640625" style="610" customWidth="1"/>
    <col min="2" max="2" width="4.5" style="610" customWidth="1"/>
    <col min="3" max="3" width="5.33203125" style="610" customWidth="1"/>
    <col min="4" max="4" width="30.33203125" style="610" customWidth="1"/>
    <col min="5" max="5" width="5.1640625" style="610" customWidth="1"/>
    <col min="6" max="6" width="10" style="610" customWidth="1"/>
    <col min="7" max="8" width="10.5" style="610" customWidth="1"/>
    <col min="9" max="9" width="11" style="610" customWidth="1"/>
    <col min="10" max="10" width="12" style="610" customWidth="1"/>
    <col min="11" max="11" width="11.83203125" style="610" bestFit="1" customWidth="1"/>
    <col min="12" max="12" width="8.5" style="610" customWidth="1"/>
    <col min="13" max="13" width="8.6640625" style="610" customWidth="1"/>
    <col min="14" max="15" width="10.83203125" style="610" customWidth="1"/>
    <col min="16" max="16" width="9.1640625" style="610" customWidth="1"/>
    <col min="17" max="17" width="4.6640625" style="610" customWidth="1"/>
    <col min="18" max="18" width="2.6640625" style="2749" customWidth="1"/>
    <col min="19" max="16384" width="9.33203125" style="610"/>
  </cols>
  <sheetData>
    <row r="1" spans="1:22" ht="11.25" customHeight="1">
      <c r="A1" s="4076" t="s">
        <v>165</v>
      </c>
      <c r="B1" s="1495" t="s">
        <v>3657</v>
      </c>
      <c r="C1" s="2658"/>
      <c r="D1" s="2658"/>
      <c r="E1" s="2658"/>
      <c r="F1" s="2658"/>
      <c r="G1" s="2658"/>
      <c r="H1" s="2658"/>
      <c r="I1" s="2658"/>
      <c r="J1" s="2658"/>
      <c r="K1" s="2658"/>
      <c r="L1" s="2658"/>
      <c r="M1" s="2658"/>
      <c r="N1" s="2658"/>
      <c r="O1" s="2658"/>
      <c r="P1" s="2658"/>
      <c r="Q1" s="2659"/>
      <c r="R1" s="4174" t="s">
        <v>3658</v>
      </c>
    </row>
    <row r="2" spans="1:22" ht="11.25" customHeight="1">
      <c r="A2" s="4076"/>
      <c r="B2" s="2660" t="s">
        <v>2791</v>
      </c>
      <c r="C2" s="2671"/>
      <c r="D2" s="2671"/>
      <c r="E2" s="2671"/>
      <c r="F2" s="2671"/>
      <c r="G2" s="2671"/>
      <c r="H2" s="2671"/>
      <c r="I2" s="2671"/>
      <c r="J2" s="2671"/>
      <c r="K2" s="2671"/>
      <c r="L2" s="2671"/>
      <c r="M2" s="2671"/>
      <c r="N2" s="2671"/>
      <c r="O2" s="2671"/>
      <c r="P2" s="2671"/>
      <c r="Q2" s="2672"/>
      <c r="R2" s="4174"/>
    </row>
    <row r="3" spans="1:22" ht="11.25" customHeight="1">
      <c r="A3" s="4076"/>
      <c r="B3" s="2660"/>
      <c r="C3" s="2671"/>
      <c r="D3" s="2671"/>
      <c r="E3" s="2671"/>
      <c r="F3" s="2671"/>
      <c r="G3" s="2671"/>
      <c r="H3" s="2671"/>
      <c r="I3" s="2671"/>
      <c r="J3" s="2671"/>
      <c r="K3" s="2671"/>
      <c r="L3" s="2671"/>
      <c r="M3" s="2671"/>
      <c r="N3" s="2671"/>
      <c r="O3" s="2671"/>
      <c r="P3" s="2671"/>
      <c r="Q3" s="2672"/>
      <c r="R3" s="4174"/>
    </row>
    <row r="4" spans="1:22" ht="11.25" customHeight="1">
      <c r="A4" s="4076"/>
      <c r="B4" s="1500"/>
      <c r="C4" s="1500"/>
      <c r="D4" s="1515"/>
      <c r="E4" s="2013"/>
      <c r="F4" s="1514"/>
      <c r="G4" s="2014" t="s">
        <v>2792</v>
      </c>
      <c r="H4" s="1985"/>
      <c r="I4" s="1985"/>
      <c r="J4" s="1985"/>
      <c r="K4" s="1500"/>
      <c r="L4" s="1987" t="s">
        <v>2793</v>
      </c>
      <c r="M4" s="1987"/>
      <c r="N4" s="1987"/>
      <c r="O4" s="1987"/>
      <c r="P4" s="1987"/>
      <c r="Q4" s="1500"/>
      <c r="R4" s="4174"/>
    </row>
    <row r="5" spans="1:22" ht="11.25" customHeight="1">
      <c r="A5" s="4076"/>
      <c r="B5" s="780"/>
      <c r="C5" s="780"/>
      <c r="D5" s="114"/>
      <c r="E5" s="115"/>
      <c r="F5" s="780"/>
      <c r="G5" s="1987" t="s">
        <v>2794</v>
      </c>
      <c r="H5" s="1987"/>
      <c r="I5" s="1987"/>
      <c r="J5" s="1987"/>
      <c r="K5" s="780"/>
      <c r="L5" s="780"/>
      <c r="M5" s="780"/>
      <c r="N5" s="780"/>
      <c r="O5" s="780"/>
      <c r="P5" s="780"/>
      <c r="Q5" s="780"/>
      <c r="R5" s="4174"/>
    </row>
    <row r="6" spans="1:22" ht="11.25" customHeight="1">
      <c r="A6" s="4076"/>
      <c r="B6" s="780"/>
      <c r="C6" s="780"/>
      <c r="D6" s="114"/>
      <c r="E6" s="115"/>
      <c r="F6" s="780"/>
      <c r="G6" s="780"/>
      <c r="H6" s="780"/>
      <c r="I6" s="780"/>
      <c r="J6" s="780" t="s">
        <v>2795</v>
      </c>
      <c r="K6" s="780" t="s">
        <v>2796</v>
      </c>
      <c r="L6" s="780"/>
      <c r="M6" s="780"/>
      <c r="N6" s="780"/>
      <c r="O6" s="780"/>
      <c r="P6" s="780"/>
      <c r="Q6" s="780"/>
      <c r="R6" s="4174"/>
    </row>
    <row r="7" spans="1:22" ht="11.25" customHeight="1">
      <c r="A7" s="4076"/>
      <c r="B7" s="780"/>
      <c r="C7" s="780"/>
      <c r="D7" s="114"/>
      <c r="E7" s="115"/>
      <c r="F7" s="780"/>
      <c r="G7" s="780"/>
      <c r="H7" s="780"/>
      <c r="I7" s="780"/>
      <c r="J7" s="780" t="s">
        <v>2797</v>
      </c>
      <c r="K7" s="780" t="s">
        <v>2798</v>
      </c>
      <c r="L7" s="780"/>
      <c r="M7" s="780"/>
      <c r="N7" s="780"/>
      <c r="O7" s="780"/>
      <c r="P7" s="780"/>
      <c r="Q7" s="780"/>
      <c r="R7" s="4174"/>
    </row>
    <row r="8" spans="1:22" ht="11.25" customHeight="1">
      <c r="A8" s="4076"/>
      <c r="B8" s="780"/>
      <c r="C8" s="780"/>
      <c r="D8" s="114"/>
      <c r="E8" s="115"/>
      <c r="F8" s="780"/>
      <c r="G8" s="780"/>
      <c r="H8" s="780"/>
      <c r="I8" s="780" t="s">
        <v>2799</v>
      </c>
      <c r="J8" s="780" t="s">
        <v>2800</v>
      </c>
      <c r="K8" s="780" t="s">
        <v>2801</v>
      </c>
      <c r="L8" s="780"/>
      <c r="M8" s="780"/>
      <c r="N8" s="780"/>
      <c r="O8" s="780" t="s">
        <v>2802</v>
      </c>
      <c r="P8" s="780"/>
      <c r="Q8" s="780"/>
      <c r="R8" s="4174"/>
    </row>
    <row r="9" spans="1:22" ht="11.25" customHeight="1">
      <c r="A9" s="4076"/>
      <c r="B9" s="780"/>
      <c r="C9" s="780"/>
      <c r="D9" s="114"/>
      <c r="E9" s="115"/>
      <c r="F9" s="780" t="s">
        <v>2803</v>
      </c>
      <c r="G9" s="780"/>
      <c r="H9" s="780"/>
      <c r="I9" s="780" t="s">
        <v>2804</v>
      </c>
      <c r="J9" s="780" t="s">
        <v>2805</v>
      </c>
      <c r="K9" s="780" t="s">
        <v>2806</v>
      </c>
      <c r="L9" s="780"/>
      <c r="M9" s="780"/>
      <c r="N9" s="780"/>
      <c r="O9" s="780" t="s">
        <v>2807</v>
      </c>
      <c r="P9" s="780"/>
      <c r="Q9" s="780"/>
      <c r="R9" s="4174"/>
    </row>
    <row r="10" spans="1:22" ht="11.25" customHeight="1">
      <c r="A10" s="4076"/>
      <c r="B10" s="780"/>
      <c r="C10" s="780"/>
      <c r="D10" s="114"/>
      <c r="E10" s="115"/>
      <c r="F10" s="780" t="s">
        <v>2808</v>
      </c>
      <c r="G10" s="780"/>
      <c r="H10" s="780" t="s">
        <v>2809</v>
      </c>
      <c r="I10" s="780" t="s">
        <v>2810</v>
      </c>
      <c r="J10" s="780" t="s">
        <v>2811</v>
      </c>
      <c r="K10" s="780" t="s">
        <v>2704</v>
      </c>
      <c r="L10" s="780"/>
      <c r="M10" s="780"/>
      <c r="N10" s="780" t="s">
        <v>2812</v>
      </c>
      <c r="O10" s="780" t="s">
        <v>2813</v>
      </c>
      <c r="P10" s="780"/>
      <c r="Q10" s="780"/>
      <c r="R10" s="4174"/>
      <c r="S10" s="803"/>
      <c r="T10" s="803"/>
      <c r="U10" s="803"/>
    </row>
    <row r="11" spans="1:22" ht="11.25" customHeight="1">
      <c r="A11" s="4076"/>
      <c r="B11" s="780"/>
      <c r="C11" s="780"/>
      <c r="D11" s="114"/>
      <c r="E11" s="115"/>
      <c r="F11" s="780" t="s">
        <v>2714</v>
      </c>
      <c r="G11" s="780" t="s">
        <v>2809</v>
      </c>
      <c r="H11" s="780" t="s">
        <v>2814</v>
      </c>
      <c r="I11" s="780" t="s">
        <v>2815</v>
      </c>
      <c r="J11" s="780" t="s">
        <v>2816</v>
      </c>
      <c r="K11" s="780" t="s">
        <v>2817</v>
      </c>
      <c r="L11" s="780" t="s">
        <v>2218</v>
      </c>
      <c r="M11" s="780" t="s">
        <v>2818</v>
      </c>
      <c r="N11" s="780" t="s">
        <v>2808</v>
      </c>
      <c r="O11" s="780" t="s">
        <v>2819</v>
      </c>
      <c r="P11" s="780"/>
      <c r="Q11" s="780"/>
      <c r="R11" s="4174"/>
      <c r="S11" s="803"/>
      <c r="T11" s="803"/>
      <c r="U11" s="803"/>
      <c r="V11" s="803"/>
    </row>
    <row r="12" spans="1:22" ht="11.25" customHeight="1">
      <c r="B12" s="780" t="s">
        <v>2820</v>
      </c>
      <c r="C12" s="780" t="s">
        <v>778</v>
      </c>
      <c r="D12" s="114"/>
      <c r="E12" s="115"/>
      <c r="F12" s="780" t="s">
        <v>2821</v>
      </c>
      <c r="G12" s="780" t="s">
        <v>2816</v>
      </c>
      <c r="H12" s="780" t="s">
        <v>2822</v>
      </c>
      <c r="I12" s="780" t="s">
        <v>2823</v>
      </c>
      <c r="J12" s="780" t="s">
        <v>2824</v>
      </c>
      <c r="K12" s="780" t="s">
        <v>2825</v>
      </c>
      <c r="L12" s="780" t="s">
        <v>2826</v>
      </c>
      <c r="M12" s="780" t="s">
        <v>2822</v>
      </c>
      <c r="N12" s="780" t="s">
        <v>2714</v>
      </c>
      <c r="O12" s="780" t="s">
        <v>2827</v>
      </c>
      <c r="P12" s="780" t="s">
        <v>2818</v>
      </c>
      <c r="Q12" s="780" t="s">
        <v>2820</v>
      </c>
      <c r="R12" s="4174"/>
      <c r="S12" s="803"/>
      <c r="T12" s="803"/>
      <c r="U12" s="803"/>
      <c r="V12" s="803"/>
    </row>
    <row r="13" spans="1:22" ht="11.25" customHeight="1">
      <c r="B13" s="780" t="s">
        <v>639</v>
      </c>
      <c r="C13" s="780" t="s">
        <v>782</v>
      </c>
      <c r="D13" s="2004" t="s">
        <v>2828</v>
      </c>
      <c r="E13" s="2005"/>
      <c r="F13" s="780" t="s">
        <v>783</v>
      </c>
      <c r="G13" s="780" t="s">
        <v>2829</v>
      </c>
      <c r="H13" s="780" t="s">
        <v>2830</v>
      </c>
      <c r="I13" s="780" t="s">
        <v>2831</v>
      </c>
      <c r="J13" s="780" t="s">
        <v>2830</v>
      </c>
      <c r="K13" s="780" t="s">
        <v>2800</v>
      </c>
      <c r="L13" s="780" t="s">
        <v>2832</v>
      </c>
      <c r="M13" s="780" t="s">
        <v>2830</v>
      </c>
      <c r="N13" s="780" t="s">
        <v>2833</v>
      </c>
      <c r="O13" s="780" t="s">
        <v>2834</v>
      </c>
      <c r="P13" s="780" t="s">
        <v>2835</v>
      </c>
      <c r="Q13" s="780" t="s">
        <v>639</v>
      </c>
      <c r="R13" s="4174"/>
      <c r="S13" s="803"/>
      <c r="T13" s="803"/>
      <c r="U13" s="803"/>
      <c r="V13" s="803"/>
    </row>
    <row r="14" spans="1:22" ht="11.25" customHeight="1" thickBot="1">
      <c r="B14" s="784"/>
      <c r="C14" s="784"/>
      <c r="D14" s="3324" t="s">
        <v>648</v>
      </c>
      <c r="E14" s="2065"/>
      <c r="F14" s="784" t="s">
        <v>649</v>
      </c>
      <c r="G14" s="784" t="s">
        <v>650</v>
      </c>
      <c r="H14" s="784" t="s">
        <v>651</v>
      </c>
      <c r="I14" s="784" t="s">
        <v>652</v>
      </c>
      <c r="J14" s="784" t="s">
        <v>653</v>
      </c>
      <c r="K14" s="784" t="s">
        <v>1083</v>
      </c>
      <c r="L14" s="784" t="s">
        <v>1084</v>
      </c>
      <c r="M14" s="784" t="s">
        <v>1358</v>
      </c>
      <c r="N14" s="784" t="s">
        <v>1359</v>
      </c>
      <c r="O14" s="784" t="s">
        <v>1360</v>
      </c>
      <c r="P14" s="784" t="s">
        <v>1361</v>
      </c>
      <c r="Q14" s="784"/>
      <c r="R14" s="4174"/>
      <c r="S14" s="803"/>
      <c r="T14" s="803"/>
      <c r="U14" s="803"/>
      <c r="V14" s="803"/>
    </row>
    <row r="15" spans="1:22" ht="11.25" customHeight="1">
      <c r="B15" s="3325"/>
      <c r="C15" s="3325"/>
      <c r="D15" s="3326" t="s">
        <v>2836</v>
      </c>
      <c r="E15" s="1771"/>
      <c r="F15" s="3327"/>
      <c r="G15" s="3328"/>
      <c r="H15" s="3328"/>
      <c r="I15" s="3328"/>
      <c r="J15" s="3328"/>
      <c r="K15" s="3328"/>
      <c r="L15" s="3328"/>
      <c r="M15" s="3328"/>
      <c r="N15" s="3328"/>
      <c r="O15" s="3328" t="s">
        <v>2837</v>
      </c>
      <c r="P15" s="3329"/>
      <c r="Q15" s="780"/>
      <c r="R15" s="4174"/>
      <c r="S15" s="3330"/>
      <c r="T15" s="3330"/>
      <c r="U15" s="3330"/>
      <c r="V15" s="3330"/>
    </row>
    <row r="16" spans="1:22" ht="11.25" customHeight="1">
      <c r="B16" s="784">
        <v>1</v>
      </c>
      <c r="C16" s="784"/>
      <c r="D16" s="116" t="s">
        <v>2838</v>
      </c>
      <c r="E16" s="116" t="s">
        <v>2813</v>
      </c>
      <c r="F16" s="3331">
        <v>3542</v>
      </c>
      <c r="G16" s="3332">
        <v>302</v>
      </c>
      <c r="H16" s="3332">
        <v>0</v>
      </c>
      <c r="I16" s="3332">
        <v>0</v>
      </c>
      <c r="J16" s="3332">
        <v>0</v>
      </c>
      <c r="K16" s="3332">
        <v>2</v>
      </c>
      <c r="L16" s="3332">
        <v>2347</v>
      </c>
      <c r="M16" s="3332">
        <v>1495</v>
      </c>
      <c r="N16" s="3332">
        <f>SUM(L16:M16)</f>
        <v>3842</v>
      </c>
      <c r="O16" s="3333">
        <v>16849400</v>
      </c>
      <c r="P16" s="3798"/>
      <c r="Q16" s="784">
        <v>1</v>
      </c>
      <c r="R16" s="4174"/>
      <c r="S16" s="3799"/>
      <c r="T16" s="3330"/>
      <c r="U16" s="3330"/>
      <c r="V16" s="3330"/>
    </row>
    <row r="17" spans="1:22" ht="11.25" customHeight="1">
      <c r="B17" s="784">
        <v>2</v>
      </c>
      <c r="C17" s="784"/>
      <c r="D17" s="116" t="s">
        <v>2839</v>
      </c>
      <c r="E17" s="116" t="s">
        <v>2813</v>
      </c>
      <c r="F17" s="3331"/>
      <c r="G17" s="3332"/>
      <c r="H17" s="3332"/>
      <c r="I17" s="3332"/>
      <c r="J17" s="3332"/>
      <c r="K17" s="3332"/>
      <c r="L17" s="3332"/>
      <c r="M17" s="3332"/>
      <c r="N17" s="3332"/>
      <c r="O17" s="1831"/>
      <c r="P17" s="3798"/>
      <c r="Q17" s="784">
        <v>2</v>
      </c>
      <c r="R17" s="4174"/>
      <c r="S17" s="3330"/>
      <c r="T17" s="3330"/>
      <c r="U17" s="3330"/>
      <c r="V17" s="3330"/>
    </row>
    <row r="18" spans="1:22" ht="11.25" customHeight="1">
      <c r="B18" s="784">
        <v>3</v>
      </c>
      <c r="C18" s="784"/>
      <c r="D18" s="116" t="s">
        <v>2840</v>
      </c>
      <c r="E18" s="116" t="s">
        <v>2813</v>
      </c>
      <c r="F18" s="3331">
        <v>27</v>
      </c>
      <c r="G18" s="3332"/>
      <c r="H18" s="3332"/>
      <c r="I18" s="3332"/>
      <c r="J18" s="3332"/>
      <c r="K18" s="3332"/>
      <c r="L18" s="3332">
        <v>27</v>
      </c>
      <c r="M18" s="3332"/>
      <c r="N18" s="3332">
        <f>SUM(L18:M18)</f>
        <v>27</v>
      </c>
      <c r="O18" s="1831">
        <v>94600</v>
      </c>
      <c r="P18" s="3798"/>
      <c r="Q18" s="784">
        <v>3</v>
      </c>
      <c r="R18" s="4174"/>
      <c r="S18" s="3330"/>
      <c r="T18" s="3330"/>
      <c r="U18" s="3330"/>
      <c r="V18" s="3330"/>
    </row>
    <row r="19" spans="1:22" ht="11.25" customHeight="1">
      <c r="A19" s="2749"/>
      <c r="B19" s="784">
        <v>4</v>
      </c>
      <c r="C19" s="784"/>
      <c r="D19" s="116" t="s">
        <v>2841</v>
      </c>
      <c r="E19" s="116" t="s">
        <v>2813</v>
      </c>
      <c r="F19" s="3331"/>
      <c r="G19" s="3332">
        <v>0</v>
      </c>
      <c r="H19" s="3332"/>
      <c r="I19" s="3332"/>
      <c r="J19" s="3332"/>
      <c r="K19" s="3332">
        <f>(F19+G19+H19+I19+J19-N19)</f>
        <v>0</v>
      </c>
      <c r="L19" s="3332"/>
      <c r="M19" s="3332"/>
      <c r="N19" s="3332"/>
      <c r="O19" s="1831">
        <v>0</v>
      </c>
      <c r="P19" s="3798"/>
      <c r="Q19" s="784">
        <v>4</v>
      </c>
      <c r="S19" s="3330"/>
      <c r="T19" s="3330"/>
      <c r="U19" s="3330"/>
      <c r="V19" s="3330"/>
    </row>
    <row r="20" spans="1:22" ht="11.25" customHeight="1">
      <c r="A20" s="2749"/>
      <c r="B20" s="784">
        <v>5</v>
      </c>
      <c r="C20" s="784" t="s">
        <v>933</v>
      </c>
      <c r="D20" s="116" t="s">
        <v>2842</v>
      </c>
      <c r="E20" s="116" t="s">
        <v>2813</v>
      </c>
      <c r="F20" s="3331">
        <f t="shared" ref="F20:O20" si="0">SUM(F16:F19)</f>
        <v>3569</v>
      </c>
      <c r="G20" s="3332">
        <f t="shared" si="0"/>
        <v>302</v>
      </c>
      <c r="H20" s="3332">
        <f t="shared" si="0"/>
        <v>0</v>
      </c>
      <c r="I20" s="3332">
        <f t="shared" si="0"/>
        <v>0</v>
      </c>
      <c r="J20" s="3332">
        <f t="shared" si="0"/>
        <v>0</v>
      </c>
      <c r="K20" s="3332">
        <f t="shared" si="0"/>
        <v>2</v>
      </c>
      <c r="L20" s="3332">
        <f t="shared" si="0"/>
        <v>2374</v>
      </c>
      <c r="M20" s="3336">
        <f t="shared" si="0"/>
        <v>1495</v>
      </c>
      <c r="N20" s="3336">
        <f t="shared" si="0"/>
        <v>3869</v>
      </c>
      <c r="O20" s="1831">
        <f t="shared" si="0"/>
        <v>16944000</v>
      </c>
      <c r="P20" s="3798"/>
      <c r="Q20" s="784">
        <v>5</v>
      </c>
      <c r="S20" s="3330"/>
      <c r="T20" s="3330"/>
      <c r="U20" s="3330"/>
      <c r="V20" s="3330"/>
    </row>
    <row r="21" spans="1:22" ht="11.25" customHeight="1">
      <c r="A21" s="2749"/>
      <c r="B21" s="784">
        <v>6</v>
      </c>
      <c r="C21" s="784" t="s">
        <v>933</v>
      </c>
      <c r="D21" s="116" t="s">
        <v>2843</v>
      </c>
      <c r="E21" s="116"/>
      <c r="F21" s="3331"/>
      <c r="G21" s="3332"/>
      <c r="H21" s="3332"/>
      <c r="I21" s="3332"/>
      <c r="J21" s="3332"/>
      <c r="K21" s="3332"/>
      <c r="L21" s="3332"/>
      <c r="M21" s="3332"/>
      <c r="N21" s="3332"/>
      <c r="O21" s="1831"/>
      <c r="P21" s="3798"/>
      <c r="Q21" s="784">
        <v>6</v>
      </c>
      <c r="S21" s="3330"/>
      <c r="T21" s="3330"/>
      <c r="U21" s="3330"/>
      <c r="V21" s="3330"/>
    </row>
    <row r="22" spans="1:22" ht="11.25" customHeight="1">
      <c r="A22" s="2749"/>
      <c r="B22" s="784">
        <v>7</v>
      </c>
      <c r="C22" s="784" t="s">
        <v>933</v>
      </c>
      <c r="D22" s="116" t="s">
        <v>2844</v>
      </c>
      <c r="E22" s="116"/>
      <c r="F22" s="3331"/>
      <c r="G22" s="3332"/>
      <c r="H22" s="3332"/>
      <c r="I22" s="3332"/>
      <c r="J22" s="3332"/>
      <c r="K22" s="3332">
        <f>(F22+G22+H22+I22+J22-N22)</f>
        <v>0</v>
      </c>
      <c r="L22" s="3332"/>
      <c r="M22" s="3336"/>
      <c r="N22" s="3336"/>
      <c r="O22" s="1831"/>
      <c r="P22" s="3798"/>
      <c r="Q22" s="784">
        <v>7</v>
      </c>
      <c r="S22" s="3330"/>
      <c r="T22" s="3330"/>
      <c r="U22" s="3330"/>
      <c r="V22" s="3330"/>
    </row>
    <row r="23" spans="1:22" ht="11.25" customHeight="1">
      <c r="A23" s="2749"/>
      <c r="B23" s="784">
        <v>8</v>
      </c>
      <c r="C23" s="784" t="s">
        <v>933</v>
      </c>
      <c r="D23" s="116" t="s">
        <v>2845</v>
      </c>
      <c r="E23" s="116"/>
      <c r="F23" s="3331">
        <f>F20+F21+F22</f>
        <v>3569</v>
      </c>
      <c r="G23" s="3332">
        <f>G20+G21+G22</f>
        <v>302</v>
      </c>
      <c r="H23" s="3332"/>
      <c r="I23" s="3332"/>
      <c r="J23" s="3332">
        <f t="shared" ref="J23:O23" si="1">J20+J21+J22</f>
        <v>0</v>
      </c>
      <c r="K23" s="3332">
        <f t="shared" si="1"/>
        <v>2</v>
      </c>
      <c r="L23" s="3332">
        <f t="shared" si="1"/>
        <v>2374</v>
      </c>
      <c r="M23" s="3332">
        <f t="shared" si="1"/>
        <v>1495</v>
      </c>
      <c r="N23" s="3332">
        <f t="shared" si="1"/>
        <v>3869</v>
      </c>
      <c r="O23" s="1831">
        <f t="shared" si="1"/>
        <v>16944000</v>
      </c>
      <c r="P23" s="3798"/>
      <c r="Q23" s="784">
        <v>8</v>
      </c>
      <c r="S23" s="3330"/>
      <c r="T23" s="3330"/>
      <c r="U23" s="3330"/>
      <c r="V23" s="3330"/>
    </row>
    <row r="24" spans="1:22" ht="11.25" customHeight="1">
      <c r="A24" s="2749"/>
      <c r="B24" s="784">
        <v>9</v>
      </c>
      <c r="C24" s="784" t="s">
        <v>933</v>
      </c>
      <c r="D24" s="116" t="s">
        <v>2846</v>
      </c>
      <c r="E24" s="116"/>
      <c r="F24" s="3331"/>
      <c r="G24" s="3332"/>
      <c r="H24" s="3332"/>
      <c r="I24" s="3332"/>
      <c r="J24" s="3332"/>
      <c r="K24" s="3332"/>
      <c r="L24" s="3332"/>
      <c r="M24" s="3332"/>
      <c r="N24" s="3332">
        <f>L24+M24</f>
        <v>0</v>
      </c>
      <c r="O24" s="3337"/>
      <c r="P24" s="3798"/>
      <c r="Q24" s="784">
        <v>9</v>
      </c>
      <c r="S24" s="3330"/>
      <c r="T24" s="3330"/>
      <c r="U24" s="3330"/>
      <c r="V24" s="3330"/>
    </row>
    <row r="25" spans="1:22" ht="11.25" customHeight="1">
      <c r="A25" s="2749"/>
      <c r="B25" s="780"/>
      <c r="C25" s="780"/>
      <c r="D25" s="114" t="s">
        <v>2847</v>
      </c>
      <c r="E25" s="620"/>
      <c r="F25" s="3800"/>
      <c r="G25" s="3801"/>
      <c r="H25" s="3801">
        <v>0</v>
      </c>
      <c r="I25" s="3801"/>
      <c r="J25" s="3801">
        <f>J24+J23</f>
        <v>0</v>
      </c>
      <c r="K25" s="3801"/>
      <c r="L25" s="3801"/>
      <c r="M25" s="3801"/>
      <c r="N25" s="3801"/>
      <c r="O25" s="3802"/>
      <c r="P25" s="3803"/>
      <c r="Q25" s="780"/>
      <c r="S25" s="3330"/>
      <c r="T25" s="3330"/>
      <c r="U25" s="3330"/>
      <c r="V25" s="3330"/>
    </row>
    <row r="26" spans="1:22" ht="11.25" customHeight="1" thickBot="1">
      <c r="A26" s="2749"/>
      <c r="B26" s="784">
        <v>10</v>
      </c>
      <c r="C26" s="784" t="s">
        <v>933</v>
      </c>
      <c r="D26" s="116" t="s">
        <v>2848</v>
      </c>
      <c r="E26" s="116"/>
      <c r="F26" s="3804">
        <f>+F23+F24</f>
        <v>3569</v>
      </c>
      <c r="G26" s="3805">
        <f t="shared" ref="G26:O26" si="2">+G23+G24</f>
        <v>302</v>
      </c>
      <c r="H26" s="3806">
        <f t="shared" si="2"/>
        <v>0</v>
      </c>
      <c r="I26" s="3806">
        <f t="shared" si="2"/>
        <v>0</v>
      </c>
      <c r="J26" s="3806">
        <f t="shared" si="2"/>
        <v>0</v>
      </c>
      <c r="K26" s="3806">
        <f t="shared" si="2"/>
        <v>2</v>
      </c>
      <c r="L26" s="3806">
        <f t="shared" si="2"/>
        <v>2374</v>
      </c>
      <c r="M26" s="3806">
        <f t="shared" si="2"/>
        <v>1495</v>
      </c>
      <c r="N26" s="3806">
        <f t="shared" si="2"/>
        <v>3869</v>
      </c>
      <c r="O26" s="3806">
        <f t="shared" si="2"/>
        <v>16944000</v>
      </c>
      <c r="P26" s="3807"/>
      <c r="Q26" s="784">
        <v>10</v>
      </c>
      <c r="S26" s="3330"/>
      <c r="T26" s="3330"/>
      <c r="U26" s="3330"/>
      <c r="V26" s="3330"/>
    </row>
    <row r="27" spans="1:22" ht="61.5" customHeight="1">
      <c r="A27" s="2749"/>
      <c r="B27" s="2016"/>
      <c r="C27" s="3338"/>
      <c r="D27" s="3390" t="s">
        <v>3659</v>
      </c>
      <c r="E27" s="116"/>
      <c r="F27" s="2717"/>
      <c r="G27" s="3340"/>
      <c r="H27" s="2717"/>
      <c r="I27" s="2717"/>
      <c r="J27" s="2717"/>
      <c r="K27" s="3340"/>
      <c r="L27" s="3340"/>
      <c r="M27" s="2717"/>
      <c r="N27" s="3340"/>
      <c r="O27" s="3340"/>
      <c r="P27" s="2717"/>
      <c r="Q27" s="117"/>
      <c r="S27" s="3330"/>
      <c r="T27" s="3330"/>
      <c r="U27" s="3330"/>
      <c r="V27" s="3330"/>
    </row>
    <row r="28" spans="1:22" ht="15.75" customHeight="1">
      <c r="A28" s="2749"/>
      <c r="B28" s="2660" t="s">
        <v>2849</v>
      </c>
      <c r="C28" s="2004"/>
      <c r="D28" s="2004"/>
      <c r="E28" s="2004"/>
      <c r="F28" s="2004"/>
      <c r="G28" s="2004"/>
      <c r="H28" s="2004"/>
      <c r="I28" s="2004"/>
      <c r="J28" s="2004"/>
      <c r="K28" s="2004"/>
      <c r="L28" s="2004"/>
      <c r="M28" s="2004"/>
      <c r="N28" s="2004"/>
      <c r="O28" s="2004"/>
      <c r="P28" s="2004"/>
      <c r="Q28" s="2005"/>
      <c r="R28" s="4118">
        <v>113</v>
      </c>
      <c r="S28" s="3330"/>
      <c r="T28" s="3330"/>
      <c r="U28" s="3330"/>
      <c r="V28" s="3330"/>
    </row>
    <row r="29" spans="1:22" ht="11.25" customHeight="1">
      <c r="A29" s="2749"/>
      <c r="B29" s="3341"/>
      <c r="C29" s="3324"/>
      <c r="D29" s="3324"/>
      <c r="E29" s="3324"/>
      <c r="F29" s="3324"/>
      <c r="G29" s="3324"/>
      <c r="H29" s="3324"/>
      <c r="I29" s="3324"/>
      <c r="J29" s="3324"/>
      <c r="K29" s="3324"/>
      <c r="L29" s="3324"/>
      <c r="M29" s="3324"/>
      <c r="N29" s="3324"/>
      <c r="O29" s="3324"/>
      <c r="P29" s="3324"/>
      <c r="Q29" s="2065"/>
      <c r="R29" s="4118"/>
      <c r="S29" s="3330"/>
      <c r="T29" s="3330"/>
      <c r="U29" s="3330"/>
      <c r="V29" s="3330"/>
    </row>
    <row r="30" spans="1:22" ht="11.25" customHeight="1">
      <c r="A30" s="2749"/>
      <c r="B30" s="780"/>
      <c r="C30" s="3342"/>
      <c r="D30" s="109"/>
      <c r="E30" s="115"/>
      <c r="F30" s="780"/>
      <c r="G30" s="780"/>
      <c r="H30" s="780"/>
      <c r="I30" s="780"/>
      <c r="J30" s="780"/>
      <c r="K30" s="3324" t="s">
        <v>2850</v>
      </c>
      <c r="L30" s="3324"/>
      <c r="M30" s="3324"/>
      <c r="N30" s="3324"/>
      <c r="O30" s="3324"/>
      <c r="P30" s="3324"/>
      <c r="Q30" s="787"/>
      <c r="R30" s="4118"/>
      <c r="S30" s="3330"/>
      <c r="T30" s="3330"/>
      <c r="U30" s="3330"/>
      <c r="V30" s="3330"/>
    </row>
    <row r="31" spans="1:22" ht="11.25" customHeight="1">
      <c r="A31" s="2749"/>
      <c r="B31" s="780"/>
      <c r="C31" s="3342"/>
      <c r="D31" s="109"/>
      <c r="E31" s="115"/>
      <c r="F31" s="780"/>
      <c r="G31" s="780" t="s">
        <v>2851</v>
      </c>
      <c r="H31" s="780" t="s">
        <v>2851</v>
      </c>
      <c r="I31" s="780" t="s">
        <v>2851</v>
      </c>
      <c r="J31" s="780" t="s">
        <v>2851</v>
      </c>
      <c r="K31" s="780"/>
      <c r="L31" s="780"/>
      <c r="M31" s="780"/>
      <c r="N31" s="780"/>
      <c r="O31" s="780"/>
      <c r="P31" s="780"/>
      <c r="Q31" s="787"/>
      <c r="R31" s="4118"/>
      <c r="S31" s="3330"/>
      <c r="T31" s="3330"/>
      <c r="U31" s="3330"/>
      <c r="V31" s="3330"/>
    </row>
    <row r="32" spans="1:22" ht="11.25" customHeight="1">
      <c r="A32" s="2749"/>
      <c r="B32" s="780"/>
      <c r="C32" s="3342"/>
      <c r="D32" s="109"/>
      <c r="E32" s="115"/>
      <c r="F32" s="3343"/>
      <c r="G32" s="3344" t="s">
        <v>2852</v>
      </c>
      <c r="H32" s="3344" t="s">
        <v>2853</v>
      </c>
      <c r="I32" s="3344" t="s">
        <v>2854</v>
      </c>
      <c r="J32" s="3344" t="s">
        <v>2855</v>
      </c>
      <c r="K32" s="780"/>
      <c r="L32" s="780"/>
      <c r="M32" s="780"/>
      <c r="N32" s="780"/>
      <c r="O32" s="780"/>
      <c r="P32" s="780"/>
      <c r="Q32" s="787"/>
      <c r="R32" s="4118"/>
      <c r="S32" s="3330"/>
      <c r="T32" s="3330"/>
      <c r="U32" s="3330"/>
      <c r="V32" s="3330"/>
    </row>
    <row r="33" spans="1:22" ht="11.25" customHeight="1">
      <c r="A33" s="2749"/>
      <c r="B33" s="780" t="s">
        <v>636</v>
      </c>
      <c r="C33" s="780" t="s">
        <v>778</v>
      </c>
      <c r="D33" s="109"/>
      <c r="E33" s="115"/>
      <c r="F33" s="780" t="s">
        <v>2856</v>
      </c>
      <c r="G33" s="780" t="s">
        <v>2826</v>
      </c>
      <c r="H33" s="780" t="s">
        <v>2826</v>
      </c>
      <c r="I33" s="780" t="s">
        <v>2826</v>
      </c>
      <c r="J33" s="780" t="s">
        <v>2826</v>
      </c>
      <c r="K33" s="780"/>
      <c r="L33" s="780"/>
      <c r="M33" s="780"/>
      <c r="N33" s="780"/>
      <c r="O33" s="780"/>
      <c r="P33" s="780"/>
      <c r="Q33" s="780" t="s">
        <v>2820</v>
      </c>
      <c r="R33" s="4118"/>
      <c r="S33" s="3330"/>
      <c r="T33" s="3330"/>
      <c r="U33" s="3330"/>
      <c r="V33" s="3330"/>
    </row>
    <row r="34" spans="1:22" ht="11.25" customHeight="1">
      <c r="A34" s="2749"/>
      <c r="B34" s="780" t="s">
        <v>639</v>
      </c>
      <c r="C34" s="780" t="s">
        <v>782</v>
      </c>
      <c r="D34" s="609" t="s">
        <v>2828</v>
      </c>
      <c r="E34" s="2005"/>
      <c r="F34" s="3344" t="s">
        <v>2852</v>
      </c>
      <c r="G34" s="3344" t="s">
        <v>2857</v>
      </c>
      <c r="H34" s="3344" t="s">
        <v>2858</v>
      </c>
      <c r="I34" s="3344" t="s">
        <v>2859</v>
      </c>
      <c r="J34" s="3344" t="s">
        <v>2860</v>
      </c>
      <c r="K34" s="780">
        <v>2015</v>
      </c>
      <c r="L34" s="780">
        <v>2016</v>
      </c>
      <c r="M34" s="780">
        <v>2017</v>
      </c>
      <c r="N34" s="780">
        <v>2018</v>
      </c>
      <c r="O34" s="780">
        <v>2019</v>
      </c>
      <c r="P34" s="780" t="s">
        <v>2713</v>
      </c>
      <c r="Q34" s="780" t="s">
        <v>639</v>
      </c>
      <c r="R34" s="4118"/>
      <c r="S34" s="3330"/>
      <c r="T34" s="3330"/>
      <c r="U34" s="3330"/>
      <c r="V34" s="3330"/>
    </row>
    <row r="35" spans="1:22" ht="11.25" customHeight="1" thickBot="1">
      <c r="B35" s="784"/>
      <c r="C35" s="784"/>
      <c r="D35" s="2717" t="s">
        <v>648</v>
      </c>
      <c r="E35" s="117"/>
      <c r="F35" s="780" t="s">
        <v>649</v>
      </c>
      <c r="G35" s="780" t="s">
        <v>650</v>
      </c>
      <c r="H35" s="780" t="s">
        <v>651</v>
      </c>
      <c r="I35" s="780" t="s">
        <v>652</v>
      </c>
      <c r="J35" s="780" t="s">
        <v>653</v>
      </c>
      <c r="K35" s="780" t="s">
        <v>1083</v>
      </c>
      <c r="L35" s="780" t="s">
        <v>1084</v>
      </c>
      <c r="M35" s="780" t="s">
        <v>1358</v>
      </c>
      <c r="N35" s="780" t="s">
        <v>1359</v>
      </c>
      <c r="O35" s="780" t="s">
        <v>1360</v>
      </c>
      <c r="P35" s="780" t="s">
        <v>1361</v>
      </c>
      <c r="Q35" s="784"/>
      <c r="R35" s="4118"/>
      <c r="S35" s="3330"/>
      <c r="T35" s="3330"/>
      <c r="U35" s="3330"/>
      <c r="V35" s="3330"/>
    </row>
    <row r="36" spans="1:22" ht="11.25" customHeight="1">
      <c r="B36" s="784">
        <v>11</v>
      </c>
      <c r="C36" s="784" t="s">
        <v>933</v>
      </c>
      <c r="D36" s="116" t="s">
        <v>2861</v>
      </c>
      <c r="E36" s="116"/>
      <c r="F36" s="3345">
        <v>27</v>
      </c>
      <c r="G36" s="3346">
        <v>250</v>
      </c>
      <c r="H36" s="3346">
        <v>843</v>
      </c>
      <c r="I36" s="3346">
        <v>1137</v>
      </c>
      <c r="J36" s="3346">
        <v>1310</v>
      </c>
      <c r="K36" s="3346">
        <v>302</v>
      </c>
      <c r="L36" s="3346"/>
      <c r="M36" s="3346"/>
      <c r="N36" s="3347"/>
      <c r="O36" s="3347"/>
      <c r="P36" s="3348">
        <f>SUM(F36:O36)</f>
        <v>3869</v>
      </c>
      <c r="Q36" s="2017">
        <v>11</v>
      </c>
      <c r="R36" s="4118"/>
      <c r="S36" s="3330"/>
      <c r="T36" s="3330"/>
      <c r="U36" s="3330"/>
      <c r="V36" s="3330">
        <f t="shared" ref="V36:V42" si="3">T36-S36</f>
        <v>0</v>
      </c>
    </row>
    <row r="37" spans="1:22" ht="11.25" customHeight="1">
      <c r="B37" s="784">
        <v>12</v>
      </c>
      <c r="C37" s="784" t="s">
        <v>933</v>
      </c>
      <c r="D37" s="116" t="s">
        <v>2862</v>
      </c>
      <c r="E37" s="116"/>
      <c r="F37" s="3349"/>
      <c r="G37" s="3350"/>
      <c r="H37" s="3350"/>
      <c r="I37" s="3350"/>
      <c r="J37" s="3350"/>
      <c r="K37" s="3350"/>
      <c r="L37" s="3350"/>
      <c r="M37" s="3350"/>
      <c r="N37" s="3350"/>
      <c r="O37" s="3350"/>
      <c r="P37" s="3351"/>
      <c r="Q37" s="2017">
        <v>12</v>
      </c>
      <c r="R37" s="4118"/>
      <c r="S37" s="3330"/>
      <c r="T37" s="3330"/>
      <c r="U37" s="3330"/>
      <c r="V37" s="3330">
        <f t="shared" si="3"/>
        <v>0</v>
      </c>
    </row>
    <row r="38" spans="1:22" ht="11.25" customHeight="1">
      <c r="B38" s="784">
        <v>13</v>
      </c>
      <c r="C38" s="784" t="s">
        <v>933</v>
      </c>
      <c r="D38" s="116" t="s">
        <v>2844</v>
      </c>
      <c r="E38" s="116"/>
      <c r="F38" s="3349"/>
      <c r="G38" s="3350"/>
      <c r="H38" s="3350"/>
      <c r="I38" s="3350"/>
      <c r="J38" s="3350"/>
      <c r="K38" s="3350"/>
      <c r="L38" s="3350"/>
      <c r="M38" s="3350"/>
      <c r="N38" s="3350"/>
      <c r="O38" s="3350"/>
      <c r="P38" s="3352">
        <f>SUM(F38:O38)</f>
        <v>0</v>
      </c>
      <c r="Q38" s="2017">
        <v>13</v>
      </c>
      <c r="R38" s="4118"/>
      <c r="S38" s="3330"/>
      <c r="T38" s="3330"/>
      <c r="U38" s="3330"/>
      <c r="V38" s="3330">
        <f t="shared" si="3"/>
        <v>0</v>
      </c>
    </row>
    <row r="39" spans="1:22" ht="11.25" customHeight="1">
      <c r="B39" s="784">
        <v>14</v>
      </c>
      <c r="C39" s="784" t="s">
        <v>933</v>
      </c>
      <c r="D39" s="116" t="s">
        <v>2863</v>
      </c>
      <c r="E39" s="116"/>
      <c r="F39" s="3349">
        <f t="shared" ref="F39:P39" si="4">SUM(F36:F38)</f>
        <v>27</v>
      </c>
      <c r="G39" s="3350">
        <f t="shared" si="4"/>
        <v>250</v>
      </c>
      <c r="H39" s="3350">
        <f t="shared" si="4"/>
        <v>843</v>
      </c>
      <c r="I39" s="3350">
        <f t="shared" si="4"/>
        <v>1137</v>
      </c>
      <c r="J39" s="3350">
        <f t="shared" si="4"/>
        <v>1310</v>
      </c>
      <c r="K39" s="3350">
        <f t="shared" si="4"/>
        <v>302</v>
      </c>
      <c r="L39" s="3350">
        <f t="shared" si="4"/>
        <v>0</v>
      </c>
      <c r="M39" s="3350">
        <f t="shared" si="4"/>
        <v>0</v>
      </c>
      <c r="N39" s="3350">
        <f t="shared" si="4"/>
        <v>0</v>
      </c>
      <c r="O39" s="3353">
        <f t="shared" si="4"/>
        <v>0</v>
      </c>
      <c r="P39" s="3354">
        <f t="shared" si="4"/>
        <v>3869</v>
      </c>
      <c r="Q39" s="2017">
        <v>14</v>
      </c>
      <c r="R39" s="4118"/>
      <c r="S39" s="3330"/>
      <c r="T39" s="3330"/>
      <c r="U39" s="3330"/>
      <c r="V39" s="3330">
        <f t="shared" si="3"/>
        <v>0</v>
      </c>
    </row>
    <row r="40" spans="1:22" ht="11.25" customHeight="1">
      <c r="B40" s="784">
        <v>15</v>
      </c>
      <c r="C40" s="784" t="s">
        <v>933</v>
      </c>
      <c r="D40" s="116" t="s">
        <v>2846</v>
      </c>
      <c r="E40" s="116"/>
      <c r="F40" s="3355"/>
      <c r="G40" s="3356"/>
      <c r="H40" s="3356"/>
      <c r="I40" s="3350"/>
      <c r="J40" s="3350"/>
      <c r="K40" s="3350"/>
      <c r="L40" s="3350"/>
      <c r="M40" s="3350"/>
      <c r="N40" s="3350"/>
      <c r="O40" s="3350"/>
      <c r="P40" s="3351">
        <f>SUM(F40:O40)</f>
        <v>0</v>
      </c>
      <c r="Q40" s="2017">
        <v>15</v>
      </c>
      <c r="R40" s="4118"/>
      <c r="S40" s="3330"/>
      <c r="T40" s="3330"/>
      <c r="U40" s="3330"/>
      <c r="V40" s="3330">
        <f t="shared" si="3"/>
        <v>0</v>
      </c>
    </row>
    <row r="41" spans="1:22" ht="11.25" customHeight="1">
      <c r="B41" s="780"/>
      <c r="C41" s="780"/>
      <c r="D41" s="114" t="s">
        <v>2847</v>
      </c>
      <c r="E41" s="620"/>
      <c r="F41" s="3357"/>
      <c r="G41" s="3358"/>
      <c r="H41" s="3358"/>
      <c r="I41" s="3358"/>
      <c r="J41" s="3358"/>
      <c r="K41" s="3358"/>
      <c r="L41" s="3358"/>
      <c r="M41" s="3358"/>
      <c r="N41" s="3358"/>
      <c r="O41" s="3358"/>
      <c r="P41" s="3352"/>
      <c r="Q41" s="1517"/>
      <c r="R41" s="4118"/>
      <c r="S41" s="3330"/>
      <c r="T41" s="3330"/>
      <c r="U41" s="3330"/>
      <c r="V41" s="3330">
        <f t="shared" si="3"/>
        <v>0</v>
      </c>
    </row>
    <row r="42" spans="1:22" ht="11.25" customHeight="1" thickBot="1">
      <c r="B42" s="784">
        <v>16</v>
      </c>
      <c r="C42" s="784" t="s">
        <v>933</v>
      </c>
      <c r="D42" s="116" t="s">
        <v>2864</v>
      </c>
      <c r="E42" s="116"/>
      <c r="F42" s="3359">
        <f>SUM(F39:F40)</f>
        <v>27</v>
      </c>
      <c r="G42" s="3360">
        <f t="shared" ref="G42:P42" si="5">SUM(G39:G40)</f>
        <v>250</v>
      </c>
      <c r="H42" s="3360">
        <f t="shared" si="5"/>
        <v>843</v>
      </c>
      <c r="I42" s="3360">
        <f>SUM(I39:I40)</f>
        <v>1137</v>
      </c>
      <c r="J42" s="3360">
        <f t="shared" si="5"/>
        <v>1310</v>
      </c>
      <c r="K42" s="3360">
        <f t="shared" si="5"/>
        <v>302</v>
      </c>
      <c r="L42" s="3360">
        <f t="shared" si="5"/>
        <v>0</v>
      </c>
      <c r="M42" s="3360">
        <f t="shared" si="5"/>
        <v>0</v>
      </c>
      <c r="N42" s="3360">
        <f t="shared" si="5"/>
        <v>0</v>
      </c>
      <c r="O42" s="3360">
        <f t="shared" si="5"/>
        <v>0</v>
      </c>
      <c r="P42" s="3361">
        <f t="shared" si="5"/>
        <v>3869</v>
      </c>
      <c r="Q42" s="2017">
        <v>16</v>
      </c>
      <c r="R42" s="4118"/>
      <c r="S42" s="3330"/>
      <c r="T42" s="3330"/>
      <c r="U42" s="3330"/>
      <c r="V42" s="3330">
        <f t="shared" si="3"/>
        <v>0</v>
      </c>
    </row>
    <row r="43" spans="1:22" ht="11.25" customHeight="1">
      <c r="B43" s="113"/>
      <c r="C43" s="803"/>
      <c r="D43" s="620"/>
      <c r="E43" s="620"/>
      <c r="F43" s="3808"/>
      <c r="G43" s="3808"/>
      <c r="H43" s="3808"/>
      <c r="I43" s="3808"/>
      <c r="J43" s="3808"/>
      <c r="K43" s="3808"/>
      <c r="L43" s="3808"/>
      <c r="M43" s="3808"/>
      <c r="N43" s="3808"/>
      <c r="O43" s="3808"/>
      <c r="P43" s="3808"/>
      <c r="Q43" s="1517"/>
      <c r="R43" s="4118"/>
      <c r="S43" s="3330"/>
      <c r="T43" s="3330"/>
      <c r="U43" s="3330"/>
      <c r="V43" s="3330"/>
    </row>
    <row r="44" spans="1:22" ht="17.25" customHeight="1">
      <c r="B44" s="2709"/>
      <c r="Q44" s="2716"/>
      <c r="R44" s="4118"/>
      <c r="S44" s="3330"/>
      <c r="T44" s="3330"/>
      <c r="U44" s="3330"/>
      <c r="V44" s="3330"/>
    </row>
    <row r="45" spans="1:22" ht="11.25" customHeight="1">
      <c r="B45" s="3362" t="s">
        <v>465</v>
      </c>
      <c r="C45" s="2701"/>
      <c r="D45" s="2701"/>
      <c r="E45" s="2701"/>
      <c r="F45" s="2701"/>
      <c r="G45" s="2701"/>
      <c r="H45" s="2701"/>
      <c r="I45" s="2701"/>
      <c r="J45" s="2701"/>
      <c r="K45" s="2701"/>
      <c r="L45" s="2701"/>
      <c r="M45" s="2701"/>
      <c r="N45" s="2701"/>
      <c r="O45" s="2701"/>
      <c r="P45" s="2701"/>
      <c r="Q45" s="2718"/>
      <c r="R45" s="4118"/>
      <c r="S45" s="3330"/>
      <c r="T45" s="3330"/>
      <c r="U45" s="3330"/>
      <c r="V45" s="3330"/>
    </row>
    <row r="46" spans="1:22" ht="14.25" customHeight="1">
      <c r="B46" s="1495" t="s">
        <v>3660</v>
      </c>
      <c r="C46" s="2658"/>
      <c r="D46" s="2658"/>
      <c r="E46" s="2658"/>
      <c r="F46" s="2658"/>
      <c r="G46" s="2658"/>
      <c r="H46" s="2658"/>
      <c r="I46" s="2658"/>
      <c r="J46" s="2658"/>
      <c r="K46" s="2658"/>
      <c r="L46" s="2658"/>
      <c r="M46" s="2658"/>
      <c r="N46" s="2658"/>
      <c r="O46" s="2658"/>
      <c r="P46" s="2658"/>
      <c r="Q46" s="2659"/>
      <c r="R46" s="4174">
        <v>114</v>
      </c>
      <c r="S46" s="3330"/>
      <c r="T46" s="3330"/>
      <c r="U46" s="3330"/>
      <c r="V46" s="3330"/>
    </row>
    <row r="47" spans="1:22" ht="10.5" customHeight="1">
      <c r="B47" s="2660" t="s">
        <v>2791</v>
      </c>
      <c r="C47" s="2671"/>
      <c r="D47" s="2671"/>
      <c r="E47" s="2671"/>
      <c r="F47" s="2671"/>
      <c r="G47" s="2671"/>
      <c r="H47" s="2671"/>
      <c r="I47" s="2671"/>
      <c r="J47" s="2671"/>
      <c r="K47" s="2671"/>
      <c r="L47" s="2671"/>
      <c r="M47" s="2671"/>
      <c r="N47" s="2671"/>
      <c r="O47" s="2671"/>
      <c r="P47" s="2671"/>
      <c r="Q47" s="2672"/>
      <c r="R47" s="4174"/>
      <c r="S47" s="3330"/>
      <c r="T47" s="3330"/>
      <c r="U47" s="3330"/>
      <c r="V47" s="3330"/>
    </row>
    <row r="48" spans="1:22" ht="10.5" customHeight="1">
      <c r="B48" s="2660"/>
      <c r="C48" s="2671"/>
      <c r="D48" s="2671"/>
      <c r="E48" s="2671"/>
      <c r="F48" s="2671"/>
      <c r="G48" s="2671"/>
      <c r="H48" s="2671"/>
      <c r="I48" s="2671"/>
      <c r="J48" s="2671"/>
      <c r="K48" s="2671"/>
      <c r="L48" s="2671"/>
      <c r="M48" s="2671"/>
      <c r="N48" s="2671"/>
      <c r="O48" s="2671"/>
      <c r="P48" s="2671"/>
      <c r="Q48" s="2672"/>
      <c r="R48" s="4174"/>
      <c r="S48" s="3330"/>
      <c r="T48" s="3330"/>
      <c r="U48" s="3330"/>
      <c r="V48" s="3330"/>
    </row>
    <row r="49" spans="1:22" ht="10.5" customHeight="1">
      <c r="B49" s="1500"/>
      <c r="C49" s="1500"/>
      <c r="D49" s="1515"/>
      <c r="E49" s="2013"/>
      <c r="F49" s="1514"/>
      <c r="G49" s="2014" t="s">
        <v>2792</v>
      </c>
      <c r="H49" s="1985"/>
      <c r="I49" s="1985"/>
      <c r="J49" s="1985"/>
      <c r="K49" s="1500"/>
      <c r="L49" s="1987" t="s">
        <v>2793</v>
      </c>
      <c r="M49" s="1987"/>
      <c r="N49" s="1987"/>
      <c r="O49" s="1987"/>
      <c r="P49" s="1987"/>
      <c r="Q49" s="1500"/>
      <c r="R49" s="4174"/>
      <c r="S49" s="3330"/>
      <c r="T49" s="3330"/>
      <c r="U49" s="3330"/>
      <c r="V49" s="3330"/>
    </row>
    <row r="50" spans="1:22" ht="10.5" customHeight="1">
      <c r="B50" s="780"/>
      <c r="C50" s="780"/>
      <c r="D50" s="114"/>
      <c r="E50" s="115"/>
      <c r="F50" s="780"/>
      <c r="G50" s="1987" t="s">
        <v>2794</v>
      </c>
      <c r="H50" s="1987"/>
      <c r="I50" s="1987"/>
      <c r="J50" s="1987"/>
      <c r="K50" s="780"/>
      <c r="L50" s="780"/>
      <c r="M50" s="780"/>
      <c r="N50" s="780"/>
      <c r="O50" s="780"/>
      <c r="P50" s="780"/>
      <c r="Q50" s="780"/>
      <c r="R50" s="4174"/>
      <c r="S50" s="3330"/>
      <c r="T50" s="3330"/>
      <c r="U50" s="3330"/>
      <c r="V50" s="3330"/>
    </row>
    <row r="51" spans="1:22" ht="10.5" customHeight="1">
      <c r="B51" s="780"/>
      <c r="C51" s="780"/>
      <c r="D51" s="114"/>
      <c r="E51" s="115"/>
      <c r="F51" s="780"/>
      <c r="G51" s="780"/>
      <c r="H51" s="780"/>
      <c r="I51" s="780"/>
      <c r="J51" s="780" t="s">
        <v>2795</v>
      </c>
      <c r="K51" s="780" t="s">
        <v>2796</v>
      </c>
      <c r="L51" s="780"/>
      <c r="M51" s="780"/>
      <c r="N51" s="780"/>
      <c r="O51" s="780"/>
      <c r="P51" s="780"/>
      <c r="Q51" s="780"/>
      <c r="R51" s="4174"/>
      <c r="S51" s="3330"/>
      <c r="T51" s="3330"/>
      <c r="U51" s="3330"/>
      <c r="V51" s="3330"/>
    </row>
    <row r="52" spans="1:22" ht="10.5" customHeight="1">
      <c r="B52" s="780"/>
      <c r="C52" s="780"/>
      <c r="D52" s="114"/>
      <c r="E52" s="115"/>
      <c r="F52" s="780"/>
      <c r="G52" s="780"/>
      <c r="H52" s="780"/>
      <c r="I52" s="780"/>
      <c r="J52" s="780" t="s">
        <v>2797</v>
      </c>
      <c r="K52" s="780" t="s">
        <v>2798</v>
      </c>
      <c r="L52" s="780"/>
      <c r="M52" s="780"/>
      <c r="N52" s="780"/>
      <c r="O52" s="780"/>
      <c r="P52" s="780"/>
      <c r="Q52" s="780"/>
      <c r="R52" s="4174"/>
      <c r="S52" s="3330"/>
      <c r="T52" s="3330"/>
      <c r="U52" s="3330"/>
      <c r="V52" s="3330"/>
    </row>
    <row r="53" spans="1:22" ht="10.5" customHeight="1">
      <c r="B53" s="780"/>
      <c r="C53" s="780"/>
      <c r="D53" s="114"/>
      <c r="E53" s="115"/>
      <c r="F53" s="780"/>
      <c r="G53" s="780"/>
      <c r="H53" s="780"/>
      <c r="I53" s="780" t="s">
        <v>2799</v>
      </c>
      <c r="J53" s="780" t="s">
        <v>2800</v>
      </c>
      <c r="K53" s="780" t="s">
        <v>2801</v>
      </c>
      <c r="L53" s="780"/>
      <c r="M53" s="780"/>
      <c r="N53" s="780"/>
      <c r="O53" s="780" t="s">
        <v>2802</v>
      </c>
      <c r="P53" s="780"/>
      <c r="Q53" s="780"/>
      <c r="R53" s="4174"/>
      <c r="S53" s="3330"/>
      <c r="T53" s="3330"/>
      <c r="U53" s="3330"/>
      <c r="V53" s="3330"/>
    </row>
    <row r="54" spans="1:22" ht="10.5" customHeight="1">
      <c r="B54" s="780"/>
      <c r="C54" s="780"/>
      <c r="D54" s="114"/>
      <c r="E54" s="115"/>
      <c r="F54" s="780" t="s">
        <v>2803</v>
      </c>
      <c r="G54" s="780"/>
      <c r="H54" s="780"/>
      <c r="I54" s="780" t="s">
        <v>2804</v>
      </c>
      <c r="J54" s="780" t="s">
        <v>2805</v>
      </c>
      <c r="K54" s="780" t="s">
        <v>2806</v>
      </c>
      <c r="L54" s="780"/>
      <c r="M54" s="780"/>
      <c r="N54" s="780"/>
      <c r="O54" s="780" t="s">
        <v>2807</v>
      </c>
      <c r="P54" s="780"/>
      <c r="Q54" s="780"/>
      <c r="R54" s="4174"/>
      <c r="S54" s="3330"/>
      <c r="T54" s="3330"/>
      <c r="U54" s="3330"/>
      <c r="V54" s="3330"/>
    </row>
    <row r="55" spans="1:22" ht="10.5" customHeight="1">
      <c r="B55" s="780"/>
      <c r="C55" s="780"/>
      <c r="D55" s="114"/>
      <c r="E55" s="115"/>
      <c r="F55" s="780" t="s">
        <v>2808</v>
      </c>
      <c r="G55" s="780"/>
      <c r="H55" s="780" t="s">
        <v>2809</v>
      </c>
      <c r="I55" s="780" t="s">
        <v>2810</v>
      </c>
      <c r="J55" s="780" t="s">
        <v>2811</v>
      </c>
      <c r="K55" s="780" t="s">
        <v>2704</v>
      </c>
      <c r="L55" s="780"/>
      <c r="M55" s="780"/>
      <c r="N55" s="780" t="s">
        <v>2812</v>
      </c>
      <c r="O55" s="780" t="s">
        <v>2813</v>
      </c>
      <c r="P55" s="780"/>
      <c r="Q55" s="780"/>
      <c r="R55" s="4174"/>
      <c r="S55" s="3330"/>
      <c r="T55" s="3330"/>
      <c r="U55" s="3330"/>
      <c r="V55" s="3330"/>
    </row>
    <row r="56" spans="1:22" ht="10.5" customHeight="1">
      <c r="B56" s="780"/>
      <c r="C56" s="780"/>
      <c r="D56" s="114"/>
      <c r="E56" s="115"/>
      <c r="F56" s="780" t="s">
        <v>2714</v>
      </c>
      <c r="G56" s="780" t="s">
        <v>2809</v>
      </c>
      <c r="H56" s="780" t="s">
        <v>2814</v>
      </c>
      <c r="I56" s="780" t="s">
        <v>2815</v>
      </c>
      <c r="J56" s="780" t="s">
        <v>2816</v>
      </c>
      <c r="K56" s="780" t="s">
        <v>2817</v>
      </c>
      <c r="L56" s="780" t="s">
        <v>2218</v>
      </c>
      <c r="M56" s="780" t="s">
        <v>2818</v>
      </c>
      <c r="N56" s="780" t="s">
        <v>2808</v>
      </c>
      <c r="O56" s="780" t="s">
        <v>2819</v>
      </c>
      <c r="P56" s="780"/>
      <c r="Q56" s="780"/>
      <c r="R56" s="4174"/>
      <c r="S56" s="3330"/>
      <c r="T56" s="3330"/>
      <c r="U56" s="3330"/>
      <c r="V56" s="3330"/>
    </row>
    <row r="57" spans="1:22" ht="10.5" customHeight="1">
      <c r="B57" s="780" t="s">
        <v>2820</v>
      </c>
      <c r="C57" s="780" t="s">
        <v>778</v>
      </c>
      <c r="D57" s="114"/>
      <c r="E57" s="115"/>
      <c r="F57" s="780" t="s">
        <v>2821</v>
      </c>
      <c r="G57" s="780" t="s">
        <v>2816</v>
      </c>
      <c r="H57" s="780" t="s">
        <v>2822</v>
      </c>
      <c r="I57" s="780" t="s">
        <v>2823</v>
      </c>
      <c r="J57" s="780" t="s">
        <v>2824</v>
      </c>
      <c r="K57" s="780" t="s">
        <v>2825</v>
      </c>
      <c r="L57" s="780" t="s">
        <v>2826</v>
      </c>
      <c r="M57" s="780" t="s">
        <v>2822</v>
      </c>
      <c r="N57" s="780" t="s">
        <v>2714</v>
      </c>
      <c r="O57" s="780" t="s">
        <v>2827</v>
      </c>
      <c r="P57" s="780" t="s">
        <v>2818</v>
      </c>
      <c r="Q57" s="780" t="s">
        <v>2820</v>
      </c>
      <c r="R57" s="4174"/>
      <c r="S57" s="3330"/>
      <c r="T57" s="3330"/>
      <c r="U57" s="3330"/>
      <c r="V57" s="3330"/>
    </row>
    <row r="58" spans="1:22" ht="10.5" customHeight="1">
      <c r="A58" s="2749"/>
      <c r="B58" s="780" t="s">
        <v>639</v>
      </c>
      <c r="C58" s="780" t="s">
        <v>782</v>
      </c>
      <c r="D58" s="2004" t="s">
        <v>2828</v>
      </c>
      <c r="E58" s="2005"/>
      <c r="F58" s="780" t="s">
        <v>783</v>
      </c>
      <c r="G58" s="780" t="s">
        <v>2829</v>
      </c>
      <c r="H58" s="780" t="s">
        <v>2830</v>
      </c>
      <c r="I58" s="780" t="s">
        <v>2831</v>
      </c>
      <c r="J58" s="780" t="s">
        <v>2830</v>
      </c>
      <c r="K58" s="780" t="s">
        <v>2800</v>
      </c>
      <c r="L58" s="780" t="s">
        <v>2832</v>
      </c>
      <c r="M58" s="780" t="s">
        <v>2830</v>
      </c>
      <c r="N58" s="780" t="s">
        <v>2833</v>
      </c>
      <c r="O58" s="780" t="s">
        <v>2834</v>
      </c>
      <c r="P58" s="780" t="s">
        <v>2835</v>
      </c>
      <c r="Q58" s="780" t="s">
        <v>639</v>
      </c>
      <c r="R58" s="4174"/>
      <c r="S58" s="3330"/>
      <c r="T58" s="3330"/>
      <c r="U58" s="3330"/>
      <c r="V58" s="3330"/>
    </row>
    <row r="59" spans="1:22" ht="10.5" customHeight="1" thickBot="1">
      <c r="A59" s="2749"/>
      <c r="B59" s="784"/>
      <c r="C59" s="784"/>
      <c r="D59" s="3324" t="s">
        <v>648</v>
      </c>
      <c r="E59" s="2065"/>
      <c r="F59" s="780" t="s">
        <v>649</v>
      </c>
      <c r="G59" s="780" t="s">
        <v>650</v>
      </c>
      <c r="H59" s="780" t="s">
        <v>651</v>
      </c>
      <c r="I59" s="780" t="s">
        <v>652</v>
      </c>
      <c r="J59" s="780" t="s">
        <v>653</v>
      </c>
      <c r="K59" s="780" t="s">
        <v>1083</v>
      </c>
      <c r="L59" s="780" t="s">
        <v>1084</v>
      </c>
      <c r="M59" s="780" t="s">
        <v>1358</v>
      </c>
      <c r="N59" s="780" t="s">
        <v>1359</v>
      </c>
      <c r="O59" s="780" t="s">
        <v>1360</v>
      </c>
      <c r="P59" s="780" t="s">
        <v>1361</v>
      </c>
      <c r="Q59" s="784"/>
      <c r="R59" s="4174"/>
      <c r="S59" s="3330"/>
      <c r="T59" s="3330"/>
      <c r="U59" s="3330"/>
      <c r="V59" s="3330"/>
    </row>
    <row r="60" spans="1:22" ht="10.5" customHeight="1">
      <c r="A60" s="2749"/>
      <c r="B60" s="787"/>
      <c r="C60" s="787"/>
      <c r="D60" s="2004" t="s">
        <v>2868</v>
      </c>
      <c r="E60" s="2004"/>
      <c r="F60" s="3363"/>
      <c r="G60" s="3364"/>
      <c r="H60" s="3364"/>
      <c r="I60" s="3364"/>
      <c r="J60" s="3364"/>
      <c r="K60" s="3364"/>
      <c r="L60" s="3364"/>
      <c r="M60" s="3364"/>
      <c r="N60" s="3364"/>
      <c r="O60" s="3364"/>
      <c r="P60" s="3365"/>
      <c r="Q60" s="115"/>
      <c r="R60" s="4174"/>
      <c r="S60" s="3330"/>
      <c r="T60" s="3330"/>
      <c r="U60" s="3330"/>
      <c r="V60" s="3330"/>
    </row>
    <row r="61" spans="1:22" ht="10.5" customHeight="1">
      <c r="A61" s="2749"/>
      <c r="B61" s="787"/>
      <c r="C61" s="787"/>
      <c r="D61" s="2004" t="s">
        <v>2869</v>
      </c>
      <c r="E61" s="2004"/>
      <c r="F61" s="3366"/>
      <c r="G61" s="787"/>
      <c r="H61" s="787"/>
      <c r="I61" s="787"/>
      <c r="J61" s="787"/>
      <c r="K61" s="787"/>
      <c r="L61" s="787"/>
      <c r="M61" s="787"/>
      <c r="N61" s="787"/>
      <c r="O61" s="787"/>
      <c r="P61" s="3367"/>
      <c r="Q61" s="115"/>
      <c r="R61" s="4174"/>
      <c r="S61" s="3330"/>
      <c r="T61" s="3330"/>
      <c r="U61" s="3330"/>
      <c r="V61" s="3330"/>
    </row>
    <row r="62" spans="1:22" s="357" customFormat="1" ht="10.5" customHeight="1">
      <c r="A62" s="3312"/>
      <c r="B62" s="3368">
        <v>17</v>
      </c>
      <c r="C62" s="3368"/>
      <c r="D62" s="2876" t="s">
        <v>2870</v>
      </c>
      <c r="E62" s="2876"/>
      <c r="F62" s="3809"/>
      <c r="G62" s="3370"/>
      <c r="H62" s="3370"/>
      <c r="I62" s="3370"/>
      <c r="J62" s="3370"/>
      <c r="K62" s="3370"/>
      <c r="L62" s="3370"/>
      <c r="M62" s="3370"/>
      <c r="N62" s="3810">
        <f>SUM(L62:M62)</f>
        <v>0</v>
      </c>
      <c r="O62" s="3370"/>
      <c r="P62" s="3371"/>
      <c r="Q62" s="3043">
        <v>17</v>
      </c>
      <c r="R62" s="4174"/>
      <c r="S62" s="3372"/>
      <c r="T62" s="3372"/>
      <c r="U62" s="3372"/>
      <c r="V62" s="3372"/>
    </row>
    <row r="63" spans="1:22" ht="10.5" customHeight="1">
      <c r="A63" s="2749"/>
      <c r="B63" s="780">
        <v>18</v>
      </c>
      <c r="C63" s="780"/>
      <c r="D63" s="114" t="s">
        <v>2871</v>
      </c>
      <c r="E63" s="114"/>
      <c r="F63" s="3373"/>
      <c r="G63" s="3374"/>
      <c r="H63" s="3374"/>
      <c r="I63" s="3374"/>
      <c r="J63" s="3374"/>
      <c r="K63" s="3374"/>
      <c r="L63" s="3374"/>
      <c r="M63" s="3374"/>
      <c r="N63" s="3811"/>
      <c r="O63" s="3374"/>
      <c r="P63" s="3375"/>
      <c r="Q63" s="1517">
        <v>18</v>
      </c>
      <c r="S63" s="3330"/>
      <c r="T63" s="3330"/>
      <c r="U63" s="3330"/>
      <c r="V63" s="3330"/>
    </row>
    <row r="64" spans="1:22" ht="10.5" customHeight="1">
      <c r="A64" s="2749"/>
      <c r="B64" s="784"/>
      <c r="C64" s="784"/>
      <c r="D64" s="116" t="s">
        <v>2872</v>
      </c>
      <c r="E64" s="116"/>
      <c r="F64" s="3376"/>
      <c r="G64" s="1993"/>
      <c r="H64" s="1993"/>
      <c r="I64" s="1993"/>
      <c r="J64" s="1993"/>
      <c r="K64" s="1993"/>
      <c r="L64" s="1993"/>
      <c r="M64" s="1993"/>
      <c r="N64" s="3810">
        <f>SUM(L64:M64)</f>
        <v>0</v>
      </c>
      <c r="O64" s="1993"/>
      <c r="P64" s="3377"/>
      <c r="Q64" s="2017"/>
      <c r="S64" s="3330"/>
      <c r="T64" s="3330"/>
      <c r="U64" s="3330"/>
      <c r="V64" s="3330"/>
    </row>
    <row r="65" spans="1:22" ht="10.5" customHeight="1">
      <c r="A65" s="2749"/>
      <c r="B65" s="784">
        <v>19</v>
      </c>
      <c r="C65" s="784"/>
      <c r="D65" s="116" t="s">
        <v>2873</v>
      </c>
      <c r="E65" s="116"/>
      <c r="F65" s="3376"/>
      <c r="G65" s="1993"/>
      <c r="H65" s="1993"/>
      <c r="I65" s="1993"/>
      <c r="J65" s="1993"/>
      <c r="K65" s="1993"/>
      <c r="L65" s="1993"/>
      <c r="M65" s="1993"/>
      <c r="N65" s="3810">
        <f>SUM(L65:M65)</f>
        <v>0</v>
      </c>
      <c r="O65" s="1993"/>
      <c r="P65" s="3377"/>
      <c r="Q65" s="2017">
        <v>19</v>
      </c>
      <c r="S65" s="3330"/>
      <c r="T65" s="3330"/>
      <c r="U65" s="3330"/>
      <c r="V65" s="3330"/>
    </row>
    <row r="66" spans="1:22" ht="10.5" customHeight="1">
      <c r="A66" s="2749"/>
      <c r="B66" s="784">
        <v>20</v>
      </c>
      <c r="C66" s="784"/>
      <c r="D66" s="116" t="s">
        <v>2874</v>
      </c>
      <c r="E66" s="116"/>
      <c r="F66" s="3376"/>
      <c r="G66" s="1993"/>
      <c r="H66" s="1993"/>
      <c r="I66" s="1993"/>
      <c r="J66" s="1993"/>
      <c r="K66" s="1993"/>
      <c r="L66" s="1993"/>
      <c r="M66" s="1993"/>
      <c r="N66" s="3810">
        <f>SUM(L66:M66)</f>
        <v>0</v>
      </c>
      <c r="O66" s="1993"/>
      <c r="P66" s="3377"/>
      <c r="Q66" s="2017">
        <v>20</v>
      </c>
      <c r="S66" s="3330"/>
      <c r="T66" s="3330"/>
      <c r="U66" s="3330"/>
      <c r="V66" s="3330"/>
    </row>
    <row r="67" spans="1:22" ht="10.5" customHeight="1">
      <c r="A67" s="2749"/>
      <c r="B67" s="780">
        <v>21</v>
      </c>
      <c r="C67" s="780"/>
      <c r="D67" s="114" t="s">
        <v>2875</v>
      </c>
      <c r="E67" s="114"/>
      <c r="F67" s="3373"/>
      <c r="G67" s="3374"/>
      <c r="H67" s="3374"/>
      <c r="I67" s="3374"/>
      <c r="J67" s="3374"/>
      <c r="K67" s="3374"/>
      <c r="L67" s="3374"/>
      <c r="M67" s="3374"/>
      <c r="N67" s="3811"/>
      <c r="O67" s="3374"/>
      <c r="P67" s="3375"/>
      <c r="Q67" s="1517">
        <v>21</v>
      </c>
      <c r="S67" s="3330"/>
      <c r="T67" s="3330"/>
      <c r="U67" s="3330"/>
      <c r="V67" s="3330"/>
    </row>
    <row r="68" spans="1:22" ht="10.5" customHeight="1">
      <c r="A68" s="2749"/>
      <c r="B68" s="784"/>
      <c r="C68" s="784"/>
      <c r="D68" s="116" t="s">
        <v>2876</v>
      </c>
      <c r="E68" s="116"/>
      <c r="F68" s="3376"/>
      <c r="G68" s="1993"/>
      <c r="H68" s="1993"/>
      <c r="I68" s="1993"/>
      <c r="J68" s="1993"/>
      <c r="K68" s="1993"/>
      <c r="L68" s="1993"/>
      <c r="M68" s="1993"/>
      <c r="N68" s="3810">
        <f>SUM(L68:M68)</f>
        <v>0</v>
      </c>
      <c r="O68" s="3378"/>
      <c r="P68" s="3377"/>
      <c r="Q68" s="2017"/>
      <c r="S68" s="3330"/>
      <c r="T68" s="3330"/>
      <c r="U68" s="3330"/>
      <c r="V68" s="3330"/>
    </row>
    <row r="69" spans="1:22" ht="10.5" customHeight="1">
      <c r="A69" s="2749"/>
      <c r="B69" s="780">
        <v>22</v>
      </c>
      <c r="C69" s="780"/>
      <c r="D69" s="114" t="s">
        <v>2877</v>
      </c>
      <c r="E69" s="114"/>
      <c r="F69" s="3373"/>
      <c r="G69" s="3374"/>
      <c r="H69" s="3374"/>
      <c r="I69" s="3374"/>
      <c r="J69" s="3374"/>
      <c r="K69" s="3374"/>
      <c r="L69" s="3374"/>
      <c r="M69" s="3374"/>
      <c r="N69" s="3811"/>
      <c r="O69" s="2679"/>
      <c r="P69" s="3375"/>
      <c r="Q69" s="1517">
        <v>22</v>
      </c>
      <c r="S69" s="3330"/>
      <c r="T69" s="3330"/>
      <c r="U69" s="3330"/>
      <c r="V69" s="3330"/>
    </row>
    <row r="70" spans="1:22" ht="10.5" customHeight="1">
      <c r="A70" s="2749"/>
      <c r="B70" s="784"/>
      <c r="C70" s="784"/>
      <c r="D70" s="116" t="s">
        <v>2878</v>
      </c>
      <c r="E70" s="116"/>
      <c r="F70" s="3376"/>
      <c r="G70" s="1993"/>
      <c r="H70" s="1993"/>
      <c r="I70" s="1993"/>
      <c r="J70" s="1993"/>
      <c r="K70" s="1993"/>
      <c r="L70" s="1993"/>
      <c r="M70" s="1993"/>
      <c r="N70" s="3810">
        <f>SUM(L70:M70)</f>
        <v>0</v>
      </c>
      <c r="O70" s="3378"/>
      <c r="P70" s="3377"/>
      <c r="Q70" s="2017"/>
      <c r="S70" s="3330"/>
      <c r="T70" s="3330"/>
      <c r="U70" s="3330"/>
      <c r="V70" s="3330"/>
    </row>
    <row r="71" spans="1:22" s="357" customFormat="1" ht="10.5" customHeight="1">
      <c r="A71" s="3312"/>
      <c r="B71" s="3368">
        <v>23</v>
      </c>
      <c r="C71" s="3368"/>
      <c r="D71" s="3033" t="s">
        <v>2879</v>
      </c>
      <c r="E71" s="3033"/>
      <c r="F71" s="3812">
        <f>SUM(F62:F70)</f>
        <v>0</v>
      </c>
      <c r="G71" s="3813">
        <f t="shared" ref="G71:P71" si="6">SUM(G62:G70)</f>
        <v>0</v>
      </c>
      <c r="H71" s="3813">
        <f t="shared" si="6"/>
        <v>0</v>
      </c>
      <c r="I71" s="3813">
        <f t="shared" si="6"/>
        <v>0</v>
      </c>
      <c r="J71" s="3813">
        <f t="shared" si="6"/>
        <v>0</v>
      </c>
      <c r="K71" s="3813">
        <f t="shared" si="6"/>
        <v>0</v>
      </c>
      <c r="L71" s="3813">
        <f t="shared" si="6"/>
        <v>0</v>
      </c>
      <c r="M71" s="3813">
        <f t="shared" si="6"/>
        <v>0</v>
      </c>
      <c r="N71" s="3814">
        <f t="shared" si="6"/>
        <v>0</v>
      </c>
      <c r="O71" s="3813">
        <f t="shared" si="6"/>
        <v>0</v>
      </c>
      <c r="P71" s="3815">
        <f t="shared" si="6"/>
        <v>0</v>
      </c>
      <c r="Q71" s="3043">
        <v>23</v>
      </c>
      <c r="R71" s="3312"/>
      <c r="S71" s="3372"/>
      <c r="T71" s="3372"/>
      <c r="U71" s="3372"/>
      <c r="V71" s="3372"/>
    </row>
    <row r="72" spans="1:22" ht="10.5" customHeight="1">
      <c r="B72" s="780"/>
      <c r="C72" s="787"/>
      <c r="D72" s="2004" t="s">
        <v>2880</v>
      </c>
      <c r="E72" s="2004"/>
      <c r="F72" s="3373"/>
      <c r="G72" s="3374"/>
      <c r="H72" s="3374"/>
      <c r="I72" s="3374"/>
      <c r="J72" s="3374"/>
      <c r="K72" s="3374"/>
      <c r="L72" s="3374"/>
      <c r="M72" s="3374"/>
      <c r="N72" s="3811"/>
      <c r="O72" s="3374"/>
      <c r="P72" s="3375"/>
      <c r="Q72" s="1517"/>
      <c r="S72" s="3330"/>
      <c r="T72" s="3330"/>
      <c r="U72" s="3330"/>
      <c r="V72" s="3330"/>
    </row>
    <row r="73" spans="1:22" ht="10.5" customHeight="1">
      <c r="B73" s="780">
        <v>24</v>
      </c>
      <c r="C73" s="787"/>
      <c r="D73" s="114" t="s">
        <v>2881</v>
      </c>
      <c r="E73" s="114"/>
      <c r="F73" s="3373"/>
      <c r="G73" s="3374"/>
      <c r="H73" s="3374"/>
      <c r="I73" s="3374"/>
      <c r="J73" s="3374"/>
      <c r="K73" s="3374"/>
      <c r="L73" s="3374"/>
      <c r="M73" s="3374"/>
      <c r="N73" s="3811"/>
      <c r="O73" s="3374"/>
      <c r="P73" s="3375"/>
      <c r="Q73" s="1517">
        <v>24</v>
      </c>
      <c r="S73" s="3330"/>
      <c r="T73" s="3330"/>
      <c r="U73" s="3330"/>
      <c r="V73" s="3330"/>
    </row>
    <row r="74" spans="1:22" ht="10.5" customHeight="1">
      <c r="B74" s="784"/>
      <c r="C74" s="617"/>
      <c r="D74" s="116" t="s">
        <v>2882</v>
      </c>
      <c r="E74" s="116"/>
      <c r="F74" s="3376"/>
      <c r="G74" s="1993"/>
      <c r="H74" s="1993"/>
      <c r="I74" s="1993"/>
      <c r="J74" s="1993"/>
      <c r="K74" s="1993"/>
      <c r="L74" s="1993"/>
      <c r="M74" s="1993"/>
      <c r="N74" s="3810">
        <f>SUM(L74:M74)</f>
        <v>0</v>
      </c>
      <c r="O74" s="1993"/>
      <c r="P74" s="3377"/>
      <c r="Q74" s="2017"/>
      <c r="S74" s="3330"/>
      <c r="T74" s="3330"/>
      <c r="U74" s="3330"/>
      <c r="V74" s="3330"/>
    </row>
    <row r="75" spans="1:22" ht="10.5" customHeight="1">
      <c r="B75" s="784">
        <v>25</v>
      </c>
      <c r="C75" s="617"/>
      <c r="D75" s="116" t="s">
        <v>2883</v>
      </c>
      <c r="E75" s="116"/>
      <c r="F75" s="3376"/>
      <c r="G75" s="1993"/>
      <c r="H75" s="1993"/>
      <c r="I75" s="1993"/>
      <c r="J75" s="1993"/>
      <c r="K75" s="1993"/>
      <c r="L75" s="1993"/>
      <c r="M75" s="1993"/>
      <c r="N75" s="3810">
        <f>SUM(L75:M75)</f>
        <v>0</v>
      </c>
      <c r="O75" s="1993"/>
      <c r="P75" s="3377"/>
      <c r="Q75" s="2017">
        <v>25</v>
      </c>
      <c r="S75" s="3330"/>
      <c r="T75" s="3330"/>
      <c r="U75" s="3330"/>
      <c r="V75" s="3330"/>
    </row>
    <row r="76" spans="1:22" ht="10.5" customHeight="1">
      <c r="B76" s="780">
        <v>26</v>
      </c>
      <c r="C76" s="787"/>
      <c r="D76" s="114" t="s">
        <v>2884</v>
      </c>
      <c r="E76" s="114"/>
      <c r="F76" s="3373"/>
      <c r="G76" s="3374"/>
      <c r="H76" s="3374"/>
      <c r="I76" s="3374"/>
      <c r="J76" s="3374"/>
      <c r="K76" s="3374"/>
      <c r="L76" s="3374"/>
      <c r="M76" s="3374"/>
      <c r="N76" s="3811"/>
      <c r="O76" s="3374"/>
      <c r="P76" s="3375"/>
      <c r="Q76" s="1517">
        <v>26</v>
      </c>
      <c r="S76" s="3330"/>
      <c r="T76" s="3330"/>
      <c r="U76" s="3330"/>
      <c r="V76" s="3330"/>
    </row>
    <row r="77" spans="1:22" ht="10.5" customHeight="1">
      <c r="B77" s="784"/>
      <c r="C77" s="617"/>
      <c r="D77" s="116" t="s">
        <v>2885</v>
      </c>
      <c r="E77" s="116"/>
      <c r="F77" s="3376"/>
      <c r="G77" s="1993"/>
      <c r="H77" s="1993"/>
      <c r="I77" s="1993"/>
      <c r="J77" s="1993"/>
      <c r="K77" s="1993"/>
      <c r="L77" s="1993"/>
      <c r="M77" s="1993"/>
      <c r="N77" s="3810">
        <f>SUM(L77:M77)</f>
        <v>0</v>
      </c>
      <c r="O77" s="1993"/>
      <c r="P77" s="3377"/>
      <c r="Q77" s="2017"/>
      <c r="S77" s="3330"/>
      <c r="T77" s="3330"/>
      <c r="U77" s="3330"/>
      <c r="V77" s="3330"/>
    </row>
    <row r="78" spans="1:22" ht="10.5" customHeight="1">
      <c r="B78" s="780">
        <v>27</v>
      </c>
      <c r="C78" s="787"/>
      <c r="D78" s="114" t="s">
        <v>2886</v>
      </c>
      <c r="E78" s="114"/>
      <c r="F78" s="3373"/>
      <c r="G78" s="3374"/>
      <c r="H78" s="3374"/>
      <c r="I78" s="3374"/>
      <c r="J78" s="3374"/>
      <c r="K78" s="3374"/>
      <c r="L78" s="3374"/>
      <c r="M78" s="3374"/>
      <c r="N78" s="3811"/>
      <c r="O78" s="3374"/>
      <c r="P78" s="3375"/>
      <c r="Q78" s="1517">
        <v>27</v>
      </c>
      <c r="S78" s="3330"/>
      <c r="T78" s="3330"/>
      <c r="U78" s="3330"/>
      <c r="V78" s="3330"/>
    </row>
    <row r="79" spans="1:22" ht="10.5" customHeight="1">
      <c r="B79" s="784"/>
      <c r="C79" s="617"/>
      <c r="D79" s="116" t="s">
        <v>2887</v>
      </c>
      <c r="E79" s="116"/>
      <c r="F79" s="3376"/>
      <c r="G79" s="1993"/>
      <c r="H79" s="1993"/>
      <c r="I79" s="1993"/>
      <c r="J79" s="1993"/>
      <c r="K79" s="1993"/>
      <c r="L79" s="1993"/>
      <c r="M79" s="1993"/>
      <c r="N79" s="3810">
        <f>SUM(L79:M79)</f>
        <v>0</v>
      </c>
      <c r="O79" s="1993"/>
      <c r="P79" s="3377"/>
      <c r="Q79" s="2017"/>
      <c r="S79" s="3330"/>
      <c r="T79" s="3330"/>
      <c r="U79" s="3330"/>
      <c r="V79" s="3330"/>
    </row>
    <row r="80" spans="1:22" s="357" customFormat="1" ht="10.5" customHeight="1">
      <c r="B80" s="3368">
        <v>28</v>
      </c>
      <c r="C80" s="3039"/>
      <c r="D80" s="3033" t="s">
        <v>2888</v>
      </c>
      <c r="E80" s="3033"/>
      <c r="F80" s="3812">
        <f>SUM(F74:F78)</f>
        <v>0</v>
      </c>
      <c r="G80" s="3813">
        <f t="shared" ref="G80:P80" si="7">SUM(G74:G78)</f>
        <v>0</v>
      </c>
      <c r="H80" s="3813">
        <f t="shared" si="7"/>
        <v>0</v>
      </c>
      <c r="I80" s="3813">
        <f t="shared" si="7"/>
        <v>0</v>
      </c>
      <c r="J80" s="3813">
        <f t="shared" si="7"/>
        <v>0</v>
      </c>
      <c r="K80" s="3813">
        <f t="shared" si="7"/>
        <v>0</v>
      </c>
      <c r="L80" s="3813">
        <f t="shared" si="7"/>
        <v>0</v>
      </c>
      <c r="M80" s="3813">
        <f t="shared" si="7"/>
        <v>0</v>
      </c>
      <c r="N80" s="3814">
        <f t="shared" si="7"/>
        <v>0</v>
      </c>
      <c r="O80" s="3813">
        <f t="shared" si="7"/>
        <v>0</v>
      </c>
      <c r="P80" s="3815">
        <f t="shared" si="7"/>
        <v>0</v>
      </c>
      <c r="Q80" s="3043">
        <v>28</v>
      </c>
      <c r="R80" s="3312"/>
      <c r="S80" s="3372"/>
      <c r="T80" s="3372"/>
      <c r="U80" s="3372"/>
      <c r="V80" s="3372"/>
    </row>
    <row r="81" spans="1:22" s="357" customFormat="1" ht="10.5" customHeight="1">
      <c r="A81" s="4119" t="s">
        <v>3661</v>
      </c>
      <c r="B81" s="3368">
        <v>29</v>
      </c>
      <c r="C81" s="3039"/>
      <c r="D81" s="3033" t="s">
        <v>2889</v>
      </c>
      <c r="E81" s="3033"/>
      <c r="F81" s="3812">
        <f>F71+F80</f>
        <v>0</v>
      </c>
      <c r="G81" s="3813">
        <f t="shared" ref="G81:O81" si="8">G71+G80</f>
        <v>0</v>
      </c>
      <c r="H81" s="3813">
        <f t="shared" si="8"/>
        <v>0</v>
      </c>
      <c r="I81" s="3813">
        <f t="shared" si="8"/>
        <v>0</v>
      </c>
      <c r="J81" s="3813">
        <f t="shared" si="8"/>
        <v>0</v>
      </c>
      <c r="K81" s="3813">
        <f t="shared" si="8"/>
        <v>0</v>
      </c>
      <c r="L81" s="3813">
        <f t="shared" si="8"/>
        <v>0</v>
      </c>
      <c r="M81" s="3813">
        <f t="shared" si="8"/>
        <v>0</v>
      </c>
      <c r="N81" s="3814">
        <f t="shared" si="8"/>
        <v>0</v>
      </c>
      <c r="O81" s="3813">
        <f t="shared" si="8"/>
        <v>0</v>
      </c>
      <c r="P81" s="3815">
        <f>P71+P80</f>
        <v>0</v>
      </c>
      <c r="Q81" s="3043">
        <v>29</v>
      </c>
      <c r="R81" s="3816"/>
      <c r="S81" s="3372"/>
      <c r="T81" s="3372"/>
      <c r="U81" s="3372"/>
      <c r="V81" s="3372"/>
    </row>
    <row r="82" spans="1:22" ht="10.5" customHeight="1">
      <c r="A82" s="4043"/>
      <c r="B82" s="780"/>
      <c r="C82" s="787"/>
      <c r="D82" s="2004" t="s">
        <v>2890</v>
      </c>
      <c r="E82" s="2004"/>
      <c r="F82" s="3373"/>
      <c r="G82" s="3374"/>
      <c r="H82" s="3374"/>
      <c r="I82" s="3374"/>
      <c r="J82" s="3374"/>
      <c r="K82" s="3374"/>
      <c r="L82" s="3374"/>
      <c r="M82" s="3374"/>
      <c r="N82" s="3811"/>
      <c r="O82" s="3374"/>
      <c r="P82" s="3375"/>
      <c r="Q82" s="1517"/>
      <c r="R82" s="3816"/>
      <c r="S82" s="3330"/>
      <c r="T82" s="3330"/>
      <c r="U82" s="3330"/>
      <c r="V82" s="3330"/>
    </row>
    <row r="83" spans="1:22" ht="10.5" customHeight="1">
      <c r="A83" s="4043"/>
      <c r="B83" s="784">
        <v>30</v>
      </c>
      <c r="C83" s="617"/>
      <c r="D83" s="116" t="s">
        <v>2891</v>
      </c>
      <c r="E83" s="116"/>
      <c r="F83" s="3376"/>
      <c r="G83" s="1993"/>
      <c r="H83" s="1993"/>
      <c r="I83" s="1993">
        <v>0</v>
      </c>
      <c r="J83" s="1993"/>
      <c r="K83" s="1993"/>
      <c r="L83" s="1993"/>
      <c r="M83" s="1993"/>
      <c r="N83" s="3810">
        <f>SUM(L83:M83)</f>
        <v>0</v>
      </c>
      <c r="O83" s="3378"/>
      <c r="P83" s="3377"/>
      <c r="Q83" s="2017">
        <v>30</v>
      </c>
      <c r="R83" s="3816"/>
      <c r="S83" s="3330"/>
      <c r="T83" s="3330"/>
      <c r="U83" s="3330"/>
      <c r="V83" s="3330"/>
    </row>
    <row r="84" spans="1:22" ht="10.5" customHeight="1">
      <c r="A84" s="4043"/>
      <c r="B84" s="784">
        <v>31</v>
      </c>
      <c r="C84" s="617"/>
      <c r="D84" s="116" t="s">
        <v>2892</v>
      </c>
      <c r="E84" s="116"/>
      <c r="F84" s="3376"/>
      <c r="G84" s="1993"/>
      <c r="H84" s="1993"/>
      <c r="I84" s="1993"/>
      <c r="J84" s="1993"/>
      <c r="K84" s="1993"/>
      <c r="L84" s="1993"/>
      <c r="M84" s="1993"/>
      <c r="N84" s="3810">
        <f>SUM(L84:M84)</f>
        <v>0</v>
      </c>
      <c r="O84" s="3378"/>
      <c r="P84" s="3377"/>
      <c r="Q84" s="2017">
        <v>31</v>
      </c>
      <c r="R84" s="4174" t="str">
        <f>R1</f>
        <v xml:space="preserve">           Road Initials:  BNSF      Year 2015</v>
      </c>
      <c r="S84" s="3330"/>
      <c r="T84" s="3330"/>
      <c r="U84" s="3330"/>
      <c r="V84" s="3330"/>
    </row>
    <row r="85" spans="1:22" ht="10.5" customHeight="1">
      <c r="A85" s="4043"/>
      <c r="B85" s="780">
        <v>32</v>
      </c>
      <c r="C85" s="787"/>
      <c r="D85" s="114" t="s">
        <v>2893</v>
      </c>
      <c r="E85" s="114"/>
      <c r="F85" s="3373"/>
      <c r="G85" s="3374"/>
      <c r="H85" s="3374"/>
      <c r="I85" s="3374"/>
      <c r="J85" s="3374"/>
      <c r="K85" s="3374"/>
      <c r="L85" s="3374"/>
      <c r="M85" s="3374"/>
      <c r="N85" s="3811"/>
      <c r="O85" s="2679"/>
      <c r="P85" s="3375"/>
      <c r="Q85" s="1517">
        <v>32</v>
      </c>
      <c r="R85" s="4174"/>
      <c r="S85" s="3330"/>
      <c r="T85" s="3330"/>
      <c r="U85" s="3330"/>
      <c r="V85" s="3330"/>
    </row>
    <row r="86" spans="1:22" ht="10.5" customHeight="1">
      <c r="A86" s="4043"/>
      <c r="B86" s="784"/>
      <c r="C86" s="617"/>
      <c r="D86" s="116" t="s">
        <v>2894</v>
      </c>
      <c r="E86" s="116"/>
      <c r="F86" s="3376"/>
      <c r="G86" s="1993"/>
      <c r="H86" s="1993"/>
      <c r="I86" s="1993"/>
      <c r="J86" s="1993"/>
      <c r="K86" s="1993"/>
      <c r="L86" s="1993"/>
      <c r="M86" s="1993"/>
      <c r="N86" s="3810">
        <f>SUM(L86:M86)</f>
        <v>0</v>
      </c>
      <c r="O86" s="3378"/>
      <c r="P86" s="3377"/>
      <c r="Q86" s="2017"/>
      <c r="R86" s="4174"/>
      <c r="S86" s="3330"/>
      <c r="T86" s="3330"/>
      <c r="U86" s="3330"/>
      <c r="V86" s="3330"/>
    </row>
    <row r="87" spans="1:22" ht="10.5" customHeight="1">
      <c r="A87" s="4043"/>
      <c r="B87" s="780">
        <v>33</v>
      </c>
      <c r="C87" s="787"/>
      <c r="D87" s="114" t="s">
        <v>2895</v>
      </c>
      <c r="E87" s="114"/>
      <c r="F87" s="3373"/>
      <c r="G87" s="3374"/>
      <c r="H87" s="3374"/>
      <c r="I87" s="3374"/>
      <c r="J87" s="3374"/>
      <c r="K87" s="3374"/>
      <c r="L87" s="3374"/>
      <c r="M87" s="3374"/>
      <c r="N87" s="3811"/>
      <c r="O87" s="2679"/>
      <c r="P87" s="3375"/>
      <c r="Q87" s="1517">
        <v>33</v>
      </c>
      <c r="R87" s="4174"/>
      <c r="S87" s="3330"/>
      <c r="T87" s="3330"/>
      <c r="U87" s="3330"/>
      <c r="V87" s="3330"/>
    </row>
    <row r="88" spans="1:22" ht="10.5" customHeight="1">
      <c r="A88" s="4043"/>
      <c r="B88" s="784"/>
      <c r="C88" s="617"/>
      <c r="D88" s="116" t="s">
        <v>2896</v>
      </c>
      <c r="E88" s="116"/>
      <c r="F88" s="3376"/>
      <c r="G88" s="1993"/>
      <c r="H88" s="1993"/>
      <c r="I88" s="1993">
        <v>0</v>
      </c>
      <c r="J88" s="1993"/>
      <c r="K88" s="1993"/>
      <c r="L88" s="1993"/>
      <c r="M88" s="1993"/>
      <c r="N88" s="3810">
        <f>SUM(L88:M88)</f>
        <v>0</v>
      </c>
      <c r="O88" s="3378"/>
      <c r="P88" s="3377"/>
      <c r="Q88" s="2017"/>
      <c r="R88" s="4174"/>
      <c r="S88" s="3330"/>
      <c r="T88" s="3330"/>
      <c r="U88" s="3330"/>
      <c r="V88" s="3330"/>
    </row>
    <row r="89" spans="1:22" ht="10.5" customHeight="1">
      <c r="A89" s="4043"/>
      <c r="B89" s="780">
        <v>34</v>
      </c>
      <c r="C89" s="787"/>
      <c r="D89" s="114" t="s">
        <v>2897</v>
      </c>
      <c r="E89" s="114"/>
      <c r="F89" s="3373"/>
      <c r="G89" s="3374"/>
      <c r="H89" s="3374"/>
      <c r="I89" s="3374"/>
      <c r="J89" s="3374"/>
      <c r="K89" s="3374"/>
      <c r="L89" s="3374"/>
      <c r="M89" s="3374"/>
      <c r="N89" s="3811"/>
      <c r="O89" s="2679"/>
      <c r="P89" s="3375"/>
      <c r="Q89" s="1517">
        <v>34</v>
      </c>
      <c r="R89" s="4174"/>
      <c r="S89" s="3330"/>
      <c r="T89" s="3330"/>
      <c r="U89" s="3330"/>
      <c r="V89" s="3330"/>
    </row>
    <row r="90" spans="1:22" ht="10.5" customHeight="1">
      <c r="A90" s="4043"/>
      <c r="B90" s="784"/>
      <c r="C90" s="617"/>
      <c r="D90" s="116" t="s">
        <v>2898</v>
      </c>
      <c r="E90" s="116"/>
      <c r="F90" s="3376"/>
      <c r="G90" s="1993"/>
      <c r="H90" s="1993"/>
      <c r="I90" s="1993">
        <v>0</v>
      </c>
      <c r="J90" s="1993"/>
      <c r="K90" s="1993"/>
      <c r="L90" s="1993"/>
      <c r="M90" s="1993"/>
      <c r="N90" s="3810">
        <f>SUM(L90:M90)</f>
        <v>0</v>
      </c>
      <c r="O90" s="3378"/>
      <c r="P90" s="3377"/>
      <c r="Q90" s="2017"/>
      <c r="R90" s="4174"/>
      <c r="S90" s="3330"/>
      <c r="T90" s="3330"/>
      <c r="U90" s="3330"/>
      <c r="V90" s="3330"/>
    </row>
    <row r="91" spans="1:22" ht="10.5" customHeight="1" thickBot="1">
      <c r="A91" s="4043"/>
      <c r="B91" s="784">
        <v>35</v>
      </c>
      <c r="C91" s="617"/>
      <c r="D91" s="2717" t="s">
        <v>2899</v>
      </c>
      <c r="E91" s="116"/>
      <c r="F91" s="3817">
        <f>F81+F90</f>
        <v>0</v>
      </c>
      <c r="G91" s="3818">
        <f t="shared" ref="G91:O91" si="9">G81+G90</f>
        <v>0</v>
      </c>
      <c r="H91" s="3818">
        <f t="shared" si="9"/>
        <v>0</v>
      </c>
      <c r="I91" s="3818">
        <f t="shared" si="9"/>
        <v>0</v>
      </c>
      <c r="J91" s="3818">
        <f t="shared" si="9"/>
        <v>0</v>
      </c>
      <c r="K91" s="3818">
        <f t="shared" si="9"/>
        <v>0</v>
      </c>
      <c r="L91" s="3818">
        <f t="shared" si="9"/>
        <v>0</v>
      </c>
      <c r="M91" s="3818">
        <f t="shared" si="9"/>
        <v>0</v>
      </c>
      <c r="N91" s="3819">
        <f t="shared" si="9"/>
        <v>0</v>
      </c>
      <c r="O91" s="3818">
        <f t="shared" si="9"/>
        <v>0</v>
      </c>
      <c r="P91" s="3820">
        <f>P81+P90</f>
        <v>0</v>
      </c>
      <c r="Q91" s="2017">
        <v>35</v>
      </c>
      <c r="R91" s="4174"/>
      <c r="S91" s="3330"/>
      <c r="T91" s="3330"/>
      <c r="U91" s="3330"/>
      <c r="V91" s="3330"/>
    </row>
    <row r="92" spans="1:22" ht="85.5" customHeight="1">
      <c r="A92" s="4043"/>
      <c r="B92" s="3389" t="s">
        <v>465</v>
      </c>
      <c r="C92" s="3821"/>
      <c r="D92" s="116"/>
      <c r="E92" s="116"/>
      <c r="F92" s="116"/>
      <c r="G92" s="116"/>
      <c r="H92" s="116" t="s">
        <v>595</v>
      </c>
      <c r="I92" s="116"/>
      <c r="J92" s="116"/>
      <c r="K92" s="116"/>
      <c r="L92" s="116"/>
      <c r="M92" s="2114"/>
      <c r="N92" s="116"/>
      <c r="O92" s="116"/>
      <c r="P92" s="116"/>
      <c r="Q92" s="117"/>
      <c r="R92" s="4174"/>
      <c r="S92" s="3330"/>
      <c r="T92" s="3330"/>
      <c r="U92" s="3330"/>
      <c r="V92" s="3330"/>
    </row>
    <row r="93" spans="1:22" ht="10.5" customHeight="1">
      <c r="S93" s="3330"/>
      <c r="T93" s="3330"/>
      <c r="U93" s="3330"/>
      <c r="V93" s="3330"/>
    </row>
    <row r="94" spans="1:22" ht="10.5" customHeight="1">
      <c r="S94" s="3330"/>
      <c r="T94" s="3330"/>
      <c r="U94" s="3330"/>
      <c r="V94" s="3330"/>
    </row>
    <row r="95" spans="1:22" ht="10.5" customHeight="1">
      <c r="S95" s="3330"/>
      <c r="T95" s="3330"/>
      <c r="U95" s="3330"/>
      <c r="V95" s="3330"/>
    </row>
    <row r="96" spans="1:22" ht="10.5" customHeight="1">
      <c r="S96" s="3330"/>
      <c r="T96" s="3330"/>
      <c r="U96" s="3330"/>
      <c r="V96" s="3330"/>
    </row>
    <row r="97" spans="19:22" ht="10.5" customHeight="1">
      <c r="S97" s="3330"/>
      <c r="T97" s="3330"/>
      <c r="U97" s="3330"/>
      <c r="V97" s="3330"/>
    </row>
    <row r="98" spans="19:22" ht="10.5" customHeight="1">
      <c r="S98" s="3330"/>
      <c r="T98" s="3330"/>
      <c r="U98" s="3330"/>
      <c r="V98" s="3330"/>
    </row>
    <row r="99" spans="19:22" ht="10.5" customHeight="1">
      <c r="S99" s="3330"/>
      <c r="T99" s="3330"/>
      <c r="U99" s="3330"/>
      <c r="V99" s="3330"/>
    </row>
    <row r="100" spans="19:22" ht="10.5" customHeight="1">
      <c r="S100" s="3330"/>
      <c r="T100" s="3330"/>
      <c r="U100" s="3330"/>
      <c r="V100" s="3330"/>
    </row>
    <row r="101" spans="19:22">
      <c r="S101" s="3330"/>
      <c r="T101" s="3330"/>
      <c r="U101" s="3330"/>
      <c r="V101" s="3330"/>
    </row>
    <row r="102" spans="19:22">
      <c r="S102" s="3330"/>
      <c r="T102" s="3330"/>
      <c r="U102" s="3330"/>
      <c r="V102" s="3330"/>
    </row>
    <row r="103" spans="19:22">
      <c r="S103" s="3330"/>
      <c r="T103" s="3330"/>
      <c r="U103" s="3330"/>
      <c r="V103" s="3330"/>
    </row>
    <row r="104" spans="19:22">
      <c r="S104" s="3330"/>
      <c r="T104" s="3330"/>
      <c r="U104" s="3330"/>
      <c r="V104" s="3330"/>
    </row>
    <row r="105" spans="19:22">
      <c r="S105" s="3330"/>
      <c r="T105" s="3330"/>
      <c r="U105" s="3330"/>
      <c r="V105" s="3330"/>
    </row>
    <row r="106" spans="19:22">
      <c r="S106" s="3330"/>
      <c r="T106" s="3330"/>
      <c r="U106" s="3330"/>
      <c r="V106" s="3330"/>
    </row>
    <row r="107" spans="19:22">
      <c r="S107" s="3330"/>
      <c r="T107" s="3330"/>
      <c r="U107" s="3330"/>
      <c r="V107" s="3330"/>
    </row>
    <row r="108" spans="19:22">
      <c r="S108" s="3330"/>
      <c r="T108" s="3330"/>
      <c r="U108" s="3330"/>
      <c r="V108" s="3330"/>
    </row>
    <row r="109" spans="19:22">
      <c r="S109" s="3330"/>
      <c r="T109" s="3330"/>
      <c r="U109" s="3330"/>
      <c r="V109" s="3330"/>
    </row>
    <row r="110" spans="19:22">
      <c r="S110" s="3330"/>
      <c r="T110" s="3330"/>
      <c r="U110" s="3330"/>
      <c r="V110" s="3330"/>
    </row>
    <row r="111" spans="19:22">
      <c r="S111" s="3330"/>
      <c r="T111" s="3330"/>
      <c r="U111" s="3330"/>
      <c r="V111" s="3330"/>
    </row>
    <row r="112" spans="19:22">
      <c r="S112" s="3330"/>
      <c r="T112" s="3330"/>
      <c r="U112" s="3330"/>
      <c r="V112" s="3330"/>
    </row>
    <row r="113" spans="19:22">
      <c r="S113" s="3330"/>
      <c r="T113" s="3330"/>
      <c r="U113" s="3330"/>
      <c r="V113" s="3330"/>
    </row>
    <row r="114" spans="19:22">
      <c r="S114" s="3330"/>
      <c r="T114" s="3330"/>
      <c r="U114" s="3330"/>
      <c r="V114" s="3330"/>
    </row>
    <row r="115" spans="19:22">
      <c r="S115" s="3330"/>
      <c r="T115" s="3330"/>
      <c r="U115" s="3330"/>
      <c r="V115" s="3330"/>
    </row>
    <row r="116" spans="19:22">
      <c r="S116" s="3330"/>
      <c r="T116" s="3330"/>
      <c r="U116" s="3330"/>
      <c r="V116" s="3330"/>
    </row>
    <row r="117" spans="19:22">
      <c r="S117" s="3330"/>
      <c r="T117" s="3330"/>
      <c r="U117" s="3330"/>
      <c r="V117" s="3330"/>
    </row>
    <row r="118" spans="19:22">
      <c r="S118" s="3330"/>
      <c r="T118" s="3330"/>
      <c r="U118" s="3330"/>
      <c r="V118" s="3330"/>
    </row>
    <row r="119" spans="19:22">
      <c r="S119" s="3330"/>
      <c r="T119" s="3330"/>
      <c r="U119" s="3330"/>
      <c r="V119" s="3330"/>
    </row>
    <row r="120" spans="19:22">
      <c r="S120" s="3330"/>
      <c r="T120" s="3330"/>
      <c r="U120" s="3330"/>
      <c r="V120" s="3330"/>
    </row>
    <row r="121" spans="19:22">
      <c r="S121" s="3330"/>
      <c r="T121" s="3330"/>
      <c r="U121" s="3330"/>
      <c r="V121" s="3330"/>
    </row>
    <row r="122" spans="19:22">
      <c r="S122" s="3330"/>
      <c r="T122" s="3330"/>
      <c r="U122" s="3330"/>
      <c r="V122" s="3330"/>
    </row>
    <row r="123" spans="19:22">
      <c r="S123" s="3330"/>
      <c r="T123" s="3330"/>
      <c r="U123" s="3330"/>
      <c r="V123" s="3330"/>
    </row>
    <row r="124" spans="19:22">
      <c r="S124" s="3330"/>
      <c r="T124" s="3330"/>
      <c r="U124" s="3330"/>
      <c r="V124" s="3330"/>
    </row>
    <row r="125" spans="19:22">
      <c r="S125" s="3330"/>
      <c r="T125" s="3330"/>
      <c r="U125" s="3330"/>
      <c r="V125" s="3330"/>
    </row>
    <row r="126" spans="19:22">
      <c r="S126" s="3330"/>
      <c r="T126" s="3330"/>
      <c r="U126" s="3330"/>
      <c r="V126" s="3330"/>
    </row>
    <row r="127" spans="19:22">
      <c r="S127" s="3330"/>
      <c r="T127" s="3330"/>
      <c r="U127" s="3330"/>
      <c r="V127" s="3330"/>
    </row>
    <row r="128" spans="19:22">
      <c r="S128" s="3330"/>
      <c r="T128" s="3330"/>
      <c r="U128" s="3330"/>
      <c r="V128" s="3330"/>
    </row>
    <row r="129" spans="19:22">
      <c r="S129" s="3330"/>
      <c r="T129" s="3330"/>
      <c r="U129" s="3330"/>
      <c r="V129" s="3330"/>
    </row>
    <row r="130" spans="19:22">
      <c r="S130" s="3330"/>
      <c r="T130" s="3330"/>
      <c r="U130" s="3330"/>
      <c r="V130" s="3330"/>
    </row>
    <row r="131" spans="19:22">
      <c r="S131" s="3330"/>
      <c r="T131" s="3330"/>
      <c r="U131" s="3330"/>
      <c r="V131" s="3330"/>
    </row>
    <row r="132" spans="19:22">
      <c r="S132" s="3330"/>
      <c r="T132" s="3330"/>
      <c r="U132" s="3330"/>
      <c r="V132" s="3330"/>
    </row>
    <row r="133" spans="19:22">
      <c r="S133" s="3330"/>
      <c r="T133" s="3330"/>
      <c r="U133" s="3330"/>
      <c r="V133" s="3330"/>
    </row>
    <row r="134" spans="19:22">
      <c r="S134" s="3330"/>
      <c r="T134" s="3330"/>
      <c r="U134" s="3330"/>
      <c r="V134" s="3330"/>
    </row>
  </sheetData>
  <mergeCells count="6">
    <mergeCell ref="A1:A11"/>
    <mergeCell ref="R1:R18"/>
    <mergeCell ref="R28:R45"/>
    <mergeCell ref="R46:R62"/>
    <mergeCell ref="A81:A92"/>
    <mergeCell ref="R84:R92"/>
  </mergeCells>
  <printOptions horizontalCentered="1" verticalCentered="1"/>
  <pageMargins left="1" right="1" top="0.5" bottom="0.5" header="0" footer="0"/>
  <pageSetup scale="62" orientation="portrait" r:id="rId1"/>
  <headerFooter alignWithMargins="0"/>
  <rowBreaks count="1" manualBreakCount="1">
    <brk id="45" max="17"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Zeros="0" view="pageBreakPreview" zoomScaleNormal="100" zoomScaleSheetLayoutView="100" workbookViewId="0">
      <selection activeCell="D22" sqref="D22"/>
    </sheetView>
  </sheetViews>
  <sheetFormatPr defaultColWidth="0" defaultRowHeight="11.25"/>
  <cols>
    <col min="1" max="1" width="4.1640625" style="495" customWidth="1"/>
    <col min="2" max="2" width="5.83203125" style="495" customWidth="1"/>
    <col min="3" max="3" width="32.1640625" style="495" customWidth="1"/>
    <col min="4" max="7" width="9.83203125" style="495" customWidth="1"/>
    <col min="8" max="8" width="9.83203125" style="1833" customWidth="1"/>
    <col min="9" max="9" width="12.83203125" style="495" customWidth="1"/>
    <col min="10" max="10" width="5.33203125" style="495" customWidth="1"/>
    <col min="11" max="11" width="6" style="495" customWidth="1"/>
    <col min="12" max="12" width="5.6640625" style="495" customWidth="1"/>
    <col min="13" max="13" width="15.5" style="495" customWidth="1"/>
    <col min="14" max="14" width="13.83203125" style="495" customWidth="1"/>
    <col min="15" max="15" width="13" style="495" customWidth="1"/>
    <col min="16" max="17" width="12.83203125" style="495" customWidth="1"/>
    <col min="18" max="18" width="12.83203125" style="1833" customWidth="1"/>
    <col min="19" max="19" width="11.33203125" style="495" customWidth="1"/>
    <col min="20" max="20" width="5.33203125" style="495" customWidth="1"/>
    <col min="21" max="21" width="9.33203125" style="1387" customWidth="1"/>
    <col min="22" max="16384" width="0" style="495" hidden="1"/>
  </cols>
  <sheetData>
    <row r="1" spans="1:20">
      <c r="A1" s="2526" t="s">
        <v>3658</v>
      </c>
      <c r="B1" s="528"/>
      <c r="C1" s="528"/>
      <c r="D1" s="528"/>
      <c r="E1" s="528"/>
      <c r="F1" s="2392"/>
      <c r="G1" s="2393"/>
      <c r="H1" s="2394"/>
      <c r="I1" s="2392"/>
      <c r="J1" s="2395">
        <v>115</v>
      </c>
      <c r="K1" s="2396">
        <v>116</v>
      </c>
      <c r="L1" s="528"/>
      <c r="M1" s="528"/>
      <c r="N1" s="2397"/>
      <c r="O1" s="528"/>
      <c r="P1" s="528"/>
      <c r="Q1" s="528"/>
      <c r="R1" s="2398"/>
      <c r="S1" s="528"/>
      <c r="T1" s="2395" t="str">
        <f>A1</f>
        <v xml:space="preserve">           Road Initials:  BNSF      Year 2015</v>
      </c>
    </row>
    <row r="2" spans="1:20" ht="14.25" customHeight="1">
      <c r="A2" s="532" t="s">
        <v>3662</v>
      </c>
      <c r="B2" s="519"/>
      <c r="C2" s="519"/>
      <c r="D2" s="519"/>
      <c r="E2" s="519"/>
      <c r="F2" s="519"/>
      <c r="G2" s="519"/>
      <c r="H2" s="2399"/>
      <c r="I2" s="519"/>
      <c r="J2" s="1780"/>
      <c r="K2" s="517" t="s">
        <v>3662</v>
      </c>
      <c r="L2" s="519"/>
      <c r="M2" s="519"/>
      <c r="N2" s="519"/>
      <c r="O2" s="519"/>
      <c r="P2" s="519"/>
      <c r="Q2" s="519"/>
      <c r="R2" s="2399"/>
      <c r="S2" s="519"/>
      <c r="T2" s="1780"/>
    </row>
    <row r="3" spans="1:20" ht="10.5" customHeight="1">
      <c r="A3" s="532"/>
      <c r="B3" s="519"/>
      <c r="C3" s="519"/>
      <c r="D3" s="519"/>
      <c r="E3" s="519"/>
      <c r="F3" s="519"/>
      <c r="G3" s="519"/>
      <c r="H3" s="2399"/>
      <c r="I3" s="519"/>
      <c r="J3" s="1780"/>
      <c r="K3" s="532"/>
      <c r="L3" s="519"/>
      <c r="M3" s="519"/>
      <c r="N3" s="519"/>
      <c r="O3" s="519"/>
      <c r="P3" s="519"/>
      <c r="Q3" s="519"/>
      <c r="R3" s="2399"/>
      <c r="S3" s="519"/>
      <c r="T3" s="1780"/>
    </row>
    <row r="4" spans="1:20" ht="10.5" customHeight="1">
      <c r="A4" s="1570"/>
      <c r="B4" s="523" t="s">
        <v>2901</v>
      </c>
      <c r="C4" s="523"/>
      <c r="D4" s="523"/>
      <c r="E4" s="523"/>
      <c r="F4" s="523"/>
      <c r="G4" s="523"/>
      <c r="H4" s="1834"/>
      <c r="I4" s="523"/>
      <c r="J4" s="533"/>
      <c r="K4" s="1570"/>
      <c r="L4" s="523"/>
      <c r="M4" s="523"/>
      <c r="N4" s="523"/>
      <c r="O4" s="523"/>
      <c r="P4" s="523"/>
      <c r="Q4" s="523"/>
      <c r="R4" s="1834"/>
      <c r="S4" s="523"/>
      <c r="T4" s="533"/>
    </row>
    <row r="5" spans="1:20" ht="10.5" customHeight="1">
      <c r="A5" s="1570"/>
      <c r="B5" s="1559" t="s">
        <v>384</v>
      </c>
      <c r="C5" s="523" t="s">
        <v>2902</v>
      </c>
      <c r="D5" s="523"/>
      <c r="E5" s="523"/>
      <c r="F5" s="523"/>
      <c r="G5" s="523"/>
      <c r="H5" s="1834"/>
      <c r="I5" s="523"/>
      <c r="J5" s="533"/>
      <c r="K5" s="1570"/>
      <c r="L5" s="1559" t="s">
        <v>387</v>
      </c>
      <c r="M5" s="523" t="s">
        <v>2903</v>
      </c>
      <c r="N5" s="523"/>
      <c r="O5" s="523"/>
      <c r="P5" s="523"/>
      <c r="Q5" s="523"/>
      <c r="R5" s="1834"/>
      <c r="S5" s="523"/>
      <c r="T5" s="533"/>
    </row>
    <row r="6" spans="1:20" ht="10.5" customHeight="1">
      <c r="A6" s="1570"/>
      <c r="B6" s="1559" t="s">
        <v>385</v>
      </c>
      <c r="C6" s="523" t="s">
        <v>2904</v>
      </c>
      <c r="D6" s="523"/>
      <c r="E6" s="523"/>
      <c r="F6" s="523"/>
      <c r="G6" s="523"/>
      <c r="H6" s="1834"/>
      <c r="I6" s="523"/>
      <c r="J6" s="533"/>
      <c r="K6" s="1570"/>
      <c r="L6" s="523" t="s">
        <v>2905</v>
      </c>
      <c r="M6" s="523"/>
      <c r="N6" s="523"/>
      <c r="O6" s="523"/>
      <c r="P6" s="523"/>
      <c r="Q6" s="523"/>
      <c r="R6" s="1834"/>
      <c r="S6" s="523"/>
      <c r="T6" s="533"/>
    </row>
    <row r="7" spans="1:20" ht="10.5" customHeight="1">
      <c r="A7" s="1570"/>
      <c r="B7" s="523" t="s">
        <v>2906</v>
      </c>
      <c r="C7" s="523"/>
      <c r="D7" s="523"/>
      <c r="E7" s="523"/>
      <c r="F7" s="523"/>
      <c r="G7" s="523"/>
      <c r="H7" s="1834"/>
      <c r="I7" s="523"/>
      <c r="J7" s="533"/>
      <c r="K7" s="1570"/>
      <c r="L7" s="523" t="s">
        <v>2907</v>
      </c>
      <c r="M7" s="523"/>
      <c r="N7" s="523"/>
      <c r="O7" s="523"/>
      <c r="P7" s="523"/>
      <c r="Q7" s="523"/>
      <c r="R7" s="1834"/>
      <c r="S7" s="523"/>
      <c r="T7" s="533"/>
    </row>
    <row r="8" spans="1:20" ht="10.5" customHeight="1">
      <c r="A8" s="1570"/>
      <c r="B8" s="1559" t="s">
        <v>386</v>
      </c>
      <c r="C8" s="523" t="s">
        <v>2908</v>
      </c>
      <c r="D8" s="523"/>
      <c r="E8" s="523"/>
      <c r="F8" s="523"/>
      <c r="G8" s="523"/>
      <c r="H8" s="1834"/>
      <c r="I8" s="523"/>
      <c r="J8" s="533"/>
      <c r="K8" s="1570"/>
      <c r="L8" s="1559" t="s">
        <v>388</v>
      </c>
      <c r="M8" s="523" t="s">
        <v>2909</v>
      </c>
      <c r="N8" s="523"/>
      <c r="O8" s="523"/>
      <c r="P8" s="523"/>
      <c r="Q8" s="523"/>
      <c r="R8" s="1834"/>
      <c r="S8" s="523"/>
      <c r="T8" s="533"/>
    </row>
    <row r="9" spans="1:20" ht="10.5" customHeight="1">
      <c r="A9" s="1570"/>
      <c r="B9" s="523" t="s">
        <v>2910</v>
      </c>
      <c r="C9" s="523"/>
      <c r="D9" s="523"/>
      <c r="E9" s="523"/>
      <c r="F9" s="523"/>
      <c r="G9" s="523"/>
      <c r="H9" s="1834"/>
      <c r="I9" s="523"/>
      <c r="J9" s="533"/>
      <c r="K9" s="1570"/>
      <c r="L9" s="523" t="s">
        <v>2911</v>
      </c>
      <c r="M9" s="523"/>
      <c r="N9" s="523"/>
      <c r="O9" s="523"/>
      <c r="P9" s="523"/>
      <c r="Q9" s="523"/>
      <c r="R9" s="1834"/>
      <c r="S9" s="523"/>
      <c r="T9" s="533"/>
    </row>
    <row r="10" spans="1:20" ht="10.5" customHeight="1">
      <c r="A10" s="1570"/>
      <c r="B10" s="523" t="s">
        <v>2912</v>
      </c>
      <c r="C10" s="523"/>
      <c r="D10" s="523"/>
      <c r="E10" s="523"/>
      <c r="F10" s="523"/>
      <c r="G10" s="523"/>
      <c r="H10" s="1834"/>
      <c r="I10" s="523"/>
      <c r="J10" s="533"/>
      <c r="K10" s="1570"/>
      <c r="L10" s="523"/>
      <c r="M10" s="523"/>
      <c r="N10" s="523"/>
      <c r="O10" s="523"/>
      <c r="P10" s="523"/>
      <c r="Q10" s="523"/>
      <c r="R10" s="1834"/>
      <c r="S10" s="523"/>
      <c r="T10" s="533"/>
    </row>
    <row r="11" spans="1:20" ht="10.5" customHeight="1">
      <c r="A11" s="1566"/>
      <c r="B11" s="529"/>
      <c r="C11" s="529"/>
      <c r="D11" s="529"/>
      <c r="E11" s="529"/>
      <c r="F11" s="529"/>
      <c r="G11" s="529"/>
      <c r="H11" s="1892"/>
      <c r="I11" s="529"/>
      <c r="J11" s="530"/>
      <c r="K11" s="1566"/>
      <c r="L11" s="529"/>
      <c r="M11" s="529"/>
      <c r="N11" s="529"/>
      <c r="O11" s="529"/>
      <c r="P11" s="529"/>
      <c r="Q11" s="529"/>
      <c r="R11" s="1892"/>
      <c r="S11" s="529"/>
      <c r="T11" s="530"/>
    </row>
    <row r="12" spans="1:20">
      <c r="A12" s="2226" t="s">
        <v>2913</v>
      </c>
      <c r="B12" s="2227"/>
      <c r="C12" s="2227"/>
      <c r="D12" s="2227"/>
      <c r="E12" s="2227"/>
      <c r="F12" s="2227"/>
      <c r="G12" s="2227"/>
      <c r="H12" s="2400"/>
      <c r="I12" s="2227"/>
      <c r="J12" s="1561"/>
      <c r="K12" s="1573" t="s">
        <v>2913</v>
      </c>
      <c r="L12" s="1560"/>
      <c r="M12" s="1560"/>
      <c r="N12" s="1560"/>
      <c r="O12" s="1560"/>
      <c r="P12" s="1560"/>
      <c r="Q12" s="1560"/>
      <c r="R12" s="2401"/>
      <c r="S12" s="1560"/>
      <c r="T12" s="2402"/>
    </row>
    <row r="13" spans="1:20" ht="11.25" customHeight="1">
      <c r="A13" s="1838"/>
      <c r="B13" s="509"/>
      <c r="C13" s="509"/>
      <c r="D13" s="1547" t="s">
        <v>2914</v>
      </c>
      <c r="E13" s="499"/>
      <c r="F13" s="1576" t="s">
        <v>2915</v>
      </c>
      <c r="G13" s="1560"/>
      <c r="H13" s="2401"/>
      <c r="I13" s="1560"/>
      <c r="J13" s="1843"/>
      <c r="K13" s="1838"/>
      <c r="L13" s="509"/>
      <c r="M13" s="507" t="s">
        <v>2916</v>
      </c>
      <c r="N13" s="1839" t="s">
        <v>2917</v>
      </c>
      <c r="O13" s="1836"/>
      <c r="P13" s="1836"/>
      <c r="Q13" s="1836"/>
      <c r="R13" s="1837"/>
      <c r="S13" s="1836"/>
      <c r="T13" s="1841"/>
    </row>
    <row r="14" spans="1:20" ht="11.25" customHeight="1">
      <c r="A14" s="1838"/>
      <c r="B14" s="509"/>
      <c r="C14" s="509"/>
      <c r="D14" s="1576" t="s">
        <v>2918</v>
      </c>
      <c r="E14" s="1842"/>
      <c r="F14" s="1839" t="s">
        <v>2919</v>
      </c>
      <c r="G14" s="1836"/>
      <c r="H14" s="1837"/>
      <c r="I14" s="1836"/>
      <c r="J14" s="1843"/>
      <c r="K14" s="1838"/>
      <c r="L14" s="509"/>
      <c r="M14" s="510" t="s">
        <v>2920</v>
      </c>
      <c r="N14" s="1844"/>
      <c r="O14" s="1844"/>
      <c r="P14" s="1572" t="s">
        <v>2921</v>
      </c>
      <c r="Q14" s="497"/>
      <c r="R14" s="1845"/>
      <c r="S14" s="1844"/>
      <c r="T14" s="1840"/>
    </row>
    <row r="15" spans="1:20" ht="11.25" customHeight="1">
      <c r="A15" s="1838"/>
      <c r="B15" s="509"/>
      <c r="C15" s="509"/>
      <c r="D15" s="508"/>
      <c r="E15" s="508"/>
      <c r="F15" s="508"/>
      <c r="G15" s="508"/>
      <c r="H15" s="1846" t="s">
        <v>2799</v>
      </c>
      <c r="I15" s="508" t="s">
        <v>2922</v>
      </c>
      <c r="J15" s="521"/>
      <c r="K15" s="520"/>
      <c r="L15" s="508"/>
      <c r="M15" s="507" t="s">
        <v>2796</v>
      </c>
      <c r="N15" s="508"/>
      <c r="O15" s="508"/>
      <c r="P15" s="1547" t="s">
        <v>2714</v>
      </c>
      <c r="Q15" s="499"/>
      <c r="R15" s="1846" t="s">
        <v>2802</v>
      </c>
      <c r="S15" s="508"/>
      <c r="T15" s="521"/>
    </row>
    <row r="16" spans="1:20" ht="11.25" customHeight="1">
      <c r="A16" s="1838"/>
      <c r="B16" s="509"/>
      <c r="C16" s="509"/>
      <c r="D16" s="508"/>
      <c r="E16" s="508"/>
      <c r="F16" s="508"/>
      <c r="G16" s="508"/>
      <c r="H16" s="1846" t="s">
        <v>2804</v>
      </c>
      <c r="I16" s="508" t="s">
        <v>2923</v>
      </c>
      <c r="J16" s="521"/>
      <c r="K16" s="520"/>
      <c r="L16" s="508"/>
      <c r="M16" s="508" t="s">
        <v>2798</v>
      </c>
      <c r="N16" s="508"/>
      <c r="O16" s="508"/>
      <c r="P16" s="1576" t="s">
        <v>2924</v>
      </c>
      <c r="Q16" s="1842"/>
      <c r="R16" s="1846" t="s">
        <v>2925</v>
      </c>
      <c r="S16" s="508"/>
      <c r="T16" s="521"/>
    </row>
    <row r="17" spans="1:21" ht="11.25" customHeight="1">
      <c r="A17" s="1838"/>
      <c r="B17" s="509"/>
      <c r="C17" s="509"/>
      <c r="D17" s="508"/>
      <c r="E17" s="508"/>
      <c r="F17" s="508" t="s">
        <v>2809</v>
      </c>
      <c r="G17" s="508" t="s">
        <v>2926</v>
      </c>
      <c r="H17" s="1846" t="s">
        <v>2810</v>
      </c>
      <c r="I17" s="508" t="s">
        <v>2800</v>
      </c>
      <c r="J17" s="521"/>
      <c r="K17" s="520"/>
      <c r="L17" s="508"/>
      <c r="M17" s="508" t="s">
        <v>2801</v>
      </c>
      <c r="N17" s="508"/>
      <c r="O17" s="508"/>
      <c r="P17" s="1844"/>
      <c r="Q17" s="1844"/>
      <c r="R17" s="1846" t="s">
        <v>2927</v>
      </c>
      <c r="S17" s="508"/>
      <c r="T17" s="521"/>
    </row>
    <row r="18" spans="1:21" ht="11.25" customHeight="1">
      <c r="A18" s="1838"/>
      <c r="B18" s="509"/>
      <c r="C18" s="508" t="s">
        <v>2928</v>
      </c>
      <c r="D18" s="508" t="s">
        <v>2929</v>
      </c>
      <c r="E18" s="508"/>
      <c r="F18" s="508" t="s">
        <v>2816</v>
      </c>
      <c r="G18" s="508" t="s">
        <v>2810</v>
      </c>
      <c r="H18" s="1846" t="s">
        <v>2815</v>
      </c>
      <c r="I18" s="508" t="s">
        <v>2930</v>
      </c>
      <c r="J18" s="521"/>
      <c r="K18" s="520"/>
      <c r="L18" s="508"/>
      <c r="M18" s="508" t="s">
        <v>2931</v>
      </c>
      <c r="N18" s="508" t="s">
        <v>2218</v>
      </c>
      <c r="O18" s="508" t="s">
        <v>2818</v>
      </c>
      <c r="P18" s="508" t="s">
        <v>2929</v>
      </c>
      <c r="Q18" s="508"/>
      <c r="R18" s="1846" t="s">
        <v>2932</v>
      </c>
      <c r="S18" s="508" t="s">
        <v>2818</v>
      </c>
      <c r="T18" s="521"/>
    </row>
    <row r="19" spans="1:21" ht="11.25" customHeight="1">
      <c r="A19" s="520" t="s">
        <v>636</v>
      </c>
      <c r="B19" s="508" t="s">
        <v>778</v>
      </c>
      <c r="C19" s="508" t="s">
        <v>2826</v>
      </c>
      <c r="D19" s="508" t="s">
        <v>2744</v>
      </c>
      <c r="E19" s="508" t="s">
        <v>2933</v>
      </c>
      <c r="F19" s="508" t="s">
        <v>2934</v>
      </c>
      <c r="G19" s="508" t="s">
        <v>2814</v>
      </c>
      <c r="H19" s="1846" t="s">
        <v>2935</v>
      </c>
      <c r="I19" s="508" t="s">
        <v>2936</v>
      </c>
      <c r="J19" s="521" t="s">
        <v>636</v>
      </c>
      <c r="K19" s="520" t="s">
        <v>636</v>
      </c>
      <c r="L19" s="508" t="s">
        <v>778</v>
      </c>
      <c r="M19" s="508" t="s">
        <v>2937</v>
      </c>
      <c r="N19" s="508" t="s">
        <v>2826</v>
      </c>
      <c r="O19" s="508" t="s">
        <v>2822</v>
      </c>
      <c r="P19" s="508" t="s">
        <v>2744</v>
      </c>
      <c r="Q19" s="508" t="s">
        <v>2933</v>
      </c>
      <c r="R19" s="1846" t="s">
        <v>2938</v>
      </c>
      <c r="S19" s="508" t="s">
        <v>2939</v>
      </c>
      <c r="T19" s="521" t="s">
        <v>636</v>
      </c>
      <c r="U19" s="1422"/>
    </row>
    <row r="20" spans="1:21" ht="11.25" customHeight="1">
      <c r="A20" s="520" t="s">
        <v>639</v>
      </c>
      <c r="B20" s="508" t="s">
        <v>782</v>
      </c>
      <c r="C20" s="508" t="s">
        <v>2940</v>
      </c>
      <c r="D20" s="508" t="s">
        <v>2941</v>
      </c>
      <c r="E20" s="508" t="s">
        <v>2942</v>
      </c>
      <c r="F20" s="508" t="s">
        <v>2943</v>
      </c>
      <c r="G20" s="508" t="s">
        <v>2944</v>
      </c>
      <c r="H20" s="1846" t="s">
        <v>2945</v>
      </c>
      <c r="I20" s="508" t="s">
        <v>2937</v>
      </c>
      <c r="J20" s="521" t="s">
        <v>639</v>
      </c>
      <c r="K20" s="520" t="s">
        <v>639</v>
      </c>
      <c r="L20" s="508" t="s">
        <v>782</v>
      </c>
      <c r="M20" s="508" t="s">
        <v>2825</v>
      </c>
      <c r="N20" s="508" t="s">
        <v>2832</v>
      </c>
      <c r="O20" s="508" t="s">
        <v>2830</v>
      </c>
      <c r="P20" s="508" t="s">
        <v>2941</v>
      </c>
      <c r="Q20" s="508" t="s">
        <v>2942</v>
      </c>
      <c r="R20" s="1846" t="s">
        <v>2946</v>
      </c>
      <c r="S20" s="508" t="s">
        <v>2942</v>
      </c>
      <c r="T20" s="521" t="s">
        <v>639</v>
      </c>
      <c r="U20" s="1422"/>
    </row>
    <row r="21" spans="1:21" ht="11.25" customHeight="1">
      <c r="A21" s="520"/>
      <c r="B21" s="508"/>
      <c r="C21" s="508"/>
      <c r="D21" s="508"/>
      <c r="E21" s="508"/>
      <c r="F21" s="508"/>
      <c r="G21" s="508"/>
      <c r="H21" s="1846" t="s">
        <v>2831</v>
      </c>
      <c r="I21" s="508" t="s">
        <v>2944</v>
      </c>
      <c r="J21" s="521"/>
      <c r="K21" s="520"/>
      <c r="L21" s="508"/>
      <c r="M21" s="508" t="s">
        <v>2800</v>
      </c>
      <c r="N21" s="508"/>
      <c r="O21" s="508"/>
      <c r="P21" s="509"/>
      <c r="Q21" s="509"/>
      <c r="R21" s="1846"/>
      <c r="S21" s="508"/>
      <c r="T21" s="521"/>
      <c r="U21" s="1422"/>
    </row>
    <row r="22" spans="1:21" ht="11.25" customHeight="1" thickBot="1">
      <c r="A22" s="1847"/>
      <c r="B22" s="1549"/>
      <c r="C22" s="510" t="s">
        <v>648</v>
      </c>
      <c r="D22" s="508" t="s">
        <v>649</v>
      </c>
      <c r="E22" s="508" t="s">
        <v>650</v>
      </c>
      <c r="F22" s="508" t="s">
        <v>651</v>
      </c>
      <c r="G22" s="508" t="s">
        <v>652</v>
      </c>
      <c r="H22" s="1846" t="s">
        <v>653</v>
      </c>
      <c r="I22" s="508" t="s">
        <v>1083</v>
      </c>
      <c r="J22" s="1848"/>
      <c r="K22" s="1847"/>
      <c r="L22" s="1549"/>
      <c r="M22" s="510" t="s">
        <v>1084</v>
      </c>
      <c r="N22" s="510" t="s">
        <v>1358</v>
      </c>
      <c r="O22" s="510" t="s">
        <v>1359</v>
      </c>
      <c r="P22" s="510" t="s">
        <v>1360</v>
      </c>
      <c r="Q22" s="510" t="s">
        <v>1361</v>
      </c>
      <c r="R22" s="2403" t="s">
        <v>2274</v>
      </c>
      <c r="S22" s="510" t="s">
        <v>2947</v>
      </c>
      <c r="T22" s="1850"/>
      <c r="U22" s="1422"/>
    </row>
    <row r="23" spans="1:21" ht="11.25" customHeight="1">
      <c r="A23" s="1838"/>
      <c r="B23" s="509"/>
      <c r="C23" s="1558" t="s">
        <v>2229</v>
      </c>
      <c r="D23" s="1875"/>
      <c r="E23" s="1851"/>
      <c r="F23" s="1851" t="s">
        <v>2948</v>
      </c>
      <c r="G23" s="1851"/>
      <c r="H23" s="1852"/>
      <c r="I23" s="1853"/>
      <c r="J23" s="533"/>
      <c r="K23" s="1838"/>
      <c r="L23" s="509"/>
      <c r="M23" s="1854"/>
      <c r="N23" s="1855"/>
      <c r="O23" s="1855"/>
      <c r="P23" s="1855"/>
      <c r="Q23" s="1855"/>
      <c r="R23" s="2404"/>
      <c r="S23" s="1857"/>
      <c r="T23" s="1843"/>
    </row>
    <row r="24" spans="1:21" ht="11.25" customHeight="1">
      <c r="A24" s="520">
        <v>36</v>
      </c>
      <c r="B24" s="509"/>
      <c r="C24" s="503" t="s">
        <v>2949</v>
      </c>
      <c r="D24" s="1858"/>
      <c r="E24" s="514"/>
      <c r="F24" s="514"/>
      <c r="G24" s="514"/>
      <c r="H24" s="1859"/>
      <c r="I24" s="1860"/>
      <c r="J24" s="1569"/>
      <c r="K24" s="520"/>
      <c r="L24" s="514"/>
      <c r="M24" s="1861"/>
      <c r="N24" s="514"/>
      <c r="O24" s="514"/>
      <c r="P24" s="514"/>
      <c r="Q24" s="514"/>
      <c r="R24" s="1859"/>
      <c r="S24" s="1863"/>
      <c r="T24" s="521">
        <v>36</v>
      </c>
      <c r="U24" s="1864"/>
    </row>
    <row r="25" spans="1:21" ht="11.25" customHeight="1">
      <c r="A25" s="1847"/>
      <c r="B25" s="1549"/>
      <c r="C25" s="1574" t="s">
        <v>2950</v>
      </c>
      <c r="D25" s="1865"/>
      <c r="E25" s="512"/>
      <c r="F25" s="512"/>
      <c r="G25" s="512"/>
      <c r="H25" s="512"/>
      <c r="I25" s="1866"/>
      <c r="J25" s="1575">
        <v>36</v>
      </c>
      <c r="K25" s="1867">
        <v>36</v>
      </c>
      <c r="L25" s="1549"/>
      <c r="M25" s="2405">
        <f>SUM(D25:I25)-P25</f>
        <v>0</v>
      </c>
      <c r="N25" s="512"/>
      <c r="O25" s="512"/>
      <c r="P25" s="2406">
        <f>N25+O25</f>
        <v>0</v>
      </c>
      <c r="Q25" s="512"/>
      <c r="R25" s="512"/>
      <c r="S25" s="1869"/>
      <c r="T25" s="1848"/>
      <c r="U25" s="1832"/>
    </row>
    <row r="26" spans="1:21" ht="11.25" customHeight="1">
      <c r="A26" s="1838"/>
      <c r="B26" s="509"/>
      <c r="C26" s="503" t="s">
        <v>2951</v>
      </c>
      <c r="D26" s="1858"/>
      <c r="E26" s="514"/>
      <c r="F26" s="514"/>
      <c r="G26" s="514"/>
      <c r="H26" s="514"/>
      <c r="I26" s="1860"/>
      <c r="J26" s="533"/>
      <c r="K26" s="1838"/>
      <c r="L26" s="509"/>
      <c r="M26" s="1861"/>
      <c r="N26" s="514"/>
      <c r="O26" s="514"/>
      <c r="P26" s="2407"/>
      <c r="Q26" s="514"/>
      <c r="R26" s="514"/>
      <c r="S26" s="1863"/>
      <c r="T26" s="1843"/>
      <c r="U26" s="1832"/>
    </row>
    <row r="27" spans="1:21" ht="11.25" customHeight="1">
      <c r="A27" s="520" t="s">
        <v>67</v>
      </c>
      <c r="B27" s="509"/>
      <c r="C27" s="503" t="s">
        <v>2952</v>
      </c>
      <c r="D27" s="1858"/>
      <c r="E27" s="514"/>
      <c r="F27" s="514"/>
      <c r="G27" s="514"/>
      <c r="H27" s="514"/>
      <c r="I27" s="1860"/>
      <c r="J27" s="1569"/>
      <c r="K27" s="520"/>
      <c r="L27" s="509"/>
      <c r="M27" s="1861"/>
      <c r="N27" s="514"/>
      <c r="O27" s="514"/>
      <c r="P27" s="2407"/>
      <c r="Q27" s="514"/>
      <c r="R27" s="514"/>
      <c r="S27" s="1863"/>
      <c r="T27" s="521"/>
      <c r="U27" s="1864"/>
    </row>
    <row r="28" spans="1:21" ht="11.25" customHeight="1">
      <c r="A28" s="1847"/>
      <c r="B28" s="1549"/>
      <c r="C28" s="1574" t="s">
        <v>2953</v>
      </c>
      <c r="D28" s="1865"/>
      <c r="E28" s="512"/>
      <c r="F28" s="512"/>
      <c r="G28" s="512"/>
      <c r="H28" s="512"/>
      <c r="I28" s="1866"/>
      <c r="J28" s="1575" t="s">
        <v>67</v>
      </c>
      <c r="K28" s="1867" t="s">
        <v>67</v>
      </c>
      <c r="L28" s="1549"/>
      <c r="M28" s="2405">
        <f>SUM(D28:I28)-P28</f>
        <v>0</v>
      </c>
      <c r="N28" s="512"/>
      <c r="O28" s="512"/>
      <c r="P28" s="2406">
        <f>N28+O28</f>
        <v>0</v>
      </c>
      <c r="Q28" s="512"/>
      <c r="R28" s="512"/>
      <c r="S28" s="1869"/>
      <c r="T28" s="1850" t="s">
        <v>67</v>
      </c>
      <c r="U28" s="1864"/>
    </row>
    <row r="29" spans="1:21" ht="11.25" customHeight="1">
      <c r="A29" s="1838"/>
      <c r="B29" s="509"/>
      <c r="C29" s="503" t="s">
        <v>2954</v>
      </c>
      <c r="D29" s="1858"/>
      <c r="E29" s="514"/>
      <c r="F29" s="514"/>
      <c r="G29" s="514"/>
      <c r="H29" s="514"/>
      <c r="I29" s="1860"/>
      <c r="J29" s="533"/>
      <c r="K29" s="1838"/>
      <c r="L29" s="509"/>
      <c r="M29" s="1861"/>
      <c r="N29" s="514"/>
      <c r="O29" s="514"/>
      <c r="P29" s="2407"/>
      <c r="Q29" s="514"/>
      <c r="R29" s="514"/>
      <c r="S29" s="1863"/>
      <c r="T29" s="1843"/>
      <c r="U29" s="1832"/>
    </row>
    <row r="30" spans="1:21" ht="11.25" customHeight="1">
      <c r="A30" s="1867" t="s">
        <v>70</v>
      </c>
      <c r="B30" s="1549"/>
      <c r="C30" s="1574" t="s">
        <v>2955</v>
      </c>
      <c r="D30" s="1865"/>
      <c r="E30" s="512"/>
      <c r="F30" s="512"/>
      <c r="G30" s="1870"/>
      <c r="H30" s="1871"/>
      <c r="I30" s="1866"/>
      <c r="J30" s="1575" t="s">
        <v>70</v>
      </c>
      <c r="K30" s="1867" t="s">
        <v>70</v>
      </c>
      <c r="L30" s="1549"/>
      <c r="M30" s="2405">
        <f>SUM(D30:I30)-P30</f>
        <v>0</v>
      </c>
      <c r="N30" s="512"/>
      <c r="O30" s="512"/>
      <c r="P30" s="2406">
        <f>N30+O30</f>
        <v>0</v>
      </c>
      <c r="Q30" s="512"/>
      <c r="R30" s="512"/>
      <c r="S30" s="1869"/>
      <c r="T30" s="1850" t="s">
        <v>70</v>
      </c>
      <c r="U30" s="1864"/>
    </row>
    <row r="31" spans="1:21" ht="11.25" customHeight="1">
      <c r="A31" s="1838"/>
      <c r="B31" s="509"/>
      <c r="C31" s="503" t="s">
        <v>2956</v>
      </c>
      <c r="D31" s="1858"/>
      <c r="E31" s="514"/>
      <c r="F31" s="514"/>
      <c r="G31" s="514"/>
      <c r="H31" s="514"/>
      <c r="I31" s="1860"/>
      <c r="J31" s="533"/>
      <c r="K31" s="1838"/>
      <c r="L31" s="509"/>
      <c r="M31" s="1861"/>
      <c r="N31" s="514"/>
      <c r="O31" s="514"/>
      <c r="P31" s="2407"/>
      <c r="Q31" s="514"/>
      <c r="R31" s="514"/>
      <c r="S31" s="1863"/>
      <c r="T31" s="1843"/>
      <c r="U31" s="1832"/>
    </row>
    <row r="32" spans="1:21" ht="11.25" customHeight="1">
      <c r="A32" s="520" t="s">
        <v>2957</v>
      </c>
      <c r="B32" s="509"/>
      <c r="C32" s="503" t="s">
        <v>2958</v>
      </c>
      <c r="D32" s="1858"/>
      <c r="E32" s="514"/>
      <c r="F32" s="514"/>
      <c r="G32" s="514"/>
      <c r="H32" s="514"/>
      <c r="I32" s="1860"/>
      <c r="J32" s="1569"/>
      <c r="K32" s="520"/>
      <c r="L32" s="509"/>
      <c r="M32" s="1861"/>
      <c r="N32" s="514"/>
      <c r="O32" s="514"/>
      <c r="P32" s="2407"/>
      <c r="Q32" s="514"/>
      <c r="R32" s="514"/>
      <c r="S32" s="1863"/>
      <c r="T32" s="521"/>
      <c r="U32" s="1864"/>
    </row>
    <row r="33" spans="1:21" ht="11.25" customHeight="1">
      <c r="A33" s="1847"/>
      <c r="B33" s="1549"/>
      <c r="C33" s="1574" t="s">
        <v>2959</v>
      </c>
      <c r="D33" s="1865"/>
      <c r="E33" s="512"/>
      <c r="F33" s="512"/>
      <c r="G33" s="512"/>
      <c r="H33" s="512"/>
      <c r="I33" s="1866"/>
      <c r="J33" s="1575" t="s">
        <v>2957</v>
      </c>
      <c r="K33" s="1867" t="s">
        <v>2957</v>
      </c>
      <c r="L33" s="1549"/>
      <c r="M33" s="2405">
        <f>SUM(D33:I33)-P33</f>
        <v>0</v>
      </c>
      <c r="N33" s="512"/>
      <c r="O33" s="512"/>
      <c r="P33" s="2406">
        <f>N33+O33</f>
        <v>0</v>
      </c>
      <c r="Q33" s="512"/>
      <c r="R33" s="512"/>
      <c r="S33" s="1869"/>
      <c r="T33" s="1850" t="s">
        <v>2957</v>
      </c>
      <c r="U33" s="1832"/>
    </row>
    <row r="34" spans="1:21" ht="11.25" customHeight="1">
      <c r="A34" s="1838"/>
      <c r="B34" s="509"/>
      <c r="C34" s="503" t="s">
        <v>2960</v>
      </c>
      <c r="D34" s="1858"/>
      <c r="E34" s="514"/>
      <c r="F34" s="514"/>
      <c r="G34" s="514"/>
      <c r="H34" s="514"/>
      <c r="I34" s="1860"/>
      <c r="J34" s="533"/>
      <c r="K34" s="1838"/>
      <c r="L34" s="509"/>
      <c r="M34" s="1861"/>
      <c r="N34" s="514"/>
      <c r="O34" s="514"/>
      <c r="P34" s="2407"/>
      <c r="Q34" s="514"/>
      <c r="R34" s="514"/>
      <c r="S34" s="1863"/>
      <c r="T34" s="1843"/>
      <c r="U34" s="1832"/>
    </row>
    <row r="35" spans="1:21" ht="11.25" customHeight="1">
      <c r="A35" s="1867" t="s">
        <v>73</v>
      </c>
      <c r="B35" s="1549"/>
      <c r="C35" s="1574" t="s">
        <v>2961</v>
      </c>
      <c r="D35" s="1865"/>
      <c r="E35" s="512"/>
      <c r="F35" s="512"/>
      <c r="G35" s="512"/>
      <c r="H35" s="512"/>
      <c r="I35" s="1866"/>
      <c r="J35" s="1575" t="s">
        <v>73</v>
      </c>
      <c r="K35" s="1867" t="s">
        <v>73</v>
      </c>
      <c r="L35" s="1549"/>
      <c r="M35" s="2405">
        <f>SUM(D35:I35)-P35</f>
        <v>0</v>
      </c>
      <c r="N35" s="512"/>
      <c r="O35" s="512"/>
      <c r="P35" s="2406">
        <f>N35+O35</f>
        <v>0</v>
      </c>
      <c r="Q35" s="512"/>
      <c r="R35" s="512"/>
      <c r="S35" s="1869"/>
      <c r="T35" s="1850" t="s">
        <v>73</v>
      </c>
      <c r="U35" s="1864"/>
    </row>
    <row r="36" spans="1:21" ht="11.25" customHeight="1">
      <c r="A36" s="1838"/>
      <c r="B36" s="509"/>
      <c r="C36" s="503" t="s">
        <v>2962</v>
      </c>
      <c r="D36" s="1858"/>
      <c r="E36" s="514"/>
      <c r="F36" s="514"/>
      <c r="G36" s="514"/>
      <c r="H36" s="514"/>
      <c r="I36" s="1860"/>
      <c r="J36" s="533"/>
      <c r="K36" s="1838"/>
      <c r="L36" s="509"/>
      <c r="M36" s="1861"/>
      <c r="N36" s="514"/>
      <c r="O36" s="514"/>
      <c r="P36" s="2407"/>
      <c r="Q36" s="514"/>
      <c r="R36" s="514"/>
      <c r="S36" s="1863"/>
      <c r="T36" s="1843"/>
      <c r="U36" s="1832"/>
    </row>
    <row r="37" spans="1:21" ht="11.25" customHeight="1">
      <c r="A37" s="1867" t="s">
        <v>76</v>
      </c>
      <c r="B37" s="1549"/>
      <c r="C37" s="1574" t="s">
        <v>2963</v>
      </c>
      <c r="D37" s="1865"/>
      <c r="E37" s="512"/>
      <c r="F37" s="512"/>
      <c r="G37" s="512"/>
      <c r="H37" s="512"/>
      <c r="I37" s="1866"/>
      <c r="J37" s="1575" t="s">
        <v>76</v>
      </c>
      <c r="K37" s="1867" t="s">
        <v>76</v>
      </c>
      <c r="L37" s="1549"/>
      <c r="M37" s="2405">
        <f>SUM(D37:I37)-P37</f>
        <v>0</v>
      </c>
      <c r="N37" s="512"/>
      <c r="O37" s="512"/>
      <c r="P37" s="2406">
        <f>N37+O37</f>
        <v>0</v>
      </c>
      <c r="Q37" s="512"/>
      <c r="R37" s="512"/>
      <c r="S37" s="1869"/>
      <c r="T37" s="1850" t="s">
        <v>76</v>
      </c>
      <c r="U37" s="1864"/>
    </row>
    <row r="38" spans="1:21" ht="11.25" customHeight="1">
      <c r="A38" s="1838"/>
      <c r="B38" s="509"/>
      <c r="C38" s="503" t="s">
        <v>2964</v>
      </c>
      <c r="D38" s="1858"/>
      <c r="E38" s="514"/>
      <c r="F38" s="514"/>
      <c r="G38" s="514"/>
      <c r="H38" s="514"/>
      <c r="I38" s="1860"/>
      <c r="J38" s="533"/>
      <c r="K38" s="1838"/>
      <c r="L38" s="509"/>
      <c r="M38" s="1861"/>
      <c r="N38" s="514"/>
      <c r="O38" s="514"/>
      <c r="P38" s="2407"/>
      <c r="Q38" s="514"/>
      <c r="R38" s="514"/>
      <c r="S38" s="1863"/>
      <c r="T38" s="1843"/>
      <c r="U38" s="1832"/>
    </row>
    <row r="39" spans="1:21" ht="11.25" customHeight="1">
      <c r="A39" s="1867" t="s">
        <v>79</v>
      </c>
      <c r="B39" s="1549"/>
      <c r="C39" s="1574" t="s">
        <v>2965</v>
      </c>
      <c r="D39" s="1865"/>
      <c r="E39" s="512"/>
      <c r="F39" s="512"/>
      <c r="G39" s="512"/>
      <c r="H39" s="512"/>
      <c r="I39" s="1866"/>
      <c r="J39" s="1575" t="s">
        <v>79</v>
      </c>
      <c r="K39" s="1867" t="s">
        <v>79</v>
      </c>
      <c r="L39" s="1549"/>
      <c r="M39" s="2405">
        <f>SUM(D39:I39)-P39</f>
        <v>0</v>
      </c>
      <c r="N39" s="512"/>
      <c r="O39" s="512"/>
      <c r="P39" s="2406">
        <f>N39+O39</f>
        <v>0</v>
      </c>
      <c r="Q39" s="512"/>
      <c r="R39" s="512"/>
      <c r="S39" s="1869"/>
      <c r="T39" s="1850" t="s">
        <v>79</v>
      </c>
      <c r="U39" s="1864"/>
    </row>
    <row r="40" spans="1:21" ht="11.25" customHeight="1">
      <c r="A40" s="1838"/>
      <c r="B40" s="509"/>
      <c r="C40" s="503" t="s">
        <v>2966</v>
      </c>
      <c r="D40" s="1858"/>
      <c r="E40" s="514"/>
      <c r="F40" s="514"/>
      <c r="G40" s="514"/>
      <c r="H40" s="514"/>
      <c r="I40" s="1860"/>
      <c r="J40" s="533"/>
      <c r="K40" s="1838"/>
      <c r="L40" s="509"/>
      <c r="M40" s="1861"/>
      <c r="N40" s="514"/>
      <c r="O40" s="514"/>
      <c r="P40" s="2407"/>
      <c r="Q40" s="514"/>
      <c r="R40" s="514"/>
      <c r="S40" s="1863"/>
      <c r="T40" s="1843"/>
      <c r="U40" s="1832"/>
    </row>
    <row r="41" spans="1:21" ht="11.25" customHeight="1">
      <c r="A41" s="1867" t="s">
        <v>82</v>
      </c>
      <c r="B41" s="1549"/>
      <c r="C41" s="1574" t="s">
        <v>2967</v>
      </c>
      <c r="D41" s="1865"/>
      <c r="E41" s="512"/>
      <c r="F41" s="512"/>
      <c r="G41" s="512"/>
      <c r="H41" s="512"/>
      <c r="I41" s="1866"/>
      <c r="J41" s="1575" t="s">
        <v>82</v>
      </c>
      <c r="K41" s="1867" t="s">
        <v>82</v>
      </c>
      <c r="L41" s="1549"/>
      <c r="M41" s="2405">
        <f>SUM(D41:I41)-P41</f>
        <v>0</v>
      </c>
      <c r="N41" s="512"/>
      <c r="O41" s="512"/>
      <c r="P41" s="2406">
        <f>N41+O41</f>
        <v>0</v>
      </c>
      <c r="Q41" s="512"/>
      <c r="R41" s="512"/>
      <c r="S41" s="1869"/>
      <c r="T41" s="1850" t="s">
        <v>82</v>
      </c>
      <c r="U41" s="1864"/>
    </row>
    <row r="42" spans="1:21" ht="11.25" customHeight="1">
      <c r="A42" s="1838"/>
      <c r="B42" s="509"/>
      <c r="C42" s="503" t="s">
        <v>2968</v>
      </c>
      <c r="D42" s="1858"/>
      <c r="E42" s="514"/>
      <c r="F42" s="514"/>
      <c r="G42" s="514"/>
      <c r="H42" s="514"/>
      <c r="I42" s="1860"/>
      <c r="J42" s="533"/>
      <c r="K42" s="1838"/>
      <c r="L42" s="509"/>
      <c r="M42" s="1861"/>
      <c r="N42" s="514"/>
      <c r="O42" s="514"/>
      <c r="P42" s="2407"/>
      <c r="Q42" s="514"/>
      <c r="R42" s="514"/>
      <c r="S42" s="1863"/>
      <c r="T42" s="1843"/>
      <c r="U42" s="1832"/>
    </row>
    <row r="43" spans="1:21" ht="11.25" customHeight="1">
      <c r="A43" s="1867" t="s">
        <v>2969</v>
      </c>
      <c r="B43" s="1549"/>
      <c r="C43" s="1574" t="s">
        <v>2970</v>
      </c>
      <c r="D43" s="1865"/>
      <c r="E43" s="512"/>
      <c r="F43" s="512"/>
      <c r="G43" s="512"/>
      <c r="H43" s="512"/>
      <c r="I43" s="1866"/>
      <c r="J43" s="1575" t="s">
        <v>2969</v>
      </c>
      <c r="K43" s="1867" t="s">
        <v>2969</v>
      </c>
      <c r="L43" s="1549"/>
      <c r="M43" s="2405">
        <f>SUM(D43:I43)-P43</f>
        <v>0</v>
      </c>
      <c r="N43" s="512"/>
      <c r="O43" s="512"/>
      <c r="P43" s="2406">
        <f>N43+O43</f>
        <v>0</v>
      </c>
      <c r="Q43" s="512"/>
      <c r="R43" s="512"/>
      <c r="S43" s="1869"/>
      <c r="T43" s="1850" t="s">
        <v>2969</v>
      </c>
      <c r="U43" s="1864"/>
    </row>
    <row r="44" spans="1:21" ht="11.25" customHeight="1">
      <c r="A44" s="1838"/>
      <c r="B44" s="509"/>
      <c r="C44" s="503" t="s">
        <v>2971</v>
      </c>
      <c r="D44" s="1858"/>
      <c r="E44" s="514"/>
      <c r="F44" s="514"/>
      <c r="G44" s="514"/>
      <c r="H44" s="514"/>
      <c r="I44" s="1860"/>
      <c r="J44" s="533"/>
      <c r="K44" s="1838"/>
      <c r="L44" s="509"/>
      <c r="M44" s="1861"/>
      <c r="N44" s="514"/>
      <c r="O44" s="514"/>
      <c r="P44" s="2407"/>
      <c r="Q44" s="514"/>
      <c r="R44" s="514"/>
      <c r="S44" s="1863"/>
      <c r="T44" s="1843"/>
      <c r="U44" s="1832"/>
    </row>
    <row r="45" spans="1:21" ht="11.25" customHeight="1">
      <c r="A45" s="1867" t="s">
        <v>85</v>
      </c>
      <c r="B45" s="1549"/>
      <c r="C45" s="1574" t="s">
        <v>2972</v>
      </c>
      <c r="D45" s="1865"/>
      <c r="E45" s="512"/>
      <c r="F45" s="512"/>
      <c r="G45" s="512"/>
      <c r="H45" s="512"/>
      <c r="I45" s="1866"/>
      <c r="J45" s="1575" t="s">
        <v>85</v>
      </c>
      <c r="K45" s="1867" t="s">
        <v>85</v>
      </c>
      <c r="L45" s="1549"/>
      <c r="M45" s="2405">
        <f>SUM(D45:I45)-P45</f>
        <v>0</v>
      </c>
      <c r="N45" s="512"/>
      <c r="O45" s="512"/>
      <c r="P45" s="2406">
        <f>N45+O45</f>
        <v>0</v>
      </c>
      <c r="Q45" s="512"/>
      <c r="R45" s="512"/>
      <c r="S45" s="1869"/>
      <c r="T45" s="1850" t="s">
        <v>85</v>
      </c>
      <c r="U45" s="1864"/>
    </row>
    <row r="46" spans="1:21" ht="11.25" customHeight="1">
      <c r="A46" s="1838"/>
      <c r="B46" s="509"/>
      <c r="C46" s="503" t="s">
        <v>2973</v>
      </c>
      <c r="D46" s="1858"/>
      <c r="E46" s="514"/>
      <c r="F46" s="514"/>
      <c r="G46" s="514"/>
      <c r="H46" s="514"/>
      <c r="I46" s="1860"/>
      <c r="J46" s="533"/>
      <c r="K46" s="1838"/>
      <c r="L46" s="509"/>
      <c r="M46" s="1861"/>
      <c r="N46" s="514"/>
      <c r="O46" s="514"/>
      <c r="P46" s="2407"/>
      <c r="Q46" s="514"/>
      <c r="R46" s="514"/>
      <c r="S46" s="1863"/>
      <c r="T46" s="1843"/>
      <c r="U46" s="1832"/>
    </row>
    <row r="47" spans="1:21" ht="11.25" customHeight="1">
      <c r="A47" s="1867" t="s">
        <v>2974</v>
      </c>
      <c r="B47" s="1549"/>
      <c r="C47" s="1574" t="s">
        <v>2975</v>
      </c>
      <c r="D47" s="1865"/>
      <c r="E47" s="512"/>
      <c r="F47" s="512"/>
      <c r="G47" s="512"/>
      <c r="H47" s="512"/>
      <c r="I47" s="1866"/>
      <c r="J47" s="1575" t="s">
        <v>2974</v>
      </c>
      <c r="K47" s="1867" t="s">
        <v>2974</v>
      </c>
      <c r="L47" s="1549"/>
      <c r="M47" s="2405">
        <f>SUM(D47:I47)-P47</f>
        <v>0</v>
      </c>
      <c r="N47" s="512"/>
      <c r="O47" s="512"/>
      <c r="P47" s="2406">
        <f>N47+O47</f>
        <v>0</v>
      </c>
      <c r="Q47" s="512"/>
      <c r="R47" s="512"/>
      <c r="S47" s="1869"/>
      <c r="T47" s="1850" t="s">
        <v>2974</v>
      </c>
      <c r="U47" s="1864"/>
    </row>
    <row r="48" spans="1:21" ht="11.25" customHeight="1">
      <c r="A48" s="1838"/>
      <c r="B48" s="509"/>
      <c r="C48" s="503" t="s">
        <v>2976</v>
      </c>
      <c r="D48" s="1858"/>
      <c r="E48" s="514"/>
      <c r="F48" s="514"/>
      <c r="G48" s="514"/>
      <c r="H48" s="514"/>
      <c r="I48" s="1860"/>
      <c r="J48" s="533"/>
      <c r="K48" s="1838"/>
      <c r="L48" s="509"/>
      <c r="M48" s="1861"/>
      <c r="N48" s="514"/>
      <c r="O48" s="514"/>
      <c r="P48" s="2407"/>
      <c r="Q48" s="514"/>
      <c r="R48" s="514"/>
      <c r="S48" s="1863"/>
      <c r="T48" s="1843"/>
      <c r="U48" s="1832"/>
    </row>
    <row r="49" spans="1:21" ht="11.25" customHeight="1">
      <c r="A49" s="1867" t="s">
        <v>2977</v>
      </c>
      <c r="B49" s="1549"/>
      <c r="C49" s="1574" t="s">
        <v>2978</v>
      </c>
      <c r="D49" s="1865"/>
      <c r="E49" s="512"/>
      <c r="F49" s="512"/>
      <c r="G49" s="512"/>
      <c r="H49" s="512"/>
      <c r="I49" s="1866"/>
      <c r="J49" s="1575" t="s">
        <v>2977</v>
      </c>
      <c r="K49" s="1867" t="s">
        <v>2977</v>
      </c>
      <c r="L49" s="1549"/>
      <c r="M49" s="2405">
        <f>SUM(D49:I49)-P49</f>
        <v>0</v>
      </c>
      <c r="N49" s="512"/>
      <c r="O49" s="512"/>
      <c r="P49" s="2406">
        <f>N49+O49</f>
        <v>0</v>
      </c>
      <c r="Q49" s="512"/>
      <c r="R49" s="512"/>
      <c r="S49" s="1869"/>
      <c r="T49" s="1850" t="s">
        <v>2977</v>
      </c>
      <c r="U49" s="1864"/>
    </row>
    <row r="50" spans="1:21" ht="11.25" customHeight="1">
      <c r="A50" s="1838"/>
      <c r="B50" s="509"/>
      <c r="C50" s="503" t="s">
        <v>2979</v>
      </c>
      <c r="D50" s="1858"/>
      <c r="E50" s="514"/>
      <c r="F50" s="514"/>
      <c r="G50" s="514"/>
      <c r="H50" s="514"/>
      <c r="I50" s="1860"/>
      <c r="J50" s="533"/>
      <c r="K50" s="1838"/>
      <c r="L50" s="509"/>
      <c r="M50" s="1861"/>
      <c r="N50" s="514"/>
      <c r="O50" s="514"/>
      <c r="P50" s="2407"/>
      <c r="Q50" s="514"/>
      <c r="R50" s="514"/>
      <c r="S50" s="1863"/>
      <c r="T50" s="1843"/>
      <c r="U50" s="1832"/>
    </row>
    <row r="51" spans="1:21" ht="11.25" customHeight="1">
      <c r="A51" s="1867" t="s">
        <v>2980</v>
      </c>
      <c r="B51" s="1549"/>
      <c r="C51" s="1574" t="s">
        <v>2981</v>
      </c>
      <c r="D51" s="1865"/>
      <c r="E51" s="512"/>
      <c r="F51" s="512"/>
      <c r="G51" s="512"/>
      <c r="H51" s="512"/>
      <c r="I51" s="1866"/>
      <c r="J51" s="1575" t="s">
        <v>2980</v>
      </c>
      <c r="K51" s="1867" t="s">
        <v>2980</v>
      </c>
      <c r="L51" s="1549"/>
      <c r="M51" s="2405">
        <f>SUM(D51:I51)-P51</f>
        <v>0</v>
      </c>
      <c r="N51" s="512"/>
      <c r="O51" s="512"/>
      <c r="P51" s="2406">
        <f>N51+O51</f>
        <v>0</v>
      </c>
      <c r="Q51" s="512"/>
      <c r="R51" s="512"/>
      <c r="S51" s="1869"/>
      <c r="T51" s="1850" t="s">
        <v>2980</v>
      </c>
      <c r="U51" s="1864"/>
    </row>
    <row r="52" spans="1:21" ht="11.25" customHeight="1">
      <c r="A52" s="1838"/>
      <c r="B52" s="509"/>
      <c r="C52" s="503" t="s">
        <v>2982</v>
      </c>
      <c r="D52" s="1858"/>
      <c r="E52" s="514"/>
      <c r="F52" s="514"/>
      <c r="G52" s="514"/>
      <c r="H52" s="514"/>
      <c r="I52" s="1860"/>
      <c r="J52" s="533"/>
      <c r="K52" s="1838"/>
      <c r="L52" s="509"/>
      <c r="M52" s="1861"/>
      <c r="N52" s="514"/>
      <c r="O52" s="514"/>
      <c r="P52" s="2407"/>
      <c r="Q52" s="514"/>
      <c r="R52" s="514"/>
      <c r="S52" s="1863"/>
      <c r="T52" s="1843"/>
      <c r="U52" s="1832"/>
    </row>
    <row r="53" spans="1:21" ht="11.25" customHeight="1">
      <c r="A53" s="520" t="s">
        <v>2983</v>
      </c>
      <c r="B53" s="509"/>
      <c r="C53" s="503" t="s">
        <v>2984</v>
      </c>
      <c r="D53" s="1858"/>
      <c r="E53" s="514"/>
      <c r="F53" s="514"/>
      <c r="G53" s="514"/>
      <c r="H53" s="514"/>
      <c r="I53" s="1860"/>
      <c r="J53" s="1569" t="s">
        <v>2983</v>
      </c>
      <c r="K53" s="520" t="s">
        <v>2983</v>
      </c>
      <c r="L53" s="509"/>
      <c r="M53" s="1861"/>
      <c r="N53" s="514"/>
      <c r="O53" s="514"/>
      <c r="P53" s="2407"/>
      <c r="Q53" s="514"/>
      <c r="R53" s="514"/>
      <c r="S53" s="1863"/>
      <c r="T53" s="521" t="s">
        <v>2983</v>
      </c>
      <c r="U53" s="1864"/>
    </row>
    <row r="54" spans="1:21" ht="11.25" customHeight="1">
      <c r="A54" s="1847"/>
      <c r="B54" s="1549"/>
      <c r="C54" s="1574" t="s">
        <v>2985</v>
      </c>
      <c r="D54" s="1865"/>
      <c r="E54" s="512"/>
      <c r="F54" s="512"/>
      <c r="G54" s="512"/>
      <c r="H54" s="512"/>
      <c r="I54" s="1866"/>
      <c r="J54" s="1835"/>
      <c r="K54" s="1847"/>
      <c r="L54" s="1549"/>
      <c r="M54" s="2405">
        <f>SUM(D54:I54)-P54</f>
        <v>0</v>
      </c>
      <c r="N54" s="512"/>
      <c r="O54" s="512"/>
      <c r="P54" s="2406">
        <f>N54+O54</f>
        <v>0</v>
      </c>
      <c r="Q54" s="512"/>
      <c r="R54" s="512"/>
      <c r="S54" s="1869"/>
      <c r="T54" s="1848"/>
      <c r="U54" s="1832"/>
    </row>
    <row r="55" spans="1:21" ht="11.25" customHeight="1">
      <c r="A55" s="1838"/>
      <c r="B55" s="509"/>
      <c r="C55" s="503" t="s">
        <v>2986</v>
      </c>
      <c r="D55" s="1858"/>
      <c r="E55" s="514"/>
      <c r="F55" s="514"/>
      <c r="G55" s="514"/>
      <c r="H55" s="514"/>
      <c r="I55" s="1860"/>
      <c r="J55" s="533"/>
      <c r="K55" s="1838"/>
      <c r="L55" s="509"/>
      <c r="M55" s="1861"/>
      <c r="N55" s="514"/>
      <c r="O55" s="514"/>
      <c r="P55" s="2407"/>
      <c r="Q55" s="514"/>
      <c r="R55" s="514"/>
      <c r="S55" s="1863"/>
      <c r="T55" s="1843"/>
      <c r="U55" s="1832"/>
    </row>
    <row r="56" spans="1:21" ht="11.25" customHeight="1">
      <c r="A56" s="520" t="s">
        <v>2987</v>
      </c>
      <c r="B56" s="509"/>
      <c r="C56" s="503" t="s">
        <v>2988</v>
      </c>
      <c r="D56" s="1858"/>
      <c r="E56" s="514"/>
      <c r="F56" s="514"/>
      <c r="G56" s="514"/>
      <c r="H56" s="514"/>
      <c r="I56" s="1860"/>
      <c r="J56" s="1569" t="s">
        <v>2987</v>
      </c>
      <c r="K56" s="520" t="s">
        <v>2987</v>
      </c>
      <c r="L56" s="509"/>
      <c r="M56" s="1861"/>
      <c r="N56" s="514"/>
      <c r="O56" s="514"/>
      <c r="P56" s="2407"/>
      <c r="Q56" s="514"/>
      <c r="R56" s="514"/>
      <c r="S56" s="1863"/>
      <c r="T56" s="521" t="s">
        <v>2987</v>
      </c>
      <c r="U56" s="1864"/>
    </row>
    <row r="57" spans="1:21" ht="11.25" customHeight="1">
      <c r="A57" s="1847"/>
      <c r="B57" s="1549"/>
      <c r="C57" s="1574" t="s">
        <v>2989</v>
      </c>
      <c r="D57" s="1865"/>
      <c r="E57" s="512"/>
      <c r="F57" s="512"/>
      <c r="G57" s="512"/>
      <c r="H57" s="512"/>
      <c r="I57" s="1866"/>
      <c r="J57" s="1835"/>
      <c r="K57" s="1847"/>
      <c r="L57" s="1549"/>
      <c r="M57" s="2405">
        <f>SUM(D57:I57)-P57</f>
        <v>0</v>
      </c>
      <c r="N57" s="512"/>
      <c r="O57" s="512"/>
      <c r="P57" s="2406">
        <f>N57+O57</f>
        <v>0</v>
      </c>
      <c r="Q57" s="512"/>
      <c r="R57" s="512"/>
      <c r="S57" s="1869"/>
      <c r="T57" s="1848"/>
      <c r="U57" s="1832"/>
    </row>
    <row r="58" spans="1:21" ht="11.25" customHeight="1">
      <c r="A58" s="1838"/>
      <c r="B58" s="509"/>
      <c r="C58" s="503" t="s">
        <v>2990</v>
      </c>
      <c r="D58" s="1858"/>
      <c r="E58" s="514"/>
      <c r="F58" s="514"/>
      <c r="G58" s="514"/>
      <c r="H58" s="514"/>
      <c r="I58" s="1860"/>
      <c r="J58" s="533"/>
      <c r="K58" s="1838"/>
      <c r="L58" s="509"/>
      <c r="M58" s="1861"/>
      <c r="N58" s="514"/>
      <c r="O58" s="514"/>
      <c r="P58" s="2407"/>
      <c r="Q58" s="514"/>
      <c r="R58" s="514"/>
      <c r="S58" s="1863"/>
      <c r="T58" s="1843"/>
      <c r="U58" s="1832"/>
    </row>
    <row r="59" spans="1:21" ht="11.25" customHeight="1">
      <c r="A59" s="1867" t="s">
        <v>2991</v>
      </c>
      <c r="B59" s="1549"/>
      <c r="C59" s="1574" t="s">
        <v>2992</v>
      </c>
      <c r="D59" s="1865"/>
      <c r="E59" s="512"/>
      <c r="F59" s="512"/>
      <c r="G59" s="512"/>
      <c r="H59" s="512"/>
      <c r="I59" s="1866"/>
      <c r="J59" s="1575" t="s">
        <v>2991</v>
      </c>
      <c r="K59" s="1867" t="s">
        <v>2991</v>
      </c>
      <c r="L59" s="1549"/>
      <c r="M59" s="2405">
        <f>SUM(D59:I59)-P59</f>
        <v>0</v>
      </c>
      <c r="N59" s="512"/>
      <c r="O59" s="512"/>
      <c r="P59" s="2406">
        <f>N59+O59</f>
        <v>0</v>
      </c>
      <c r="Q59" s="512"/>
      <c r="R59" s="512"/>
      <c r="S59" s="1869"/>
      <c r="T59" s="1850" t="s">
        <v>2991</v>
      </c>
      <c r="U59" s="1864"/>
    </row>
    <row r="60" spans="1:21" ht="11.25" customHeight="1">
      <c r="A60" s="1838"/>
      <c r="B60" s="509"/>
      <c r="C60" s="503" t="s">
        <v>2993</v>
      </c>
      <c r="D60" s="1858"/>
      <c r="E60" s="514"/>
      <c r="F60" s="514"/>
      <c r="G60" s="514"/>
      <c r="H60" s="514"/>
      <c r="I60" s="1860"/>
      <c r="J60" s="533"/>
      <c r="K60" s="1838"/>
      <c r="L60" s="509"/>
      <c r="M60" s="1861"/>
      <c r="N60" s="514"/>
      <c r="O60" s="514"/>
      <c r="P60" s="2407"/>
      <c r="Q60" s="514"/>
      <c r="R60" s="514"/>
      <c r="S60" s="1863"/>
      <c r="T60" s="1843"/>
      <c r="U60" s="1832"/>
    </row>
    <row r="61" spans="1:21" ht="11.25" customHeight="1">
      <c r="A61" s="1867" t="s">
        <v>88</v>
      </c>
      <c r="B61" s="1549"/>
      <c r="C61" s="1574" t="s">
        <v>2994</v>
      </c>
      <c r="D61" s="1865"/>
      <c r="E61" s="512"/>
      <c r="F61" s="512"/>
      <c r="G61" s="512"/>
      <c r="H61" s="512"/>
      <c r="I61" s="1866">
        <v>0</v>
      </c>
      <c r="J61" s="1575" t="s">
        <v>88</v>
      </c>
      <c r="K61" s="1867" t="s">
        <v>88</v>
      </c>
      <c r="L61" s="1549"/>
      <c r="M61" s="2405">
        <f>SUM(D61:I61)-P61</f>
        <v>0</v>
      </c>
      <c r="N61" s="512"/>
      <c r="O61" s="512"/>
      <c r="P61" s="2406">
        <f>N61+O61</f>
        <v>0</v>
      </c>
      <c r="Q61" s="512"/>
      <c r="R61" s="512"/>
      <c r="S61" s="1869"/>
      <c r="T61" s="1850" t="s">
        <v>88</v>
      </c>
      <c r="U61" s="1832"/>
    </row>
    <row r="62" spans="1:21" ht="11.25" customHeight="1">
      <c r="A62" s="1867">
        <v>53</v>
      </c>
      <c r="B62" s="1549"/>
      <c r="C62" s="1574" t="s">
        <v>2995</v>
      </c>
      <c r="D62" s="2408">
        <f>SUM(D23:D61)</f>
        <v>0</v>
      </c>
      <c r="E62" s="2406"/>
      <c r="F62" s="2406">
        <f>SUM(F23:F61)</f>
        <v>0</v>
      </c>
      <c r="G62" s="2406">
        <f>SUM(G23:G61)</f>
        <v>0</v>
      </c>
      <c r="H62" s="2406">
        <f>SUM(H23:H61)</f>
        <v>0</v>
      </c>
      <c r="I62" s="2409">
        <f>SUM(I23:I61)</f>
        <v>0</v>
      </c>
      <c r="J62" s="1575">
        <v>53</v>
      </c>
      <c r="K62" s="1867">
        <v>53</v>
      </c>
      <c r="L62" s="1549"/>
      <c r="M62" s="2405">
        <f>SUM(D62:I62)-P62</f>
        <v>0</v>
      </c>
      <c r="N62" s="2406">
        <f>SUM(N25:N61)</f>
        <v>0</v>
      </c>
      <c r="O62" s="2406">
        <f>SUM(O25:O61)</f>
        <v>0</v>
      </c>
      <c r="P62" s="2406">
        <f>N62+O62</f>
        <v>0</v>
      </c>
      <c r="Q62" s="2406"/>
      <c r="R62" s="2406">
        <f>SUM(R25:R61)</f>
        <v>0</v>
      </c>
      <c r="S62" s="2410">
        <v>0</v>
      </c>
      <c r="T62" s="1850">
        <v>53</v>
      </c>
      <c r="U62" s="1832"/>
    </row>
    <row r="63" spans="1:21" ht="11.25" customHeight="1">
      <c r="A63" s="1867">
        <v>54</v>
      </c>
      <c r="B63" s="1549"/>
      <c r="C63" s="1574" t="s">
        <v>2996</v>
      </c>
      <c r="D63" s="2411" t="s">
        <v>1053</v>
      </c>
      <c r="E63" s="2406"/>
      <c r="F63" s="2406"/>
      <c r="G63" s="2406"/>
      <c r="H63" s="2406"/>
      <c r="I63" s="2412"/>
      <c r="J63" s="1575">
        <v>54</v>
      </c>
      <c r="K63" s="1867">
        <v>54</v>
      </c>
      <c r="L63" s="1549"/>
      <c r="M63" s="2413">
        <f>E63-N63</f>
        <v>0</v>
      </c>
      <c r="N63" s="512"/>
      <c r="O63" s="512">
        <v>0</v>
      </c>
      <c r="P63" s="1872" t="s">
        <v>1053</v>
      </c>
      <c r="Q63" s="512"/>
      <c r="R63" s="1872" t="s">
        <v>1053</v>
      </c>
      <c r="S63" s="1869"/>
      <c r="T63" s="1850">
        <v>54</v>
      </c>
      <c r="U63" s="1864"/>
    </row>
    <row r="64" spans="1:21" ht="11.25" customHeight="1" thickBot="1">
      <c r="A64" s="1867">
        <v>55</v>
      </c>
      <c r="B64" s="1549"/>
      <c r="C64" s="1574" t="s">
        <v>2997</v>
      </c>
      <c r="D64" s="2414">
        <f>D62</f>
        <v>0</v>
      </c>
      <c r="E64" s="2415">
        <f>E62+E63</f>
        <v>0</v>
      </c>
      <c r="F64" s="2415">
        <f>F62+F63</f>
        <v>0</v>
      </c>
      <c r="G64" s="2415">
        <f>G62+G63</f>
        <v>0</v>
      </c>
      <c r="H64" s="2415">
        <f>H62+H63</f>
        <v>0</v>
      </c>
      <c r="I64" s="2416">
        <f>I62+I63</f>
        <v>0</v>
      </c>
      <c r="J64" s="1575">
        <v>55</v>
      </c>
      <c r="K64" s="1867">
        <v>55</v>
      </c>
      <c r="L64" s="1549"/>
      <c r="M64" s="2417">
        <f>M62+M63</f>
        <v>0</v>
      </c>
      <c r="N64" s="2418">
        <f>N62+N63</f>
        <v>0</v>
      </c>
      <c r="O64" s="2418">
        <f>O62+O63</f>
        <v>0</v>
      </c>
      <c r="P64" s="2419">
        <f>P62</f>
        <v>0</v>
      </c>
      <c r="Q64" s="2419">
        <f>Q63</f>
        <v>0</v>
      </c>
      <c r="R64" s="2418">
        <f>R62</f>
        <v>0</v>
      </c>
      <c r="S64" s="2420">
        <v>0</v>
      </c>
      <c r="T64" s="1850">
        <v>55</v>
      </c>
      <c r="U64" s="1832"/>
    </row>
    <row r="65" spans="1:21" ht="11.25" customHeight="1">
      <c r="A65" s="1568"/>
      <c r="B65" s="523"/>
      <c r="C65" s="523"/>
      <c r="D65" s="522"/>
      <c r="E65" s="522"/>
      <c r="F65" s="522"/>
      <c r="G65" s="522"/>
      <c r="H65" s="522"/>
      <c r="I65" s="522"/>
      <c r="J65" s="1569"/>
      <c r="K65" s="1568"/>
      <c r="L65" s="523"/>
      <c r="M65" s="522"/>
      <c r="N65" s="522"/>
      <c r="O65" s="522"/>
      <c r="P65" s="522"/>
      <c r="Q65" s="522"/>
      <c r="R65" s="522" t="s">
        <v>595</v>
      </c>
      <c r="S65" s="522"/>
      <c r="T65" s="1569"/>
      <c r="U65" s="1832"/>
    </row>
    <row r="66" spans="1:21" ht="11.25" customHeight="1">
      <c r="A66" s="1568"/>
      <c r="B66" s="523"/>
      <c r="C66" s="523"/>
      <c r="D66" s="522"/>
      <c r="E66" s="522"/>
      <c r="F66" s="522" t="s">
        <v>595</v>
      </c>
      <c r="G66" s="522"/>
      <c r="H66" s="522"/>
      <c r="I66" s="522"/>
      <c r="J66" s="1569"/>
      <c r="K66" s="1568"/>
      <c r="L66" s="523"/>
      <c r="M66" s="522"/>
      <c r="N66" s="522"/>
      <c r="O66" s="522"/>
      <c r="P66" s="522"/>
      <c r="Q66" s="522"/>
      <c r="R66" s="522"/>
      <c r="S66" s="522"/>
      <c r="T66" s="1569"/>
      <c r="U66" s="1832"/>
    </row>
    <row r="67" spans="1:21" ht="11.25" customHeight="1">
      <c r="A67" s="1568"/>
      <c r="B67" s="523"/>
      <c r="C67" s="523"/>
      <c r="D67" s="522"/>
      <c r="E67" s="522"/>
      <c r="F67" s="522"/>
      <c r="G67" s="522"/>
      <c r="H67" s="522"/>
      <c r="I67" s="522"/>
      <c r="J67" s="1569"/>
      <c r="K67" s="1568"/>
      <c r="L67" s="523"/>
      <c r="M67" s="522"/>
      <c r="N67" s="522"/>
      <c r="O67" s="522"/>
      <c r="P67" s="522"/>
      <c r="Q67" s="522"/>
      <c r="R67" s="522"/>
      <c r="S67" s="522"/>
      <c r="T67" s="1569"/>
      <c r="U67" s="1832"/>
    </row>
    <row r="68" spans="1:21" ht="11.25" customHeight="1">
      <c r="A68" s="1568"/>
      <c r="B68" s="523"/>
      <c r="C68" s="523"/>
      <c r="D68" s="522"/>
      <c r="E68" s="522"/>
      <c r="F68" s="522"/>
      <c r="G68" s="522"/>
      <c r="H68" s="522"/>
      <c r="I68" s="522"/>
      <c r="J68" s="1569"/>
      <c r="K68" s="1568"/>
      <c r="L68" s="523"/>
      <c r="M68" s="522"/>
      <c r="N68" s="522"/>
      <c r="O68" s="522"/>
      <c r="P68" s="522"/>
      <c r="Q68" s="522"/>
      <c r="R68" s="1873"/>
      <c r="S68" s="522"/>
      <c r="T68" s="1569"/>
      <c r="U68" s="1832"/>
    </row>
    <row r="69" spans="1:21" ht="11.25" customHeight="1">
      <c r="A69" s="1568"/>
      <c r="B69" s="523"/>
      <c r="C69" s="523"/>
      <c r="D69" s="522"/>
      <c r="E69" s="522"/>
      <c r="F69" s="522"/>
      <c r="G69" s="522"/>
      <c r="H69" s="522"/>
      <c r="I69" s="522"/>
      <c r="J69" s="1569"/>
      <c r="K69" s="1568"/>
      <c r="L69" s="523"/>
      <c r="M69" s="522"/>
      <c r="N69" s="522"/>
      <c r="O69" s="522"/>
      <c r="P69" s="522"/>
      <c r="Q69" s="522"/>
      <c r="R69" s="522"/>
      <c r="S69" s="522"/>
      <c r="T69" s="1569"/>
      <c r="U69" s="1832"/>
    </row>
    <row r="70" spans="1:21" ht="11.25" customHeight="1">
      <c r="A70" s="1568"/>
      <c r="B70" s="523"/>
      <c r="C70" s="523"/>
      <c r="D70" s="522"/>
      <c r="E70" s="522"/>
      <c r="F70" s="522"/>
      <c r="G70" s="522"/>
      <c r="H70" s="522"/>
      <c r="I70" s="522"/>
      <c r="J70" s="1569"/>
      <c r="K70" s="1568"/>
      <c r="L70" s="523"/>
      <c r="M70" s="522"/>
      <c r="N70" s="522"/>
      <c r="O70" s="522"/>
      <c r="P70" s="522"/>
      <c r="Q70" s="522"/>
      <c r="R70" s="522"/>
      <c r="S70" s="522"/>
      <c r="T70" s="1569"/>
      <c r="U70" s="1832"/>
    </row>
    <row r="71" spans="1:21" ht="11.25" customHeight="1">
      <c r="A71" s="1568"/>
      <c r="B71" s="523"/>
      <c r="C71" s="523"/>
      <c r="D71" s="522"/>
      <c r="E71" s="522"/>
      <c r="F71" s="522"/>
      <c r="G71" s="522"/>
      <c r="H71" s="522"/>
      <c r="I71" s="522"/>
      <c r="J71" s="1569"/>
      <c r="K71" s="1568"/>
      <c r="L71" s="523"/>
      <c r="M71" s="522"/>
      <c r="N71" s="522"/>
      <c r="O71" s="522"/>
      <c r="P71" s="522"/>
      <c r="Q71" s="1873"/>
      <c r="R71" s="522"/>
      <c r="S71" s="522"/>
      <c r="T71" s="1569"/>
      <c r="U71" s="1832"/>
    </row>
    <row r="72" spans="1:21" ht="11.25" customHeight="1">
      <c r="A72" s="1568"/>
      <c r="B72" s="523"/>
      <c r="C72" s="523"/>
      <c r="D72" s="522"/>
      <c r="E72" s="522"/>
      <c r="F72" s="522"/>
      <c r="G72" s="522"/>
      <c r="H72" s="522"/>
      <c r="I72" s="522"/>
      <c r="J72" s="1569"/>
      <c r="K72" s="1568"/>
      <c r="L72" s="523"/>
      <c r="M72" s="522"/>
      <c r="N72" s="522"/>
      <c r="O72" s="522"/>
      <c r="P72" s="522"/>
      <c r="Q72" s="522"/>
      <c r="R72" s="522"/>
      <c r="S72" s="522"/>
      <c r="T72" s="1569"/>
      <c r="U72" s="1832"/>
    </row>
    <row r="73" spans="1:21" ht="11.25" customHeight="1">
      <c r="A73" s="1568"/>
      <c r="B73" s="523"/>
      <c r="C73" s="523"/>
      <c r="D73" s="522"/>
      <c r="E73" s="522"/>
      <c r="F73" s="522"/>
      <c r="G73" s="522"/>
      <c r="H73" s="522"/>
      <c r="I73" s="522"/>
      <c r="J73" s="1569"/>
      <c r="K73" s="1568"/>
      <c r="L73" s="523"/>
      <c r="M73" s="522"/>
      <c r="N73" s="522"/>
      <c r="O73" s="522"/>
      <c r="P73" s="522"/>
      <c r="Q73" s="522"/>
      <c r="R73" s="522"/>
      <c r="S73" s="522"/>
      <c r="T73" s="1569"/>
      <c r="U73" s="1832"/>
    </row>
    <row r="74" spans="1:21" ht="11.25" customHeight="1">
      <c r="A74" s="1568"/>
      <c r="B74" s="523"/>
      <c r="C74" s="523"/>
      <c r="D74" s="522"/>
      <c r="E74" s="522"/>
      <c r="F74" s="522"/>
      <c r="G74" s="522"/>
      <c r="H74" s="522"/>
      <c r="I74" s="522"/>
      <c r="J74" s="1569"/>
      <c r="K74" s="1568"/>
      <c r="L74" s="523"/>
      <c r="M74" s="522"/>
      <c r="N74" s="522"/>
      <c r="O74" s="522"/>
      <c r="P74" s="522"/>
      <c r="Q74" s="522"/>
      <c r="R74" s="522"/>
      <c r="S74" s="522"/>
      <c r="T74" s="1569"/>
      <c r="U74" s="1832"/>
    </row>
    <row r="75" spans="1:21" ht="11.25" customHeight="1">
      <c r="A75" s="1570"/>
      <c r="B75" s="523"/>
      <c r="C75" s="523"/>
      <c r="D75" s="523"/>
      <c r="E75" s="523"/>
      <c r="F75" s="523"/>
      <c r="G75" s="523"/>
      <c r="H75" s="523"/>
      <c r="I75" s="523"/>
      <c r="J75" s="530"/>
      <c r="K75" s="1566"/>
      <c r="L75" s="529"/>
      <c r="M75" s="523"/>
      <c r="N75" s="523"/>
      <c r="O75" s="523"/>
      <c r="P75" s="523"/>
      <c r="Q75" s="523"/>
      <c r="R75" s="523"/>
      <c r="S75" s="523"/>
      <c r="T75" s="533"/>
      <c r="U75" s="1832"/>
    </row>
    <row r="76" spans="1:21" ht="11.25" customHeight="1">
      <c r="A76" s="2421" t="s">
        <v>3663</v>
      </c>
      <c r="B76" s="1567"/>
      <c r="C76" s="1567"/>
      <c r="D76" s="1567"/>
      <c r="E76" s="1567"/>
      <c r="F76" s="1567"/>
      <c r="G76" s="1567"/>
      <c r="H76" s="1567"/>
      <c r="I76" s="1567"/>
      <c r="L76" s="523"/>
      <c r="M76" s="1567"/>
      <c r="N76" s="1567"/>
      <c r="O76" s="1567"/>
      <c r="P76" s="1567"/>
      <c r="Q76" s="1567"/>
      <c r="R76" s="1567"/>
      <c r="S76" s="1567"/>
      <c r="T76" s="2422" t="s">
        <v>2729</v>
      </c>
      <c r="U76" s="1832"/>
    </row>
    <row r="77" spans="1:21">
      <c r="A77" s="2396" t="str">
        <f>A1</f>
        <v xml:space="preserve">           Road Initials:  BNSF      Year 2015</v>
      </c>
      <c r="B77" s="528"/>
      <c r="C77" s="528"/>
      <c r="D77" s="528"/>
      <c r="E77" s="528"/>
      <c r="F77" s="2392"/>
      <c r="G77" s="2393"/>
      <c r="H77" s="2392"/>
      <c r="I77" s="2397"/>
      <c r="J77" s="2395">
        <v>117</v>
      </c>
      <c r="K77" s="2396">
        <v>118</v>
      </c>
      <c r="L77" s="528"/>
      <c r="M77" s="528"/>
      <c r="N77" s="2397"/>
      <c r="O77" s="528"/>
      <c r="P77" s="528"/>
      <c r="Q77" s="528"/>
      <c r="R77" s="528"/>
      <c r="S77" s="528"/>
      <c r="T77" s="2395" t="str">
        <f>T1</f>
        <v xml:space="preserve">           Road Initials:  BNSF      Year 2015</v>
      </c>
      <c r="U77" s="1832"/>
    </row>
    <row r="78" spans="1:21" ht="14.25" customHeight="1">
      <c r="A78" s="532" t="s">
        <v>3662</v>
      </c>
      <c r="B78" s="519"/>
      <c r="C78" s="519"/>
      <c r="D78" s="519"/>
      <c r="E78" s="519"/>
      <c r="F78" s="519"/>
      <c r="G78" s="519"/>
      <c r="H78" s="519"/>
      <c r="I78" s="519"/>
      <c r="J78" s="2423"/>
      <c r="K78" s="1777" t="s">
        <v>3664</v>
      </c>
      <c r="L78" s="519"/>
      <c r="M78" s="519"/>
      <c r="N78" s="519"/>
      <c r="O78" s="519"/>
      <c r="P78" s="519"/>
      <c r="Q78" s="519"/>
      <c r="R78" s="519"/>
      <c r="S78" s="519"/>
      <c r="T78" s="1780"/>
      <c r="U78" s="1832"/>
    </row>
    <row r="79" spans="1:21">
      <c r="A79" s="1566"/>
      <c r="B79" s="529"/>
      <c r="C79" s="529"/>
      <c r="D79" s="529"/>
      <c r="E79" s="529"/>
      <c r="F79" s="529"/>
      <c r="G79" s="529"/>
      <c r="H79" s="529"/>
      <c r="I79" s="529"/>
      <c r="J79" s="502"/>
      <c r="K79" s="503"/>
      <c r="L79" s="529"/>
      <c r="M79" s="529"/>
      <c r="N79" s="529"/>
      <c r="O79" s="529"/>
      <c r="P79" s="529"/>
      <c r="Q79" s="529"/>
      <c r="R79" s="529"/>
      <c r="S79" s="529"/>
      <c r="T79" s="530"/>
      <c r="U79" s="1832"/>
    </row>
    <row r="80" spans="1:21">
      <c r="A80" s="2226" t="s">
        <v>2913</v>
      </c>
      <c r="B80" s="2227"/>
      <c r="C80" s="2227"/>
      <c r="D80" s="2227"/>
      <c r="E80" s="2227"/>
      <c r="F80" s="2227"/>
      <c r="G80" s="2227"/>
      <c r="H80" s="2227"/>
      <c r="I80" s="2227"/>
      <c r="J80" s="1874"/>
      <c r="K80" s="1839" t="s">
        <v>2913</v>
      </c>
      <c r="L80" s="1560"/>
      <c r="M80" s="1560"/>
      <c r="N80" s="1560"/>
      <c r="O80" s="1560"/>
      <c r="P80" s="1560"/>
      <c r="Q80" s="1560"/>
      <c r="R80" s="1560"/>
      <c r="S80" s="1560"/>
      <c r="T80" s="2402"/>
      <c r="U80" s="1832"/>
    </row>
    <row r="81" spans="1:21">
      <c r="A81" s="509"/>
      <c r="B81" s="509"/>
      <c r="C81" s="509"/>
      <c r="D81" s="1547" t="s">
        <v>2914</v>
      </c>
      <c r="E81" s="499"/>
      <c r="F81" s="1576" t="s">
        <v>2915</v>
      </c>
      <c r="G81" s="1560"/>
      <c r="H81" s="1560"/>
      <c r="I81" s="1560"/>
      <c r="J81" s="1844"/>
      <c r="K81" s="509"/>
      <c r="L81" s="509"/>
      <c r="M81" s="2424" t="s">
        <v>2916</v>
      </c>
      <c r="N81" s="2425" t="s">
        <v>2917</v>
      </c>
      <c r="O81" s="2426"/>
      <c r="P81" s="2426"/>
      <c r="Q81" s="2426"/>
      <c r="R81" s="2426"/>
      <c r="S81" s="2426"/>
      <c r="T81" s="2427"/>
      <c r="U81" s="1832"/>
    </row>
    <row r="82" spans="1:21">
      <c r="A82" s="509"/>
      <c r="B82" s="509"/>
      <c r="C82" s="509"/>
      <c r="D82" s="1576" t="s">
        <v>2918</v>
      </c>
      <c r="E82" s="1842"/>
      <c r="F82" s="1839" t="s">
        <v>2919</v>
      </c>
      <c r="G82" s="1836"/>
      <c r="H82" s="1836"/>
      <c r="I82" s="1836"/>
      <c r="J82" s="509"/>
      <c r="K82" s="509"/>
      <c r="L82" s="509"/>
      <c r="M82" s="510" t="s">
        <v>2920</v>
      </c>
      <c r="N82" s="509"/>
      <c r="O82" s="509"/>
      <c r="P82" s="1547" t="s">
        <v>2921</v>
      </c>
      <c r="Q82" s="499"/>
      <c r="R82" s="509"/>
      <c r="S82" s="509"/>
      <c r="T82" s="509"/>
      <c r="U82" s="1832"/>
    </row>
    <row r="83" spans="1:21">
      <c r="A83" s="509"/>
      <c r="B83" s="509"/>
      <c r="C83" s="509"/>
      <c r="D83" s="508"/>
      <c r="E83" s="508"/>
      <c r="F83" s="508"/>
      <c r="G83" s="508"/>
      <c r="H83" s="508" t="s">
        <v>2799</v>
      </c>
      <c r="I83" s="508" t="s">
        <v>2922</v>
      </c>
      <c r="J83" s="508"/>
      <c r="K83" s="508"/>
      <c r="L83" s="508"/>
      <c r="M83" s="507" t="s">
        <v>2796</v>
      </c>
      <c r="N83" s="508"/>
      <c r="O83" s="508"/>
      <c r="P83" s="1547" t="s">
        <v>2714</v>
      </c>
      <c r="Q83" s="499"/>
      <c r="R83" s="508" t="s">
        <v>2802</v>
      </c>
      <c r="S83" s="508"/>
      <c r="T83" s="508"/>
      <c r="U83" s="1832"/>
    </row>
    <row r="84" spans="1:21">
      <c r="A84" s="509"/>
      <c r="B84" s="509"/>
      <c r="C84" s="509"/>
      <c r="D84" s="508"/>
      <c r="E84" s="508"/>
      <c r="F84" s="508"/>
      <c r="G84" s="508"/>
      <c r="H84" s="508" t="s">
        <v>2804</v>
      </c>
      <c r="I84" s="508" t="s">
        <v>2923</v>
      </c>
      <c r="J84" s="508"/>
      <c r="K84" s="508"/>
      <c r="L84" s="509"/>
      <c r="M84" s="508" t="s">
        <v>2798</v>
      </c>
      <c r="N84" s="508"/>
      <c r="O84" s="508"/>
      <c r="P84" s="1576" t="s">
        <v>2924</v>
      </c>
      <c r="Q84" s="1842"/>
      <c r="R84" s="508" t="s">
        <v>2925</v>
      </c>
      <c r="S84" s="508"/>
      <c r="T84" s="508"/>
      <c r="U84" s="1832"/>
    </row>
    <row r="85" spans="1:21">
      <c r="A85" s="509"/>
      <c r="B85" s="509"/>
      <c r="C85" s="509"/>
      <c r="D85" s="508"/>
      <c r="E85" s="508"/>
      <c r="F85" s="508" t="s">
        <v>2809</v>
      </c>
      <c r="G85" s="508"/>
      <c r="H85" s="508" t="s">
        <v>2810</v>
      </c>
      <c r="I85" s="508" t="s">
        <v>2800</v>
      </c>
      <c r="J85" s="508"/>
      <c r="K85" s="508"/>
      <c r="L85" s="508"/>
      <c r="M85" s="508" t="s">
        <v>2801</v>
      </c>
      <c r="N85" s="508"/>
      <c r="O85" s="508"/>
      <c r="P85" s="508"/>
      <c r="Q85" s="1844"/>
      <c r="R85" s="508" t="s">
        <v>2927</v>
      </c>
      <c r="S85" s="508"/>
      <c r="T85" s="508"/>
      <c r="U85" s="1832"/>
    </row>
    <row r="86" spans="1:21">
      <c r="A86" s="509"/>
      <c r="B86" s="509"/>
      <c r="C86" s="508" t="s">
        <v>2928</v>
      </c>
      <c r="D86" s="508"/>
      <c r="E86" s="508"/>
      <c r="F86" s="508" t="s">
        <v>2816</v>
      </c>
      <c r="G86" s="508" t="s">
        <v>2809</v>
      </c>
      <c r="H86" s="508" t="s">
        <v>2815</v>
      </c>
      <c r="I86" s="508" t="s">
        <v>2930</v>
      </c>
      <c r="J86" s="508"/>
      <c r="K86" s="508"/>
      <c r="L86" s="508"/>
      <c r="M86" s="508" t="s">
        <v>2931</v>
      </c>
      <c r="N86" s="508" t="s">
        <v>2218</v>
      </c>
      <c r="O86" s="508" t="s">
        <v>2818</v>
      </c>
      <c r="P86" s="508"/>
      <c r="Q86" s="508"/>
      <c r="R86" s="508" t="s">
        <v>2932</v>
      </c>
      <c r="S86" s="508" t="s">
        <v>2818</v>
      </c>
      <c r="T86" s="508"/>
      <c r="U86" s="1832"/>
    </row>
    <row r="87" spans="1:21">
      <c r="A87" s="508" t="s">
        <v>636</v>
      </c>
      <c r="B87" s="508" t="s">
        <v>778</v>
      </c>
      <c r="C87" s="508" t="s">
        <v>2826</v>
      </c>
      <c r="D87" s="508" t="s">
        <v>2999</v>
      </c>
      <c r="E87" s="508" t="s">
        <v>2933</v>
      </c>
      <c r="F87" s="508" t="s">
        <v>2934</v>
      </c>
      <c r="G87" s="508" t="s">
        <v>2814</v>
      </c>
      <c r="H87" s="508" t="s">
        <v>2935</v>
      </c>
      <c r="I87" s="508" t="s">
        <v>2936</v>
      </c>
      <c r="J87" s="508" t="s">
        <v>636</v>
      </c>
      <c r="K87" s="508" t="s">
        <v>636</v>
      </c>
      <c r="L87" s="508" t="s">
        <v>778</v>
      </c>
      <c r="M87" s="508" t="s">
        <v>2937</v>
      </c>
      <c r="N87" s="508" t="s">
        <v>2826</v>
      </c>
      <c r="O87" s="508" t="s">
        <v>2822</v>
      </c>
      <c r="P87" s="508" t="s">
        <v>2999</v>
      </c>
      <c r="Q87" s="508" t="s">
        <v>2933</v>
      </c>
      <c r="R87" s="508" t="s">
        <v>2938</v>
      </c>
      <c r="S87" s="508" t="s">
        <v>2939</v>
      </c>
      <c r="T87" s="508" t="s">
        <v>636</v>
      </c>
      <c r="U87" s="1832"/>
    </row>
    <row r="88" spans="1:21">
      <c r="A88" s="508" t="s">
        <v>639</v>
      </c>
      <c r="B88" s="508" t="s">
        <v>782</v>
      </c>
      <c r="C88" s="508" t="s">
        <v>2940</v>
      </c>
      <c r="D88" s="508" t="s">
        <v>3000</v>
      </c>
      <c r="E88" s="508" t="s">
        <v>2942</v>
      </c>
      <c r="F88" s="508" t="s">
        <v>2943</v>
      </c>
      <c r="G88" s="508" t="s">
        <v>2944</v>
      </c>
      <c r="H88" s="508" t="s">
        <v>2945</v>
      </c>
      <c r="I88" s="508" t="s">
        <v>2937</v>
      </c>
      <c r="J88" s="508" t="s">
        <v>639</v>
      </c>
      <c r="K88" s="508" t="s">
        <v>639</v>
      </c>
      <c r="L88" s="508" t="s">
        <v>782</v>
      </c>
      <c r="M88" s="508" t="s">
        <v>2825</v>
      </c>
      <c r="N88" s="508" t="s">
        <v>2832</v>
      </c>
      <c r="O88" s="508" t="s">
        <v>2830</v>
      </c>
      <c r="P88" s="508" t="s">
        <v>3000</v>
      </c>
      <c r="Q88" s="508" t="s">
        <v>2942</v>
      </c>
      <c r="R88" s="508" t="s">
        <v>2946</v>
      </c>
      <c r="S88" s="508" t="s">
        <v>2942</v>
      </c>
      <c r="T88" s="508" t="s">
        <v>639</v>
      </c>
      <c r="U88" s="1832"/>
    </row>
    <row r="89" spans="1:21">
      <c r="A89" s="508"/>
      <c r="B89" s="508"/>
      <c r="C89" s="508"/>
      <c r="D89" s="508"/>
      <c r="E89" s="508"/>
      <c r="F89" s="508"/>
      <c r="G89" s="508"/>
      <c r="H89" s="508" t="s">
        <v>2831</v>
      </c>
      <c r="I89" s="508" t="s">
        <v>2944</v>
      </c>
      <c r="J89" s="508"/>
      <c r="K89" s="508"/>
      <c r="L89" s="508"/>
      <c r="M89" s="508" t="s">
        <v>2800</v>
      </c>
      <c r="N89" s="508"/>
      <c r="O89" s="508"/>
      <c r="P89" s="508"/>
      <c r="Q89" s="509"/>
      <c r="R89" s="508"/>
      <c r="S89" s="508"/>
      <c r="T89" s="508"/>
      <c r="U89" s="1832"/>
    </row>
    <row r="90" spans="1:21" ht="12" thickBot="1">
      <c r="A90" s="1549"/>
      <c r="B90" s="1549"/>
      <c r="C90" s="510" t="s">
        <v>648</v>
      </c>
      <c r="D90" s="508" t="s">
        <v>649</v>
      </c>
      <c r="E90" s="508" t="s">
        <v>650</v>
      </c>
      <c r="F90" s="508" t="s">
        <v>651</v>
      </c>
      <c r="G90" s="508" t="s">
        <v>652</v>
      </c>
      <c r="H90" s="508" t="s">
        <v>653</v>
      </c>
      <c r="I90" s="508" t="s">
        <v>1083</v>
      </c>
      <c r="J90" s="1549"/>
      <c r="K90" s="1549"/>
      <c r="L90" s="1549"/>
      <c r="M90" s="510" t="s">
        <v>1084</v>
      </c>
      <c r="N90" s="510" t="s">
        <v>1358</v>
      </c>
      <c r="O90" s="510" t="s">
        <v>1359</v>
      </c>
      <c r="P90" s="510" t="s">
        <v>1360</v>
      </c>
      <c r="Q90" s="510" t="s">
        <v>1361</v>
      </c>
      <c r="R90" s="510" t="s">
        <v>2274</v>
      </c>
      <c r="S90" s="510" t="s">
        <v>2947</v>
      </c>
      <c r="T90" s="510"/>
      <c r="U90" s="1832"/>
    </row>
    <row r="91" spans="1:21">
      <c r="A91" s="509"/>
      <c r="B91" s="509"/>
      <c r="C91" s="1558" t="s">
        <v>3001</v>
      </c>
      <c r="D91" s="1875"/>
      <c r="E91" s="1851"/>
      <c r="F91" s="1851"/>
      <c r="G91" s="1851"/>
      <c r="H91" s="1851"/>
      <c r="I91" s="1853"/>
      <c r="J91" s="502"/>
      <c r="K91" s="509"/>
      <c r="L91" s="509"/>
      <c r="M91" s="1876"/>
      <c r="N91" s="1877"/>
      <c r="O91" s="1877"/>
      <c r="P91" s="1855"/>
      <c r="Q91" s="1855"/>
      <c r="R91" s="1855"/>
      <c r="S91" s="1857"/>
      <c r="T91" s="509"/>
      <c r="U91" s="1832"/>
    </row>
    <row r="92" spans="1:21">
      <c r="A92" s="508"/>
      <c r="B92" s="509"/>
      <c r="C92" s="503" t="s">
        <v>3002</v>
      </c>
      <c r="D92" s="1858"/>
      <c r="E92" s="514"/>
      <c r="F92" s="514"/>
      <c r="G92" s="514"/>
      <c r="H92" s="514"/>
      <c r="I92" s="1860"/>
      <c r="J92" s="513"/>
      <c r="K92" s="508"/>
      <c r="L92" s="509"/>
      <c r="M92" s="1878"/>
      <c r="N92" s="1879"/>
      <c r="O92" s="1879"/>
      <c r="P92" s="514"/>
      <c r="Q92" s="1879"/>
      <c r="R92" s="1879"/>
      <c r="S92" s="1880"/>
      <c r="T92" s="508"/>
      <c r="U92" s="1832"/>
    </row>
    <row r="93" spans="1:21">
      <c r="A93" s="510">
        <v>56</v>
      </c>
      <c r="B93" s="1549"/>
      <c r="C93" s="1574" t="s">
        <v>3003</v>
      </c>
      <c r="D93" s="1881"/>
      <c r="E93" s="512"/>
      <c r="F93" s="512"/>
      <c r="G93" s="512"/>
      <c r="H93" s="512"/>
      <c r="I93" s="1866"/>
      <c r="J93" s="1551"/>
      <c r="K93" s="510"/>
      <c r="L93" s="1549"/>
      <c r="M93" s="1882"/>
      <c r="N93" s="1872"/>
      <c r="O93" s="1872"/>
      <c r="P93" s="511"/>
      <c r="Q93" s="1872"/>
      <c r="R93" s="1872"/>
      <c r="S93" s="1883"/>
      <c r="T93" s="510">
        <v>56</v>
      </c>
      <c r="U93" s="1832"/>
    </row>
    <row r="94" spans="1:21">
      <c r="A94" s="508"/>
      <c r="B94" s="509"/>
      <c r="C94" s="503" t="s">
        <v>3004</v>
      </c>
      <c r="D94" s="1858"/>
      <c r="E94" s="514"/>
      <c r="F94" s="514"/>
      <c r="G94" s="514"/>
      <c r="H94" s="514"/>
      <c r="I94" s="1860"/>
      <c r="J94" s="513"/>
      <c r="K94" s="508"/>
      <c r="L94" s="509"/>
      <c r="M94" s="1878"/>
      <c r="N94" s="1879"/>
      <c r="O94" s="1879"/>
      <c r="P94" s="514"/>
      <c r="Q94" s="1879"/>
      <c r="R94" s="1879"/>
      <c r="S94" s="1880"/>
      <c r="T94" s="508"/>
      <c r="U94" s="1832"/>
    </row>
    <row r="95" spans="1:21">
      <c r="A95" s="510">
        <v>57</v>
      </c>
      <c r="B95" s="1549"/>
      <c r="C95" s="1574" t="s">
        <v>3005</v>
      </c>
      <c r="D95" s="1881"/>
      <c r="E95" s="512"/>
      <c r="F95" s="512"/>
      <c r="G95" s="512"/>
      <c r="H95" s="512"/>
      <c r="I95" s="1866"/>
      <c r="J95" s="1551"/>
      <c r="K95" s="510"/>
      <c r="L95" s="1549"/>
      <c r="M95" s="1882"/>
      <c r="N95" s="1872"/>
      <c r="O95" s="1872"/>
      <c r="P95" s="511"/>
      <c r="Q95" s="1872"/>
      <c r="R95" s="1872"/>
      <c r="S95" s="1883"/>
      <c r="T95" s="510">
        <v>57</v>
      </c>
      <c r="U95" s="1832"/>
    </row>
    <row r="96" spans="1:21" ht="12" thickBot="1">
      <c r="A96" s="510">
        <v>58</v>
      </c>
      <c r="B96" s="1549"/>
      <c r="C96" s="1574" t="s">
        <v>3006</v>
      </c>
      <c r="D96" s="2428"/>
      <c r="E96" s="2429"/>
      <c r="F96" s="2429"/>
      <c r="G96" s="2429"/>
      <c r="H96" s="2429"/>
      <c r="I96" s="2430"/>
      <c r="J96" s="1551"/>
      <c r="K96" s="510"/>
      <c r="L96" s="1549"/>
      <c r="M96" s="2431"/>
      <c r="N96" s="2432"/>
      <c r="O96" s="2432"/>
      <c r="P96" s="2433"/>
      <c r="Q96" s="2432"/>
      <c r="R96" s="2432"/>
      <c r="S96" s="2434"/>
      <c r="T96" s="510">
        <v>58</v>
      </c>
      <c r="U96" s="1832"/>
    </row>
    <row r="97" spans="1:21" s="1387" customFormat="1">
      <c r="A97" s="1884"/>
      <c r="B97" s="1884"/>
      <c r="C97" s="1434" t="s">
        <v>3007</v>
      </c>
      <c r="D97" s="515"/>
      <c r="E97" s="514"/>
      <c r="F97" s="515"/>
      <c r="G97" s="514"/>
      <c r="H97" s="514"/>
      <c r="I97" s="514"/>
      <c r="J97" s="509"/>
      <c r="K97" s="509"/>
      <c r="L97" s="509"/>
      <c r="M97" s="1885"/>
      <c r="N97" s="1879"/>
      <c r="O97" s="1879"/>
      <c r="P97" s="1879"/>
      <c r="Q97" s="1879"/>
      <c r="R97" s="1885"/>
      <c r="S97" s="1886"/>
      <c r="T97" s="1884"/>
      <c r="U97" s="1832"/>
    </row>
    <row r="98" spans="1:21" s="1387" customFormat="1">
      <c r="A98" s="1434"/>
      <c r="B98" s="1884"/>
      <c r="C98" s="1434" t="s">
        <v>1642</v>
      </c>
      <c r="D98" s="514"/>
      <c r="E98" s="514"/>
      <c r="F98" s="514"/>
      <c r="G98" s="514"/>
      <c r="H98" s="514"/>
      <c r="I98" s="514"/>
      <c r="J98" s="508"/>
      <c r="K98" s="508"/>
      <c r="L98" s="509"/>
      <c r="M98" s="1879"/>
      <c r="N98" s="1879"/>
      <c r="O98" s="1879"/>
      <c r="P98" s="1879"/>
      <c r="Q98" s="1879"/>
      <c r="R98" s="1879"/>
      <c r="S98" s="1886"/>
      <c r="T98" s="1434"/>
      <c r="U98" s="1832"/>
    </row>
    <row r="99" spans="1:21" s="1387" customFormat="1">
      <c r="A99" s="1828">
        <v>59</v>
      </c>
      <c r="B99" s="1439"/>
      <c r="C99" s="1439" t="s">
        <v>3008</v>
      </c>
      <c r="D99" s="512"/>
      <c r="E99" s="512"/>
      <c r="F99" s="512"/>
      <c r="G99" s="512"/>
      <c r="H99" s="512"/>
      <c r="I99" s="512"/>
      <c r="J99" s="510">
        <v>59</v>
      </c>
      <c r="K99" s="510">
        <v>59</v>
      </c>
      <c r="L99" s="1549"/>
      <c r="M99" s="1872">
        <f>E99-Q99</f>
        <v>0</v>
      </c>
      <c r="N99" s="1887"/>
      <c r="O99" s="1887"/>
      <c r="P99" s="1887"/>
      <c r="Q99" s="1887">
        <f t="shared" ref="Q99:Q106" si="0">N99+O99</f>
        <v>0</v>
      </c>
      <c r="R99" s="1887"/>
      <c r="S99" s="1887"/>
      <c r="T99" s="1828">
        <v>59</v>
      </c>
      <c r="U99" s="1832"/>
    </row>
    <row r="100" spans="1:21" s="1387" customFormat="1">
      <c r="A100" s="1828">
        <v>60</v>
      </c>
      <c r="B100" s="1439"/>
      <c r="C100" s="1439" t="s">
        <v>3009</v>
      </c>
      <c r="D100" s="512"/>
      <c r="E100" s="512"/>
      <c r="F100" s="512"/>
      <c r="G100" s="512"/>
      <c r="H100" s="512"/>
      <c r="I100" s="512"/>
      <c r="J100" s="510">
        <v>60</v>
      </c>
      <c r="K100" s="510">
        <v>60</v>
      </c>
      <c r="L100" s="1549"/>
      <c r="M100" s="1872">
        <f>E100-Q100+G100</f>
        <v>0</v>
      </c>
      <c r="N100" s="1887"/>
      <c r="O100" s="1887"/>
      <c r="P100" s="1887"/>
      <c r="Q100" s="1887">
        <f t="shared" si="0"/>
        <v>0</v>
      </c>
      <c r="R100" s="1887"/>
      <c r="S100" s="1887"/>
      <c r="T100" s="1828">
        <v>60</v>
      </c>
      <c r="U100" s="1832"/>
    </row>
    <row r="101" spans="1:21" s="1387" customFormat="1">
      <c r="A101" s="1828">
        <v>61</v>
      </c>
      <c r="B101" s="1439"/>
      <c r="C101" s="1439" t="s">
        <v>3010</v>
      </c>
      <c r="D101" s="512"/>
      <c r="E101" s="512"/>
      <c r="F101" s="512"/>
      <c r="G101" s="512"/>
      <c r="H101" s="512"/>
      <c r="I101" s="512"/>
      <c r="J101" s="510">
        <v>61</v>
      </c>
      <c r="K101" s="510">
        <v>61</v>
      </c>
      <c r="L101" s="1549"/>
      <c r="M101" s="1872"/>
      <c r="N101" s="1872"/>
      <c r="O101" s="1872"/>
      <c r="P101" s="1872"/>
      <c r="Q101" s="1887">
        <f t="shared" si="0"/>
        <v>0</v>
      </c>
      <c r="R101" s="1872"/>
      <c r="S101" s="1887"/>
      <c r="T101" s="1828">
        <v>61</v>
      </c>
      <c r="U101" s="1832"/>
    </row>
    <row r="102" spans="1:21" s="1387" customFormat="1">
      <c r="A102" s="1828">
        <v>62</v>
      </c>
      <c r="B102" s="1439"/>
      <c r="C102" s="1439" t="s">
        <v>3011</v>
      </c>
      <c r="D102" s="512"/>
      <c r="E102" s="512"/>
      <c r="F102" s="512"/>
      <c r="G102" s="512"/>
      <c r="H102" s="512"/>
      <c r="I102" s="512"/>
      <c r="J102" s="510">
        <v>62</v>
      </c>
      <c r="K102" s="510">
        <v>62</v>
      </c>
      <c r="L102" s="1549"/>
      <c r="M102" s="1872"/>
      <c r="N102" s="1872"/>
      <c r="O102" s="1872"/>
      <c r="P102" s="1872"/>
      <c r="Q102" s="1887">
        <f t="shared" si="0"/>
        <v>0</v>
      </c>
      <c r="R102" s="1872"/>
      <c r="S102" s="1887"/>
      <c r="T102" s="1828">
        <v>62</v>
      </c>
      <c r="U102" s="1832"/>
    </row>
    <row r="103" spans="1:21" s="1387" customFormat="1">
      <c r="A103" s="1828">
        <v>63</v>
      </c>
      <c r="B103" s="1439"/>
      <c r="C103" s="1439" t="s">
        <v>3012</v>
      </c>
      <c r="D103" s="512"/>
      <c r="E103" s="512"/>
      <c r="F103" s="512"/>
      <c r="G103" s="512"/>
      <c r="H103" s="512"/>
      <c r="I103" s="512"/>
      <c r="J103" s="510">
        <v>63</v>
      </c>
      <c r="K103" s="510">
        <v>63</v>
      </c>
      <c r="L103" s="1549"/>
      <c r="M103" s="1872"/>
      <c r="N103" s="1872"/>
      <c r="O103" s="1872"/>
      <c r="P103" s="1872"/>
      <c r="Q103" s="1887">
        <f t="shared" si="0"/>
        <v>0</v>
      </c>
      <c r="R103" s="1872"/>
      <c r="S103" s="1887"/>
      <c r="T103" s="1828">
        <v>63</v>
      </c>
      <c r="U103" s="1832"/>
    </row>
    <row r="104" spans="1:21" s="1387" customFormat="1">
      <c r="A104" s="1828">
        <v>64</v>
      </c>
      <c r="B104" s="1439"/>
      <c r="C104" s="1439" t="s">
        <v>3013</v>
      </c>
      <c r="D104" s="512"/>
      <c r="E104" s="512"/>
      <c r="F104" s="512"/>
      <c r="G104" s="512"/>
      <c r="H104" s="512"/>
      <c r="I104" s="512"/>
      <c r="J104" s="510">
        <v>64</v>
      </c>
      <c r="K104" s="510">
        <v>64</v>
      </c>
      <c r="L104" s="1549"/>
      <c r="M104" s="1872"/>
      <c r="N104" s="1872"/>
      <c r="O104" s="1872"/>
      <c r="P104" s="1872"/>
      <c r="Q104" s="1887">
        <f t="shared" si="0"/>
        <v>0</v>
      </c>
      <c r="R104" s="1872"/>
      <c r="S104" s="1887"/>
      <c r="T104" s="1828">
        <v>64</v>
      </c>
      <c r="U104" s="1832"/>
    </row>
    <row r="105" spans="1:21" s="1387" customFormat="1">
      <c r="A105" s="1828">
        <v>65</v>
      </c>
      <c r="B105" s="1439"/>
      <c r="C105" s="1439" t="s">
        <v>3014</v>
      </c>
      <c r="D105" s="512"/>
      <c r="E105" s="512"/>
      <c r="F105" s="512"/>
      <c r="G105" s="512"/>
      <c r="H105" s="512"/>
      <c r="I105" s="512"/>
      <c r="J105" s="510">
        <v>65</v>
      </c>
      <c r="K105" s="510">
        <v>65</v>
      </c>
      <c r="L105" s="1549"/>
      <c r="M105" s="1872"/>
      <c r="N105" s="1872"/>
      <c r="O105" s="1872"/>
      <c r="P105" s="1872"/>
      <c r="Q105" s="1887">
        <f t="shared" si="0"/>
        <v>0</v>
      </c>
      <c r="R105" s="1872"/>
      <c r="S105" s="1887"/>
      <c r="T105" s="1828">
        <v>65</v>
      </c>
      <c r="U105" s="1832"/>
    </row>
    <row r="106" spans="1:21" s="1387" customFormat="1">
      <c r="A106" s="1828">
        <v>66</v>
      </c>
      <c r="B106" s="1439"/>
      <c r="C106" s="1439" t="s">
        <v>3015</v>
      </c>
      <c r="D106" s="512"/>
      <c r="E106" s="512"/>
      <c r="F106" s="512"/>
      <c r="G106" s="512"/>
      <c r="H106" s="512"/>
      <c r="I106" s="512"/>
      <c r="J106" s="510">
        <v>66</v>
      </c>
      <c r="K106" s="510">
        <v>66</v>
      </c>
      <c r="L106" s="1549"/>
      <c r="M106" s="1872"/>
      <c r="N106" s="1872"/>
      <c r="O106" s="1872"/>
      <c r="P106" s="1872"/>
      <c r="Q106" s="1887">
        <f t="shared" si="0"/>
        <v>0</v>
      </c>
      <c r="R106" s="1872"/>
      <c r="S106" s="1887"/>
      <c r="T106" s="1828">
        <v>66</v>
      </c>
      <c r="U106" s="1832"/>
    </row>
    <row r="107" spans="1:21" s="1387" customFormat="1">
      <c r="A107" s="1884"/>
      <c r="B107" s="1884"/>
      <c r="C107" s="1884" t="s">
        <v>3016</v>
      </c>
      <c r="D107" s="515"/>
      <c r="E107" s="514"/>
      <c r="F107" s="515"/>
      <c r="G107" s="514"/>
      <c r="H107" s="514"/>
      <c r="I107" s="514"/>
      <c r="J107" s="509"/>
      <c r="K107" s="509"/>
      <c r="L107" s="509"/>
      <c r="M107" s="1885"/>
      <c r="N107" s="1879"/>
      <c r="O107" s="1879"/>
      <c r="P107" s="1879"/>
      <c r="Q107" s="1879"/>
      <c r="R107" s="1885"/>
      <c r="S107" s="1886"/>
      <c r="T107" s="1884"/>
      <c r="U107" s="1832"/>
    </row>
    <row r="108" spans="1:21" s="1387" customFormat="1">
      <c r="A108" s="1434">
        <v>67</v>
      </c>
      <c r="B108" s="1884"/>
      <c r="C108" s="1884" t="s">
        <v>3017</v>
      </c>
      <c r="D108" s="514"/>
      <c r="E108" s="514"/>
      <c r="F108" s="514"/>
      <c r="G108" s="514"/>
      <c r="H108" s="514"/>
      <c r="I108" s="514"/>
      <c r="J108" s="508">
        <v>67</v>
      </c>
      <c r="K108" s="508">
        <v>67</v>
      </c>
      <c r="L108" s="509"/>
      <c r="M108" s="1879"/>
      <c r="N108" s="1879"/>
      <c r="O108" s="1879"/>
      <c r="P108" s="1879"/>
      <c r="Q108" s="1879"/>
      <c r="R108" s="1879"/>
      <c r="S108" s="1886"/>
      <c r="T108" s="1434">
        <v>67</v>
      </c>
      <c r="U108" s="1832"/>
    </row>
    <row r="109" spans="1:21" s="1387" customFormat="1">
      <c r="A109" s="1828"/>
      <c r="B109" s="1439"/>
      <c r="C109" s="1439" t="s">
        <v>3018</v>
      </c>
      <c r="D109" s="512"/>
      <c r="E109" s="512"/>
      <c r="F109" s="512"/>
      <c r="G109" s="512"/>
      <c r="H109" s="512"/>
      <c r="I109" s="512"/>
      <c r="J109" s="510"/>
      <c r="K109" s="510"/>
      <c r="L109" s="1549"/>
      <c r="M109" s="1872"/>
      <c r="N109" s="1872"/>
      <c r="O109" s="1872"/>
      <c r="P109" s="1872"/>
      <c r="Q109" s="1887">
        <f>N109+O109</f>
        <v>0</v>
      </c>
      <c r="R109" s="1872"/>
      <c r="S109" s="1887"/>
      <c r="T109" s="1828"/>
      <c r="U109" s="1832"/>
    </row>
    <row r="110" spans="1:21" s="1387" customFormat="1">
      <c r="A110" s="1828">
        <v>68</v>
      </c>
      <c r="B110" s="1439"/>
      <c r="C110" s="1439" t="s">
        <v>3019</v>
      </c>
      <c r="D110" s="512"/>
      <c r="E110" s="512"/>
      <c r="F110" s="512"/>
      <c r="G110" s="512"/>
      <c r="H110" s="512"/>
      <c r="I110" s="512"/>
      <c r="J110" s="510">
        <v>68</v>
      </c>
      <c r="K110" s="510">
        <v>68</v>
      </c>
      <c r="L110" s="1549"/>
      <c r="M110" s="1872"/>
      <c r="N110" s="1872"/>
      <c r="O110" s="1872"/>
      <c r="P110" s="1872"/>
      <c r="Q110" s="1887">
        <f>N110+O110</f>
        <v>0</v>
      </c>
      <c r="R110" s="1872"/>
      <c r="S110" s="1887"/>
      <c r="T110" s="1828">
        <v>68</v>
      </c>
      <c r="U110" s="1832"/>
    </row>
    <row r="111" spans="1:21" s="1387" customFormat="1">
      <c r="A111" s="1828">
        <v>69</v>
      </c>
      <c r="B111" s="1439"/>
      <c r="C111" s="1439" t="s">
        <v>3020</v>
      </c>
      <c r="D111" s="512"/>
      <c r="E111" s="512"/>
      <c r="F111" s="512"/>
      <c r="G111" s="512"/>
      <c r="H111" s="512"/>
      <c r="I111" s="512"/>
      <c r="J111" s="510">
        <v>69</v>
      </c>
      <c r="K111" s="510">
        <v>69</v>
      </c>
      <c r="L111" s="1549"/>
      <c r="M111" s="1872"/>
      <c r="N111" s="1872"/>
      <c r="O111" s="1872"/>
      <c r="P111" s="1872"/>
      <c r="Q111" s="1887">
        <f>N111+O111</f>
        <v>0</v>
      </c>
      <c r="R111" s="1872"/>
      <c r="S111" s="1887"/>
      <c r="T111" s="1828">
        <v>69</v>
      </c>
      <c r="U111" s="1832"/>
    </row>
    <row r="112" spans="1:21" s="1387" customFormat="1">
      <c r="A112" s="1828">
        <v>70</v>
      </c>
      <c r="B112" s="1439"/>
      <c r="C112" s="1439" t="s">
        <v>3021</v>
      </c>
      <c r="D112" s="1562"/>
      <c r="E112" s="1562">
        <f>SUM(E98:E111)</f>
        <v>0</v>
      </c>
      <c r="F112" s="1562"/>
      <c r="G112" s="1562">
        <f>SUM(G99:G111)</f>
        <v>0</v>
      </c>
      <c r="H112" s="1562">
        <v>0</v>
      </c>
      <c r="I112" s="1562">
        <v>0</v>
      </c>
      <c r="J112" s="510">
        <v>70</v>
      </c>
      <c r="K112" s="510">
        <v>70</v>
      </c>
      <c r="L112" s="2406"/>
      <c r="M112" s="1562">
        <f>SUM(M99:M111)</f>
        <v>0</v>
      </c>
      <c r="N112" s="1562">
        <f>SUM(N99:N111)</f>
        <v>0</v>
      </c>
      <c r="O112" s="1562">
        <f>SUM(O99:O111)</f>
        <v>0</v>
      </c>
      <c r="P112" s="1562">
        <v>0</v>
      </c>
      <c r="Q112" s="1562">
        <f>SUM(Q99:Q111)</f>
        <v>0</v>
      </c>
      <c r="R112" s="1562">
        <f>SUM(R99:R111)</f>
        <v>0</v>
      </c>
      <c r="S112" s="1565"/>
      <c r="T112" s="1828">
        <v>70</v>
      </c>
      <c r="U112" s="1832"/>
    </row>
    <row r="113" spans="1:20">
      <c r="A113" s="1555"/>
      <c r="B113" s="1556"/>
      <c r="C113" s="1556"/>
      <c r="D113" s="1556"/>
      <c r="E113" s="1888"/>
      <c r="F113" s="1556"/>
      <c r="G113" s="1556"/>
      <c r="H113" s="1556"/>
      <c r="I113" s="1556"/>
      <c r="J113" s="1557"/>
      <c r="K113" s="1889"/>
      <c r="L113" s="1556"/>
      <c r="M113" s="1556"/>
      <c r="N113" s="1556"/>
      <c r="O113" s="1888"/>
      <c r="P113" s="1556"/>
      <c r="Q113" s="1556"/>
      <c r="R113" s="1556"/>
      <c r="S113" s="1556"/>
      <c r="T113" s="1557"/>
    </row>
    <row r="114" spans="1:20">
      <c r="A114" s="1547" t="s">
        <v>677</v>
      </c>
      <c r="B114" s="1548"/>
      <c r="C114" s="1548"/>
      <c r="D114" s="1548"/>
      <c r="E114" s="1548"/>
      <c r="F114" s="1548"/>
      <c r="G114" s="1548"/>
      <c r="H114" s="1548"/>
      <c r="I114" s="1548"/>
      <c r="J114" s="499"/>
      <c r="K114" s="1547" t="s">
        <v>677</v>
      </c>
      <c r="L114" s="1548"/>
      <c r="M114" s="1548"/>
      <c r="N114" s="1548"/>
      <c r="O114" s="1548"/>
      <c r="P114" s="1548"/>
      <c r="Q114" s="1548"/>
      <c r="R114" s="1548"/>
      <c r="S114" s="1548"/>
      <c r="T114" s="499"/>
    </row>
    <row r="115" spans="1:20">
      <c r="A115" s="1558"/>
      <c r="B115" s="501"/>
      <c r="C115" s="501"/>
      <c r="D115" s="501"/>
      <c r="E115" s="501"/>
      <c r="F115" s="501"/>
      <c r="G115" s="501"/>
      <c r="H115" s="501"/>
      <c r="I115" s="501"/>
      <c r="J115" s="502"/>
      <c r="K115" s="503"/>
      <c r="L115" s="501"/>
      <c r="M115" s="501"/>
      <c r="N115" s="501"/>
      <c r="O115" s="501"/>
      <c r="P115" s="501"/>
      <c r="Q115" s="501"/>
      <c r="R115" s="501"/>
      <c r="S115" s="501"/>
      <c r="T115" s="502"/>
    </row>
    <row r="116" spans="1:20">
      <c r="A116" s="1558" t="s">
        <v>2948</v>
      </c>
      <c r="B116" s="501" t="s">
        <v>3022</v>
      </c>
      <c r="C116" s="501"/>
      <c r="D116" s="501"/>
      <c r="E116" s="501"/>
      <c r="F116" s="501"/>
      <c r="G116" s="501"/>
      <c r="H116" s="501"/>
      <c r="I116" s="501"/>
      <c r="J116" s="502"/>
      <c r="K116" s="503"/>
      <c r="L116" s="501" t="s">
        <v>3636</v>
      </c>
      <c r="M116" s="501"/>
      <c r="N116" s="501"/>
      <c r="O116" s="501"/>
      <c r="P116" s="501"/>
      <c r="Q116" s="501"/>
      <c r="R116" s="501"/>
      <c r="S116" s="501"/>
      <c r="T116" s="502"/>
    </row>
    <row r="117" spans="1:20">
      <c r="A117" s="1558"/>
      <c r="B117" s="501"/>
      <c r="C117" s="501"/>
      <c r="D117" s="501"/>
      <c r="E117" s="501"/>
      <c r="F117" s="501"/>
      <c r="G117" s="501"/>
      <c r="H117" s="501"/>
      <c r="I117" s="501"/>
      <c r="J117" s="502"/>
      <c r="K117" s="503"/>
      <c r="L117" s="501"/>
      <c r="M117" s="501"/>
      <c r="N117" s="501"/>
      <c r="O117" s="501"/>
      <c r="P117" s="501"/>
      <c r="Q117" s="501"/>
      <c r="R117" s="501"/>
      <c r="S117" s="501"/>
      <c r="T117" s="502"/>
    </row>
    <row r="118" spans="1:20">
      <c r="A118" s="1558"/>
      <c r="B118" s="501"/>
      <c r="C118" s="501"/>
      <c r="D118" s="501"/>
      <c r="E118" s="501"/>
      <c r="F118" s="501"/>
      <c r="G118" s="501"/>
      <c r="H118" s="501"/>
      <c r="I118" s="501"/>
      <c r="J118" s="502"/>
      <c r="K118" s="503"/>
      <c r="L118" s="501"/>
      <c r="M118" s="501"/>
      <c r="N118" s="501"/>
      <c r="O118" s="515" t="s">
        <v>595</v>
      </c>
      <c r="P118" s="501"/>
      <c r="Q118" s="501"/>
      <c r="R118" s="501"/>
      <c r="S118" s="501"/>
      <c r="T118" s="502"/>
    </row>
    <row r="119" spans="1:20">
      <c r="A119" s="1558"/>
      <c r="B119" s="501"/>
      <c r="C119" s="501"/>
      <c r="D119" s="515" t="s">
        <v>595</v>
      </c>
      <c r="E119" s="501"/>
      <c r="F119" s="501"/>
      <c r="G119" s="501"/>
      <c r="H119" s="501"/>
      <c r="I119" s="501"/>
      <c r="J119" s="502"/>
      <c r="K119" s="503"/>
      <c r="L119" s="501"/>
      <c r="M119" s="501"/>
      <c r="N119" s="501"/>
      <c r="O119" s="515" t="s">
        <v>595</v>
      </c>
      <c r="P119" s="501"/>
      <c r="Q119" s="501"/>
      <c r="R119" s="501"/>
      <c r="S119" s="501"/>
      <c r="T119" s="502"/>
    </row>
    <row r="120" spans="1:20">
      <c r="A120" s="1558"/>
      <c r="B120" s="501"/>
      <c r="C120" s="501"/>
      <c r="D120" s="501"/>
      <c r="E120" s="501"/>
      <c r="F120" s="501"/>
      <c r="G120" s="501"/>
      <c r="H120" s="501"/>
      <c r="I120" s="501"/>
      <c r="J120" s="502"/>
      <c r="K120" s="503"/>
      <c r="L120" s="501"/>
      <c r="M120" s="501"/>
      <c r="N120" s="501"/>
      <c r="O120" s="501"/>
      <c r="P120" s="501"/>
      <c r="Q120" s="501"/>
      <c r="R120" s="501"/>
      <c r="S120" s="501"/>
      <c r="T120" s="502"/>
    </row>
    <row r="121" spans="1:20">
      <c r="A121" s="1558"/>
      <c r="B121" s="501"/>
      <c r="C121" s="501"/>
      <c r="D121" s="501"/>
      <c r="E121" s="501"/>
      <c r="F121" s="501"/>
      <c r="G121" s="501"/>
      <c r="H121" s="501"/>
      <c r="I121" s="501"/>
      <c r="J121" s="502"/>
      <c r="K121" s="503"/>
      <c r="L121" s="501"/>
      <c r="M121" s="501"/>
      <c r="N121" s="501"/>
      <c r="O121" s="501"/>
      <c r="P121" s="501"/>
      <c r="Q121" s="501"/>
      <c r="R121" s="501"/>
      <c r="S121" s="501"/>
      <c r="T121" s="502"/>
    </row>
    <row r="122" spans="1:20">
      <c r="A122" s="1558"/>
      <c r="B122" s="501"/>
      <c r="C122" s="501"/>
      <c r="D122" s="501"/>
      <c r="E122" s="501"/>
      <c r="F122" s="501"/>
      <c r="G122" s="501"/>
      <c r="H122" s="501"/>
      <c r="I122" s="501"/>
      <c r="J122" s="502"/>
      <c r="K122" s="503"/>
      <c r="L122" s="501"/>
      <c r="M122" s="501"/>
      <c r="N122" s="501"/>
      <c r="O122" s="501"/>
      <c r="P122" s="501"/>
      <c r="Q122" s="501"/>
      <c r="R122" s="501"/>
      <c r="S122" s="501"/>
      <c r="T122" s="502"/>
    </row>
    <row r="123" spans="1:20">
      <c r="A123" s="1558"/>
      <c r="B123" s="501"/>
      <c r="C123" s="501"/>
      <c r="D123" s="501"/>
      <c r="E123" s="501"/>
      <c r="F123" s="501"/>
      <c r="G123" s="501"/>
      <c r="H123" s="501"/>
      <c r="I123" s="501"/>
      <c r="J123" s="502"/>
      <c r="K123" s="503"/>
      <c r="L123" s="501"/>
      <c r="M123" s="501"/>
      <c r="N123" s="501"/>
      <c r="O123" s="501"/>
      <c r="P123" s="501"/>
      <c r="Q123" s="501"/>
      <c r="R123" s="501"/>
      <c r="S123" s="501"/>
      <c r="T123" s="502"/>
    </row>
    <row r="124" spans="1:20">
      <c r="A124" s="1558"/>
      <c r="B124" s="501"/>
      <c r="C124" s="501"/>
      <c r="D124" s="501"/>
      <c r="E124" s="501"/>
      <c r="F124" s="501"/>
      <c r="G124" s="501"/>
      <c r="H124" s="501"/>
      <c r="I124" s="501"/>
      <c r="J124" s="502"/>
      <c r="K124" s="503"/>
      <c r="L124" s="501"/>
      <c r="M124" s="501"/>
      <c r="N124" s="501"/>
      <c r="O124" s="501"/>
      <c r="P124" s="501"/>
      <c r="Q124" s="501"/>
      <c r="R124" s="501"/>
      <c r="S124" s="501"/>
      <c r="T124" s="502"/>
    </row>
    <row r="125" spans="1:20">
      <c r="A125" s="1558"/>
      <c r="B125" s="501"/>
      <c r="C125" s="501"/>
      <c r="D125" s="501"/>
      <c r="E125" s="501"/>
      <c r="F125" s="501"/>
      <c r="G125" s="501"/>
      <c r="H125" s="501"/>
      <c r="I125" s="501"/>
      <c r="J125" s="502"/>
      <c r="K125" s="503"/>
      <c r="L125" s="501"/>
      <c r="M125" s="501"/>
      <c r="N125" s="501"/>
      <c r="O125" s="501"/>
      <c r="P125" s="501"/>
      <c r="Q125" s="501"/>
      <c r="R125" s="501"/>
      <c r="S125" s="501"/>
      <c r="T125" s="502"/>
    </row>
    <row r="126" spans="1:20">
      <c r="A126" s="1558"/>
      <c r="B126" s="501"/>
      <c r="C126" s="501"/>
      <c r="D126" s="501"/>
      <c r="E126" s="501"/>
      <c r="F126" s="501"/>
      <c r="G126" s="501"/>
      <c r="H126" s="501"/>
      <c r="I126" s="501"/>
      <c r="J126" s="502"/>
      <c r="K126" s="503"/>
      <c r="L126" s="501"/>
      <c r="M126" s="501"/>
      <c r="N126" s="501"/>
      <c r="O126" s="501"/>
      <c r="P126" s="501"/>
      <c r="Q126" s="501"/>
      <c r="R126" s="501"/>
      <c r="S126" s="501"/>
      <c r="T126" s="502"/>
    </row>
    <row r="127" spans="1:20">
      <c r="A127" s="1558"/>
      <c r="B127" s="501"/>
      <c r="C127" s="501"/>
      <c r="D127" s="501"/>
      <c r="E127" s="501"/>
      <c r="F127" s="501"/>
      <c r="G127" s="501"/>
      <c r="H127" s="501"/>
      <c r="I127" s="501"/>
      <c r="J127" s="502"/>
      <c r="K127" s="503"/>
      <c r="L127" s="501"/>
      <c r="M127" s="501"/>
      <c r="N127" s="501"/>
      <c r="O127" s="501"/>
      <c r="P127" s="501"/>
      <c r="Q127" s="501"/>
      <c r="R127" s="501"/>
      <c r="S127" s="501"/>
      <c r="T127" s="502"/>
    </row>
    <row r="128" spans="1:20">
      <c r="A128" s="1558"/>
      <c r="B128" s="501"/>
      <c r="C128" s="501"/>
      <c r="D128" s="501"/>
      <c r="E128" s="501"/>
      <c r="F128" s="501"/>
      <c r="G128" s="501"/>
      <c r="H128" s="501"/>
      <c r="I128" s="501"/>
      <c r="J128" s="502"/>
      <c r="K128" s="503"/>
      <c r="L128" s="501"/>
      <c r="M128" s="501"/>
      <c r="N128" s="501"/>
      <c r="O128" s="501"/>
      <c r="P128" s="501"/>
      <c r="Q128" s="501"/>
      <c r="R128" s="501"/>
      <c r="S128" s="501"/>
      <c r="T128" s="502"/>
    </row>
    <row r="129" spans="1:20">
      <c r="A129" s="1558"/>
      <c r="B129" s="501"/>
      <c r="C129" s="501"/>
      <c r="D129" s="501"/>
      <c r="E129" s="501"/>
      <c r="F129" s="501"/>
      <c r="G129" s="501"/>
      <c r="H129" s="501"/>
      <c r="I129" s="501"/>
      <c r="J129" s="502"/>
      <c r="K129" s="503"/>
      <c r="L129" s="501"/>
      <c r="M129" s="501"/>
      <c r="N129" s="501"/>
      <c r="O129" s="501"/>
      <c r="P129" s="501"/>
      <c r="Q129" s="501"/>
      <c r="R129" s="501"/>
      <c r="S129" s="501"/>
      <c r="T129" s="502"/>
    </row>
    <row r="130" spans="1:20">
      <c r="A130" s="1558"/>
      <c r="B130" s="501"/>
      <c r="C130" s="501"/>
      <c r="D130" s="501"/>
      <c r="E130" s="501"/>
      <c r="F130" s="501"/>
      <c r="G130" s="501"/>
      <c r="H130" s="501"/>
      <c r="I130" s="501"/>
      <c r="J130" s="502"/>
      <c r="K130" s="503"/>
      <c r="L130" s="501"/>
      <c r="M130" s="501"/>
      <c r="N130" s="501"/>
      <c r="O130" s="501"/>
      <c r="P130" s="501"/>
      <c r="Q130" s="501"/>
      <c r="R130" s="501"/>
      <c r="S130" s="501"/>
      <c r="T130" s="502"/>
    </row>
    <row r="131" spans="1:20">
      <c r="A131" s="1558"/>
      <c r="B131" s="501"/>
      <c r="C131" s="501"/>
      <c r="D131" s="501"/>
      <c r="E131" s="501"/>
      <c r="F131" s="501"/>
      <c r="G131" s="501"/>
      <c r="H131" s="501"/>
      <c r="I131" s="501"/>
      <c r="J131" s="502"/>
      <c r="K131" s="503"/>
      <c r="L131" s="501"/>
      <c r="M131" s="501"/>
      <c r="N131" s="501"/>
      <c r="O131" s="501"/>
      <c r="P131" s="501"/>
      <c r="Q131" s="501"/>
      <c r="R131" s="501"/>
      <c r="S131" s="501"/>
      <c r="T131" s="502"/>
    </row>
    <row r="132" spans="1:20">
      <c r="A132" s="1558"/>
      <c r="B132" s="501"/>
      <c r="C132" s="501"/>
      <c r="D132" s="501"/>
      <c r="E132" s="501"/>
      <c r="F132" s="501"/>
      <c r="G132" s="501"/>
      <c r="H132" s="501"/>
      <c r="I132" s="501"/>
      <c r="J132" s="502"/>
      <c r="K132" s="503"/>
      <c r="L132" s="501"/>
      <c r="M132" s="501"/>
      <c r="N132" s="501"/>
      <c r="O132" s="501"/>
      <c r="P132" s="501"/>
      <c r="Q132" s="501"/>
      <c r="R132" s="501"/>
      <c r="S132" s="501"/>
      <c r="T132" s="502"/>
    </row>
    <row r="133" spans="1:20">
      <c r="A133" s="1558"/>
      <c r="B133" s="501"/>
      <c r="C133" s="501"/>
      <c r="D133" s="501"/>
      <c r="E133" s="501"/>
      <c r="F133" s="501"/>
      <c r="G133" s="501"/>
      <c r="H133" s="501"/>
      <c r="I133" s="501"/>
      <c r="J133" s="502"/>
      <c r="K133" s="503"/>
      <c r="L133" s="501"/>
      <c r="M133" s="501"/>
      <c r="N133" s="501"/>
      <c r="O133" s="501"/>
      <c r="P133" s="501"/>
      <c r="Q133" s="501"/>
      <c r="R133" s="501"/>
      <c r="S133" s="501"/>
      <c r="T133" s="502"/>
    </row>
    <row r="134" spans="1:20">
      <c r="A134" s="1558"/>
      <c r="B134" s="501"/>
      <c r="C134" s="501"/>
      <c r="D134" s="501"/>
      <c r="E134" s="501"/>
      <c r="F134" s="501"/>
      <c r="G134" s="501"/>
      <c r="H134" s="501"/>
      <c r="I134" s="501"/>
      <c r="J134" s="502"/>
      <c r="K134" s="503"/>
      <c r="L134" s="501"/>
      <c r="M134" s="501"/>
      <c r="N134" s="501"/>
      <c r="O134" s="501"/>
      <c r="P134" s="501"/>
      <c r="Q134" s="501"/>
      <c r="R134" s="501"/>
      <c r="S134" s="501"/>
      <c r="T134" s="502"/>
    </row>
    <row r="135" spans="1:20">
      <c r="A135" s="1558"/>
      <c r="B135" s="501"/>
      <c r="C135" s="501"/>
      <c r="D135" s="501"/>
      <c r="E135" s="501"/>
      <c r="F135" s="501"/>
      <c r="G135" s="501"/>
      <c r="H135" s="501"/>
      <c r="I135" s="501"/>
      <c r="J135" s="502"/>
      <c r="K135" s="503"/>
      <c r="L135" s="501"/>
      <c r="M135" s="501"/>
      <c r="N135" s="501"/>
      <c r="O135" s="501"/>
      <c r="P135" s="501"/>
      <c r="Q135" s="501"/>
      <c r="R135" s="501"/>
      <c r="S135" s="501"/>
      <c r="T135" s="502"/>
    </row>
    <row r="136" spans="1:20">
      <c r="A136" s="1558"/>
      <c r="B136" s="501"/>
      <c r="C136" s="501"/>
      <c r="D136" s="501"/>
      <c r="E136" s="501"/>
      <c r="F136" s="501"/>
      <c r="G136" s="501"/>
      <c r="H136" s="501"/>
      <c r="I136" s="501"/>
      <c r="J136" s="502"/>
      <c r="K136" s="503"/>
      <c r="L136" s="501"/>
      <c r="M136" s="501"/>
      <c r="N136" s="501"/>
      <c r="O136" s="501"/>
      <c r="P136" s="501"/>
      <c r="Q136" s="501"/>
      <c r="R136" s="501"/>
      <c r="S136" s="501"/>
      <c r="T136" s="502"/>
    </row>
    <row r="137" spans="1:20">
      <c r="A137" s="1558"/>
      <c r="B137" s="501"/>
      <c r="C137" s="501"/>
      <c r="D137" s="501"/>
      <c r="E137" s="501"/>
      <c r="F137" s="501"/>
      <c r="G137" s="501"/>
      <c r="H137" s="1890"/>
      <c r="I137" s="501"/>
      <c r="J137" s="502"/>
      <c r="K137" s="503"/>
      <c r="L137" s="501"/>
      <c r="M137" s="501"/>
      <c r="N137" s="501"/>
      <c r="O137" s="501"/>
      <c r="P137" s="501"/>
      <c r="Q137" s="501"/>
      <c r="R137" s="1890"/>
      <c r="S137" s="501"/>
      <c r="T137" s="502"/>
    </row>
    <row r="138" spans="1:20">
      <c r="A138" s="1558"/>
      <c r="B138" s="501"/>
      <c r="C138" s="501"/>
      <c r="D138" s="501"/>
      <c r="E138" s="501"/>
      <c r="F138" s="501"/>
      <c r="G138" s="501"/>
      <c r="H138" s="1890"/>
      <c r="I138" s="501"/>
      <c r="J138" s="502"/>
      <c r="K138" s="503"/>
      <c r="L138" s="501"/>
      <c r="M138" s="501"/>
      <c r="N138" s="501"/>
      <c r="O138" s="501"/>
      <c r="P138" s="501"/>
      <c r="Q138" s="501"/>
      <c r="R138" s="1890"/>
      <c r="S138" s="501"/>
      <c r="T138" s="502"/>
    </row>
    <row r="139" spans="1:20">
      <c r="A139" s="1558"/>
      <c r="B139" s="501"/>
      <c r="C139" s="501"/>
      <c r="D139" s="501"/>
      <c r="E139" s="501"/>
      <c r="F139" s="501"/>
      <c r="G139" s="501"/>
      <c r="H139" s="1890"/>
      <c r="I139" s="501"/>
      <c r="J139" s="502"/>
      <c r="K139" s="503"/>
      <c r="L139" s="501"/>
      <c r="M139" s="501"/>
      <c r="N139" s="501"/>
      <c r="O139" s="501"/>
      <c r="P139" s="501"/>
      <c r="Q139" s="501"/>
      <c r="R139" s="1890"/>
      <c r="S139" s="501"/>
      <c r="T139" s="502"/>
    </row>
    <row r="140" spans="1:20">
      <c r="A140" s="1558"/>
      <c r="B140" s="501"/>
      <c r="C140" s="501"/>
      <c r="D140" s="501"/>
      <c r="E140" s="501"/>
      <c r="F140" s="501"/>
      <c r="G140" s="501"/>
      <c r="H140" s="1890"/>
      <c r="I140" s="501"/>
      <c r="J140" s="502"/>
      <c r="K140" s="503"/>
      <c r="L140" s="501"/>
      <c r="M140" s="501"/>
      <c r="N140" s="501"/>
      <c r="O140" s="501"/>
      <c r="P140" s="501"/>
      <c r="Q140" s="501"/>
      <c r="R140" s="1890"/>
      <c r="S140" s="501"/>
      <c r="T140" s="502"/>
    </row>
    <row r="141" spans="1:20">
      <c r="A141" s="1558"/>
      <c r="B141" s="501"/>
      <c r="C141" s="501"/>
      <c r="D141" s="501"/>
      <c r="E141" s="501"/>
      <c r="F141" s="501"/>
      <c r="G141" s="501"/>
      <c r="H141" s="1890"/>
      <c r="I141" s="501"/>
      <c r="J141" s="502"/>
      <c r="K141" s="503"/>
      <c r="L141" s="501"/>
      <c r="M141" s="501"/>
      <c r="N141" s="501"/>
      <c r="O141" s="501"/>
      <c r="P141" s="501"/>
      <c r="Q141" s="501"/>
      <c r="R141" s="1890"/>
      <c r="S141" s="501"/>
      <c r="T141" s="502"/>
    </row>
    <row r="142" spans="1:20">
      <c r="A142" s="1558"/>
      <c r="B142" s="501"/>
      <c r="C142" s="501"/>
      <c r="D142" s="501"/>
      <c r="E142" s="501"/>
      <c r="F142" s="501"/>
      <c r="G142" s="501"/>
      <c r="H142" s="1890"/>
      <c r="I142" s="501"/>
      <c r="J142" s="502"/>
      <c r="K142" s="503"/>
      <c r="L142" s="501"/>
      <c r="M142" s="501"/>
      <c r="N142" s="501"/>
      <c r="O142" s="501"/>
      <c r="P142" s="501"/>
      <c r="Q142" s="501"/>
      <c r="R142" s="1890"/>
      <c r="S142" s="501"/>
      <c r="T142" s="502"/>
    </row>
    <row r="143" spans="1:20">
      <c r="A143" s="1558"/>
      <c r="B143" s="501"/>
      <c r="C143" s="501"/>
      <c r="D143" s="501"/>
      <c r="E143" s="501"/>
      <c r="F143" s="501"/>
      <c r="G143" s="501"/>
      <c r="H143" s="1890"/>
      <c r="I143" s="501"/>
      <c r="J143" s="502"/>
      <c r="K143" s="503"/>
      <c r="L143" s="501"/>
      <c r="M143" s="501"/>
      <c r="N143" s="501"/>
      <c r="O143" s="501"/>
      <c r="P143" s="501"/>
      <c r="Q143" s="501"/>
      <c r="R143" s="1890"/>
      <c r="S143" s="501"/>
      <c r="T143" s="502"/>
    </row>
    <row r="144" spans="1:20">
      <c r="A144" s="1558"/>
      <c r="B144" s="501"/>
      <c r="C144" s="501"/>
      <c r="D144" s="501"/>
      <c r="E144" s="501"/>
      <c r="F144" s="501"/>
      <c r="G144" s="501"/>
      <c r="H144" s="1890"/>
      <c r="I144" s="501"/>
      <c r="J144" s="502"/>
      <c r="K144" s="503"/>
      <c r="L144" s="501"/>
      <c r="M144" s="501"/>
      <c r="N144" s="501"/>
      <c r="O144" s="501"/>
      <c r="P144" s="501"/>
      <c r="Q144" s="501"/>
      <c r="R144" s="1890"/>
      <c r="S144" s="501"/>
      <c r="T144" s="502"/>
    </row>
    <row r="145" spans="1:20">
      <c r="A145" s="1558"/>
      <c r="B145" s="501"/>
      <c r="C145" s="501"/>
      <c r="D145" s="501"/>
      <c r="E145" s="501"/>
      <c r="F145" s="501"/>
      <c r="G145" s="501"/>
      <c r="H145" s="1890"/>
      <c r="I145" s="501"/>
      <c r="J145" s="502"/>
      <c r="K145" s="503"/>
      <c r="L145" s="501"/>
      <c r="M145" s="501"/>
      <c r="N145" s="501"/>
      <c r="O145" s="501"/>
      <c r="P145" s="501"/>
      <c r="Q145" s="501"/>
      <c r="R145" s="1890"/>
      <c r="S145" s="501"/>
      <c r="T145" s="502"/>
    </row>
    <row r="146" spans="1:20">
      <c r="A146" s="1558"/>
      <c r="B146" s="501"/>
      <c r="C146" s="501"/>
      <c r="D146" s="501"/>
      <c r="E146" s="501"/>
      <c r="F146" s="501"/>
      <c r="G146" s="501"/>
      <c r="H146" s="1890"/>
      <c r="I146" s="501"/>
      <c r="J146" s="502"/>
      <c r="K146" s="503"/>
      <c r="L146" s="501"/>
      <c r="M146" s="501"/>
      <c r="N146" s="501"/>
      <c r="O146" s="501"/>
      <c r="P146" s="501"/>
      <c r="Q146" s="501"/>
      <c r="R146" s="1890"/>
      <c r="S146" s="501"/>
      <c r="T146" s="502"/>
    </row>
    <row r="147" spans="1:20">
      <c r="A147" s="1558"/>
      <c r="B147" s="501"/>
      <c r="C147" s="501"/>
      <c r="D147" s="501"/>
      <c r="E147" s="501"/>
      <c r="F147" s="501"/>
      <c r="G147" s="501"/>
      <c r="H147" s="1890"/>
      <c r="I147" s="501"/>
      <c r="J147" s="502"/>
      <c r="K147" s="503"/>
      <c r="L147" s="501"/>
      <c r="M147" s="501"/>
      <c r="N147" s="501"/>
      <c r="O147" s="501"/>
      <c r="P147" s="501"/>
      <c r="Q147" s="501"/>
      <c r="R147" s="1890"/>
      <c r="S147" s="501"/>
      <c r="T147" s="502"/>
    </row>
    <row r="148" spans="1:20">
      <c r="A148" s="1558"/>
      <c r="B148" s="501"/>
      <c r="C148" s="501"/>
      <c r="D148" s="501"/>
      <c r="E148" s="501"/>
      <c r="F148" s="501"/>
      <c r="G148" s="501"/>
      <c r="H148" s="1890"/>
      <c r="I148" s="501"/>
      <c r="J148" s="502"/>
      <c r="K148" s="503"/>
      <c r="L148" s="501"/>
      <c r="M148" s="501"/>
      <c r="N148" s="501"/>
      <c r="O148" s="501"/>
      <c r="P148" s="501"/>
      <c r="Q148" s="501"/>
      <c r="R148" s="1890"/>
      <c r="S148" s="501"/>
      <c r="T148" s="502"/>
    </row>
    <row r="149" spans="1:20">
      <c r="A149" s="1558"/>
      <c r="B149" s="501"/>
      <c r="C149" s="501"/>
      <c r="D149" s="501"/>
      <c r="E149" s="501"/>
      <c r="F149" s="501"/>
      <c r="G149" s="501"/>
      <c r="H149" s="1890"/>
      <c r="I149" s="501"/>
      <c r="J149" s="502"/>
      <c r="K149" s="503"/>
      <c r="L149" s="501"/>
      <c r="M149" s="501"/>
      <c r="N149" s="501"/>
      <c r="O149" s="501"/>
      <c r="P149" s="501"/>
      <c r="Q149" s="501"/>
      <c r="R149" s="1890"/>
      <c r="S149" s="501"/>
      <c r="T149" s="502"/>
    </row>
    <row r="150" spans="1:20">
      <c r="A150" s="1891"/>
      <c r="B150" s="529"/>
      <c r="C150" s="529"/>
      <c r="D150" s="529"/>
      <c r="E150" s="529"/>
      <c r="F150" s="529"/>
      <c r="G150" s="529"/>
      <c r="H150" s="1892"/>
      <c r="I150" s="529"/>
      <c r="J150" s="1893"/>
      <c r="K150" s="1894"/>
      <c r="L150" s="529"/>
      <c r="M150" s="529"/>
      <c r="N150" s="529"/>
      <c r="O150" s="529"/>
      <c r="P150" s="529"/>
      <c r="Q150" s="529"/>
      <c r="R150" s="1892"/>
      <c r="S150" s="529"/>
      <c r="T150" s="1893"/>
    </row>
    <row r="151" spans="1:20">
      <c r="A151" s="516" t="s">
        <v>165</v>
      </c>
      <c r="B151" s="501"/>
      <c r="C151" s="501"/>
      <c r="D151" s="501"/>
      <c r="E151" s="501"/>
      <c r="F151" s="501"/>
      <c r="G151" s="501"/>
      <c r="H151" s="1890"/>
      <c r="I151" s="501"/>
      <c r="L151" s="501"/>
      <c r="M151" s="501"/>
      <c r="N151" s="501"/>
      <c r="O151" s="501"/>
      <c r="P151" s="501"/>
      <c r="Q151" s="501"/>
      <c r="R151" s="1890"/>
      <c r="S151" s="501"/>
      <c r="T151" s="179" t="s">
        <v>2729</v>
      </c>
    </row>
  </sheetData>
  <printOptions horizontalCentered="1" verticalCentered="1"/>
  <pageMargins left="1" right="1" top="0.5" bottom="0.5" header="0" footer="0"/>
  <pageSetup scale="86" orientation="portrait" r:id="rId1"/>
  <headerFooter alignWithMargins="0"/>
  <rowBreaks count="1" manualBreakCount="1">
    <brk id="76" max="19" man="1"/>
  </rowBreaks>
  <colBreaks count="1" manualBreakCount="1">
    <brk id="10" max="151"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Zeros="0" view="pageBreakPreview" zoomScale="110" zoomScaleNormal="75" zoomScaleSheetLayoutView="110" workbookViewId="0"/>
  </sheetViews>
  <sheetFormatPr defaultColWidth="0" defaultRowHeight="12.75" zeroHeight="1"/>
  <cols>
    <col min="1" max="1" width="5.83203125" style="149" customWidth="1"/>
    <col min="2" max="2" width="31" style="149" customWidth="1"/>
    <col min="3" max="6" width="18.5" style="149" customWidth="1"/>
    <col min="7" max="7" width="5.83203125" style="149" customWidth="1"/>
    <col min="8" max="9" width="6.1640625" style="149" customWidth="1"/>
    <col min="10" max="10" width="5" style="149" customWidth="1"/>
    <col min="11" max="11" width="1.6640625" style="149" customWidth="1"/>
    <col min="12" max="13" width="16.6640625" style="149" hidden="1" customWidth="1"/>
    <col min="14" max="14" width="15.83203125" style="149" hidden="1" customWidth="1"/>
    <col min="15" max="15" width="11.6640625" style="149" hidden="1" customWidth="1"/>
    <col min="16" max="16" width="1.6640625" style="149" hidden="1" customWidth="1"/>
    <col min="17" max="18" width="5" style="149" hidden="1" customWidth="1"/>
    <col min="19" max="16384" width="0" style="149" hidden="1"/>
  </cols>
  <sheetData>
    <row r="1" spans="1:17" s="1895" customFormat="1" ht="13.5" customHeight="1">
      <c r="A1" s="3822" t="s">
        <v>554</v>
      </c>
      <c r="B1" s="3455"/>
      <c r="C1" s="3455"/>
      <c r="D1" s="3456"/>
      <c r="E1" s="3456"/>
      <c r="F1" s="4175">
        <v>119</v>
      </c>
      <c r="G1" s="4175"/>
      <c r="H1" s="3456"/>
      <c r="J1" s="3455"/>
      <c r="K1" s="3455"/>
      <c r="L1" s="3456"/>
      <c r="M1" s="3455"/>
      <c r="N1" s="3455"/>
      <c r="O1" s="3455"/>
      <c r="P1" s="3455"/>
      <c r="Q1" s="3455"/>
    </row>
    <row r="2" spans="1:17" s="1895" customFormat="1" ht="13.5" customHeight="1">
      <c r="A2" s="3823"/>
      <c r="B2" s="3824"/>
      <c r="C2" s="3824"/>
      <c r="D2" s="3824"/>
      <c r="E2" s="3824"/>
      <c r="F2" s="3825"/>
      <c r="G2" s="3826"/>
      <c r="H2" s="3456"/>
      <c r="J2" s="3455"/>
      <c r="K2" s="3455"/>
      <c r="L2" s="3456"/>
      <c r="M2" s="3455"/>
      <c r="N2" s="3455"/>
      <c r="O2" s="3455"/>
      <c r="P2" s="3455"/>
      <c r="Q2" s="3455"/>
    </row>
    <row r="3" spans="1:17" s="1895" customFormat="1" ht="13.5" customHeight="1">
      <c r="A3" s="3465" t="s">
        <v>3665</v>
      </c>
      <c r="B3" s="3466"/>
      <c r="C3" s="3466"/>
      <c r="D3" s="3467"/>
      <c r="E3" s="3467"/>
      <c r="F3" s="3466"/>
      <c r="G3" s="3468"/>
      <c r="H3" s="3456"/>
      <c r="J3" s="3455"/>
      <c r="K3" s="3455"/>
      <c r="L3" s="3456"/>
      <c r="M3" s="3455"/>
      <c r="N3" s="3455"/>
      <c r="O3" s="3455"/>
      <c r="P3" s="3455"/>
      <c r="Q3" s="3455"/>
    </row>
    <row r="4" spans="1:17" s="1895" customFormat="1" ht="13.5" customHeight="1">
      <c r="A4" s="3469" t="s">
        <v>705</v>
      </c>
      <c r="B4" s="3466"/>
      <c r="C4" s="3466"/>
      <c r="D4" s="3466"/>
      <c r="E4" s="3467"/>
      <c r="F4" s="3466"/>
      <c r="G4" s="3468"/>
      <c r="H4" s="3456"/>
      <c r="J4" s="3455"/>
      <c r="K4" s="3455"/>
      <c r="L4" s="3456"/>
      <c r="M4" s="3455"/>
      <c r="N4" s="3455"/>
      <c r="O4" s="3455"/>
      <c r="P4" s="3455"/>
      <c r="Q4" s="3455"/>
    </row>
    <row r="5" spans="1:17" s="41" customFormat="1" ht="9">
      <c r="A5" s="1896"/>
      <c r="B5" s="3470" t="s">
        <v>3024</v>
      </c>
      <c r="C5" s="3470"/>
      <c r="D5" s="3470"/>
      <c r="E5" s="3470"/>
      <c r="F5" s="3470"/>
      <c r="G5" s="3471"/>
      <c r="H5" s="3470"/>
      <c r="I5" s="3470"/>
      <c r="J5" s="3472"/>
      <c r="K5" s="3472"/>
      <c r="L5" s="3472"/>
      <c r="M5" s="3472"/>
      <c r="N5" s="3472"/>
      <c r="O5" s="3472"/>
      <c r="P5" s="3472"/>
      <c r="Q5" s="3472"/>
    </row>
    <row r="6" spans="1:17" s="41" customFormat="1" ht="9">
      <c r="A6" s="1896"/>
      <c r="B6" s="3470" t="s">
        <v>3025</v>
      </c>
      <c r="C6" s="3470"/>
      <c r="D6" s="3470"/>
      <c r="E6" s="3470"/>
      <c r="F6" s="3470"/>
      <c r="G6" s="3471"/>
      <c r="H6" s="3470"/>
      <c r="I6" s="3470"/>
      <c r="J6" s="3472"/>
      <c r="K6" s="3472"/>
      <c r="L6" s="3472"/>
      <c r="M6" s="3472"/>
      <c r="N6" s="3472"/>
      <c r="O6" s="3472"/>
      <c r="P6" s="3472"/>
      <c r="Q6" s="3472"/>
    </row>
    <row r="7" spans="1:17" s="41" customFormat="1" ht="9">
      <c r="A7" s="1896"/>
      <c r="B7" s="3470" t="s">
        <v>3026</v>
      </c>
      <c r="C7" s="3470"/>
      <c r="D7" s="3470"/>
      <c r="E7" s="3470"/>
      <c r="F7" s="3470"/>
      <c r="G7" s="3471"/>
      <c r="H7" s="3470"/>
      <c r="I7" s="3470"/>
      <c r="J7" s="3472"/>
      <c r="K7" s="3472"/>
      <c r="L7" s="3472"/>
      <c r="M7" s="3472"/>
      <c r="N7" s="3472"/>
      <c r="O7" s="3472"/>
      <c r="P7" s="3472"/>
      <c r="Q7" s="3472"/>
    </row>
    <row r="8" spans="1:17" s="41" customFormat="1" ht="9">
      <c r="A8" s="1896"/>
      <c r="B8" s="3470" t="s">
        <v>3027</v>
      </c>
      <c r="C8" s="3470"/>
      <c r="D8" s="3470"/>
      <c r="E8" s="3470"/>
      <c r="F8" s="3470"/>
      <c r="G8" s="3471"/>
      <c r="H8" s="3470"/>
      <c r="I8" s="3470"/>
      <c r="J8" s="3472"/>
      <c r="K8" s="3472"/>
      <c r="L8" s="3472"/>
      <c r="M8" s="3472"/>
      <c r="N8" s="3472"/>
      <c r="O8" s="3472"/>
      <c r="P8" s="3472"/>
      <c r="Q8" s="3472"/>
    </row>
    <row r="9" spans="1:17" s="41" customFormat="1" ht="9">
      <c r="A9" s="1896"/>
      <c r="B9" s="3470" t="s">
        <v>3028</v>
      </c>
      <c r="C9" s="3470"/>
      <c r="D9" s="3470"/>
      <c r="E9" s="3470"/>
      <c r="F9" s="3470"/>
      <c r="G9" s="3471"/>
      <c r="H9" s="3470"/>
      <c r="I9" s="3470"/>
      <c r="J9" s="3472"/>
      <c r="K9" s="3472"/>
      <c r="L9" s="3472"/>
      <c r="M9" s="3472"/>
      <c r="N9" s="3472"/>
      <c r="O9" s="3472"/>
      <c r="P9" s="3472"/>
      <c r="Q9" s="3472"/>
    </row>
    <row r="10" spans="1:17" s="41" customFormat="1" ht="9">
      <c r="A10" s="1896"/>
      <c r="B10" s="3470" t="s">
        <v>3029</v>
      </c>
      <c r="C10" s="3470"/>
      <c r="D10" s="3470"/>
      <c r="E10" s="3470"/>
      <c r="F10" s="3470"/>
      <c r="G10" s="3471"/>
      <c r="H10" s="3470"/>
      <c r="I10" s="3470"/>
      <c r="J10" s="3472"/>
      <c r="K10" s="3472"/>
      <c r="L10" s="3472"/>
      <c r="M10" s="3472"/>
      <c r="N10" s="3472"/>
      <c r="O10" s="3472"/>
      <c r="P10" s="3472"/>
      <c r="Q10" s="3472"/>
    </row>
    <row r="11" spans="1:17" s="41" customFormat="1" ht="9">
      <c r="A11" s="1896"/>
      <c r="B11" s="3470" t="s">
        <v>3030</v>
      </c>
      <c r="C11" s="3470"/>
      <c r="D11" s="3470"/>
      <c r="E11" s="3470"/>
      <c r="F11" s="3470"/>
      <c r="G11" s="3471"/>
      <c r="H11" s="3470"/>
      <c r="I11" s="3470"/>
      <c r="J11" s="3472"/>
      <c r="K11" s="3472"/>
      <c r="L11" s="3472"/>
      <c r="M11" s="3472"/>
      <c r="N11" s="3472"/>
      <c r="O11" s="3472"/>
      <c r="P11" s="3472"/>
      <c r="Q11" s="3472"/>
    </row>
    <row r="12" spans="1:17" s="41" customFormat="1" ht="9">
      <c r="A12" s="1896"/>
      <c r="B12" s="3470" t="s">
        <v>3031</v>
      </c>
      <c r="C12" s="3470"/>
      <c r="D12" s="3470"/>
      <c r="E12" s="3470"/>
      <c r="F12" s="3470"/>
      <c r="G12" s="3471"/>
      <c r="H12" s="3470"/>
      <c r="I12" s="3470"/>
      <c r="J12" s="3472"/>
      <c r="K12" s="3472"/>
      <c r="L12" s="3472"/>
      <c r="M12" s="3472"/>
      <c r="N12" s="3472"/>
      <c r="O12" s="3472"/>
      <c r="P12" s="3472"/>
      <c r="Q12" s="3472"/>
    </row>
    <row r="13" spans="1:17" s="41" customFormat="1" ht="9">
      <c r="A13" s="1896"/>
      <c r="B13" s="3470" t="s">
        <v>3032</v>
      </c>
      <c r="C13" s="3470"/>
      <c r="D13" s="3470"/>
      <c r="E13" s="3470"/>
      <c r="F13" s="3470"/>
      <c r="G13" s="3471"/>
      <c r="H13" s="3470"/>
      <c r="I13" s="3470"/>
      <c r="J13" s="3472"/>
      <c r="K13" s="3472"/>
      <c r="L13" s="3472"/>
      <c r="M13" s="3472"/>
      <c r="N13" s="3472"/>
      <c r="O13" s="3472"/>
      <c r="P13" s="3472"/>
      <c r="Q13" s="3472"/>
    </row>
    <row r="14" spans="1:17" s="41" customFormat="1" ht="9">
      <c r="A14" s="1896"/>
      <c r="B14" s="3470" t="s">
        <v>3033</v>
      </c>
      <c r="C14" s="3470"/>
      <c r="D14" s="3470"/>
      <c r="E14" s="3470"/>
      <c r="F14" s="3470"/>
      <c r="G14" s="3471"/>
      <c r="H14" s="3470"/>
      <c r="I14" s="3470"/>
      <c r="J14" s="3472"/>
      <c r="K14" s="3472"/>
      <c r="L14" s="3472"/>
      <c r="M14" s="3472"/>
      <c r="N14" s="3472"/>
      <c r="O14" s="3472"/>
      <c r="P14" s="3472"/>
      <c r="Q14" s="3472"/>
    </row>
    <row r="15" spans="1:17" s="41" customFormat="1" ht="9">
      <c r="A15" s="1896"/>
      <c r="B15" s="3470" t="s">
        <v>3034</v>
      </c>
      <c r="C15" s="3470"/>
      <c r="D15" s="3470"/>
      <c r="E15" s="3470"/>
      <c r="F15" s="3470"/>
      <c r="G15" s="3471"/>
      <c r="H15" s="3470"/>
      <c r="I15" s="3470"/>
      <c r="J15" s="3472"/>
      <c r="K15" s="3472"/>
      <c r="L15" s="3472"/>
      <c r="M15" s="3472"/>
      <c r="N15" s="3472"/>
      <c r="O15" s="3472"/>
      <c r="P15" s="3472"/>
      <c r="Q15" s="3472"/>
    </row>
    <row r="16" spans="1:17" s="41" customFormat="1" ht="9">
      <c r="A16" s="1896"/>
      <c r="B16" s="3470" t="s">
        <v>3035</v>
      </c>
      <c r="C16" s="3470"/>
      <c r="D16" s="3470"/>
      <c r="E16" s="3470"/>
      <c r="F16" s="3470"/>
      <c r="G16" s="3471"/>
      <c r="H16" s="3470"/>
      <c r="I16" s="3470"/>
      <c r="J16" s="3472"/>
      <c r="K16" s="3472"/>
      <c r="L16" s="3472"/>
      <c r="M16" s="3472"/>
      <c r="N16" s="3472"/>
      <c r="O16" s="3472"/>
      <c r="P16" s="3472"/>
      <c r="Q16" s="3472"/>
    </row>
    <row r="17" spans="1:17" s="41" customFormat="1" ht="9">
      <c r="A17" s="1896"/>
      <c r="B17" s="3470" t="s">
        <v>3036</v>
      </c>
      <c r="C17" s="3470"/>
      <c r="D17" s="3470"/>
      <c r="E17" s="3470"/>
      <c r="F17" s="3470"/>
      <c r="G17" s="3471"/>
      <c r="H17" s="3470"/>
      <c r="I17" s="3470"/>
      <c r="J17" s="3472"/>
      <c r="K17" s="3472"/>
      <c r="L17" s="3472"/>
      <c r="M17" s="3472"/>
      <c r="N17" s="3472"/>
      <c r="O17" s="3472"/>
      <c r="P17" s="3472"/>
      <c r="Q17" s="3472"/>
    </row>
    <row r="18" spans="1:17" s="41" customFormat="1" ht="9">
      <c r="A18" s="1896"/>
      <c r="B18" s="3470" t="s">
        <v>3037</v>
      </c>
      <c r="C18" s="3470"/>
      <c r="D18" s="3470"/>
      <c r="E18" s="3470"/>
      <c r="F18" s="3470"/>
      <c r="G18" s="3471"/>
      <c r="H18" s="3470"/>
      <c r="I18" s="3470"/>
      <c r="J18" s="3472"/>
      <c r="K18" s="3472"/>
      <c r="L18" s="3472"/>
      <c r="M18" s="3472"/>
      <c r="N18" s="3472"/>
      <c r="O18" s="3472"/>
      <c r="P18" s="3472"/>
      <c r="Q18" s="3472"/>
    </row>
    <row r="19" spans="1:17" s="41" customFormat="1" ht="9">
      <c r="A19" s="1896"/>
      <c r="B19" s="3470" t="s">
        <v>3038</v>
      </c>
      <c r="C19" s="3470"/>
      <c r="D19" s="3470"/>
      <c r="E19" s="3470"/>
      <c r="F19" s="3470"/>
      <c r="G19" s="3471"/>
      <c r="H19" s="3470"/>
      <c r="I19" s="3470"/>
      <c r="J19" s="3472"/>
      <c r="K19" s="3472"/>
      <c r="L19" s="3472"/>
      <c r="M19" s="3472"/>
      <c r="N19" s="3472"/>
      <c r="O19" s="3472"/>
      <c r="P19" s="3472"/>
      <c r="Q19" s="3472"/>
    </row>
    <row r="20" spans="1:17" s="41" customFormat="1" ht="9">
      <c r="A20" s="1896"/>
      <c r="B20" s="3470" t="s">
        <v>3039</v>
      </c>
      <c r="C20" s="3470"/>
      <c r="D20" s="3470"/>
      <c r="E20" s="3470"/>
      <c r="F20" s="3470"/>
      <c r="G20" s="3471"/>
      <c r="H20" s="3470"/>
      <c r="I20" s="3470"/>
      <c r="J20" s="3472"/>
      <c r="K20" s="3472"/>
      <c r="L20" s="3472"/>
      <c r="M20" s="3472"/>
      <c r="N20" s="3472"/>
      <c r="O20" s="3472"/>
      <c r="P20" s="3472"/>
      <c r="Q20" s="3472"/>
    </row>
    <row r="21" spans="1:17" s="41" customFormat="1" ht="9">
      <c r="A21" s="1896"/>
      <c r="B21" s="3470" t="s">
        <v>3040</v>
      </c>
      <c r="C21" s="3470"/>
      <c r="D21" s="3470"/>
      <c r="E21" s="3470"/>
      <c r="F21" s="3470"/>
      <c r="G21" s="3471"/>
      <c r="H21" s="3470"/>
      <c r="I21" s="3470"/>
      <c r="J21" s="3472"/>
      <c r="K21" s="3472"/>
      <c r="L21" s="3472"/>
      <c r="M21" s="3472"/>
      <c r="N21" s="3472"/>
      <c r="O21" s="3472"/>
      <c r="P21" s="3472"/>
      <c r="Q21" s="3472"/>
    </row>
    <row r="22" spans="1:17" s="41" customFormat="1" ht="9">
      <c r="A22" s="1896"/>
      <c r="B22" s="3470" t="s">
        <v>3041</v>
      </c>
      <c r="C22" s="3470"/>
      <c r="D22" s="3470"/>
      <c r="E22" s="3470"/>
      <c r="F22" s="3470"/>
      <c r="G22" s="3471"/>
      <c r="H22" s="3470"/>
      <c r="I22" s="3470"/>
      <c r="J22" s="3472"/>
      <c r="K22" s="3472"/>
      <c r="L22" s="3472"/>
      <c r="M22" s="3472"/>
      <c r="N22" s="3472"/>
      <c r="O22" s="3472"/>
      <c r="P22" s="3472"/>
      <c r="Q22" s="3472"/>
    </row>
    <row r="23" spans="1:17" s="41" customFormat="1" ht="9">
      <c r="A23" s="1896"/>
      <c r="B23" s="3470" t="s">
        <v>3042</v>
      </c>
      <c r="C23" s="3470"/>
      <c r="D23" s="3470"/>
      <c r="E23" s="3470"/>
      <c r="F23" s="3470"/>
      <c r="G23" s="3471"/>
      <c r="H23" s="3470"/>
      <c r="I23" s="3470"/>
      <c r="J23" s="3472"/>
      <c r="K23" s="3472"/>
      <c r="L23" s="3472"/>
      <c r="M23" s="3472"/>
      <c r="N23" s="3472"/>
      <c r="O23" s="3472"/>
      <c r="P23" s="3472"/>
      <c r="Q23" s="3472"/>
    </row>
    <row r="24" spans="1:17" s="1895" customFormat="1" ht="13.5" customHeight="1" thickBot="1">
      <c r="A24" s="4121" t="s">
        <v>3043</v>
      </c>
      <c r="B24" s="4122"/>
      <c r="C24" s="4122"/>
      <c r="D24" s="4122"/>
      <c r="E24" s="4122"/>
      <c r="F24" s="4122"/>
      <c r="G24" s="4123"/>
      <c r="H24" s="3456"/>
      <c r="I24" s="3456"/>
      <c r="J24" s="3455"/>
      <c r="K24" s="3455"/>
      <c r="L24" s="3455"/>
      <c r="M24" s="3455"/>
      <c r="N24" s="3455"/>
      <c r="O24" s="3455"/>
      <c r="P24" s="3455"/>
      <c r="Q24" s="3455"/>
    </row>
    <row r="25" spans="1:17" s="41" customFormat="1" ht="13.5" customHeight="1" thickTop="1">
      <c r="A25" s="3473"/>
      <c r="B25" s="3471"/>
      <c r="C25" s="3471"/>
      <c r="D25" s="3471"/>
      <c r="E25" s="3471"/>
      <c r="F25" s="3471"/>
      <c r="G25" s="3471"/>
      <c r="H25" s="3470"/>
      <c r="I25" s="3470"/>
      <c r="J25" s="3472"/>
      <c r="K25" s="3472"/>
      <c r="L25" s="3472"/>
      <c r="M25" s="3472"/>
      <c r="N25" s="3472"/>
      <c r="O25" s="3472"/>
      <c r="P25" s="3472"/>
      <c r="Q25" s="3472"/>
    </row>
    <row r="26" spans="1:17" s="41" customFormat="1" ht="13.5" customHeight="1">
      <c r="A26" s="3474" t="s">
        <v>636</v>
      </c>
      <c r="B26" s="3471"/>
      <c r="C26" s="3471"/>
      <c r="D26" s="3475" t="s">
        <v>3044</v>
      </c>
      <c r="E26" s="3475" t="s">
        <v>3045</v>
      </c>
      <c r="F26" s="3475" t="s">
        <v>3046</v>
      </c>
      <c r="G26" s="3475" t="s">
        <v>636</v>
      </c>
      <c r="H26" s="3470"/>
      <c r="I26" s="3470"/>
      <c r="J26" s="3472"/>
      <c r="K26" s="3472"/>
      <c r="L26" s="3472"/>
      <c r="M26" s="3472"/>
      <c r="N26" s="3472"/>
      <c r="O26" s="3472"/>
      <c r="P26" s="3472"/>
      <c r="Q26" s="3472"/>
    </row>
    <row r="27" spans="1:17" s="41" customFormat="1" ht="13.5" customHeight="1">
      <c r="A27" s="3474" t="s">
        <v>639</v>
      </c>
      <c r="B27" s="3475" t="s">
        <v>2928</v>
      </c>
      <c r="C27" s="3475" t="s">
        <v>3047</v>
      </c>
      <c r="D27" s="3475" t="s">
        <v>3048</v>
      </c>
      <c r="E27" s="3476" t="s">
        <v>3049</v>
      </c>
      <c r="F27" s="3475" t="s">
        <v>3050</v>
      </c>
      <c r="G27" s="3475" t="s">
        <v>639</v>
      </c>
      <c r="H27" s="3470"/>
      <c r="I27" s="3470"/>
      <c r="J27" s="3472"/>
      <c r="K27" s="3472"/>
      <c r="L27" s="3472"/>
      <c r="M27" s="3472"/>
      <c r="N27" s="3472"/>
      <c r="O27" s="3472"/>
      <c r="P27" s="3472"/>
      <c r="Q27" s="3472"/>
    </row>
    <row r="28" spans="1:17" s="41" customFormat="1" ht="13.5" customHeight="1">
      <c r="A28" s="3473"/>
      <c r="B28" s="3471"/>
      <c r="C28" s="3471"/>
      <c r="D28" s="3471"/>
      <c r="E28" s="3471"/>
      <c r="F28" s="3475" t="s">
        <v>3051</v>
      </c>
      <c r="G28" s="3471"/>
      <c r="H28" s="3470"/>
      <c r="I28" s="3470"/>
      <c r="J28" s="3472"/>
      <c r="K28" s="3472"/>
      <c r="L28" s="3472"/>
      <c r="M28" s="3472"/>
      <c r="N28" s="3472"/>
      <c r="O28" s="3472"/>
      <c r="P28" s="3472"/>
      <c r="Q28" s="3472"/>
    </row>
    <row r="29" spans="1:17" s="41" customFormat="1" ht="13.5" customHeight="1">
      <c r="A29" s="1912"/>
      <c r="B29" s="1909" t="s">
        <v>648</v>
      </c>
      <c r="C29" s="1909" t="s">
        <v>649</v>
      </c>
      <c r="D29" s="1909" t="s">
        <v>650</v>
      </c>
      <c r="E29" s="1909" t="s">
        <v>651</v>
      </c>
      <c r="F29" s="1909" t="s">
        <v>652</v>
      </c>
      <c r="G29" s="1906"/>
      <c r="H29" s="3470"/>
      <c r="I29" s="3470"/>
      <c r="J29" s="3472"/>
      <c r="K29" s="3472"/>
      <c r="L29" s="3472"/>
      <c r="M29" s="3472"/>
      <c r="N29" s="3472"/>
      <c r="O29" s="3472"/>
      <c r="P29" s="3472"/>
      <c r="Q29" s="3472"/>
    </row>
    <row r="30" spans="1:17" s="41" customFormat="1" ht="13.5" customHeight="1">
      <c r="A30" s="1912">
        <v>1</v>
      </c>
      <c r="B30" s="1897" t="s">
        <v>3052</v>
      </c>
      <c r="C30" s="1898">
        <v>302</v>
      </c>
      <c r="D30" s="1899">
        <v>64515</v>
      </c>
      <c r="E30" s="1900">
        <v>23049</v>
      </c>
      <c r="F30" s="1903" t="s">
        <v>3053</v>
      </c>
      <c r="G30" s="1906">
        <v>1</v>
      </c>
      <c r="H30" s="3470"/>
      <c r="I30" s="3470"/>
      <c r="J30" s="3470"/>
      <c r="K30" s="3470"/>
      <c r="L30" s="3470"/>
      <c r="M30" s="3470"/>
      <c r="N30" s="3470"/>
      <c r="O30" s="3470"/>
      <c r="P30" s="3470"/>
    </row>
    <row r="31" spans="1:17" s="41" customFormat="1" ht="13.5" customHeight="1">
      <c r="A31" s="1912">
        <v>2</v>
      </c>
      <c r="B31" s="1897"/>
      <c r="C31" s="1898"/>
      <c r="D31" s="1899"/>
      <c r="E31" s="1900"/>
      <c r="F31" s="1903"/>
      <c r="G31" s="1906">
        <v>2</v>
      </c>
      <c r="H31" s="3470"/>
      <c r="I31" s="3470"/>
      <c r="J31" s="3470"/>
      <c r="K31" s="3470"/>
      <c r="L31" s="3470"/>
      <c r="M31" s="3470"/>
      <c r="N31" s="3470"/>
      <c r="O31" s="3470"/>
      <c r="P31" s="3470"/>
    </row>
    <row r="32" spans="1:17" s="41" customFormat="1" ht="13.5" customHeight="1">
      <c r="A32" s="1912">
        <v>3</v>
      </c>
      <c r="B32" s="1902"/>
      <c r="C32" s="1905"/>
      <c r="D32" s="1906"/>
      <c r="E32" s="1907"/>
      <c r="F32" s="3827"/>
      <c r="G32" s="1906">
        <v>3</v>
      </c>
      <c r="H32" s="3470"/>
      <c r="I32" s="3470"/>
      <c r="J32" s="3470"/>
      <c r="K32" s="3470"/>
      <c r="L32" s="3470"/>
      <c r="M32" s="3470"/>
      <c r="N32" s="3470"/>
      <c r="O32" s="3470"/>
      <c r="P32" s="3470"/>
    </row>
    <row r="33" spans="1:16" s="41" customFormat="1" ht="13.5" customHeight="1">
      <c r="A33" s="1912">
        <v>4</v>
      </c>
      <c r="B33" s="1904"/>
      <c r="C33" s="1905"/>
      <c r="D33" s="1905"/>
      <c r="E33" s="1906"/>
      <c r="F33" s="1909"/>
      <c r="G33" s="1906">
        <v>4</v>
      </c>
      <c r="H33" s="3470"/>
      <c r="I33" s="3470"/>
      <c r="J33" s="3470"/>
      <c r="K33" s="3470"/>
      <c r="L33" s="3470"/>
      <c r="M33" s="3470"/>
      <c r="N33" s="3470"/>
      <c r="O33" s="3470"/>
      <c r="P33" s="3470"/>
    </row>
    <row r="34" spans="1:16" s="41" customFormat="1" ht="13.5" customHeight="1">
      <c r="A34" s="1912">
        <v>5</v>
      </c>
      <c r="B34" s="1904"/>
      <c r="C34" s="1905"/>
      <c r="D34" s="1512"/>
      <c r="E34" s="1906"/>
      <c r="F34" s="1909"/>
      <c r="G34" s="1906">
        <v>5</v>
      </c>
      <c r="H34" s="3470"/>
      <c r="I34" s="3470"/>
      <c r="J34" s="3470"/>
      <c r="K34" s="3470"/>
      <c r="L34" s="3470"/>
      <c r="M34" s="3470"/>
      <c r="N34" s="3470"/>
      <c r="O34" s="3470"/>
      <c r="P34" s="3470"/>
    </row>
    <row r="35" spans="1:16" s="41" customFormat="1" ht="13.5" customHeight="1">
      <c r="A35" s="1912">
        <v>6</v>
      </c>
      <c r="B35" s="1908"/>
      <c r="C35" s="1905"/>
      <c r="D35" s="1905"/>
      <c r="E35" s="1906"/>
      <c r="F35" s="1909"/>
      <c r="G35" s="1906">
        <v>6</v>
      </c>
      <c r="H35" s="3470"/>
      <c r="I35" s="3470"/>
      <c r="J35" s="3470"/>
      <c r="K35" s="3470"/>
      <c r="L35" s="3470"/>
      <c r="M35" s="3470"/>
      <c r="N35" s="3470"/>
      <c r="O35" s="3470"/>
      <c r="P35" s="3470"/>
    </row>
    <row r="36" spans="1:16" s="41" customFormat="1" ht="13.5" customHeight="1">
      <c r="A36" s="1912">
        <v>7</v>
      </c>
      <c r="B36" s="1924"/>
      <c r="C36" s="1905"/>
      <c r="D36" s="1905"/>
      <c r="E36" s="1906"/>
      <c r="F36" s="1909"/>
      <c r="G36" s="1906">
        <v>7</v>
      </c>
      <c r="H36" s="3470"/>
      <c r="I36" s="3470"/>
      <c r="J36" s="3470"/>
      <c r="K36" s="3470"/>
      <c r="L36" s="3470"/>
      <c r="M36" s="3470"/>
      <c r="N36" s="3470"/>
      <c r="O36" s="3470"/>
      <c r="P36" s="3470"/>
    </row>
    <row r="37" spans="1:16" s="41" customFormat="1" ht="13.5" customHeight="1">
      <c r="A37" s="1912">
        <v>8</v>
      </c>
      <c r="B37" s="1910"/>
      <c r="C37" s="1905"/>
      <c r="D37" s="1905"/>
      <c r="E37" s="1906"/>
      <c r="F37" s="1909"/>
      <c r="G37" s="1906">
        <v>8</v>
      </c>
      <c r="H37" s="3470"/>
      <c r="I37" s="3470"/>
      <c r="J37" s="3470"/>
      <c r="K37" s="3470"/>
      <c r="L37" s="3470"/>
      <c r="M37" s="3470"/>
      <c r="N37" s="3470"/>
      <c r="O37" s="3470"/>
      <c r="P37" s="3470"/>
    </row>
    <row r="38" spans="1:16" s="41" customFormat="1" ht="13.5" customHeight="1">
      <c r="A38" s="1912">
        <v>9</v>
      </c>
      <c r="B38" s="1910"/>
      <c r="C38" s="1905"/>
      <c r="D38" s="1905"/>
      <c r="E38" s="1906"/>
      <c r="F38" s="1909"/>
      <c r="G38" s="1906">
        <v>9</v>
      </c>
      <c r="H38" s="3470"/>
      <c r="I38" s="3470"/>
      <c r="J38" s="3470"/>
      <c r="K38" s="3470"/>
      <c r="L38" s="3470"/>
      <c r="M38" s="3470"/>
      <c r="N38" s="3470"/>
      <c r="O38" s="3470"/>
      <c r="P38" s="3470"/>
    </row>
    <row r="39" spans="1:16" s="41" customFormat="1" ht="13.5" customHeight="1">
      <c r="A39" s="1912">
        <v>10</v>
      </c>
      <c r="B39" s="1910"/>
      <c r="C39" s="1905"/>
      <c r="D39" s="1905"/>
      <c r="E39" s="1906"/>
      <c r="F39" s="1909"/>
      <c r="G39" s="1906">
        <v>10</v>
      </c>
      <c r="H39" s="3470"/>
      <c r="I39" s="3470"/>
      <c r="J39" s="3470"/>
      <c r="K39" s="3470"/>
      <c r="L39" s="3470"/>
      <c r="M39" s="3470"/>
      <c r="N39" s="3470"/>
      <c r="O39" s="3470"/>
      <c r="P39" s="3470"/>
    </row>
    <row r="40" spans="1:16" s="41" customFormat="1" ht="13.5" customHeight="1">
      <c r="A40" s="1907">
        <v>11</v>
      </c>
      <c r="B40" s="1910"/>
      <c r="C40" s="1905"/>
      <c r="D40" s="1905"/>
      <c r="E40" s="1906"/>
      <c r="F40" s="1909"/>
      <c r="G40" s="1906">
        <v>11</v>
      </c>
      <c r="H40" s="3470"/>
      <c r="I40" s="3470"/>
      <c r="J40" s="3470"/>
      <c r="K40" s="3470"/>
      <c r="L40" s="3470"/>
      <c r="M40" s="3470"/>
      <c r="N40" s="3470"/>
      <c r="O40" s="3470"/>
      <c r="P40" s="3470"/>
    </row>
    <row r="41" spans="1:16" s="41" customFormat="1" ht="13.5" customHeight="1">
      <c r="A41" s="1907">
        <v>12</v>
      </c>
      <c r="B41" s="1913" t="s">
        <v>2713</v>
      </c>
      <c r="C41" s="1906">
        <f>SUM(C30:C40)</f>
        <v>302</v>
      </c>
      <c r="D41" s="1906">
        <f>SUM(D30:D40)</f>
        <v>64515</v>
      </c>
      <c r="E41" s="1900">
        <f>SUM(E30:E40)</f>
        <v>23049</v>
      </c>
      <c r="F41" s="1914" t="s">
        <v>1053</v>
      </c>
      <c r="G41" s="3477">
        <v>12</v>
      </c>
    </row>
    <row r="42" spans="1:16" s="1895" customFormat="1" ht="13.5" customHeight="1">
      <c r="A42" s="3828"/>
      <c r="B42" s="2436"/>
      <c r="C42" s="2435" t="s">
        <v>3060</v>
      </c>
      <c r="D42" s="2436"/>
      <c r="E42" s="2436"/>
      <c r="F42" s="2436"/>
      <c r="G42" s="3829"/>
    </row>
    <row r="43" spans="1:16" s="41" customFormat="1" ht="13.5" customHeight="1">
      <c r="A43" s="1907">
        <v>13</v>
      </c>
      <c r="B43" s="1902"/>
      <c r="C43" s="1907"/>
      <c r="D43" s="1907"/>
      <c r="E43" s="1900"/>
      <c r="F43" s="1901"/>
      <c r="G43" s="1907">
        <v>13</v>
      </c>
    </row>
    <row r="44" spans="1:16" s="41" customFormat="1" ht="13.5" customHeight="1">
      <c r="A44" s="1907">
        <v>14</v>
      </c>
      <c r="B44" s="1911"/>
      <c r="C44" s="1907"/>
      <c r="D44" s="1918"/>
      <c r="E44" s="1919"/>
      <c r="F44" s="1901"/>
      <c r="G44" s="1907">
        <v>14</v>
      </c>
    </row>
    <row r="45" spans="1:16" s="41" customFormat="1" ht="13.5" customHeight="1">
      <c r="A45" s="1907">
        <v>15</v>
      </c>
      <c r="B45" s="1911"/>
      <c r="C45" s="1907"/>
      <c r="D45" s="1907"/>
      <c r="E45" s="1907"/>
      <c r="F45" s="1901"/>
      <c r="G45" s="1907">
        <v>15</v>
      </c>
    </row>
    <row r="46" spans="1:16" s="41" customFormat="1" ht="13.5" customHeight="1">
      <c r="A46" s="1907">
        <v>16</v>
      </c>
      <c r="B46" s="1920"/>
      <c r="C46" s="1907"/>
      <c r="D46" s="1907"/>
      <c r="E46" s="1907"/>
      <c r="F46" s="1901"/>
      <c r="G46" s="1907">
        <v>16</v>
      </c>
    </row>
    <row r="47" spans="1:16" s="41" customFormat="1" ht="13.5" customHeight="1">
      <c r="A47" s="1907">
        <v>17</v>
      </c>
      <c r="B47" s="1908"/>
      <c r="C47" s="1907"/>
      <c r="D47" s="1907"/>
      <c r="E47" s="1907"/>
      <c r="F47" s="1901"/>
      <c r="G47" s="1907">
        <v>17</v>
      </c>
    </row>
    <row r="48" spans="1:16" s="41" customFormat="1" ht="13.5" customHeight="1">
      <c r="A48" s="1907">
        <v>18</v>
      </c>
      <c r="B48" s="1924"/>
      <c r="C48" s="1907"/>
      <c r="D48" s="1907"/>
      <c r="E48" s="1907"/>
      <c r="F48" s="1901"/>
      <c r="G48" s="1907">
        <v>18</v>
      </c>
    </row>
    <row r="49" spans="1:7" s="41" customFormat="1" ht="13.5" customHeight="1">
      <c r="A49" s="1907">
        <v>19</v>
      </c>
      <c r="B49" s="1924"/>
      <c r="C49" s="1907"/>
      <c r="D49" s="1907"/>
      <c r="E49" s="1907"/>
      <c r="F49" s="1901"/>
      <c r="G49" s="1907">
        <v>19</v>
      </c>
    </row>
    <row r="50" spans="1:7" s="41" customFormat="1" ht="13.5" customHeight="1">
      <c r="A50" s="1907">
        <v>20</v>
      </c>
      <c r="B50" s="1924"/>
      <c r="C50" s="1907"/>
      <c r="D50" s="1907"/>
      <c r="E50" s="1907"/>
      <c r="F50" s="1901"/>
      <c r="G50" s="1907">
        <v>20</v>
      </c>
    </row>
    <row r="51" spans="1:7" s="41" customFormat="1" ht="13.5" customHeight="1">
      <c r="A51" s="1907">
        <v>21</v>
      </c>
      <c r="B51" s="3830"/>
      <c r="C51" s="1512"/>
      <c r="D51" s="1512"/>
      <c r="E51" s="1512"/>
      <c r="F51" s="1923"/>
      <c r="G51" s="1907">
        <v>21</v>
      </c>
    </row>
    <row r="52" spans="1:7" s="41" customFormat="1" ht="13.5" customHeight="1">
      <c r="A52" s="1907">
        <v>22</v>
      </c>
      <c r="B52" s="1911"/>
      <c r="C52" s="1897"/>
      <c r="D52" s="1897"/>
      <c r="E52" s="1897"/>
      <c r="F52" s="1897"/>
      <c r="G52" s="1907">
        <v>22</v>
      </c>
    </row>
    <row r="53" spans="1:7" s="41" customFormat="1" ht="13.5" customHeight="1">
      <c r="A53" s="1907">
        <v>23</v>
      </c>
      <c r="B53" s="1911"/>
      <c r="C53" s="1905"/>
      <c r="D53" s="1925"/>
      <c r="E53" s="1926"/>
      <c r="F53" s="1923"/>
      <c r="G53" s="1907">
        <v>23</v>
      </c>
    </row>
    <row r="54" spans="1:7" s="41" customFormat="1" ht="13.5" customHeight="1">
      <c r="A54" s="1907">
        <v>24</v>
      </c>
      <c r="B54" s="1921"/>
      <c r="C54" s="1905"/>
      <c r="D54" s="1925"/>
      <c r="E54" s="1926"/>
      <c r="F54" s="1923"/>
      <c r="G54" s="1907">
        <v>24</v>
      </c>
    </row>
    <row r="55" spans="1:7" s="41" customFormat="1" ht="13.5" customHeight="1">
      <c r="A55" s="1907">
        <v>25</v>
      </c>
      <c r="B55" s="3831"/>
      <c r="C55" s="1897"/>
      <c r="D55" s="1897"/>
      <c r="E55" s="1897"/>
      <c r="F55" s="1928"/>
      <c r="G55" s="1907">
        <v>25</v>
      </c>
    </row>
    <row r="56" spans="1:7" s="41" customFormat="1" ht="13.5" customHeight="1">
      <c r="A56" s="1907">
        <v>26</v>
      </c>
      <c r="B56" s="1913" t="s">
        <v>2713</v>
      </c>
      <c r="C56" s="3478">
        <v>0</v>
      </c>
      <c r="D56" s="3478">
        <v>0</v>
      </c>
      <c r="E56" s="3479">
        <v>0</v>
      </c>
      <c r="F56" s="1914" t="s">
        <v>1053</v>
      </c>
      <c r="G56" s="1907">
        <v>26</v>
      </c>
    </row>
    <row r="57" spans="1:7" s="41" customFormat="1" ht="13.5" customHeight="1">
      <c r="A57" s="1907">
        <v>27</v>
      </c>
      <c r="B57" s="1913" t="s">
        <v>3061</v>
      </c>
      <c r="C57" s="1912">
        <f>+C56+C41</f>
        <v>302</v>
      </c>
      <c r="D57" s="1912">
        <f>+D56+D41</f>
        <v>64515</v>
      </c>
      <c r="E57" s="3479">
        <f>+E56+E41</f>
        <v>23049</v>
      </c>
      <c r="F57" s="1914" t="s">
        <v>1053</v>
      </c>
      <c r="G57" s="1907">
        <v>27</v>
      </c>
    </row>
    <row r="58" spans="1:7" s="41" customFormat="1" ht="13.5" customHeight="1">
      <c r="A58" s="3832"/>
      <c r="B58" s="41" t="s">
        <v>3636</v>
      </c>
      <c r="F58" s="3470"/>
      <c r="G58" s="3471"/>
    </row>
    <row r="59" spans="1:7" s="41" customFormat="1" ht="13.5" customHeight="1">
      <c r="A59" s="3832"/>
      <c r="F59" s="3470"/>
      <c r="G59" s="3471"/>
    </row>
    <row r="60" spans="1:7" s="41" customFormat="1" ht="13.5" customHeight="1">
      <c r="A60" s="3832"/>
      <c r="F60" s="3470"/>
      <c r="G60" s="3471"/>
    </row>
    <row r="61" spans="1:7" s="41" customFormat="1" ht="13.5" customHeight="1">
      <c r="A61" s="3832"/>
      <c r="F61" s="3470"/>
      <c r="G61" s="3471"/>
    </row>
    <row r="62" spans="1:7" s="41" customFormat="1" ht="13.5" customHeight="1">
      <c r="A62" s="3832"/>
      <c r="F62" s="3470"/>
      <c r="G62" s="3471"/>
    </row>
    <row r="63" spans="1:7" s="41" customFormat="1" ht="13.5" customHeight="1">
      <c r="A63" s="3832"/>
      <c r="F63" s="3470"/>
      <c r="G63" s="3471"/>
    </row>
    <row r="64" spans="1:7" s="41" customFormat="1" ht="13.5" customHeight="1">
      <c r="A64" s="3832"/>
      <c r="F64" s="3470"/>
      <c r="G64" s="3471"/>
    </row>
    <row r="65" spans="1:7" s="41" customFormat="1" ht="9">
      <c r="A65" s="3833"/>
      <c r="B65" s="3834"/>
      <c r="C65" s="3834"/>
      <c r="D65" s="3834"/>
      <c r="E65" s="3834"/>
      <c r="F65" s="3835"/>
      <c r="G65" s="1906"/>
    </row>
    <row r="66" spans="1:7" s="1895" customFormat="1" ht="11.25">
      <c r="A66" s="3456" t="s">
        <v>165</v>
      </c>
      <c r="F66" s="1931"/>
      <c r="G66" s="3456"/>
    </row>
    <row r="67" spans="1:7"/>
    <row r="68" spans="1:7">
      <c r="B68" s="3463"/>
      <c r="C68" s="3463"/>
      <c r="D68" s="3463"/>
      <c r="E68" s="3463"/>
    </row>
    <row r="69" spans="1:7">
      <c r="B69" s="3463"/>
      <c r="C69" s="3463"/>
      <c r="D69" s="3463"/>
      <c r="E69" s="3463"/>
    </row>
    <row r="70" spans="1:7">
      <c r="B70" s="3463"/>
      <c r="C70" s="3463"/>
      <c r="D70" s="3463"/>
      <c r="E70" s="3463"/>
    </row>
    <row r="71" spans="1:7">
      <c r="B71" s="3463"/>
      <c r="C71" s="3463"/>
      <c r="D71" s="3463"/>
      <c r="E71" s="3463"/>
    </row>
    <row r="72" spans="1:7"/>
    <row r="73" spans="1:7"/>
    <row r="74" spans="1:7"/>
    <row r="75" spans="1:7"/>
    <row r="76" spans="1:7"/>
    <row r="77" spans="1:7"/>
    <row r="78" spans="1:7"/>
    <row r="79" spans="1:7"/>
    <row r="80" spans="1:7"/>
    <row r="81"/>
    <row r="82"/>
    <row r="83"/>
    <row r="84"/>
    <row r="85" hidden="1"/>
    <row r="86" hidden="1"/>
    <row r="87" hidden="1"/>
    <row r="88" hidden="1"/>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sheetData>
  <mergeCells count="2">
    <mergeCell ref="F1:G1"/>
    <mergeCell ref="A24:G24"/>
  </mergeCells>
  <printOptions horizontalCentered="1" verticalCentered="1"/>
  <pageMargins left="1" right="1" top="0.5" bottom="0.5" header="0" footer="0"/>
  <pageSetup scale="86" fitToHeight="0"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8"/>
  <sheetViews>
    <sheetView showZeros="0" view="pageBreakPreview" zoomScale="90" zoomScaleNormal="87" zoomScaleSheetLayoutView="90" workbookViewId="0">
      <selection sqref="A1:A19"/>
    </sheetView>
  </sheetViews>
  <sheetFormatPr defaultColWidth="8.33203125" defaultRowHeight="12.75"/>
  <cols>
    <col min="1" max="1" width="3.33203125" style="1938" customWidth="1"/>
    <col min="2" max="2" width="6.6640625" style="1938" customWidth="1"/>
    <col min="3" max="3" width="1.6640625" style="1938" customWidth="1"/>
    <col min="4" max="4" width="33.5" style="1938" customWidth="1"/>
    <col min="5" max="5" width="2" style="1938" customWidth="1"/>
    <col min="6" max="6" width="37.33203125" style="1938" customWidth="1"/>
    <col min="7" max="7" width="1.6640625" style="1938" customWidth="1"/>
    <col min="8" max="8" width="47.6640625" style="1938" customWidth="1"/>
    <col min="9" max="9" width="1.6640625" style="1938" customWidth="1"/>
    <col min="10" max="10" width="38.1640625" style="1938" customWidth="1"/>
    <col min="11" max="11" width="1.6640625" style="1938" customWidth="1"/>
    <col min="12" max="12" width="34.1640625" style="1938" customWidth="1"/>
    <col min="13" max="13" width="1.6640625" style="1938" customWidth="1"/>
    <col min="14" max="14" width="7.1640625" style="1938" customWidth="1"/>
    <col min="15" max="15" width="3" style="1938" customWidth="1"/>
    <col min="16" max="231" width="8.33203125" style="1938"/>
    <col min="232" max="232" width="10.83203125" style="1938" customWidth="1"/>
    <col min="233" max="234" width="8.33203125" style="1938"/>
    <col min="235" max="235" width="10.83203125" style="1938" customWidth="1"/>
    <col min="236" max="16384" width="8.33203125" style="1938"/>
  </cols>
  <sheetData>
    <row r="1" spans="1:15" s="1936" customFormat="1" ht="11.25" customHeight="1">
      <c r="A1" s="4127"/>
      <c r="B1" s="1932"/>
      <c r="C1" s="1933"/>
      <c r="D1" s="1934"/>
      <c r="E1" s="1934"/>
      <c r="F1" s="1934"/>
      <c r="G1" s="1934"/>
      <c r="H1" s="1934"/>
      <c r="I1" s="1934"/>
      <c r="J1" s="1934"/>
      <c r="K1" s="1934"/>
      <c r="L1" s="1934"/>
      <c r="M1" s="1934"/>
      <c r="N1" s="1935"/>
      <c r="O1" s="4129">
        <v>120</v>
      </c>
    </row>
    <row r="2" spans="1:15" s="1936" customFormat="1" ht="11.25" customHeight="1">
      <c r="A2" s="4128"/>
      <c r="B2" s="1937"/>
      <c r="C2" s="1938"/>
      <c r="D2" s="1939"/>
      <c r="E2" s="1939"/>
      <c r="F2" s="1940" t="s">
        <v>3063</v>
      </c>
      <c r="G2" s="1939"/>
      <c r="H2" s="1939"/>
      <c r="I2" s="1939"/>
      <c r="J2" s="1939"/>
      <c r="K2" s="1939"/>
      <c r="L2" s="1939"/>
      <c r="M2" s="1939"/>
      <c r="N2" s="1941"/>
      <c r="O2" s="4129"/>
    </row>
    <row r="3" spans="1:15" s="1936" customFormat="1" ht="11.25" customHeight="1">
      <c r="A3" s="4128"/>
      <c r="B3" s="1937"/>
      <c r="C3" s="1938"/>
      <c r="D3" s="1939"/>
      <c r="E3" s="1939"/>
      <c r="F3" s="1939"/>
      <c r="G3" s="1939"/>
      <c r="H3" s="1939"/>
      <c r="I3" s="1939"/>
      <c r="J3" s="1939"/>
      <c r="K3" s="1939"/>
      <c r="L3" s="1939"/>
      <c r="M3" s="1939"/>
      <c r="N3" s="1941"/>
      <c r="O3" s="4129"/>
    </row>
    <row r="4" spans="1:15" s="1936" customFormat="1" ht="11.25" customHeight="1">
      <c r="A4" s="4128"/>
      <c r="B4" s="1937"/>
      <c r="C4" s="1938"/>
      <c r="D4" s="1940" t="s">
        <v>3064</v>
      </c>
      <c r="E4" s="1939"/>
      <c r="F4" s="1939"/>
      <c r="G4" s="1939"/>
      <c r="H4" s="1939"/>
      <c r="I4" s="1939"/>
      <c r="J4" s="1939"/>
      <c r="K4" s="1939"/>
      <c r="L4" s="1939"/>
      <c r="M4" s="1939"/>
      <c r="N4" s="1941"/>
      <c r="O4" s="4129"/>
    </row>
    <row r="5" spans="1:15" s="1936" customFormat="1" ht="11.25" customHeight="1">
      <c r="A5" s="4128"/>
      <c r="B5" s="1937"/>
      <c r="C5" s="1938"/>
      <c r="D5" s="1940" t="s">
        <v>3065</v>
      </c>
      <c r="E5" s="1939"/>
      <c r="F5" s="1939"/>
      <c r="G5" s="1939"/>
      <c r="H5" s="1939"/>
      <c r="I5" s="1939"/>
      <c r="J5" s="1939"/>
      <c r="K5" s="1939"/>
      <c r="L5" s="1939"/>
      <c r="M5" s="1939"/>
      <c r="N5" s="1941"/>
      <c r="O5" s="4129"/>
    </row>
    <row r="6" spans="1:15" s="1936" customFormat="1" ht="11.25" customHeight="1">
      <c r="A6" s="4128"/>
      <c r="B6" s="1937"/>
      <c r="C6" s="1938"/>
      <c r="D6" s="1940" t="s">
        <v>3066</v>
      </c>
      <c r="E6" s="1939"/>
      <c r="F6" s="1939"/>
      <c r="G6" s="1939"/>
      <c r="H6" s="1939"/>
      <c r="I6" s="1939"/>
      <c r="J6" s="1939"/>
      <c r="K6" s="1939"/>
      <c r="L6" s="1939"/>
      <c r="M6" s="1939"/>
      <c r="N6" s="1941"/>
      <c r="O6" s="4129"/>
    </row>
    <row r="7" spans="1:15" s="1936" customFormat="1" ht="5.25" customHeight="1">
      <c r="A7" s="4128"/>
      <c r="B7" s="1937"/>
      <c r="C7" s="1938"/>
      <c r="D7" s="1940"/>
      <c r="E7" s="1939"/>
      <c r="F7" s="1939"/>
      <c r="G7" s="1939"/>
      <c r="H7" s="1939"/>
      <c r="I7" s="1939"/>
      <c r="J7" s="1939"/>
      <c r="K7" s="1939"/>
      <c r="L7" s="1939"/>
      <c r="M7" s="1939"/>
      <c r="N7" s="1941"/>
      <c r="O7" s="4129"/>
    </row>
    <row r="8" spans="1:15" s="1936" customFormat="1" ht="11.25" customHeight="1">
      <c r="A8" s="4128"/>
      <c r="B8" s="1937"/>
      <c r="C8" s="1938"/>
      <c r="D8" s="1940" t="s">
        <v>3067</v>
      </c>
      <c r="E8" s="1939"/>
      <c r="F8" s="1939"/>
      <c r="G8" s="1939"/>
      <c r="H8" s="1939"/>
      <c r="I8" s="1939"/>
      <c r="J8" s="1939"/>
      <c r="K8" s="1939"/>
      <c r="L8" s="1939"/>
      <c r="M8" s="1939"/>
      <c r="N8" s="1941"/>
      <c r="O8" s="4129"/>
    </row>
    <row r="9" spans="1:15" s="1936" customFormat="1" ht="5.25" customHeight="1">
      <c r="A9" s="4128"/>
      <c r="B9" s="1937"/>
      <c r="C9" s="1938"/>
      <c r="D9" s="1940"/>
      <c r="E9" s="1939"/>
      <c r="F9" s="1939"/>
      <c r="G9" s="1939"/>
      <c r="H9" s="1939"/>
      <c r="I9" s="1939"/>
      <c r="J9" s="1939"/>
      <c r="K9" s="1939"/>
      <c r="L9" s="1939"/>
      <c r="M9" s="1939"/>
      <c r="N9" s="1941"/>
      <c r="O9" s="4129"/>
    </row>
    <row r="10" spans="1:15" s="1936" customFormat="1" ht="11.25" customHeight="1">
      <c r="A10" s="4128"/>
      <c r="B10" s="1937"/>
      <c r="C10" s="1938"/>
      <c r="D10" s="1940" t="s">
        <v>3068</v>
      </c>
      <c r="E10" s="1939"/>
      <c r="F10" s="1939"/>
      <c r="G10" s="1939"/>
      <c r="H10" s="1939"/>
      <c r="I10" s="1939"/>
      <c r="J10" s="1939"/>
      <c r="K10" s="1939"/>
      <c r="L10" s="1939"/>
      <c r="M10" s="1939"/>
      <c r="N10" s="1941"/>
      <c r="O10" s="4129"/>
    </row>
    <row r="11" spans="1:15" s="1936" customFormat="1" ht="5.25" customHeight="1">
      <c r="A11" s="4128"/>
      <c r="B11" s="1937"/>
      <c r="C11" s="1938"/>
      <c r="D11" s="1940"/>
      <c r="E11" s="1939"/>
      <c r="F11" s="1939"/>
      <c r="G11" s="1939"/>
      <c r="H11" s="1939"/>
      <c r="I11" s="1939"/>
      <c r="J11" s="1939"/>
      <c r="K11" s="1939"/>
      <c r="L11" s="1939"/>
      <c r="M11" s="1939"/>
      <c r="N11" s="1941"/>
      <c r="O11" s="4129"/>
    </row>
    <row r="12" spans="1:15" s="1936" customFormat="1" ht="11.25" customHeight="1">
      <c r="A12" s="4128"/>
      <c r="B12" s="1937"/>
      <c r="C12" s="1938"/>
      <c r="D12" s="1940" t="s">
        <v>3069</v>
      </c>
      <c r="E12" s="1939"/>
      <c r="F12" s="1939"/>
      <c r="G12" s="1939"/>
      <c r="H12" s="1939"/>
      <c r="I12" s="1939"/>
      <c r="J12" s="1939"/>
      <c r="K12" s="1939"/>
      <c r="L12" s="1939"/>
      <c r="M12" s="1939"/>
      <c r="N12" s="1941"/>
      <c r="O12" s="4129"/>
    </row>
    <row r="13" spans="1:15" s="1936" customFormat="1" ht="5.25" customHeight="1">
      <c r="A13" s="4128"/>
      <c r="B13" s="1937"/>
      <c r="C13" s="1938"/>
      <c r="D13" s="1940"/>
      <c r="E13" s="1939"/>
      <c r="F13" s="1939"/>
      <c r="G13" s="1939"/>
      <c r="H13" s="1939"/>
      <c r="I13" s="1939"/>
      <c r="J13" s="1939"/>
      <c r="K13" s="1939"/>
      <c r="L13" s="1939"/>
      <c r="M13" s="1939"/>
      <c r="N13" s="1941"/>
      <c r="O13" s="4129"/>
    </row>
    <row r="14" spans="1:15" s="1936" customFormat="1" ht="11.25" customHeight="1">
      <c r="A14" s="4128"/>
      <c r="B14" s="1937"/>
      <c r="C14" s="1938"/>
      <c r="D14" s="1942" t="s">
        <v>3070</v>
      </c>
      <c r="E14" s="1939"/>
      <c r="F14" s="1939"/>
      <c r="G14" s="1939"/>
      <c r="H14" s="1939"/>
      <c r="I14" s="1939"/>
      <c r="J14" s="1939"/>
      <c r="K14" s="1939"/>
      <c r="L14" s="1939"/>
      <c r="M14" s="1939"/>
      <c r="N14" s="1941"/>
      <c r="O14" s="4129"/>
    </row>
    <row r="15" spans="1:15" s="1936" customFormat="1" ht="5.25" customHeight="1">
      <c r="A15" s="4128"/>
      <c r="B15" s="1937"/>
      <c r="C15" s="1938"/>
      <c r="D15" s="1942"/>
      <c r="E15" s="1939"/>
      <c r="F15" s="1939"/>
      <c r="G15" s="1939"/>
      <c r="H15" s="1939"/>
      <c r="I15" s="1939"/>
      <c r="J15" s="1939"/>
      <c r="K15" s="1939"/>
      <c r="L15" s="1939"/>
      <c r="M15" s="1939"/>
      <c r="N15" s="1941"/>
      <c r="O15" s="4129"/>
    </row>
    <row r="16" spans="1:15" s="1936" customFormat="1" ht="11.25" customHeight="1">
      <c r="A16" s="4128"/>
      <c r="B16" s="1937"/>
      <c r="C16" s="1938"/>
      <c r="D16" s="1942" t="s">
        <v>3071</v>
      </c>
      <c r="E16" s="1939"/>
      <c r="F16" s="1939"/>
      <c r="G16" s="1939"/>
      <c r="H16" s="1939"/>
      <c r="I16" s="1939"/>
      <c r="J16" s="1939"/>
      <c r="K16" s="1939"/>
      <c r="L16" s="1939"/>
      <c r="M16" s="1939"/>
      <c r="N16" s="1941"/>
      <c r="O16" s="4129"/>
    </row>
    <row r="17" spans="1:15" s="1936" customFormat="1" ht="11.25" customHeight="1">
      <c r="A17" s="4128"/>
      <c r="B17" s="1937"/>
      <c r="C17" s="1938"/>
      <c r="D17" s="1942" t="s">
        <v>3072</v>
      </c>
      <c r="E17" s="1939"/>
      <c r="F17" s="1939"/>
      <c r="G17" s="1939"/>
      <c r="H17" s="1939"/>
      <c r="I17" s="1939"/>
      <c r="J17" s="1939"/>
      <c r="K17" s="1939"/>
      <c r="L17" s="1939"/>
      <c r="M17" s="1939"/>
      <c r="N17" s="1941"/>
      <c r="O17" s="4129"/>
    </row>
    <row r="18" spans="1:15" s="1936" customFormat="1" ht="5.25" customHeight="1">
      <c r="A18" s="4128"/>
      <c r="B18" s="1937"/>
      <c r="C18" s="1938"/>
      <c r="D18" s="1940"/>
      <c r="E18" s="1939"/>
      <c r="F18" s="1939"/>
      <c r="G18" s="1939"/>
      <c r="H18" s="1939"/>
      <c r="I18" s="1939"/>
      <c r="J18" s="1939"/>
      <c r="K18" s="1939"/>
      <c r="L18" s="1939"/>
      <c r="M18" s="1939"/>
      <c r="N18" s="1941"/>
      <c r="O18" s="4129"/>
    </row>
    <row r="19" spans="1:15" s="1936" customFormat="1" ht="11.25" customHeight="1">
      <c r="A19" s="4128"/>
      <c r="B19" s="1937"/>
      <c r="C19" s="1938"/>
      <c r="D19" s="1940" t="s">
        <v>3073</v>
      </c>
      <c r="E19" s="1943"/>
      <c r="F19" s="1943"/>
      <c r="G19" s="1943"/>
      <c r="H19" s="1943"/>
      <c r="I19" s="1943"/>
      <c r="J19" s="1943"/>
      <c r="K19" s="1943"/>
      <c r="L19" s="1939"/>
      <c r="M19" s="1939"/>
      <c r="N19" s="1941"/>
      <c r="O19" s="4129"/>
    </row>
    <row r="20" spans="1:15" s="1936" customFormat="1" ht="6.75" customHeight="1">
      <c r="A20" s="1944"/>
      <c r="B20" s="1937"/>
      <c r="C20" s="1938"/>
      <c r="D20" s="1940"/>
      <c r="E20" s="1943"/>
      <c r="F20" s="1943"/>
      <c r="G20" s="1943"/>
      <c r="H20" s="1943"/>
      <c r="I20" s="1943"/>
      <c r="J20" s="1943"/>
      <c r="K20" s="1943"/>
      <c r="L20" s="1939"/>
      <c r="M20" s="1939"/>
      <c r="N20" s="1941"/>
      <c r="O20" s="4129"/>
    </row>
    <row r="21" spans="1:15" s="1936" customFormat="1" ht="11.25" customHeight="1">
      <c r="A21" s="1944"/>
      <c r="B21" s="1937"/>
      <c r="C21" s="1938"/>
      <c r="D21" s="1940" t="s">
        <v>3074</v>
      </c>
      <c r="E21" s="1939"/>
      <c r="F21" s="1939"/>
      <c r="G21" s="1939"/>
      <c r="H21" s="1939"/>
      <c r="I21" s="1939"/>
      <c r="J21" s="1939"/>
      <c r="K21" s="1939"/>
      <c r="L21" s="1939"/>
      <c r="M21" s="1939"/>
      <c r="N21" s="1941"/>
      <c r="O21" s="4129"/>
    </row>
    <row r="22" spans="1:15" s="1936" customFormat="1" ht="6.75" customHeight="1">
      <c r="A22" s="1945"/>
      <c r="B22" s="1937"/>
      <c r="C22" s="1938"/>
      <c r="D22" s="1940"/>
      <c r="E22" s="1939"/>
      <c r="F22" s="1939"/>
      <c r="G22" s="1939"/>
      <c r="H22" s="1939"/>
      <c r="I22" s="1939"/>
      <c r="J22" s="1939"/>
      <c r="K22" s="1939"/>
      <c r="L22" s="1939"/>
      <c r="M22" s="1939"/>
      <c r="N22" s="1941"/>
      <c r="O22" s="1944"/>
    </row>
    <row r="23" spans="1:15" s="1936" customFormat="1" ht="11.25" customHeight="1">
      <c r="A23" s="1944"/>
      <c r="B23" s="1937"/>
      <c r="C23" s="1938"/>
      <c r="D23" s="1942" t="s">
        <v>3075</v>
      </c>
      <c r="E23" s="1939"/>
      <c r="F23" s="1939"/>
      <c r="G23" s="1939"/>
      <c r="H23" s="1939"/>
      <c r="I23" s="1939"/>
      <c r="J23" s="1939"/>
      <c r="K23" s="1939"/>
      <c r="L23" s="1939"/>
      <c r="M23" s="1939"/>
      <c r="N23" s="1941"/>
      <c r="O23" s="1944"/>
    </row>
    <row r="24" spans="1:15" s="1936" customFormat="1" ht="11.25" customHeight="1">
      <c r="A24" s="1944"/>
      <c r="B24" s="1937"/>
      <c r="C24" s="1938"/>
      <c r="D24" s="1942" t="s">
        <v>3076</v>
      </c>
      <c r="E24" s="1939"/>
      <c r="F24" s="1939"/>
      <c r="G24" s="1939"/>
      <c r="H24" s="1939"/>
      <c r="I24" s="1939"/>
      <c r="J24" s="1939"/>
      <c r="K24" s="1939"/>
      <c r="L24" s="1939"/>
      <c r="M24" s="1939"/>
      <c r="N24" s="1941"/>
      <c r="O24" s="1944"/>
    </row>
    <row r="25" spans="1:15" s="1936" customFormat="1" ht="6.75" customHeight="1">
      <c r="A25" s="1944"/>
      <c r="B25" s="1937"/>
      <c r="C25" s="1938"/>
      <c r="E25" s="1939"/>
      <c r="F25" s="1939"/>
      <c r="G25" s="1939"/>
      <c r="H25" s="1939"/>
      <c r="I25" s="1939"/>
      <c r="J25" s="1939"/>
      <c r="K25" s="1939"/>
      <c r="L25" s="1939"/>
      <c r="M25" s="1939"/>
      <c r="N25" s="1941"/>
      <c r="O25" s="1944"/>
    </row>
    <row r="26" spans="1:15" s="1936" customFormat="1" ht="11.25" customHeight="1">
      <c r="A26" s="1944"/>
      <c r="B26" s="1937"/>
      <c r="C26" s="1938"/>
      <c r="D26" s="1946" t="s">
        <v>3077</v>
      </c>
      <c r="E26" s="1939"/>
      <c r="F26" s="1939"/>
      <c r="G26" s="1939"/>
      <c r="H26" s="1939"/>
      <c r="I26" s="1939"/>
      <c r="J26" s="1939"/>
      <c r="K26" s="1939"/>
      <c r="L26" s="1939"/>
      <c r="M26" s="1939"/>
      <c r="N26" s="1941"/>
      <c r="O26" s="1944"/>
    </row>
    <row r="27" spans="1:15" s="1936" customFormat="1" ht="11.25" customHeight="1">
      <c r="A27" s="1944"/>
      <c r="B27" s="1947"/>
      <c r="C27" s="1948"/>
      <c r="D27" s="1949"/>
      <c r="E27" s="1950"/>
      <c r="F27" s="1950"/>
      <c r="G27" s="1950"/>
      <c r="H27" s="1950"/>
      <c r="I27" s="1950"/>
      <c r="J27" s="1950"/>
      <c r="K27" s="1950"/>
      <c r="L27" s="1950"/>
      <c r="M27" s="1950"/>
      <c r="N27" s="1951"/>
      <c r="O27" s="1944"/>
    </row>
    <row r="28" spans="1:15" s="1936" customFormat="1" ht="12" customHeight="1">
      <c r="A28" s="1944"/>
      <c r="B28" s="1952"/>
      <c r="C28" s="1939"/>
      <c r="D28" s="1939"/>
      <c r="E28" s="1939"/>
      <c r="F28" s="1939"/>
      <c r="G28" s="1939"/>
      <c r="H28" s="1939"/>
      <c r="I28" s="1939"/>
      <c r="J28" s="1939"/>
      <c r="K28" s="1939"/>
      <c r="L28" s="1939"/>
      <c r="M28" s="1939"/>
      <c r="N28" s="1941"/>
      <c r="O28" s="1944"/>
    </row>
    <row r="29" spans="1:15" s="1936" customFormat="1" ht="12" customHeight="1">
      <c r="A29" s="1944"/>
      <c r="B29" s="1952"/>
      <c r="C29" s="1939"/>
      <c r="D29" s="1939"/>
      <c r="E29" s="1939"/>
      <c r="F29" s="1940" t="s">
        <v>3666</v>
      </c>
      <c r="G29" s="1939"/>
      <c r="H29" s="1939"/>
      <c r="I29" s="1939"/>
      <c r="J29" s="1939"/>
      <c r="K29" s="1939"/>
      <c r="L29" s="1939"/>
      <c r="M29" s="1939"/>
      <c r="N29" s="1941"/>
      <c r="O29" s="1944"/>
    </row>
    <row r="30" spans="1:15" s="1936" customFormat="1" ht="12" customHeight="1">
      <c r="A30" s="1944"/>
      <c r="B30" s="1952"/>
      <c r="C30" s="1939"/>
      <c r="D30" s="1939"/>
      <c r="E30" s="1939"/>
      <c r="F30" s="1939"/>
      <c r="G30" s="1939"/>
      <c r="H30" s="1939"/>
      <c r="I30" s="1939"/>
      <c r="J30" s="1939"/>
      <c r="K30" s="1939"/>
      <c r="L30" s="1939"/>
      <c r="M30" s="1939"/>
      <c r="N30" s="1941"/>
      <c r="O30" s="1944"/>
    </row>
    <row r="31" spans="1:15" s="1936" customFormat="1" ht="12" customHeight="1">
      <c r="A31" s="1944"/>
      <c r="B31" s="1952"/>
      <c r="C31" s="1939"/>
      <c r="D31" s="1940" t="s">
        <v>3079</v>
      </c>
      <c r="E31" s="1939"/>
      <c r="F31" s="1939"/>
      <c r="G31" s="1939"/>
      <c r="H31" s="1939"/>
      <c r="I31" s="1939"/>
      <c r="J31" s="1939"/>
      <c r="K31" s="1939"/>
      <c r="L31" s="1939"/>
      <c r="M31" s="1939"/>
      <c r="N31" s="1941"/>
      <c r="O31" s="1944"/>
    </row>
    <row r="32" spans="1:15" s="1936" customFormat="1" ht="12" customHeight="1">
      <c r="A32" s="1944"/>
      <c r="B32" s="1952"/>
      <c r="C32" s="1939"/>
      <c r="D32" s="1939"/>
      <c r="E32" s="1939"/>
      <c r="F32" s="1939"/>
      <c r="G32" s="1939"/>
      <c r="H32" s="1939"/>
      <c r="I32" s="1939"/>
      <c r="J32" s="1939"/>
      <c r="K32" s="1939"/>
      <c r="L32" s="1939"/>
      <c r="M32" s="1939"/>
      <c r="N32" s="1941"/>
      <c r="O32" s="1944"/>
    </row>
    <row r="33" spans="1:15" s="1936" customFormat="1" ht="12" customHeight="1" thickBot="1">
      <c r="A33" s="2437"/>
      <c r="B33" s="1953"/>
      <c r="C33" s="1954"/>
      <c r="D33" s="1954"/>
      <c r="E33" s="1954"/>
      <c r="F33" s="1954"/>
      <c r="G33" s="1954"/>
      <c r="H33" s="1954"/>
      <c r="I33" s="1954"/>
      <c r="J33" s="1954"/>
      <c r="K33" s="1954"/>
      <c r="L33" s="1954"/>
      <c r="M33" s="1954"/>
      <c r="N33" s="1955"/>
      <c r="O33" s="1956"/>
    </row>
    <row r="34" spans="1:15" s="1936" customFormat="1" ht="12" customHeight="1" thickTop="1">
      <c r="A34" s="2437"/>
      <c r="B34" s="1957" t="s">
        <v>636</v>
      </c>
      <c r="C34" s="1958"/>
      <c r="D34" s="1959"/>
      <c r="E34" s="1958"/>
      <c r="F34" s="1960" t="s">
        <v>3080</v>
      </c>
      <c r="G34" s="1958"/>
      <c r="H34" s="1960" t="s">
        <v>3081</v>
      </c>
      <c r="I34" s="1958"/>
      <c r="J34" s="1960" t="s">
        <v>3082</v>
      </c>
      <c r="K34" s="1958"/>
      <c r="L34" s="1961" t="s">
        <v>3083</v>
      </c>
      <c r="M34" s="1958"/>
      <c r="N34" s="1960" t="s">
        <v>636</v>
      </c>
      <c r="O34" s="1956"/>
    </row>
    <row r="35" spans="1:15" s="1936" customFormat="1" ht="12" customHeight="1">
      <c r="A35" s="2437"/>
      <c r="B35" s="1957" t="s">
        <v>639</v>
      </c>
      <c r="C35" s="1958"/>
      <c r="D35" s="1960" t="s">
        <v>3084</v>
      </c>
      <c r="E35" s="1958"/>
      <c r="F35" s="1960" t="s">
        <v>3085</v>
      </c>
      <c r="G35" s="1958"/>
      <c r="H35" s="1960" t="s">
        <v>3086</v>
      </c>
      <c r="I35" s="1958"/>
      <c r="J35" s="1960" t="s">
        <v>3087</v>
      </c>
      <c r="K35" s="1958"/>
      <c r="L35" s="1962" t="s">
        <v>3088</v>
      </c>
      <c r="M35" s="1958"/>
      <c r="N35" s="1960" t="s">
        <v>639</v>
      </c>
      <c r="O35" s="1956"/>
    </row>
    <row r="36" spans="1:15" s="1936" customFormat="1" ht="12" customHeight="1">
      <c r="A36" s="2437"/>
      <c r="B36" s="1963"/>
      <c r="C36" s="1958"/>
      <c r="D36" s="1959"/>
      <c r="E36" s="1958"/>
      <c r="F36" s="1960" t="s">
        <v>3089</v>
      </c>
      <c r="G36" s="1958"/>
      <c r="H36" s="1960" t="s">
        <v>3090</v>
      </c>
      <c r="I36" s="1958"/>
      <c r="J36" s="1960" t="s">
        <v>3090</v>
      </c>
      <c r="K36" s="1958"/>
      <c r="L36" s="1962" t="s">
        <v>3085</v>
      </c>
      <c r="M36" s="1958"/>
      <c r="N36" s="1959"/>
      <c r="O36" s="1956"/>
    </row>
    <row r="37" spans="1:15" s="1936" customFormat="1" ht="12" customHeight="1">
      <c r="A37" s="2437"/>
      <c r="B37" s="1964"/>
      <c r="C37" s="1965"/>
      <c r="D37" s="1966" t="s">
        <v>648</v>
      </c>
      <c r="E37" s="1965"/>
      <c r="F37" s="1966" t="s">
        <v>649</v>
      </c>
      <c r="G37" s="1965"/>
      <c r="H37" s="1967" t="s">
        <v>650</v>
      </c>
      <c r="I37" s="1965"/>
      <c r="J37" s="1967" t="s">
        <v>651</v>
      </c>
      <c r="K37" s="1965"/>
      <c r="L37" s="1967" t="s">
        <v>652</v>
      </c>
      <c r="M37" s="1965"/>
      <c r="N37" s="1968"/>
    </row>
    <row r="38" spans="1:15" s="1936" customFormat="1" ht="12" customHeight="1">
      <c r="A38" s="2437"/>
      <c r="B38" s="1969" t="s">
        <v>22</v>
      </c>
      <c r="C38" s="1965"/>
      <c r="D38" s="1966" t="s">
        <v>21</v>
      </c>
      <c r="E38" s="1970"/>
      <c r="F38" s="2438">
        <v>13634</v>
      </c>
      <c r="G38" s="1970"/>
      <c r="H38" s="2439">
        <v>62.157327270060144</v>
      </c>
      <c r="I38" s="1970"/>
      <c r="J38" s="2439">
        <v>60.785104916129491</v>
      </c>
      <c r="K38" s="1970"/>
      <c r="L38" s="1973">
        <v>246.09999999999891</v>
      </c>
      <c r="M38" s="1965"/>
      <c r="N38" s="1966" t="s">
        <v>22</v>
      </c>
      <c r="O38" s="1956"/>
    </row>
    <row r="39" spans="1:15" s="1936" customFormat="1" ht="12" customHeight="1">
      <c r="A39" s="2437"/>
      <c r="B39" s="1969" t="s">
        <v>25</v>
      </c>
      <c r="C39" s="1965"/>
      <c r="D39" s="1966" t="s">
        <v>24</v>
      </c>
      <c r="E39" s="1970"/>
      <c r="F39" s="2438">
        <v>1037</v>
      </c>
      <c r="G39" s="1970"/>
      <c r="H39" s="2439">
        <v>13.186113789778206</v>
      </c>
      <c r="I39" s="1970"/>
      <c r="J39" s="2439">
        <v>53.714110929414758</v>
      </c>
      <c r="K39" s="1970"/>
      <c r="L39" s="1973">
        <v>76.100000000000037</v>
      </c>
      <c r="M39" s="1965"/>
      <c r="N39" s="1966" t="s">
        <v>25</v>
      </c>
      <c r="O39" s="1956"/>
    </row>
    <row r="40" spans="1:15" s="1936" customFormat="1" ht="12" customHeight="1">
      <c r="A40" s="2437"/>
      <c r="B40" s="1969" t="s">
        <v>28</v>
      </c>
      <c r="C40" s="1965"/>
      <c r="D40" s="1966" t="s">
        <v>27</v>
      </c>
      <c r="E40" s="1970"/>
      <c r="F40" s="2438">
        <v>41</v>
      </c>
      <c r="G40" s="1970"/>
      <c r="H40" s="2439">
        <v>3.1951219512195124</v>
      </c>
      <c r="I40" s="1970"/>
      <c r="J40" s="2439">
        <v>31.008328952101607</v>
      </c>
      <c r="K40" s="1970"/>
      <c r="L40" s="1973">
        <v>5.3000000000000007</v>
      </c>
      <c r="M40" s="1965"/>
      <c r="N40" s="1966" t="s">
        <v>28</v>
      </c>
      <c r="O40" s="4131" t="s">
        <v>3062</v>
      </c>
    </row>
    <row r="41" spans="1:15" s="1936" customFormat="1" ht="12" customHeight="1">
      <c r="A41" s="4130" t="s">
        <v>2865</v>
      </c>
      <c r="B41" s="1969" t="s">
        <v>657</v>
      </c>
      <c r="C41" s="1965"/>
      <c r="D41" s="1966" t="s">
        <v>3091</v>
      </c>
      <c r="E41" s="1970"/>
      <c r="F41" s="2438">
        <v>69</v>
      </c>
      <c r="G41" s="1970"/>
      <c r="H41" s="2439">
        <v>0.46376811594202899</v>
      </c>
      <c r="I41" s="1970"/>
      <c r="J41" s="2439">
        <v>38.210952545553305</v>
      </c>
      <c r="K41" s="1970"/>
      <c r="L41" s="1973">
        <v>28.8</v>
      </c>
      <c r="M41" s="1965"/>
      <c r="N41" s="1966" t="s">
        <v>657</v>
      </c>
      <c r="O41" s="4131"/>
    </row>
    <row r="42" spans="1:15" s="1936" customFormat="1" ht="12" customHeight="1">
      <c r="A42" s="4130"/>
      <c r="B42" s="1969" t="s">
        <v>31</v>
      </c>
      <c r="C42" s="1965"/>
      <c r="D42" s="1966" t="s">
        <v>3092</v>
      </c>
      <c r="E42" s="1970"/>
      <c r="F42" s="2438">
        <v>0</v>
      </c>
      <c r="G42" s="1970"/>
      <c r="H42" s="2439" t="s">
        <v>3093</v>
      </c>
      <c r="I42" s="1970"/>
      <c r="J42" s="1967" t="s">
        <v>3093</v>
      </c>
      <c r="K42" s="1970"/>
      <c r="L42" s="1973">
        <v>0</v>
      </c>
      <c r="M42" s="1965"/>
      <c r="N42" s="1966" t="s">
        <v>31</v>
      </c>
      <c r="O42" s="4131"/>
    </row>
    <row r="43" spans="1:15" s="1936" customFormat="1" ht="12" customHeight="1">
      <c r="A43" s="4130"/>
      <c r="B43" s="1969" t="s">
        <v>658</v>
      </c>
      <c r="C43" s="1965"/>
      <c r="D43" s="1966" t="s">
        <v>2713</v>
      </c>
      <c r="E43" s="1970"/>
      <c r="F43" s="3836">
        <f>SUM(F38:F42)</f>
        <v>14781</v>
      </c>
      <c r="G43" s="1970"/>
      <c r="H43" s="2439">
        <v>58.270076449495974</v>
      </c>
      <c r="I43" s="1970"/>
      <c r="J43" s="2440">
        <v>60.104554119033772</v>
      </c>
      <c r="K43" s="1970"/>
      <c r="L43" s="3837">
        <f>SUM(L38:L42)</f>
        <v>356.29999999999899</v>
      </c>
      <c r="M43" s="1965"/>
      <c r="N43" s="1966" t="s">
        <v>658</v>
      </c>
      <c r="O43" s="4131"/>
    </row>
    <row r="44" spans="1:15" s="1936" customFormat="1" ht="12" customHeight="1">
      <c r="A44" s="4130"/>
      <c r="B44" s="1969" t="s">
        <v>170</v>
      </c>
      <c r="C44" s="1965"/>
      <c r="D44" s="1966" t="s">
        <v>3094</v>
      </c>
      <c r="E44" s="1970"/>
      <c r="F44" s="2438">
        <v>8763.7400000000162</v>
      </c>
      <c r="G44" s="1970"/>
      <c r="H44" s="2439" t="s">
        <v>3093</v>
      </c>
      <c r="I44" s="1970"/>
      <c r="J44" s="1967" t="s">
        <v>3093</v>
      </c>
      <c r="K44" s="1970"/>
      <c r="L44" s="1973"/>
      <c r="M44" s="1965"/>
      <c r="N44" s="1966" t="s">
        <v>170</v>
      </c>
      <c r="O44" s="4131"/>
    </row>
    <row r="45" spans="1:15" s="1936" customFormat="1" ht="12" customHeight="1">
      <c r="A45" s="4130"/>
      <c r="B45" s="1957" t="s">
        <v>171</v>
      </c>
      <c r="C45" s="1958"/>
      <c r="D45" s="1960" t="s">
        <v>3095</v>
      </c>
      <c r="E45" s="1976"/>
      <c r="F45" s="2441">
        <v>0</v>
      </c>
      <c r="G45" s="1976"/>
      <c r="H45" s="2442"/>
      <c r="I45" s="1976"/>
      <c r="J45" s="1962"/>
      <c r="K45" s="1976"/>
      <c r="L45" s="1962"/>
      <c r="M45" s="1958"/>
      <c r="N45" s="1960" t="s">
        <v>171</v>
      </c>
      <c r="O45" s="4131"/>
    </row>
    <row r="46" spans="1:15" s="1936" customFormat="1" ht="12" customHeight="1">
      <c r="A46" s="4130"/>
      <c r="B46" s="1979"/>
      <c r="C46" s="1980"/>
      <c r="D46" s="1980"/>
      <c r="E46" s="1980"/>
      <c r="F46" s="1980"/>
      <c r="G46" s="1980"/>
      <c r="H46" s="1980"/>
      <c r="I46" s="1980"/>
      <c r="J46" s="1980"/>
      <c r="K46" s="1980"/>
      <c r="L46" s="1980"/>
      <c r="M46" s="1980"/>
      <c r="N46" s="1981"/>
      <c r="O46" s="4131"/>
    </row>
    <row r="47" spans="1:15" s="1936" customFormat="1" ht="12" customHeight="1">
      <c r="A47" s="4130"/>
      <c r="B47" s="1982" t="s">
        <v>3096</v>
      </c>
      <c r="C47" s="1939"/>
      <c r="D47" s="1939"/>
      <c r="E47" s="1939"/>
      <c r="F47" s="1939"/>
      <c r="G47" s="1939"/>
      <c r="H47" s="1939"/>
      <c r="I47" s="1939"/>
      <c r="J47" s="1939"/>
      <c r="K47" s="1939"/>
      <c r="L47" s="1939"/>
      <c r="M47" s="1939"/>
      <c r="N47" s="1941"/>
      <c r="O47" s="4131"/>
    </row>
    <row r="48" spans="1:15" s="1936" customFormat="1" ht="12" customHeight="1">
      <c r="A48" s="4130"/>
      <c r="B48" s="1937" t="s">
        <v>3667</v>
      </c>
      <c r="C48" s="1938"/>
      <c r="D48" s="1938"/>
      <c r="E48" s="1938"/>
      <c r="F48" s="1938"/>
      <c r="G48" s="1938"/>
      <c r="H48" s="1938"/>
      <c r="I48" s="1938"/>
      <c r="J48" s="1938"/>
      <c r="K48" s="1938"/>
      <c r="L48" s="1938"/>
      <c r="M48" s="1938"/>
      <c r="N48" s="1983"/>
      <c r="O48" s="4131"/>
    </row>
    <row r="49" spans="1:15" s="1936" customFormat="1" ht="12" customHeight="1">
      <c r="A49" s="4130"/>
      <c r="B49" s="1937"/>
      <c r="C49" s="1938"/>
      <c r="D49" s="1938"/>
      <c r="E49" s="1938"/>
      <c r="F49" s="1938"/>
      <c r="G49" s="1938"/>
      <c r="H49" s="1938"/>
      <c r="I49" s="1938"/>
      <c r="J49" s="1938"/>
      <c r="K49" s="1938"/>
      <c r="L49" s="1938"/>
      <c r="M49" s="1938"/>
      <c r="N49" s="1983"/>
      <c r="O49" s="4131"/>
    </row>
    <row r="50" spans="1:15" s="1936" customFormat="1" ht="12" customHeight="1">
      <c r="A50" s="4130"/>
      <c r="B50" s="1937"/>
      <c r="C50" s="1938"/>
      <c r="D50" s="1938"/>
      <c r="E50" s="1938"/>
      <c r="F50" s="1938"/>
      <c r="G50" s="1938"/>
      <c r="H50" s="1938"/>
      <c r="I50" s="1938"/>
      <c r="J50" s="1938"/>
      <c r="K50" s="1938"/>
      <c r="L50" s="1938"/>
      <c r="M50" s="1938"/>
      <c r="N50" s="1983"/>
      <c r="O50" s="4131"/>
    </row>
    <row r="51" spans="1:15" s="1936" customFormat="1" ht="12" customHeight="1">
      <c r="A51" s="4130"/>
      <c r="B51" s="1937"/>
      <c r="C51" s="1938"/>
      <c r="D51" s="1938"/>
      <c r="E51" s="1938"/>
      <c r="F51" s="1938"/>
      <c r="G51" s="1938"/>
      <c r="H51" s="1938"/>
      <c r="I51" s="1938"/>
      <c r="J51" s="1938"/>
      <c r="K51" s="1938"/>
      <c r="L51" s="1938"/>
      <c r="M51" s="1938"/>
      <c r="N51" s="1983"/>
      <c r="O51" s="4131"/>
    </row>
    <row r="52" spans="1:15" s="1936" customFormat="1" ht="12" customHeight="1">
      <c r="A52" s="4130"/>
      <c r="B52" s="1937"/>
      <c r="C52" s="1938"/>
      <c r="D52" s="1938"/>
      <c r="E52" s="1938"/>
      <c r="F52" s="1938"/>
      <c r="G52" s="1938"/>
      <c r="H52" s="1938"/>
      <c r="I52" s="1938"/>
      <c r="J52" s="1938"/>
      <c r="K52" s="1938"/>
      <c r="L52" s="1938"/>
      <c r="M52" s="1938"/>
      <c r="N52" s="1983"/>
      <c r="O52" s="4131"/>
    </row>
    <row r="53" spans="1:15" s="1936" customFormat="1" ht="12" customHeight="1">
      <c r="A53" s="4130"/>
      <c r="B53" s="1937"/>
      <c r="C53" s="1938"/>
      <c r="D53" s="1938"/>
      <c r="E53" s="1938"/>
      <c r="F53" s="1938"/>
      <c r="G53" s="1938"/>
      <c r="H53" s="1938"/>
      <c r="I53" s="1938"/>
      <c r="J53" s="1938"/>
      <c r="K53" s="1938"/>
      <c r="L53" s="1938"/>
      <c r="M53" s="1938"/>
      <c r="N53" s="1983"/>
      <c r="O53" s="4131"/>
    </row>
    <row r="54" spans="1:15" s="1936" customFormat="1" ht="12" customHeight="1">
      <c r="A54" s="4130"/>
      <c r="B54" s="1937"/>
      <c r="C54" s="1938"/>
      <c r="D54" s="1938"/>
      <c r="E54" s="1938"/>
      <c r="F54" s="1938"/>
      <c r="G54" s="1938"/>
      <c r="H54" s="1938"/>
      <c r="I54" s="1938"/>
      <c r="J54" s="1938"/>
      <c r="K54" s="1938"/>
      <c r="L54" s="1938"/>
      <c r="M54" s="1938"/>
      <c r="N54" s="1983"/>
      <c r="O54" s="4131"/>
    </row>
    <row r="55" spans="1:15" s="1936" customFormat="1" ht="12" customHeight="1">
      <c r="A55" s="4130"/>
      <c r="B55" s="1937"/>
      <c r="C55" s="1938"/>
      <c r="D55" s="1938"/>
      <c r="E55" s="1938"/>
      <c r="F55" s="1938"/>
      <c r="G55" s="1938"/>
      <c r="H55" s="1938"/>
      <c r="I55" s="1938"/>
      <c r="J55" s="1938"/>
      <c r="K55" s="1938"/>
      <c r="L55" s="1938"/>
      <c r="M55" s="1938"/>
      <c r="N55" s="1983"/>
      <c r="O55" s="4131"/>
    </row>
    <row r="56" spans="1:15" s="1936" customFormat="1" ht="12" customHeight="1">
      <c r="A56" s="4130"/>
      <c r="B56" s="1937"/>
      <c r="C56" s="1938"/>
      <c r="D56" s="1938"/>
      <c r="E56" s="1938"/>
      <c r="F56" s="1938"/>
      <c r="G56" s="1938"/>
      <c r="H56" s="1938"/>
      <c r="I56" s="1938"/>
      <c r="J56" s="1938"/>
      <c r="K56" s="1938"/>
      <c r="L56" s="1938"/>
      <c r="M56" s="1938"/>
      <c r="N56" s="1983"/>
      <c r="O56" s="4131"/>
    </row>
    <row r="57" spans="1:15" s="1936" customFormat="1" ht="12" customHeight="1">
      <c r="A57" s="4130"/>
      <c r="B57" s="1947"/>
      <c r="C57" s="1948"/>
      <c r="D57" s="1948"/>
      <c r="E57" s="1948"/>
      <c r="F57" s="1948"/>
      <c r="G57" s="1948"/>
      <c r="H57" s="1948"/>
      <c r="I57" s="1948"/>
      <c r="J57" s="1948"/>
      <c r="K57" s="1948"/>
      <c r="L57" s="1948"/>
      <c r="M57" s="1948"/>
      <c r="N57" s="1984"/>
      <c r="O57" s="4131"/>
    </row>
    <row r="58" spans="1:15" ht="11.25" customHeight="1"/>
  </sheetData>
  <mergeCells count="4">
    <mergeCell ref="A1:A19"/>
    <mergeCell ref="O1:O21"/>
    <mergeCell ref="O40:O57"/>
    <mergeCell ref="A41:A57"/>
  </mergeCells>
  <printOptions horizontalCentered="1" verticalCentered="1"/>
  <pageMargins left="1" right="1" top="0.5" bottom="0.5" header="0" footer="0"/>
  <pageSetup scale="47" fitToHeight="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0"/>
  <sheetViews>
    <sheetView view="pageBreakPreview" zoomScale="130" zoomScaleNormal="100" zoomScaleSheetLayoutView="130" workbookViewId="0"/>
  </sheetViews>
  <sheetFormatPr defaultColWidth="0" defaultRowHeight="12.75" customHeight="1" zeroHeight="1"/>
  <cols>
    <col min="1" max="1" width="5.5" style="3857" customWidth="1"/>
    <col min="2" max="4" width="23.83203125" style="3857" customWidth="1"/>
    <col min="5" max="5" width="13" style="3857" customWidth="1"/>
    <col min="6" max="6" width="5.5" style="3857" customWidth="1"/>
    <col min="7" max="7" width="11.33203125" style="3857" customWidth="1"/>
    <col min="8" max="16384" width="9.33203125" style="3857" hidden="1"/>
  </cols>
  <sheetData>
    <row r="1" spans="1:6" s="3838" customFormat="1" ht="11.1" customHeight="1">
      <c r="A1" s="2443" t="s">
        <v>554</v>
      </c>
      <c r="B1" s="2444"/>
      <c r="F1" s="3839" t="s">
        <v>3668</v>
      </c>
    </row>
    <row r="2" spans="1:6" s="2960" customFormat="1" ht="11.1" customHeight="1">
      <c r="A2" s="2445" t="s">
        <v>3669</v>
      </c>
      <c r="B2" s="3840"/>
      <c r="C2" s="3840"/>
      <c r="D2" s="3840"/>
      <c r="E2" s="3840"/>
      <c r="F2" s="3841"/>
    </row>
    <row r="3" spans="1:6" s="3842" customFormat="1" ht="54" customHeight="1">
      <c r="A3" s="4176" t="s">
        <v>3670</v>
      </c>
      <c r="B3" s="4177"/>
      <c r="C3" s="4177"/>
      <c r="D3" s="4177"/>
      <c r="E3" s="4177"/>
      <c r="F3" s="4178"/>
    </row>
    <row r="4" spans="1:6" s="3844" customFormat="1" ht="27.75" customHeight="1">
      <c r="A4" s="2446" t="s">
        <v>3679</v>
      </c>
      <c r="B4" s="2446" t="s">
        <v>3671</v>
      </c>
      <c r="C4" s="2446" t="s">
        <v>3672</v>
      </c>
      <c r="D4" s="2446" t="s">
        <v>3680</v>
      </c>
      <c r="E4" s="2446" t="s">
        <v>3681</v>
      </c>
      <c r="F4" s="3843" t="s">
        <v>3679</v>
      </c>
    </row>
    <row r="5" spans="1:6" s="2960" customFormat="1" ht="10.35" customHeight="1">
      <c r="A5" s="2447"/>
      <c r="B5" s="2448" t="s">
        <v>648</v>
      </c>
      <c r="C5" s="2448" t="s">
        <v>649</v>
      </c>
      <c r="D5" s="2448" t="s">
        <v>650</v>
      </c>
      <c r="E5" s="2448" t="s">
        <v>651</v>
      </c>
      <c r="F5" s="2449"/>
    </row>
    <row r="6" spans="1:6" s="3842" customFormat="1" ht="9">
      <c r="A6" s="3845">
        <v>1</v>
      </c>
      <c r="B6" s="3846" t="s">
        <v>3673</v>
      </c>
      <c r="C6" s="3846" t="s">
        <v>3674</v>
      </c>
      <c r="D6" s="3846" t="s">
        <v>3675</v>
      </c>
      <c r="E6" s="3847">
        <v>5787652</v>
      </c>
      <c r="F6" s="3848">
        <v>1</v>
      </c>
    </row>
    <row r="7" spans="1:6" s="3842" customFormat="1" ht="9">
      <c r="A7" s="3849">
        <v>2</v>
      </c>
      <c r="B7" s="3846"/>
      <c r="C7" s="3850"/>
      <c r="D7" s="3850"/>
      <c r="E7" s="3851"/>
      <c r="F7" s="3852">
        <v>2</v>
      </c>
    </row>
    <row r="8" spans="1:6" s="3842" customFormat="1" ht="9">
      <c r="A8" s="3849">
        <v>3</v>
      </c>
      <c r="B8" s="3850"/>
      <c r="C8" s="3850"/>
      <c r="D8" s="3850"/>
      <c r="E8" s="3850"/>
      <c r="F8" s="3852">
        <v>3</v>
      </c>
    </row>
    <row r="9" spans="1:6" s="3842" customFormat="1" ht="9">
      <c r="A9" s="3849">
        <v>4</v>
      </c>
      <c r="B9" s="3850"/>
      <c r="C9" s="3850"/>
      <c r="D9" s="3850"/>
      <c r="E9" s="3850"/>
      <c r="F9" s="3852">
        <v>4</v>
      </c>
    </row>
    <row r="10" spans="1:6" s="3842" customFormat="1" ht="9">
      <c r="A10" s="3849">
        <v>5</v>
      </c>
      <c r="B10" s="3850"/>
      <c r="C10" s="3850"/>
      <c r="D10" s="3850"/>
      <c r="E10" s="3850"/>
      <c r="F10" s="3852">
        <v>5</v>
      </c>
    </row>
    <row r="11" spans="1:6" s="3842" customFormat="1" ht="9">
      <c r="A11" s="3849">
        <v>6</v>
      </c>
      <c r="B11" s="3850"/>
      <c r="C11" s="3850"/>
      <c r="D11" s="3850"/>
      <c r="E11" s="3850"/>
      <c r="F11" s="3852">
        <v>6</v>
      </c>
    </row>
    <row r="12" spans="1:6" s="3842" customFormat="1" ht="9">
      <c r="A12" s="3849">
        <v>7</v>
      </c>
      <c r="B12" s="3850"/>
      <c r="C12" s="3850"/>
      <c r="D12" s="3850"/>
      <c r="E12" s="3850"/>
      <c r="F12" s="3852">
        <v>7</v>
      </c>
    </row>
    <row r="13" spans="1:6" s="3842" customFormat="1" ht="9">
      <c r="A13" s="3849">
        <v>8</v>
      </c>
      <c r="B13" s="3850"/>
      <c r="C13" s="3850"/>
      <c r="D13" s="3850"/>
      <c r="E13" s="3850"/>
      <c r="F13" s="3852">
        <v>8</v>
      </c>
    </row>
    <row r="14" spans="1:6" s="3842" customFormat="1" ht="9">
      <c r="A14" s="3849">
        <v>9</v>
      </c>
      <c r="B14" s="3850"/>
      <c r="C14" s="3850"/>
      <c r="D14" s="3850"/>
      <c r="E14" s="3850"/>
      <c r="F14" s="3852">
        <v>9</v>
      </c>
    </row>
    <row r="15" spans="1:6" s="3842" customFormat="1" ht="9">
      <c r="A15" s="3849">
        <v>10</v>
      </c>
      <c r="B15" s="3850"/>
      <c r="C15" s="3850"/>
      <c r="D15" s="3850"/>
      <c r="E15" s="3850"/>
      <c r="F15" s="3852">
        <v>10</v>
      </c>
    </row>
    <row r="16" spans="1:6" s="3842" customFormat="1" ht="9">
      <c r="A16" s="3849">
        <v>11</v>
      </c>
      <c r="B16" s="3850"/>
      <c r="C16" s="3850"/>
      <c r="D16" s="3850"/>
      <c r="E16" s="3850"/>
      <c r="F16" s="3852">
        <v>11</v>
      </c>
    </row>
    <row r="17" spans="1:6" s="3842" customFormat="1" ht="9">
      <c r="A17" s="3849">
        <v>12</v>
      </c>
      <c r="B17" s="3850"/>
      <c r="C17" s="3850"/>
      <c r="D17" s="3850"/>
      <c r="E17" s="3850"/>
      <c r="F17" s="3852">
        <v>12</v>
      </c>
    </row>
    <row r="18" spans="1:6" s="3842" customFormat="1" ht="9">
      <c r="A18" s="3849">
        <v>13</v>
      </c>
      <c r="B18" s="3850"/>
      <c r="C18" s="3850"/>
      <c r="D18" s="3850"/>
      <c r="E18" s="3850"/>
      <c r="F18" s="3852">
        <v>13</v>
      </c>
    </row>
    <row r="19" spans="1:6" s="3842" customFormat="1" ht="9">
      <c r="A19" s="3849">
        <v>14</v>
      </c>
      <c r="B19" s="3850"/>
      <c r="C19" s="3850"/>
      <c r="D19" s="3850"/>
      <c r="E19" s="3850"/>
      <c r="F19" s="3852">
        <v>14</v>
      </c>
    </row>
    <row r="20" spans="1:6" s="3842" customFormat="1" ht="9">
      <c r="A20" s="3849">
        <v>15</v>
      </c>
      <c r="B20" s="3850"/>
      <c r="C20" s="3850"/>
      <c r="D20" s="3850"/>
      <c r="E20" s="3850"/>
      <c r="F20" s="3852">
        <v>15</v>
      </c>
    </row>
    <row r="21" spans="1:6" s="3842" customFormat="1" ht="9">
      <c r="A21" s="3849">
        <v>16</v>
      </c>
      <c r="B21" s="3850"/>
      <c r="C21" s="3850"/>
      <c r="D21" s="3850"/>
      <c r="E21" s="3850"/>
      <c r="F21" s="3852">
        <v>16</v>
      </c>
    </row>
    <row r="22" spans="1:6" s="3842" customFormat="1" ht="9">
      <c r="A22" s="3849">
        <v>17</v>
      </c>
      <c r="B22" s="3850"/>
      <c r="C22" s="3850"/>
      <c r="D22" s="3850"/>
      <c r="E22" s="3850"/>
      <c r="F22" s="3852">
        <v>17</v>
      </c>
    </row>
    <row r="23" spans="1:6" s="3842" customFormat="1" ht="9">
      <c r="A23" s="3849">
        <v>18</v>
      </c>
      <c r="B23" s="3850"/>
      <c r="C23" s="3850"/>
      <c r="D23" s="3850"/>
      <c r="E23" s="3850"/>
      <c r="F23" s="3852">
        <v>18</v>
      </c>
    </row>
    <row r="24" spans="1:6" s="3842" customFormat="1" ht="9">
      <c r="A24" s="3849">
        <v>19</v>
      </c>
      <c r="B24" s="3850"/>
      <c r="C24" s="3850"/>
      <c r="D24" s="3850"/>
      <c r="E24" s="3850"/>
      <c r="F24" s="3852">
        <v>19</v>
      </c>
    </row>
    <row r="25" spans="1:6" s="3842" customFormat="1" ht="9">
      <c r="A25" s="3849">
        <v>20</v>
      </c>
      <c r="B25" s="3850"/>
      <c r="C25" s="3850"/>
      <c r="D25" s="3850"/>
      <c r="E25" s="3850"/>
      <c r="F25" s="3852">
        <v>20</v>
      </c>
    </row>
    <row r="26" spans="1:6" s="3842" customFormat="1" ht="9">
      <c r="A26" s="3849">
        <v>21</v>
      </c>
      <c r="B26" s="3850"/>
      <c r="C26" s="3850"/>
      <c r="D26" s="3850"/>
      <c r="E26" s="3850"/>
      <c r="F26" s="3852">
        <v>21</v>
      </c>
    </row>
    <row r="27" spans="1:6" s="3842" customFormat="1" ht="9">
      <c r="A27" s="3849">
        <v>22</v>
      </c>
      <c r="B27" s="3850"/>
      <c r="C27" s="3850"/>
      <c r="D27" s="3850"/>
      <c r="E27" s="3850"/>
      <c r="F27" s="3852">
        <v>22</v>
      </c>
    </row>
    <row r="28" spans="1:6" s="3842" customFormat="1" ht="9">
      <c r="A28" s="3849">
        <v>23</v>
      </c>
      <c r="B28" s="3850"/>
      <c r="C28" s="3850"/>
      <c r="D28" s="3850"/>
      <c r="E28" s="3850"/>
      <c r="F28" s="3852">
        <v>23</v>
      </c>
    </row>
    <row r="29" spans="1:6" s="3842" customFormat="1" ht="9">
      <c r="A29" s="3853">
        <v>24</v>
      </c>
      <c r="B29" s="3854"/>
      <c r="C29" s="3854"/>
      <c r="D29" s="3854"/>
      <c r="E29" s="3854"/>
      <c r="F29" s="3855">
        <v>24</v>
      </c>
    </row>
    <row r="30" spans="1:6">
      <c r="A30" s="3856"/>
      <c r="F30" s="3858"/>
    </row>
    <row r="31" spans="1:6">
      <c r="A31" s="3856"/>
      <c r="F31" s="3858"/>
    </row>
    <row r="32" spans="1:6">
      <c r="A32" s="3856"/>
      <c r="B32" s="3842" t="s">
        <v>3676</v>
      </c>
      <c r="F32" s="3858"/>
    </row>
    <row r="33" spans="1:6">
      <c r="A33" s="3856"/>
      <c r="B33" s="3859">
        <v>2010</v>
      </c>
      <c r="C33" s="3860">
        <v>65571</v>
      </c>
      <c r="F33" s="3858"/>
    </row>
    <row r="34" spans="1:6">
      <c r="A34" s="3856"/>
      <c r="B34" s="3859">
        <v>2011</v>
      </c>
      <c r="C34" s="3860">
        <v>2487728.1</v>
      </c>
      <c r="F34" s="3858"/>
    </row>
    <row r="35" spans="1:6">
      <c r="A35" s="3856"/>
      <c r="B35" s="3859">
        <v>2012</v>
      </c>
      <c r="C35" s="3860">
        <v>8399391.3200000003</v>
      </c>
      <c r="F35" s="3858"/>
    </row>
    <row r="36" spans="1:6">
      <c r="A36" s="3856"/>
      <c r="B36" s="3859">
        <v>2013</v>
      </c>
      <c r="C36" s="3860">
        <v>10413863.059999995</v>
      </c>
      <c r="F36" s="3858"/>
    </row>
    <row r="37" spans="1:6">
      <c r="A37" s="3856"/>
      <c r="B37" s="3859">
        <v>2014</v>
      </c>
      <c r="C37" s="3861">
        <v>7468470.7000000011</v>
      </c>
      <c r="F37" s="3858"/>
    </row>
    <row r="38" spans="1:6" ht="12.75" customHeight="1" thickBot="1">
      <c r="A38" s="3856"/>
      <c r="C38" s="3862">
        <f>SUM(C33:C37)</f>
        <v>28835024.18</v>
      </c>
      <c r="F38" s="3858"/>
    </row>
    <row r="39" spans="1:6" ht="12.75" customHeight="1" thickTop="1">
      <c r="A39" s="3856"/>
      <c r="E39" s="3863"/>
      <c r="F39" s="3858"/>
    </row>
    <row r="40" spans="1:6">
      <c r="A40" s="3856"/>
      <c r="E40" s="3863"/>
      <c r="F40" s="3858"/>
    </row>
    <row r="41" spans="1:6" ht="15" customHeight="1">
      <c r="A41" s="3856"/>
      <c r="B41" s="4179" t="s">
        <v>3677</v>
      </c>
      <c r="C41" s="4179"/>
      <c r="D41" s="4179"/>
      <c r="F41" s="3858"/>
    </row>
    <row r="42" spans="1:6">
      <c r="A42" s="3856"/>
      <c r="B42" s="4179"/>
      <c r="C42" s="4179"/>
      <c r="D42" s="4179"/>
      <c r="F42" s="3858"/>
    </row>
    <row r="43" spans="1:6">
      <c r="A43" s="3856"/>
      <c r="B43" s="3859">
        <v>2011</v>
      </c>
      <c r="C43" s="3860">
        <v>4012022</v>
      </c>
      <c r="F43" s="3858"/>
    </row>
    <row r="44" spans="1:6">
      <c r="A44" s="3856"/>
      <c r="B44" s="3859" t="s">
        <v>3678</v>
      </c>
      <c r="C44" s="3860">
        <v>1250478</v>
      </c>
      <c r="F44" s="3858"/>
    </row>
    <row r="45" spans="1:6" ht="13.5" thickBot="1">
      <c r="A45" s="3856"/>
      <c r="B45" s="3859"/>
      <c r="C45" s="3864">
        <f>SUM(C43:C44)</f>
        <v>5262500</v>
      </c>
      <c r="F45" s="3858"/>
    </row>
    <row r="46" spans="1:6" ht="13.5" thickTop="1">
      <c r="A46" s="3856"/>
      <c r="F46" s="3858"/>
    </row>
    <row r="47" spans="1:6">
      <c r="A47" s="3856"/>
      <c r="F47" s="3858"/>
    </row>
    <row r="48" spans="1:6">
      <c r="A48" s="3856"/>
      <c r="F48" s="3858"/>
    </row>
    <row r="49" spans="1:6">
      <c r="A49" s="3856"/>
      <c r="F49" s="3858"/>
    </row>
    <row r="50" spans="1:6">
      <c r="A50" s="3856"/>
      <c r="F50" s="3858"/>
    </row>
    <row r="51" spans="1:6">
      <c r="A51" s="3856"/>
      <c r="F51" s="3858"/>
    </row>
    <row r="52" spans="1:6">
      <c r="A52" s="3856"/>
      <c r="F52" s="3858"/>
    </row>
    <row r="53" spans="1:6">
      <c r="A53" s="3856"/>
      <c r="F53" s="3858"/>
    </row>
    <row r="54" spans="1:6">
      <c r="A54" s="3856"/>
      <c r="F54" s="3858"/>
    </row>
    <row r="55" spans="1:6">
      <c r="A55" s="3856"/>
      <c r="F55" s="3858"/>
    </row>
    <row r="56" spans="1:6">
      <c r="A56" s="3856"/>
      <c r="F56" s="3858"/>
    </row>
    <row r="57" spans="1:6">
      <c r="A57" s="3856"/>
      <c r="F57" s="3858"/>
    </row>
    <row r="58" spans="1:6">
      <c r="A58" s="3856"/>
      <c r="F58" s="3858"/>
    </row>
    <row r="59" spans="1:6">
      <c r="A59" s="3856"/>
      <c r="F59" s="3858"/>
    </row>
    <row r="60" spans="1:6">
      <c r="A60" s="3865"/>
      <c r="B60" s="3866"/>
      <c r="C60" s="3866"/>
      <c r="D60" s="3866"/>
      <c r="E60" s="3866"/>
      <c r="F60" s="3867"/>
    </row>
    <row r="61" spans="1:6">
      <c r="A61" s="2450"/>
      <c r="F61" s="2451" t="s">
        <v>165</v>
      </c>
    </row>
    <row r="62" spans="1:6" ht="33.75" customHeight="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row r="718"/>
    <row r="719"/>
    <row r="720"/>
  </sheetData>
  <mergeCells count="2">
    <mergeCell ref="A3:F3"/>
    <mergeCell ref="B41:D42"/>
  </mergeCells>
  <printOptions horizontalCentered="1" verticalCentered="1"/>
  <pageMargins left="1" right="1" top="0.5" bottom="0.5" header="0" footer="0"/>
  <pageSetup scale="86" fitToHeight="0"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H92"/>
  <sheetViews>
    <sheetView view="pageBreakPreview" zoomScale="60" zoomScaleNormal="87" workbookViewId="0">
      <selection activeCell="Q32" sqref="Q32"/>
    </sheetView>
  </sheetViews>
  <sheetFormatPr defaultColWidth="8.33203125" defaultRowHeight="0" customHeight="1" zeroHeight="1"/>
  <cols>
    <col min="1" max="1" width="7.1640625" style="147" customWidth="1"/>
    <col min="2" max="2" width="34.33203125" style="147" customWidth="1"/>
    <col min="3" max="3" width="9.1640625" style="147" customWidth="1"/>
    <col min="4" max="5" width="3.33203125" style="147" customWidth="1"/>
    <col min="6" max="6" width="45" style="147" customWidth="1"/>
    <col min="7" max="7" width="5" style="147" customWidth="1"/>
    <col min="8" max="8" width="31.6640625" style="147" customWidth="1"/>
    <col min="9" max="16384" width="8.33203125" style="147"/>
  </cols>
  <sheetData>
    <row r="1" spans="1:8" ht="12" customHeight="1">
      <c r="A1" s="81">
        <v>121</v>
      </c>
      <c r="B1" s="150"/>
      <c r="C1" s="150"/>
      <c r="D1" s="150"/>
      <c r="E1" s="150"/>
      <c r="F1" s="149"/>
      <c r="G1" s="150"/>
      <c r="H1" s="176" t="s">
        <v>556</v>
      </c>
    </row>
    <row r="2" spans="1:8" ht="12" customHeight="1">
      <c r="A2" s="175"/>
      <c r="B2" s="174"/>
      <c r="C2" s="174"/>
      <c r="D2" s="174"/>
      <c r="E2" s="174"/>
      <c r="F2" s="174"/>
      <c r="G2" s="174"/>
      <c r="H2" s="173"/>
    </row>
    <row r="3" spans="1:8" ht="14.1" customHeight="1">
      <c r="A3" s="171" t="s">
        <v>549</v>
      </c>
      <c r="B3" s="170"/>
      <c r="C3" s="170"/>
      <c r="D3" s="170"/>
      <c r="E3" s="170"/>
      <c r="F3" s="170"/>
      <c r="G3" s="170"/>
      <c r="H3" s="169"/>
    </row>
    <row r="4" spans="1:8" ht="14.1" customHeight="1">
      <c r="A4" s="156"/>
      <c r="B4" s="155"/>
      <c r="C4" s="155"/>
      <c r="D4" s="155"/>
      <c r="E4" s="155"/>
      <c r="F4" s="155"/>
      <c r="G4" s="155"/>
      <c r="H4" s="154"/>
    </row>
    <row r="5" spans="1:8" ht="14.1" customHeight="1">
      <c r="A5" s="156" t="s">
        <v>548</v>
      </c>
      <c r="B5" s="172" t="s">
        <v>547</v>
      </c>
      <c r="C5" s="161"/>
      <c r="D5" s="161"/>
      <c r="E5" s="161"/>
      <c r="F5" s="161"/>
      <c r="G5" s="161"/>
      <c r="H5" s="154"/>
    </row>
    <row r="6" spans="1:8" ht="14.1" customHeight="1">
      <c r="A6" s="160" t="s">
        <v>546</v>
      </c>
      <c r="B6" s="161"/>
      <c r="C6" s="161"/>
      <c r="D6" s="161"/>
      <c r="E6" s="161"/>
      <c r="F6" s="161"/>
      <c r="G6" s="161"/>
      <c r="H6" s="154"/>
    </row>
    <row r="7" spans="1:8" ht="14.1" customHeight="1">
      <c r="A7" s="160" t="s">
        <v>545</v>
      </c>
      <c r="B7" s="159"/>
      <c r="C7" s="161"/>
      <c r="D7" s="161"/>
      <c r="E7" s="161"/>
      <c r="F7" s="161"/>
      <c r="G7" s="161"/>
      <c r="H7" s="154"/>
    </row>
    <row r="8" spans="1:8" ht="14.1" customHeight="1">
      <c r="A8" s="160"/>
      <c r="B8" s="159"/>
      <c r="C8" s="161"/>
      <c r="D8" s="161"/>
      <c r="E8" s="161"/>
      <c r="F8" s="161"/>
      <c r="G8" s="161"/>
      <c r="H8" s="154"/>
    </row>
    <row r="9" spans="1:8" ht="14.1" customHeight="1">
      <c r="A9" s="160"/>
      <c r="B9" s="159"/>
      <c r="C9" s="161"/>
      <c r="D9" s="161"/>
      <c r="E9" s="161"/>
      <c r="F9" s="161"/>
      <c r="G9" s="161"/>
      <c r="H9" s="154"/>
    </row>
    <row r="10" spans="1:8" ht="14.1" customHeight="1">
      <c r="A10" s="156"/>
      <c r="B10" s="161"/>
      <c r="C10" s="161"/>
      <c r="D10" s="161"/>
      <c r="E10" s="161"/>
      <c r="F10" s="161"/>
      <c r="G10" s="161"/>
      <c r="H10" s="154"/>
    </row>
    <row r="11" spans="1:8" ht="14.1" customHeight="1">
      <c r="A11" s="171" t="s">
        <v>544</v>
      </c>
      <c r="B11" s="170"/>
      <c r="C11" s="170"/>
      <c r="D11" s="170"/>
      <c r="E11" s="170"/>
      <c r="F11" s="170"/>
      <c r="G11" s="170"/>
      <c r="H11" s="169"/>
    </row>
    <row r="12" spans="1:8" ht="14.1" customHeight="1">
      <c r="A12" s="4180" t="s">
        <v>543</v>
      </c>
      <c r="B12" s="4181"/>
      <c r="C12" s="4181"/>
      <c r="D12" s="4181"/>
      <c r="E12" s="4181"/>
      <c r="F12" s="4181"/>
      <c r="G12" s="4181"/>
      <c r="H12" s="4182"/>
    </row>
    <row r="13" spans="1:8" ht="14.1" customHeight="1">
      <c r="A13" s="156"/>
      <c r="B13" s="155"/>
      <c r="C13" s="155"/>
      <c r="D13" s="155"/>
      <c r="E13" s="155"/>
      <c r="F13" s="155"/>
      <c r="G13" s="155"/>
      <c r="H13" s="154"/>
    </row>
    <row r="14" spans="1:8" ht="14.1" customHeight="1">
      <c r="A14" s="160" t="s">
        <v>532</v>
      </c>
      <c r="B14" s="159"/>
      <c r="C14" s="155"/>
      <c r="D14" s="155"/>
      <c r="E14" s="155"/>
      <c r="F14" s="155"/>
      <c r="G14" s="155"/>
      <c r="H14" s="154"/>
    </row>
    <row r="15" spans="1:8" ht="14.1" customHeight="1">
      <c r="A15" s="160" t="s">
        <v>531</v>
      </c>
      <c r="B15" s="159"/>
      <c r="C15" s="155"/>
      <c r="D15" s="155"/>
      <c r="E15" s="155"/>
      <c r="F15" s="155"/>
      <c r="G15" s="155"/>
      <c r="H15" s="154"/>
    </row>
    <row r="16" spans="1:8" ht="14.1" customHeight="1">
      <c r="A16" s="156"/>
      <c r="B16" s="155"/>
      <c r="C16" s="155"/>
      <c r="D16" s="155"/>
      <c r="E16" s="155"/>
      <c r="F16" s="155"/>
      <c r="G16" s="155"/>
      <c r="H16" s="154"/>
    </row>
    <row r="17" spans="1:8" ht="14.1" customHeight="1">
      <c r="A17" s="162"/>
      <c r="B17" s="168" t="s">
        <v>558</v>
      </c>
      <c r="C17" s="161"/>
      <c r="D17" s="161"/>
      <c r="E17" s="161"/>
      <c r="F17" s="3"/>
      <c r="G17" s="155"/>
      <c r="H17" s="154"/>
    </row>
    <row r="18" spans="1:8" ht="14.1" customHeight="1">
      <c r="A18" s="162" t="s">
        <v>565</v>
      </c>
      <c r="B18" s="159"/>
      <c r="C18" s="161"/>
      <c r="D18" s="161"/>
      <c r="E18" s="161"/>
      <c r="F18" s="161"/>
      <c r="G18" s="155"/>
      <c r="H18" s="154"/>
    </row>
    <row r="19" spans="1:8" ht="14.1" customHeight="1">
      <c r="A19" s="160" t="s">
        <v>559</v>
      </c>
      <c r="B19" s="159"/>
      <c r="C19" s="161"/>
      <c r="D19" s="161"/>
      <c r="E19" s="161"/>
      <c r="F19" s="161"/>
      <c r="G19" s="155"/>
      <c r="H19" s="154"/>
    </row>
    <row r="20" spans="1:8" ht="14.1" customHeight="1">
      <c r="A20" s="160" t="s">
        <v>560</v>
      </c>
      <c r="B20" s="159"/>
      <c r="C20" s="161"/>
      <c r="D20" s="161"/>
      <c r="E20" s="161"/>
      <c r="F20" s="161"/>
      <c r="G20" s="155"/>
      <c r="H20" s="154"/>
    </row>
    <row r="21" spans="1:8" ht="14.1" customHeight="1">
      <c r="A21" s="160" t="s">
        <v>542</v>
      </c>
      <c r="B21" s="159"/>
      <c r="C21" s="161"/>
      <c r="D21" s="161"/>
      <c r="E21" s="161"/>
      <c r="F21" s="161"/>
      <c r="G21" s="155"/>
      <c r="H21" s="154"/>
    </row>
    <row r="22" spans="1:8" ht="14.1" customHeight="1">
      <c r="A22" s="160" t="s">
        <v>561</v>
      </c>
      <c r="B22" s="159"/>
      <c r="C22" s="161"/>
      <c r="D22" s="161"/>
      <c r="E22" s="161"/>
      <c r="F22" s="161"/>
      <c r="G22" s="155"/>
      <c r="H22" s="154"/>
    </row>
    <row r="23" spans="1:8" ht="14.1" customHeight="1">
      <c r="A23" s="160" t="s">
        <v>541</v>
      </c>
      <c r="B23" s="159"/>
      <c r="C23" s="161"/>
      <c r="D23" s="161"/>
      <c r="E23" s="161"/>
      <c r="F23" s="161"/>
      <c r="G23" s="155"/>
      <c r="H23" s="154"/>
    </row>
    <row r="24" spans="1:8" ht="14.1" customHeight="1">
      <c r="A24" s="160" t="s">
        <v>562</v>
      </c>
      <c r="B24" s="159"/>
      <c r="C24" s="161"/>
      <c r="D24" s="161"/>
      <c r="E24" s="161"/>
      <c r="F24" s="161"/>
      <c r="G24" s="155"/>
      <c r="H24" s="154"/>
    </row>
    <row r="25" spans="1:8" ht="14.1" customHeight="1">
      <c r="A25" s="156"/>
      <c r="B25" s="161"/>
      <c r="C25" s="161"/>
      <c r="D25" s="161"/>
      <c r="E25" s="161"/>
      <c r="F25" s="155"/>
      <c r="G25" s="155"/>
      <c r="H25" s="154"/>
    </row>
    <row r="26" spans="1:8" ht="14.1" customHeight="1">
      <c r="A26" s="156"/>
      <c r="B26" s="155"/>
      <c r="C26" s="155"/>
      <c r="D26" s="158"/>
      <c r="E26" s="158"/>
      <c r="F26" s="158" t="s">
        <v>3682</v>
      </c>
      <c r="G26" s="158"/>
      <c r="H26" s="154"/>
    </row>
    <row r="27" spans="1:8" ht="14.1" customHeight="1">
      <c r="A27" s="156"/>
      <c r="B27" s="155"/>
      <c r="C27" s="155"/>
      <c r="D27" s="155"/>
      <c r="E27" s="155"/>
      <c r="F27" s="157" t="s">
        <v>527</v>
      </c>
      <c r="G27" s="155"/>
      <c r="H27" s="154"/>
    </row>
    <row r="28" spans="1:8" ht="14.1" customHeight="1">
      <c r="A28" s="156"/>
      <c r="B28" s="155"/>
      <c r="C28" s="155"/>
      <c r="D28" s="155"/>
      <c r="E28" s="155"/>
      <c r="F28" s="155"/>
      <c r="G28" s="155"/>
      <c r="H28" s="154"/>
    </row>
    <row r="29" spans="1:8" ht="14.1" customHeight="1">
      <c r="A29" s="160" t="s">
        <v>540</v>
      </c>
      <c r="B29" s="159"/>
      <c r="C29" s="155"/>
      <c r="D29" s="155"/>
      <c r="E29" s="155"/>
      <c r="F29" s="155"/>
      <c r="G29" s="155"/>
      <c r="H29" s="154"/>
    </row>
    <row r="30" spans="1:8" ht="14.1" customHeight="1">
      <c r="A30" s="160" t="s">
        <v>539</v>
      </c>
      <c r="B30" s="159"/>
      <c r="C30" s="155"/>
      <c r="D30" s="155"/>
      <c r="E30" s="155"/>
      <c r="F30" s="155"/>
      <c r="G30" s="155"/>
      <c r="H30" s="154"/>
    </row>
    <row r="31" spans="1:8" ht="14.1" customHeight="1">
      <c r="A31" s="156"/>
      <c r="B31" s="155"/>
      <c r="C31" s="155"/>
      <c r="D31" s="155"/>
      <c r="E31" s="155"/>
      <c r="F31" s="155"/>
      <c r="G31" s="155"/>
      <c r="H31" s="154"/>
    </row>
    <row r="32" spans="1:8" ht="14.1" customHeight="1">
      <c r="A32" s="160" t="s">
        <v>538</v>
      </c>
      <c r="B32" s="159"/>
      <c r="C32" s="155"/>
      <c r="D32" s="155"/>
      <c r="E32" s="155"/>
      <c r="F32" s="155"/>
      <c r="G32" s="155"/>
      <c r="H32" s="154"/>
    </row>
    <row r="33" spans="1:8" ht="14.1" customHeight="1">
      <c r="A33" s="160"/>
      <c r="B33" s="159"/>
      <c r="C33" s="155"/>
      <c r="D33" s="155"/>
      <c r="E33" s="155"/>
      <c r="F33" s="155"/>
      <c r="G33" s="155"/>
      <c r="H33" s="154"/>
    </row>
    <row r="34" spans="1:8" ht="14.1" customHeight="1">
      <c r="A34" s="156"/>
      <c r="B34" s="155"/>
      <c r="C34" s="155"/>
      <c r="D34" s="155"/>
      <c r="E34" s="155"/>
      <c r="F34" s="155"/>
      <c r="G34" s="155"/>
      <c r="H34" s="154"/>
    </row>
    <row r="35" spans="1:8" ht="14.1" customHeight="1">
      <c r="A35" s="160" t="s">
        <v>537</v>
      </c>
      <c r="B35" s="159"/>
      <c r="C35" s="155"/>
      <c r="D35" s="155"/>
      <c r="E35" s="155"/>
      <c r="F35" s="155"/>
      <c r="G35" s="155"/>
      <c r="H35" s="154"/>
    </row>
    <row r="36" spans="1:8" ht="14.1" customHeight="1">
      <c r="A36" s="160" t="s">
        <v>536</v>
      </c>
      <c r="B36" s="159"/>
      <c r="C36" s="155"/>
      <c r="D36" s="158"/>
      <c r="E36" s="158"/>
      <c r="F36" s="167"/>
      <c r="G36" s="158"/>
      <c r="H36" s="154"/>
    </row>
    <row r="37" spans="1:8" ht="14.1" customHeight="1">
      <c r="A37" s="160" t="s">
        <v>535</v>
      </c>
      <c r="B37" s="159"/>
      <c r="C37" s="155"/>
      <c r="D37" s="155"/>
      <c r="E37" s="155"/>
      <c r="F37" s="157" t="s">
        <v>520</v>
      </c>
      <c r="G37" s="155"/>
      <c r="H37" s="154"/>
    </row>
    <row r="38" spans="1:8" ht="14.1" customHeight="1">
      <c r="A38" s="160"/>
      <c r="B38" s="159"/>
      <c r="C38" s="155"/>
      <c r="D38" s="155"/>
      <c r="E38" s="155"/>
      <c r="F38" s="177"/>
      <c r="G38" s="155"/>
      <c r="H38" s="154"/>
    </row>
    <row r="39" spans="1:8" ht="14.1" customHeight="1">
      <c r="A39" s="160"/>
      <c r="B39" s="159"/>
      <c r="C39" s="155"/>
      <c r="D39" s="155"/>
      <c r="E39" s="155"/>
      <c r="F39" s="177"/>
      <c r="G39" s="155"/>
      <c r="H39" s="154"/>
    </row>
    <row r="40" spans="1:8" ht="14.1" customHeight="1">
      <c r="A40" s="160"/>
      <c r="B40" s="159"/>
      <c r="C40" s="155"/>
      <c r="D40" s="155"/>
      <c r="E40" s="155"/>
      <c r="F40" s="177"/>
      <c r="G40" s="155"/>
      <c r="H40" s="154"/>
    </row>
    <row r="41" spans="1:8" ht="14.1" customHeight="1">
      <c r="A41" s="160"/>
      <c r="B41" s="159"/>
      <c r="C41" s="155"/>
      <c r="D41" s="155"/>
      <c r="E41" s="155"/>
      <c r="F41" s="177"/>
      <c r="G41" s="155"/>
      <c r="H41" s="154"/>
    </row>
    <row r="42" spans="1:8" ht="14.1" customHeight="1">
      <c r="A42" s="160"/>
      <c r="B42" s="159"/>
      <c r="C42" s="155"/>
      <c r="D42" s="155"/>
      <c r="E42" s="155"/>
      <c r="F42" s="177"/>
      <c r="G42" s="155"/>
      <c r="H42" s="154"/>
    </row>
    <row r="43" spans="1:8" ht="14.1" customHeight="1">
      <c r="A43" s="160"/>
      <c r="B43" s="159"/>
      <c r="C43" s="155"/>
      <c r="D43" s="155"/>
      <c r="E43" s="155"/>
      <c r="F43" s="177"/>
      <c r="G43" s="155"/>
      <c r="H43" s="154"/>
    </row>
    <row r="44" spans="1:8" ht="14.1" customHeight="1">
      <c r="A44" s="156"/>
      <c r="B44" s="155"/>
      <c r="C44" s="155"/>
      <c r="D44" s="155"/>
      <c r="E44" s="155"/>
      <c r="F44" s="155"/>
      <c r="G44" s="155"/>
      <c r="H44" s="154"/>
    </row>
    <row r="45" spans="1:8" ht="14.1" customHeight="1">
      <c r="A45" s="4183" t="s">
        <v>534</v>
      </c>
      <c r="B45" s="4184"/>
      <c r="C45" s="4184"/>
      <c r="D45" s="4184"/>
      <c r="E45" s="4184"/>
      <c r="F45" s="4184"/>
      <c r="G45" s="4184"/>
      <c r="H45" s="4185"/>
    </row>
    <row r="46" spans="1:8" ht="14.1" customHeight="1">
      <c r="A46" s="166" t="s">
        <v>533</v>
      </c>
      <c r="B46" s="161"/>
      <c r="C46" s="161"/>
      <c r="D46" s="161"/>
      <c r="E46" s="161"/>
      <c r="F46" s="161"/>
      <c r="G46" s="161"/>
      <c r="H46" s="165"/>
    </row>
    <row r="47" spans="1:8" ht="14.1" customHeight="1">
      <c r="A47" s="156"/>
      <c r="B47" s="155"/>
      <c r="C47" s="155"/>
      <c r="D47" s="155"/>
      <c r="E47" s="155"/>
      <c r="F47" s="155"/>
      <c r="G47" s="155"/>
      <c r="H47" s="154"/>
    </row>
    <row r="48" spans="1:8" ht="14.1" customHeight="1">
      <c r="A48" s="160" t="s">
        <v>532</v>
      </c>
      <c r="B48" s="159"/>
      <c r="C48" s="155"/>
      <c r="D48" s="155"/>
      <c r="E48" s="155"/>
      <c r="F48" s="155"/>
      <c r="G48" s="155"/>
      <c r="H48" s="154"/>
    </row>
    <row r="49" spans="1:8" ht="14.1" customHeight="1">
      <c r="A49" s="160" t="s">
        <v>531</v>
      </c>
      <c r="B49" s="159"/>
      <c r="C49" s="155"/>
      <c r="D49" s="155"/>
      <c r="E49" s="155"/>
      <c r="F49" s="155"/>
      <c r="G49" s="155"/>
      <c r="H49" s="154"/>
    </row>
    <row r="50" spans="1:8" ht="14.1" customHeight="1">
      <c r="A50" s="156"/>
      <c r="B50" s="155"/>
      <c r="C50" s="155"/>
      <c r="D50" s="155"/>
      <c r="E50" s="155"/>
      <c r="F50" s="155"/>
      <c r="G50" s="155"/>
      <c r="H50" s="154"/>
    </row>
    <row r="51" spans="1:8" ht="14.1" customHeight="1">
      <c r="A51" s="164"/>
      <c r="B51" s="163" t="s">
        <v>530</v>
      </c>
      <c r="C51" s="161"/>
      <c r="D51" s="161"/>
      <c r="E51" s="161"/>
      <c r="F51" s="161"/>
      <c r="G51" s="155"/>
      <c r="H51" s="154"/>
    </row>
    <row r="52" spans="1:8" ht="14.1" customHeight="1">
      <c r="A52" s="162" t="s">
        <v>529</v>
      </c>
      <c r="B52" s="159"/>
      <c r="C52" s="161"/>
      <c r="D52" s="161"/>
      <c r="E52" s="161"/>
      <c r="F52" s="161"/>
      <c r="G52" s="155"/>
      <c r="H52" s="154"/>
    </row>
    <row r="53" spans="1:8" ht="14.1" customHeight="1">
      <c r="A53" s="160" t="s">
        <v>528</v>
      </c>
      <c r="B53" s="159"/>
      <c r="C53" s="161"/>
      <c r="D53" s="161"/>
      <c r="E53" s="161"/>
      <c r="F53" s="161"/>
      <c r="G53" s="155"/>
      <c r="H53" s="154"/>
    </row>
    <row r="54" spans="1:8" ht="14.1" customHeight="1">
      <c r="A54" s="160" t="s">
        <v>563</v>
      </c>
      <c r="B54" s="159"/>
      <c r="C54" s="161"/>
      <c r="D54" s="161"/>
      <c r="E54" s="161"/>
      <c r="F54" s="161"/>
      <c r="G54" s="155"/>
      <c r="H54" s="154"/>
    </row>
    <row r="55" spans="1:8" ht="14.1" customHeight="1">
      <c r="A55" s="160" t="s">
        <v>564</v>
      </c>
      <c r="B55" s="159"/>
      <c r="C55" s="161"/>
      <c r="D55" s="161"/>
      <c r="E55" s="161"/>
      <c r="F55" s="161"/>
      <c r="G55" s="155"/>
      <c r="H55" s="154"/>
    </row>
    <row r="56" spans="1:8" ht="14.1" customHeight="1">
      <c r="A56" s="156"/>
      <c r="B56" s="161"/>
      <c r="C56" s="161"/>
      <c r="D56" s="161"/>
      <c r="E56" s="161"/>
      <c r="F56" s="161"/>
      <c r="G56" s="155"/>
      <c r="H56" s="154"/>
    </row>
    <row r="57" spans="1:8" ht="14.1" customHeight="1">
      <c r="A57" s="156"/>
      <c r="B57" s="155"/>
      <c r="C57" s="155"/>
      <c r="D57" s="158"/>
      <c r="E57" s="158"/>
      <c r="F57" s="158" t="s">
        <v>3683</v>
      </c>
      <c r="G57" s="158"/>
      <c r="H57" s="154"/>
    </row>
    <row r="58" spans="1:8" ht="14.1" customHeight="1">
      <c r="A58" s="156"/>
      <c r="B58" s="155"/>
      <c r="C58" s="155"/>
      <c r="D58" s="155"/>
      <c r="E58" s="155"/>
      <c r="F58" s="157" t="s">
        <v>527</v>
      </c>
      <c r="G58" s="155"/>
      <c r="H58" s="154"/>
    </row>
    <row r="59" spans="1:8" ht="14.1" customHeight="1">
      <c r="A59" s="156"/>
      <c r="B59" s="155"/>
      <c r="C59" s="155"/>
      <c r="D59" s="155"/>
      <c r="E59" s="155"/>
      <c r="F59" s="155"/>
      <c r="G59" s="155"/>
      <c r="H59" s="154"/>
    </row>
    <row r="60" spans="1:8" ht="14.1" customHeight="1">
      <c r="A60" s="160" t="s">
        <v>526</v>
      </c>
      <c r="B60" s="159"/>
      <c r="C60" s="155"/>
      <c r="D60" s="155"/>
      <c r="E60" s="155"/>
      <c r="F60" s="155"/>
      <c r="G60" s="155"/>
      <c r="H60" s="154"/>
    </row>
    <row r="61" spans="1:8" ht="14.1" customHeight="1">
      <c r="A61" s="160" t="s">
        <v>525</v>
      </c>
      <c r="B61" s="159"/>
      <c r="C61" s="155"/>
      <c r="D61" s="155"/>
      <c r="E61" s="155"/>
      <c r="F61" s="155"/>
      <c r="G61" s="155"/>
      <c r="H61" s="154"/>
    </row>
    <row r="62" spans="1:8" ht="14.1" customHeight="1">
      <c r="A62" s="156"/>
      <c r="B62" s="155"/>
      <c r="C62" s="155"/>
      <c r="D62" s="155"/>
      <c r="E62" s="155"/>
      <c r="F62" s="155"/>
      <c r="G62" s="155"/>
      <c r="H62" s="154"/>
    </row>
    <row r="63" spans="1:8" ht="14.1" customHeight="1">
      <c r="A63" s="156"/>
      <c r="B63" s="155" t="s">
        <v>524</v>
      </c>
      <c r="C63" s="155"/>
      <c r="D63" s="155"/>
      <c r="E63" s="155"/>
      <c r="F63" s="155"/>
      <c r="G63" s="155"/>
      <c r="H63" s="154"/>
    </row>
    <row r="64" spans="1:8" ht="14.1" customHeight="1">
      <c r="A64" s="156"/>
      <c r="B64" s="155"/>
      <c r="C64" s="155"/>
      <c r="D64" s="155"/>
      <c r="E64" s="155"/>
      <c r="F64" s="155"/>
      <c r="G64" s="155"/>
      <c r="H64" s="154"/>
    </row>
    <row r="65" spans="1:8" ht="14.1" customHeight="1">
      <c r="A65" s="156"/>
      <c r="B65" s="155" t="s">
        <v>523</v>
      </c>
      <c r="C65" s="155"/>
      <c r="D65" s="155"/>
      <c r="E65" s="155"/>
      <c r="F65" s="155"/>
      <c r="G65" s="155"/>
      <c r="H65" s="154"/>
    </row>
    <row r="66" spans="1:8" ht="14.1" customHeight="1">
      <c r="A66" s="156"/>
      <c r="B66" s="155" t="s">
        <v>522</v>
      </c>
      <c r="C66" s="155"/>
      <c r="D66" s="158"/>
      <c r="E66" s="158"/>
      <c r="F66" s="158"/>
      <c r="G66" s="158"/>
      <c r="H66" s="154"/>
    </row>
    <row r="67" spans="1:8" ht="14.1" customHeight="1">
      <c r="A67" s="156"/>
      <c r="B67" s="155" t="s">
        <v>521</v>
      </c>
      <c r="C67" s="155"/>
      <c r="D67" s="155"/>
      <c r="E67" s="155"/>
      <c r="F67" s="157" t="s">
        <v>520</v>
      </c>
      <c r="G67" s="155"/>
      <c r="H67" s="154"/>
    </row>
    <row r="68" spans="1:8" ht="14.1" customHeight="1">
      <c r="A68" s="156"/>
      <c r="B68" s="155"/>
      <c r="C68" s="155"/>
      <c r="D68" s="155"/>
      <c r="E68" s="155"/>
      <c r="F68" s="155"/>
      <c r="G68" s="155"/>
      <c r="H68" s="154"/>
    </row>
    <row r="69" spans="1:8" ht="14.1" customHeight="1">
      <c r="A69" s="156"/>
      <c r="B69" s="155"/>
      <c r="C69" s="155"/>
      <c r="D69" s="155"/>
      <c r="E69" s="155"/>
      <c r="F69" s="155"/>
      <c r="G69" s="155"/>
      <c r="H69" s="154"/>
    </row>
    <row r="70" spans="1:8" ht="14.1" customHeight="1">
      <c r="A70" s="156"/>
      <c r="B70" s="155"/>
      <c r="C70" s="155"/>
      <c r="D70" s="155"/>
      <c r="E70" s="155"/>
      <c r="F70" s="155"/>
      <c r="G70" s="155"/>
      <c r="H70" s="154"/>
    </row>
    <row r="71" spans="1:8" ht="12" customHeight="1">
      <c r="A71" s="156"/>
      <c r="B71" s="155"/>
      <c r="C71" s="155"/>
      <c r="D71" s="155"/>
      <c r="E71" s="155"/>
      <c r="F71" s="155"/>
      <c r="G71" s="155"/>
      <c r="H71" s="154"/>
    </row>
    <row r="72" spans="1:8" ht="12" customHeight="1">
      <c r="A72" s="153"/>
      <c r="B72" s="152"/>
      <c r="C72" s="152"/>
      <c r="D72" s="152"/>
      <c r="E72" s="152"/>
      <c r="F72" s="152"/>
      <c r="G72" s="152"/>
      <c r="H72" s="151"/>
    </row>
    <row r="73" spans="1:8" ht="12" customHeight="1">
      <c r="A73" s="150"/>
      <c r="B73" s="150"/>
      <c r="C73" s="150"/>
      <c r="D73" s="150"/>
      <c r="E73" s="150"/>
      <c r="F73" s="149"/>
      <c r="G73" s="149"/>
      <c r="H73" s="148" t="s">
        <v>165</v>
      </c>
    </row>
    <row r="74" spans="1:8" ht="10.9" customHeight="1"/>
    <row r="75" spans="1:8" ht="10.9" hidden="1" customHeight="1"/>
    <row r="76" spans="1:8" ht="10.9" hidden="1" customHeight="1"/>
    <row r="77" spans="1:8" ht="10.9" hidden="1" customHeight="1"/>
    <row r="78" spans="1:8" ht="10.9" hidden="1" customHeight="1"/>
    <row r="79" spans="1:8" ht="10.9" hidden="1" customHeight="1"/>
    <row r="80" spans="1:8" ht="10.9" hidden="1" customHeight="1"/>
    <row r="81" ht="10.9" hidden="1" customHeight="1"/>
    <row r="82" ht="10.9" hidden="1" customHeight="1"/>
    <row r="83" ht="10.9" hidden="1" customHeight="1"/>
    <row r="84" ht="10.9" hidden="1" customHeight="1"/>
    <row r="85" ht="10.9" hidden="1" customHeight="1"/>
    <row r="86" ht="10.9" hidden="1" customHeight="1"/>
    <row r="87" ht="10.9" hidden="1" customHeight="1"/>
    <row r="88" ht="10.9" hidden="1" customHeight="1"/>
    <row r="89" ht="10.9" hidden="1" customHeight="1"/>
    <row r="90" ht="12.75"/>
    <row r="91" ht="12.75"/>
    <row r="92" ht="12.75" hidden="1"/>
  </sheetData>
  <mergeCells count="2">
    <mergeCell ref="A12:H12"/>
    <mergeCell ref="A45:H45"/>
  </mergeCells>
  <printOptions horizontalCentered="1" verticalCentered="1"/>
  <pageMargins left="1" right="1" top="0.5" bottom="0.5" header="0" footer="0"/>
  <pageSetup scale="76" fitToHeight="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92"/>
  <sheetViews>
    <sheetView view="pageBreakPreview" zoomScaleNormal="87" zoomScaleSheetLayoutView="100" workbookViewId="0"/>
  </sheetViews>
  <sheetFormatPr defaultColWidth="8.33203125" defaultRowHeight="9"/>
  <cols>
    <col min="1" max="3" width="5.5" style="43" customWidth="1"/>
    <col min="4" max="9" width="3.1640625" style="43" customWidth="1"/>
    <col min="10" max="16" width="5.5" style="43" customWidth="1"/>
    <col min="17" max="17" width="5" style="43" customWidth="1"/>
    <col min="18" max="18" width="5.5" style="43" customWidth="1"/>
    <col min="19" max="19" width="6.83203125" style="43" customWidth="1"/>
    <col min="20" max="22" width="5.5" style="43" customWidth="1"/>
    <col min="23" max="23" width="16.1640625" style="43" customWidth="1"/>
    <col min="24" max="24" width="8.33203125" style="43"/>
    <col min="25" max="25" width="2.5" style="43" hidden="1" customWidth="1"/>
    <col min="26" max="26" width="40.83203125" style="43" customWidth="1"/>
    <col min="27" max="27" width="7.5" style="43" customWidth="1"/>
    <col min="28" max="29" width="1.6640625" style="43" customWidth="1"/>
    <col min="30" max="30" width="40" style="43" customWidth="1"/>
    <col min="31" max="31" width="7.5" style="43" customWidth="1"/>
    <col min="32" max="32" width="3.33203125" style="43" customWidth="1"/>
    <col min="33" max="256" width="8.33203125" style="43"/>
    <col min="257" max="259" width="5.5" style="43" customWidth="1"/>
    <col min="260" max="265" width="3.1640625" style="43" customWidth="1"/>
    <col min="266" max="272" width="5.5" style="43" customWidth="1"/>
    <col min="273" max="273" width="5" style="43" customWidth="1"/>
    <col min="274" max="274" width="5.5" style="43" customWidth="1"/>
    <col min="275" max="275" width="6.83203125" style="43" customWidth="1"/>
    <col min="276" max="278" width="5.5" style="43" customWidth="1"/>
    <col min="279" max="279" width="16.1640625" style="43" customWidth="1"/>
    <col min="280" max="280" width="8.33203125" style="43"/>
    <col min="281" max="281" width="0" style="43" hidden="1" customWidth="1"/>
    <col min="282" max="282" width="40.83203125" style="43" customWidth="1"/>
    <col min="283" max="283" width="7.5" style="43" customWidth="1"/>
    <col min="284" max="285" width="1.6640625" style="43" customWidth="1"/>
    <col min="286" max="286" width="40" style="43" customWidth="1"/>
    <col min="287" max="287" width="7.5" style="43" customWidth="1"/>
    <col min="288" max="288" width="3.33203125" style="43" customWidth="1"/>
    <col min="289" max="512" width="8.33203125" style="43"/>
    <col min="513" max="515" width="5.5" style="43" customWidth="1"/>
    <col min="516" max="521" width="3.1640625" style="43" customWidth="1"/>
    <col min="522" max="528" width="5.5" style="43" customWidth="1"/>
    <col min="529" max="529" width="5" style="43" customWidth="1"/>
    <col min="530" max="530" width="5.5" style="43" customWidth="1"/>
    <col min="531" max="531" width="6.83203125" style="43" customWidth="1"/>
    <col min="532" max="534" width="5.5" style="43" customWidth="1"/>
    <col min="535" max="535" width="16.1640625" style="43" customWidth="1"/>
    <col min="536" max="536" width="8.33203125" style="43"/>
    <col min="537" max="537" width="0" style="43" hidden="1" customWidth="1"/>
    <col min="538" max="538" width="40.83203125" style="43" customWidth="1"/>
    <col min="539" max="539" width="7.5" style="43" customWidth="1"/>
    <col min="540" max="541" width="1.6640625" style="43" customWidth="1"/>
    <col min="542" max="542" width="40" style="43" customWidth="1"/>
    <col min="543" max="543" width="7.5" style="43" customWidth="1"/>
    <col min="544" max="544" width="3.33203125" style="43" customWidth="1"/>
    <col min="545" max="768" width="8.33203125" style="43"/>
    <col min="769" max="771" width="5.5" style="43" customWidth="1"/>
    <col min="772" max="777" width="3.1640625" style="43" customWidth="1"/>
    <col min="778" max="784" width="5.5" style="43" customWidth="1"/>
    <col min="785" max="785" width="5" style="43" customWidth="1"/>
    <col min="786" max="786" width="5.5" style="43" customWidth="1"/>
    <col min="787" max="787" width="6.83203125" style="43" customWidth="1"/>
    <col min="788" max="790" width="5.5" style="43" customWidth="1"/>
    <col min="791" max="791" width="16.1640625" style="43" customWidth="1"/>
    <col min="792" max="792" width="8.33203125" style="43"/>
    <col min="793" max="793" width="0" style="43" hidden="1" customWidth="1"/>
    <col min="794" max="794" width="40.83203125" style="43" customWidth="1"/>
    <col min="795" max="795" width="7.5" style="43" customWidth="1"/>
    <col min="796" max="797" width="1.6640625" style="43" customWidth="1"/>
    <col min="798" max="798" width="40" style="43" customWidth="1"/>
    <col min="799" max="799" width="7.5" style="43" customWidth="1"/>
    <col min="800" max="800" width="3.33203125" style="43" customWidth="1"/>
    <col min="801" max="1024" width="8.33203125" style="43"/>
    <col min="1025" max="1027" width="5.5" style="43" customWidth="1"/>
    <col min="1028" max="1033" width="3.1640625" style="43" customWidth="1"/>
    <col min="1034" max="1040" width="5.5" style="43" customWidth="1"/>
    <col min="1041" max="1041" width="5" style="43" customWidth="1"/>
    <col min="1042" max="1042" width="5.5" style="43" customWidth="1"/>
    <col min="1043" max="1043" width="6.83203125" style="43" customWidth="1"/>
    <col min="1044" max="1046" width="5.5" style="43" customWidth="1"/>
    <col min="1047" max="1047" width="16.1640625" style="43" customWidth="1"/>
    <col min="1048" max="1048" width="8.33203125" style="43"/>
    <col min="1049" max="1049" width="0" style="43" hidden="1" customWidth="1"/>
    <col min="1050" max="1050" width="40.83203125" style="43" customWidth="1"/>
    <col min="1051" max="1051" width="7.5" style="43" customWidth="1"/>
    <col min="1052" max="1053" width="1.6640625" style="43" customWidth="1"/>
    <col min="1054" max="1054" width="40" style="43" customWidth="1"/>
    <col min="1055" max="1055" width="7.5" style="43" customWidth="1"/>
    <col min="1056" max="1056" width="3.33203125" style="43" customWidth="1"/>
    <col min="1057" max="1280" width="8.33203125" style="43"/>
    <col min="1281" max="1283" width="5.5" style="43" customWidth="1"/>
    <col min="1284" max="1289" width="3.1640625" style="43" customWidth="1"/>
    <col min="1290" max="1296" width="5.5" style="43" customWidth="1"/>
    <col min="1297" max="1297" width="5" style="43" customWidth="1"/>
    <col min="1298" max="1298" width="5.5" style="43" customWidth="1"/>
    <col min="1299" max="1299" width="6.83203125" style="43" customWidth="1"/>
    <col min="1300" max="1302" width="5.5" style="43" customWidth="1"/>
    <col min="1303" max="1303" width="16.1640625" style="43" customWidth="1"/>
    <col min="1304" max="1304" width="8.33203125" style="43"/>
    <col min="1305" max="1305" width="0" style="43" hidden="1" customWidth="1"/>
    <col min="1306" max="1306" width="40.83203125" style="43" customWidth="1"/>
    <col min="1307" max="1307" width="7.5" style="43" customWidth="1"/>
    <col min="1308" max="1309" width="1.6640625" style="43" customWidth="1"/>
    <col min="1310" max="1310" width="40" style="43" customWidth="1"/>
    <col min="1311" max="1311" width="7.5" style="43" customWidth="1"/>
    <col min="1312" max="1312" width="3.33203125" style="43" customWidth="1"/>
    <col min="1313" max="1536" width="8.33203125" style="43"/>
    <col min="1537" max="1539" width="5.5" style="43" customWidth="1"/>
    <col min="1540" max="1545" width="3.1640625" style="43" customWidth="1"/>
    <col min="1546" max="1552" width="5.5" style="43" customWidth="1"/>
    <col min="1553" max="1553" width="5" style="43" customWidth="1"/>
    <col min="1554" max="1554" width="5.5" style="43" customWidth="1"/>
    <col min="1555" max="1555" width="6.83203125" style="43" customWidth="1"/>
    <col min="1556" max="1558" width="5.5" style="43" customWidth="1"/>
    <col min="1559" max="1559" width="16.1640625" style="43" customWidth="1"/>
    <col min="1560" max="1560" width="8.33203125" style="43"/>
    <col min="1561" max="1561" width="0" style="43" hidden="1" customWidth="1"/>
    <col min="1562" max="1562" width="40.83203125" style="43" customWidth="1"/>
    <col min="1563" max="1563" width="7.5" style="43" customWidth="1"/>
    <col min="1564" max="1565" width="1.6640625" style="43" customWidth="1"/>
    <col min="1566" max="1566" width="40" style="43" customWidth="1"/>
    <col min="1567" max="1567" width="7.5" style="43" customWidth="1"/>
    <col min="1568" max="1568" width="3.33203125" style="43" customWidth="1"/>
    <col min="1569" max="1792" width="8.33203125" style="43"/>
    <col min="1793" max="1795" width="5.5" style="43" customWidth="1"/>
    <col min="1796" max="1801" width="3.1640625" style="43" customWidth="1"/>
    <col min="1802" max="1808" width="5.5" style="43" customWidth="1"/>
    <col min="1809" max="1809" width="5" style="43" customWidth="1"/>
    <col min="1810" max="1810" width="5.5" style="43" customWidth="1"/>
    <col min="1811" max="1811" width="6.83203125" style="43" customWidth="1"/>
    <col min="1812" max="1814" width="5.5" style="43" customWidth="1"/>
    <col min="1815" max="1815" width="16.1640625" style="43" customWidth="1"/>
    <col min="1816" max="1816" width="8.33203125" style="43"/>
    <col min="1817" max="1817" width="0" style="43" hidden="1" customWidth="1"/>
    <col min="1818" max="1818" width="40.83203125" style="43" customWidth="1"/>
    <col min="1819" max="1819" width="7.5" style="43" customWidth="1"/>
    <col min="1820" max="1821" width="1.6640625" style="43" customWidth="1"/>
    <col min="1822" max="1822" width="40" style="43" customWidth="1"/>
    <col min="1823" max="1823" width="7.5" style="43" customWidth="1"/>
    <col min="1824" max="1824" width="3.33203125" style="43" customWidth="1"/>
    <col min="1825" max="2048" width="8.33203125" style="43"/>
    <col min="2049" max="2051" width="5.5" style="43" customWidth="1"/>
    <col min="2052" max="2057" width="3.1640625" style="43" customWidth="1"/>
    <col min="2058" max="2064" width="5.5" style="43" customWidth="1"/>
    <col min="2065" max="2065" width="5" style="43" customWidth="1"/>
    <col min="2066" max="2066" width="5.5" style="43" customWidth="1"/>
    <col min="2067" max="2067" width="6.83203125" style="43" customWidth="1"/>
    <col min="2068" max="2070" width="5.5" style="43" customWidth="1"/>
    <col min="2071" max="2071" width="16.1640625" style="43" customWidth="1"/>
    <col min="2072" max="2072" width="8.33203125" style="43"/>
    <col min="2073" max="2073" width="0" style="43" hidden="1" customWidth="1"/>
    <col min="2074" max="2074" width="40.83203125" style="43" customWidth="1"/>
    <col min="2075" max="2075" width="7.5" style="43" customWidth="1"/>
    <col min="2076" max="2077" width="1.6640625" style="43" customWidth="1"/>
    <col min="2078" max="2078" width="40" style="43" customWidth="1"/>
    <col min="2079" max="2079" width="7.5" style="43" customWidth="1"/>
    <col min="2080" max="2080" width="3.33203125" style="43" customWidth="1"/>
    <col min="2081" max="2304" width="8.33203125" style="43"/>
    <col min="2305" max="2307" width="5.5" style="43" customWidth="1"/>
    <col min="2308" max="2313" width="3.1640625" style="43" customWidth="1"/>
    <col min="2314" max="2320" width="5.5" style="43" customWidth="1"/>
    <col min="2321" max="2321" width="5" style="43" customWidth="1"/>
    <col min="2322" max="2322" width="5.5" style="43" customWidth="1"/>
    <col min="2323" max="2323" width="6.83203125" style="43" customWidth="1"/>
    <col min="2324" max="2326" width="5.5" style="43" customWidth="1"/>
    <col min="2327" max="2327" width="16.1640625" style="43" customWidth="1"/>
    <col min="2328" max="2328" width="8.33203125" style="43"/>
    <col min="2329" max="2329" width="0" style="43" hidden="1" customWidth="1"/>
    <col min="2330" max="2330" width="40.83203125" style="43" customWidth="1"/>
    <col min="2331" max="2331" width="7.5" style="43" customWidth="1"/>
    <col min="2332" max="2333" width="1.6640625" style="43" customWidth="1"/>
    <col min="2334" max="2334" width="40" style="43" customWidth="1"/>
    <col min="2335" max="2335" width="7.5" style="43" customWidth="1"/>
    <col min="2336" max="2336" width="3.33203125" style="43" customWidth="1"/>
    <col min="2337" max="2560" width="8.33203125" style="43"/>
    <col min="2561" max="2563" width="5.5" style="43" customWidth="1"/>
    <col min="2564" max="2569" width="3.1640625" style="43" customWidth="1"/>
    <col min="2570" max="2576" width="5.5" style="43" customWidth="1"/>
    <col min="2577" max="2577" width="5" style="43" customWidth="1"/>
    <col min="2578" max="2578" width="5.5" style="43" customWidth="1"/>
    <col min="2579" max="2579" width="6.83203125" style="43" customWidth="1"/>
    <col min="2580" max="2582" width="5.5" style="43" customWidth="1"/>
    <col min="2583" max="2583" width="16.1640625" style="43" customWidth="1"/>
    <col min="2584" max="2584" width="8.33203125" style="43"/>
    <col min="2585" max="2585" width="0" style="43" hidden="1" customWidth="1"/>
    <col min="2586" max="2586" width="40.83203125" style="43" customWidth="1"/>
    <col min="2587" max="2587" width="7.5" style="43" customWidth="1"/>
    <col min="2588" max="2589" width="1.6640625" style="43" customWidth="1"/>
    <col min="2590" max="2590" width="40" style="43" customWidth="1"/>
    <col min="2591" max="2591" width="7.5" style="43" customWidth="1"/>
    <col min="2592" max="2592" width="3.33203125" style="43" customWidth="1"/>
    <col min="2593" max="2816" width="8.33203125" style="43"/>
    <col min="2817" max="2819" width="5.5" style="43" customWidth="1"/>
    <col min="2820" max="2825" width="3.1640625" style="43" customWidth="1"/>
    <col min="2826" max="2832" width="5.5" style="43" customWidth="1"/>
    <col min="2833" max="2833" width="5" style="43" customWidth="1"/>
    <col min="2834" max="2834" width="5.5" style="43" customWidth="1"/>
    <col min="2835" max="2835" width="6.83203125" style="43" customWidth="1"/>
    <col min="2836" max="2838" width="5.5" style="43" customWidth="1"/>
    <col min="2839" max="2839" width="16.1640625" style="43" customWidth="1"/>
    <col min="2840" max="2840" width="8.33203125" style="43"/>
    <col min="2841" max="2841" width="0" style="43" hidden="1" customWidth="1"/>
    <col min="2842" max="2842" width="40.83203125" style="43" customWidth="1"/>
    <col min="2843" max="2843" width="7.5" style="43" customWidth="1"/>
    <col min="2844" max="2845" width="1.6640625" style="43" customWidth="1"/>
    <col min="2846" max="2846" width="40" style="43" customWidth="1"/>
    <col min="2847" max="2847" width="7.5" style="43" customWidth="1"/>
    <col min="2848" max="2848" width="3.33203125" style="43" customWidth="1"/>
    <col min="2849" max="3072" width="8.33203125" style="43"/>
    <col min="3073" max="3075" width="5.5" style="43" customWidth="1"/>
    <col min="3076" max="3081" width="3.1640625" style="43" customWidth="1"/>
    <col min="3082" max="3088" width="5.5" style="43" customWidth="1"/>
    <col min="3089" max="3089" width="5" style="43" customWidth="1"/>
    <col min="3090" max="3090" width="5.5" style="43" customWidth="1"/>
    <col min="3091" max="3091" width="6.83203125" style="43" customWidth="1"/>
    <col min="3092" max="3094" width="5.5" style="43" customWidth="1"/>
    <col min="3095" max="3095" width="16.1640625" style="43" customWidth="1"/>
    <col min="3096" max="3096" width="8.33203125" style="43"/>
    <col min="3097" max="3097" width="0" style="43" hidden="1" customWidth="1"/>
    <col min="3098" max="3098" width="40.83203125" style="43" customWidth="1"/>
    <col min="3099" max="3099" width="7.5" style="43" customWidth="1"/>
    <col min="3100" max="3101" width="1.6640625" style="43" customWidth="1"/>
    <col min="3102" max="3102" width="40" style="43" customWidth="1"/>
    <col min="3103" max="3103" width="7.5" style="43" customWidth="1"/>
    <col min="3104" max="3104" width="3.33203125" style="43" customWidth="1"/>
    <col min="3105" max="3328" width="8.33203125" style="43"/>
    <col min="3329" max="3331" width="5.5" style="43" customWidth="1"/>
    <col min="3332" max="3337" width="3.1640625" style="43" customWidth="1"/>
    <col min="3338" max="3344" width="5.5" style="43" customWidth="1"/>
    <col min="3345" max="3345" width="5" style="43" customWidth="1"/>
    <col min="3346" max="3346" width="5.5" style="43" customWidth="1"/>
    <col min="3347" max="3347" width="6.83203125" style="43" customWidth="1"/>
    <col min="3348" max="3350" width="5.5" style="43" customWidth="1"/>
    <col min="3351" max="3351" width="16.1640625" style="43" customWidth="1"/>
    <col min="3352" max="3352" width="8.33203125" style="43"/>
    <col min="3353" max="3353" width="0" style="43" hidden="1" customWidth="1"/>
    <col min="3354" max="3354" width="40.83203125" style="43" customWidth="1"/>
    <col min="3355" max="3355" width="7.5" style="43" customWidth="1"/>
    <col min="3356" max="3357" width="1.6640625" style="43" customWidth="1"/>
    <col min="3358" max="3358" width="40" style="43" customWidth="1"/>
    <col min="3359" max="3359" width="7.5" style="43" customWidth="1"/>
    <col min="3360" max="3360" width="3.33203125" style="43" customWidth="1"/>
    <col min="3361" max="3584" width="8.33203125" style="43"/>
    <col min="3585" max="3587" width="5.5" style="43" customWidth="1"/>
    <col min="3588" max="3593" width="3.1640625" style="43" customWidth="1"/>
    <col min="3594" max="3600" width="5.5" style="43" customWidth="1"/>
    <col min="3601" max="3601" width="5" style="43" customWidth="1"/>
    <col min="3602" max="3602" width="5.5" style="43" customWidth="1"/>
    <col min="3603" max="3603" width="6.83203125" style="43" customWidth="1"/>
    <col min="3604" max="3606" width="5.5" style="43" customWidth="1"/>
    <col min="3607" max="3607" width="16.1640625" style="43" customWidth="1"/>
    <col min="3608" max="3608" width="8.33203125" style="43"/>
    <col min="3609" max="3609" width="0" style="43" hidden="1" customWidth="1"/>
    <col min="3610" max="3610" width="40.83203125" style="43" customWidth="1"/>
    <col min="3611" max="3611" width="7.5" style="43" customWidth="1"/>
    <col min="3612" max="3613" width="1.6640625" style="43" customWidth="1"/>
    <col min="3614" max="3614" width="40" style="43" customWidth="1"/>
    <col min="3615" max="3615" width="7.5" style="43" customWidth="1"/>
    <col min="3616" max="3616" width="3.33203125" style="43" customWidth="1"/>
    <col min="3617" max="3840" width="8.33203125" style="43"/>
    <col min="3841" max="3843" width="5.5" style="43" customWidth="1"/>
    <col min="3844" max="3849" width="3.1640625" style="43" customWidth="1"/>
    <col min="3850" max="3856" width="5.5" style="43" customWidth="1"/>
    <col min="3857" max="3857" width="5" style="43" customWidth="1"/>
    <col min="3858" max="3858" width="5.5" style="43" customWidth="1"/>
    <col min="3859" max="3859" width="6.83203125" style="43" customWidth="1"/>
    <col min="3860" max="3862" width="5.5" style="43" customWidth="1"/>
    <col min="3863" max="3863" width="16.1640625" style="43" customWidth="1"/>
    <col min="3864" max="3864" width="8.33203125" style="43"/>
    <col min="3865" max="3865" width="0" style="43" hidden="1" customWidth="1"/>
    <col min="3866" max="3866" width="40.83203125" style="43" customWidth="1"/>
    <col min="3867" max="3867" width="7.5" style="43" customWidth="1"/>
    <col min="3868" max="3869" width="1.6640625" style="43" customWidth="1"/>
    <col min="3870" max="3870" width="40" style="43" customWidth="1"/>
    <col min="3871" max="3871" width="7.5" style="43" customWidth="1"/>
    <col min="3872" max="3872" width="3.33203125" style="43" customWidth="1"/>
    <col min="3873" max="4096" width="8.33203125" style="43"/>
    <col min="4097" max="4099" width="5.5" style="43" customWidth="1"/>
    <col min="4100" max="4105" width="3.1640625" style="43" customWidth="1"/>
    <col min="4106" max="4112" width="5.5" style="43" customWidth="1"/>
    <col min="4113" max="4113" width="5" style="43" customWidth="1"/>
    <col min="4114" max="4114" width="5.5" style="43" customWidth="1"/>
    <col min="4115" max="4115" width="6.83203125" style="43" customWidth="1"/>
    <col min="4116" max="4118" width="5.5" style="43" customWidth="1"/>
    <col min="4119" max="4119" width="16.1640625" style="43" customWidth="1"/>
    <col min="4120" max="4120" width="8.33203125" style="43"/>
    <col min="4121" max="4121" width="0" style="43" hidden="1" customWidth="1"/>
    <col min="4122" max="4122" width="40.83203125" style="43" customWidth="1"/>
    <col min="4123" max="4123" width="7.5" style="43" customWidth="1"/>
    <col min="4124" max="4125" width="1.6640625" style="43" customWidth="1"/>
    <col min="4126" max="4126" width="40" style="43" customWidth="1"/>
    <col min="4127" max="4127" width="7.5" style="43" customWidth="1"/>
    <col min="4128" max="4128" width="3.33203125" style="43" customWidth="1"/>
    <col min="4129" max="4352" width="8.33203125" style="43"/>
    <col min="4353" max="4355" width="5.5" style="43" customWidth="1"/>
    <col min="4356" max="4361" width="3.1640625" style="43" customWidth="1"/>
    <col min="4362" max="4368" width="5.5" style="43" customWidth="1"/>
    <col min="4369" max="4369" width="5" style="43" customWidth="1"/>
    <col min="4370" max="4370" width="5.5" style="43" customWidth="1"/>
    <col min="4371" max="4371" width="6.83203125" style="43" customWidth="1"/>
    <col min="4372" max="4374" width="5.5" style="43" customWidth="1"/>
    <col min="4375" max="4375" width="16.1640625" style="43" customWidth="1"/>
    <col min="4376" max="4376" width="8.33203125" style="43"/>
    <col min="4377" max="4377" width="0" style="43" hidden="1" customWidth="1"/>
    <col min="4378" max="4378" width="40.83203125" style="43" customWidth="1"/>
    <col min="4379" max="4379" width="7.5" style="43" customWidth="1"/>
    <col min="4380" max="4381" width="1.6640625" style="43" customWidth="1"/>
    <col min="4382" max="4382" width="40" style="43" customWidth="1"/>
    <col min="4383" max="4383" width="7.5" style="43" customWidth="1"/>
    <col min="4384" max="4384" width="3.33203125" style="43" customWidth="1"/>
    <col min="4385" max="4608" width="8.33203125" style="43"/>
    <col min="4609" max="4611" width="5.5" style="43" customWidth="1"/>
    <col min="4612" max="4617" width="3.1640625" style="43" customWidth="1"/>
    <col min="4618" max="4624" width="5.5" style="43" customWidth="1"/>
    <col min="4625" max="4625" width="5" style="43" customWidth="1"/>
    <col min="4626" max="4626" width="5.5" style="43" customWidth="1"/>
    <col min="4627" max="4627" width="6.83203125" style="43" customWidth="1"/>
    <col min="4628" max="4630" width="5.5" style="43" customWidth="1"/>
    <col min="4631" max="4631" width="16.1640625" style="43" customWidth="1"/>
    <col min="4632" max="4632" width="8.33203125" style="43"/>
    <col min="4633" max="4633" width="0" style="43" hidden="1" customWidth="1"/>
    <col min="4634" max="4634" width="40.83203125" style="43" customWidth="1"/>
    <col min="4635" max="4635" width="7.5" style="43" customWidth="1"/>
    <col min="4636" max="4637" width="1.6640625" style="43" customWidth="1"/>
    <col min="4638" max="4638" width="40" style="43" customWidth="1"/>
    <col min="4639" max="4639" width="7.5" style="43" customWidth="1"/>
    <col min="4640" max="4640" width="3.33203125" style="43" customWidth="1"/>
    <col min="4641" max="4864" width="8.33203125" style="43"/>
    <col min="4865" max="4867" width="5.5" style="43" customWidth="1"/>
    <col min="4868" max="4873" width="3.1640625" style="43" customWidth="1"/>
    <col min="4874" max="4880" width="5.5" style="43" customWidth="1"/>
    <col min="4881" max="4881" width="5" style="43" customWidth="1"/>
    <col min="4882" max="4882" width="5.5" style="43" customWidth="1"/>
    <col min="4883" max="4883" width="6.83203125" style="43" customWidth="1"/>
    <col min="4884" max="4886" width="5.5" style="43" customWidth="1"/>
    <col min="4887" max="4887" width="16.1640625" style="43" customWidth="1"/>
    <col min="4888" max="4888" width="8.33203125" style="43"/>
    <col min="4889" max="4889" width="0" style="43" hidden="1" customWidth="1"/>
    <col min="4890" max="4890" width="40.83203125" style="43" customWidth="1"/>
    <col min="4891" max="4891" width="7.5" style="43" customWidth="1"/>
    <col min="4892" max="4893" width="1.6640625" style="43" customWidth="1"/>
    <col min="4894" max="4894" width="40" style="43" customWidth="1"/>
    <col min="4895" max="4895" width="7.5" style="43" customWidth="1"/>
    <col min="4896" max="4896" width="3.33203125" style="43" customWidth="1"/>
    <col min="4897" max="5120" width="8.33203125" style="43"/>
    <col min="5121" max="5123" width="5.5" style="43" customWidth="1"/>
    <col min="5124" max="5129" width="3.1640625" style="43" customWidth="1"/>
    <col min="5130" max="5136" width="5.5" style="43" customWidth="1"/>
    <col min="5137" max="5137" width="5" style="43" customWidth="1"/>
    <col min="5138" max="5138" width="5.5" style="43" customWidth="1"/>
    <col min="5139" max="5139" width="6.83203125" style="43" customWidth="1"/>
    <col min="5140" max="5142" width="5.5" style="43" customWidth="1"/>
    <col min="5143" max="5143" width="16.1640625" style="43" customWidth="1"/>
    <col min="5144" max="5144" width="8.33203125" style="43"/>
    <col min="5145" max="5145" width="0" style="43" hidden="1" customWidth="1"/>
    <col min="5146" max="5146" width="40.83203125" style="43" customWidth="1"/>
    <col min="5147" max="5147" width="7.5" style="43" customWidth="1"/>
    <col min="5148" max="5149" width="1.6640625" style="43" customWidth="1"/>
    <col min="5150" max="5150" width="40" style="43" customWidth="1"/>
    <col min="5151" max="5151" width="7.5" style="43" customWidth="1"/>
    <col min="5152" max="5152" width="3.33203125" style="43" customWidth="1"/>
    <col min="5153" max="5376" width="8.33203125" style="43"/>
    <col min="5377" max="5379" width="5.5" style="43" customWidth="1"/>
    <col min="5380" max="5385" width="3.1640625" style="43" customWidth="1"/>
    <col min="5386" max="5392" width="5.5" style="43" customWidth="1"/>
    <col min="5393" max="5393" width="5" style="43" customWidth="1"/>
    <col min="5394" max="5394" width="5.5" style="43" customWidth="1"/>
    <col min="5395" max="5395" width="6.83203125" style="43" customWidth="1"/>
    <col min="5396" max="5398" width="5.5" style="43" customWidth="1"/>
    <col min="5399" max="5399" width="16.1640625" style="43" customWidth="1"/>
    <col min="5400" max="5400" width="8.33203125" style="43"/>
    <col min="5401" max="5401" width="0" style="43" hidden="1" customWidth="1"/>
    <col min="5402" max="5402" width="40.83203125" style="43" customWidth="1"/>
    <col min="5403" max="5403" width="7.5" style="43" customWidth="1"/>
    <col min="5404" max="5405" width="1.6640625" style="43" customWidth="1"/>
    <col min="5406" max="5406" width="40" style="43" customWidth="1"/>
    <col min="5407" max="5407" width="7.5" style="43" customWidth="1"/>
    <col min="5408" max="5408" width="3.33203125" style="43" customWidth="1"/>
    <col min="5409" max="5632" width="8.33203125" style="43"/>
    <col min="5633" max="5635" width="5.5" style="43" customWidth="1"/>
    <col min="5636" max="5641" width="3.1640625" style="43" customWidth="1"/>
    <col min="5642" max="5648" width="5.5" style="43" customWidth="1"/>
    <col min="5649" max="5649" width="5" style="43" customWidth="1"/>
    <col min="5650" max="5650" width="5.5" style="43" customWidth="1"/>
    <col min="5651" max="5651" width="6.83203125" style="43" customWidth="1"/>
    <col min="5652" max="5654" width="5.5" style="43" customWidth="1"/>
    <col min="5655" max="5655" width="16.1640625" style="43" customWidth="1"/>
    <col min="5656" max="5656" width="8.33203125" style="43"/>
    <col min="5657" max="5657" width="0" style="43" hidden="1" customWidth="1"/>
    <col min="5658" max="5658" width="40.83203125" style="43" customWidth="1"/>
    <col min="5659" max="5659" width="7.5" style="43" customWidth="1"/>
    <col min="5660" max="5661" width="1.6640625" style="43" customWidth="1"/>
    <col min="5662" max="5662" width="40" style="43" customWidth="1"/>
    <col min="5663" max="5663" width="7.5" style="43" customWidth="1"/>
    <col min="5664" max="5664" width="3.33203125" style="43" customWidth="1"/>
    <col min="5665" max="5888" width="8.33203125" style="43"/>
    <col min="5889" max="5891" width="5.5" style="43" customWidth="1"/>
    <col min="5892" max="5897" width="3.1640625" style="43" customWidth="1"/>
    <col min="5898" max="5904" width="5.5" style="43" customWidth="1"/>
    <col min="5905" max="5905" width="5" style="43" customWidth="1"/>
    <col min="5906" max="5906" width="5.5" style="43" customWidth="1"/>
    <col min="5907" max="5907" width="6.83203125" style="43" customWidth="1"/>
    <col min="5908" max="5910" width="5.5" style="43" customWidth="1"/>
    <col min="5911" max="5911" width="16.1640625" style="43" customWidth="1"/>
    <col min="5912" max="5912" width="8.33203125" style="43"/>
    <col min="5913" max="5913" width="0" style="43" hidden="1" customWidth="1"/>
    <col min="5914" max="5914" width="40.83203125" style="43" customWidth="1"/>
    <col min="5915" max="5915" width="7.5" style="43" customWidth="1"/>
    <col min="5916" max="5917" width="1.6640625" style="43" customWidth="1"/>
    <col min="5918" max="5918" width="40" style="43" customWidth="1"/>
    <col min="5919" max="5919" width="7.5" style="43" customWidth="1"/>
    <col min="5920" max="5920" width="3.33203125" style="43" customWidth="1"/>
    <col min="5921" max="6144" width="8.33203125" style="43"/>
    <col min="6145" max="6147" width="5.5" style="43" customWidth="1"/>
    <col min="6148" max="6153" width="3.1640625" style="43" customWidth="1"/>
    <col min="6154" max="6160" width="5.5" style="43" customWidth="1"/>
    <col min="6161" max="6161" width="5" style="43" customWidth="1"/>
    <col min="6162" max="6162" width="5.5" style="43" customWidth="1"/>
    <col min="6163" max="6163" width="6.83203125" style="43" customWidth="1"/>
    <col min="6164" max="6166" width="5.5" style="43" customWidth="1"/>
    <col min="6167" max="6167" width="16.1640625" style="43" customWidth="1"/>
    <col min="6168" max="6168" width="8.33203125" style="43"/>
    <col min="6169" max="6169" width="0" style="43" hidden="1" customWidth="1"/>
    <col min="6170" max="6170" width="40.83203125" style="43" customWidth="1"/>
    <col min="6171" max="6171" width="7.5" style="43" customWidth="1"/>
    <col min="6172" max="6173" width="1.6640625" style="43" customWidth="1"/>
    <col min="6174" max="6174" width="40" style="43" customWidth="1"/>
    <col min="6175" max="6175" width="7.5" style="43" customWidth="1"/>
    <col min="6176" max="6176" width="3.33203125" style="43" customWidth="1"/>
    <col min="6177" max="6400" width="8.33203125" style="43"/>
    <col min="6401" max="6403" width="5.5" style="43" customWidth="1"/>
    <col min="6404" max="6409" width="3.1640625" style="43" customWidth="1"/>
    <col min="6410" max="6416" width="5.5" style="43" customWidth="1"/>
    <col min="6417" max="6417" width="5" style="43" customWidth="1"/>
    <col min="6418" max="6418" width="5.5" style="43" customWidth="1"/>
    <col min="6419" max="6419" width="6.83203125" style="43" customWidth="1"/>
    <col min="6420" max="6422" width="5.5" style="43" customWidth="1"/>
    <col min="6423" max="6423" width="16.1640625" style="43" customWidth="1"/>
    <col min="6424" max="6424" width="8.33203125" style="43"/>
    <col min="6425" max="6425" width="0" style="43" hidden="1" customWidth="1"/>
    <col min="6426" max="6426" width="40.83203125" style="43" customWidth="1"/>
    <col min="6427" max="6427" width="7.5" style="43" customWidth="1"/>
    <col min="6428" max="6429" width="1.6640625" style="43" customWidth="1"/>
    <col min="6430" max="6430" width="40" style="43" customWidth="1"/>
    <col min="6431" max="6431" width="7.5" style="43" customWidth="1"/>
    <col min="6432" max="6432" width="3.33203125" style="43" customWidth="1"/>
    <col min="6433" max="6656" width="8.33203125" style="43"/>
    <col min="6657" max="6659" width="5.5" style="43" customWidth="1"/>
    <col min="6660" max="6665" width="3.1640625" style="43" customWidth="1"/>
    <col min="6666" max="6672" width="5.5" style="43" customWidth="1"/>
    <col min="6673" max="6673" width="5" style="43" customWidth="1"/>
    <col min="6674" max="6674" width="5.5" style="43" customWidth="1"/>
    <col min="6675" max="6675" width="6.83203125" style="43" customWidth="1"/>
    <col min="6676" max="6678" width="5.5" style="43" customWidth="1"/>
    <col min="6679" max="6679" width="16.1640625" style="43" customWidth="1"/>
    <col min="6680" max="6680" width="8.33203125" style="43"/>
    <col min="6681" max="6681" width="0" style="43" hidden="1" customWidth="1"/>
    <col min="6682" max="6682" width="40.83203125" style="43" customWidth="1"/>
    <col min="6683" max="6683" width="7.5" style="43" customWidth="1"/>
    <col min="6684" max="6685" width="1.6640625" style="43" customWidth="1"/>
    <col min="6686" max="6686" width="40" style="43" customWidth="1"/>
    <col min="6687" max="6687" width="7.5" style="43" customWidth="1"/>
    <col min="6688" max="6688" width="3.33203125" style="43" customWidth="1"/>
    <col min="6689" max="6912" width="8.33203125" style="43"/>
    <col min="6913" max="6915" width="5.5" style="43" customWidth="1"/>
    <col min="6916" max="6921" width="3.1640625" style="43" customWidth="1"/>
    <col min="6922" max="6928" width="5.5" style="43" customWidth="1"/>
    <col min="6929" max="6929" width="5" style="43" customWidth="1"/>
    <col min="6930" max="6930" width="5.5" style="43" customWidth="1"/>
    <col min="6931" max="6931" width="6.83203125" style="43" customWidth="1"/>
    <col min="6932" max="6934" width="5.5" style="43" customWidth="1"/>
    <col min="6935" max="6935" width="16.1640625" style="43" customWidth="1"/>
    <col min="6936" max="6936" width="8.33203125" style="43"/>
    <col min="6937" max="6937" width="0" style="43" hidden="1" customWidth="1"/>
    <col min="6938" max="6938" width="40.83203125" style="43" customWidth="1"/>
    <col min="6939" max="6939" width="7.5" style="43" customWidth="1"/>
    <col min="6940" max="6941" width="1.6640625" style="43" customWidth="1"/>
    <col min="6942" max="6942" width="40" style="43" customWidth="1"/>
    <col min="6943" max="6943" width="7.5" style="43" customWidth="1"/>
    <col min="6944" max="6944" width="3.33203125" style="43" customWidth="1"/>
    <col min="6945" max="7168" width="8.33203125" style="43"/>
    <col min="7169" max="7171" width="5.5" style="43" customWidth="1"/>
    <col min="7172" max="7177" width="3.1640625" style="43" customWidth="1"/>
    <col min="7178" max="7184" width="5.5" style="43" customWidth="1"/>
    <col min="7185" max="7185" width="5" style="43" customWidth="1"/>
    <col min="7186" max="7186" width="5.5" style="43" customWidth="1"/>
    <col min="7187" max="7187" width="6.83203125" style="43" customWidth="1"/>
    <col min="7188" max="7190" width="5.5" style="43" customWidth="1"/>
    <col min="7191" max="7191" width="16.1640625" style="43" customWidth="1"/>
    <col min="7192" max="7192" width="8.33203125" style="43"/>
    <col min="7193" max="7193" width="0" style="43" hidden="1" customWidth="1"/>
    <col min="7194" max="7194" width="40.83203125" style="43" customWidth="1"/>
    <col min="7195" max="7195" width="7.5" style="43" customWidth="1"/>
    <col min="7196" max="7197" width="1.6640625" style="43" customWidth="1"/>
    <col min="7198" max="7198" width="40" style="43" customWidth="1"/>
    <col min="7199" max="7199" width="7.5" style="43" customWidth="1"/>
    <col min="7200" max="7200" width="3.33203125" style="43" customWidth="1"/>
    <col min="7201" max="7424" width="8.33203125" style="43"/>
    <col min="7425" max="7427" width="5.5" style="43" customWidth="1"/>
    <col min="7428" max="7433" width="3.1640625" style="43" customWidth="1"/>
    <col min="7434" max="7440" width="5.5" style="43" customWidth="1"/>
    <col min="7441" max="7441" width="5" style="43" customWidth="1"/>
    <col min="7442" max="7442" width="5.5" style="43" customWidth="1"/>
    <col min="7443" max="7443" width="6.83203125" style="43" customWidth="1"/>
    <col min="7444" max="7446" width="5.5" style="43" customWidth="1"/>
    <col min="7447" max="7447" width="16.1640625" style="43" customWidth="1"/>
    <col min="7448" max="7448" width="8.33203125" style="43"/>
    <col min="7449" max="7449" width="0" style="43" hidden="1" customWidth="1"/>
    <col min="7450" max="7450" width="40.83203125" style="43" customWidth="1"/>
    <col min="7451" max="7451" width="7.5" style="43" customWidth="1"/>
    <col min="7452" max="7453" width="1.6640625" style="43" customWidth="1"/>
    <col min="7454" max="7454" width="40" style="43" customWidth="1"/>
    <col min="7455" max="7455" width="7.5" style="43" customWidth="1"/>
    <col min="7456" max="7456" width="3.33203125" style="43" customWidth="1"/>
    <col min="7457" max="7680" width="8.33203125" style="43"/>
    <col min="7681" max="7683" width="5.5" style="43" customWidth="1"/>
    <col min="7684" max="7689" width="3.1640625" style="43" customWidth="1"/>
    <col min="7690" max="7696" width="5.5" style="43" customWidth="1"/>
    <col min="7697" max="7697" width="5" style="43" customWidth="1"/>
    <col min="7698" max="7698" width="5.5" style="43" customWidth="1"/>
    <col min="7699" max="7699" width="6.83203125" style="43" customWidth="1"/>
    <col min="7700" max="7702" width="5.5" style="43" customWidth="1"/>
    <col min="7703" max="7703" width="16.1640625" style="43" customWidth="1"/>
    <col min="7704" max="7704" width="8.33203125" style="43"/>
    <col min="7705" max="7705" width="0" style="43" hidden="1" customWidth="1"/>
    <col min="7706" max="7706" width="40.83203125" style="43" customWidth="1"/>
    <col min="7707" max="7707" width="7.5" style="43" customWidth="1"/>
    <col min="7708" max="7709" width="1.6640625" style="43" customWidth="1"/>
    <col min="7710" max="7710" width="40" style="43" customWidth="1"/>
    <col min="7711" max="7711" width="7.5" style="43" customWidth="1"/>
    <col min="7712" max="7712" width="3.33203125" style="43" customWidth="1"/>
    <col min="7713" max="7936" width="8.33203125" style="43"/>
    <col min="7937" max="7939" width="5.5" style="43" customWidth="1"/>
    <col min="7940" max="7945" width="3.1640625" style="43" customWidth="1"/>
    <col min="7946" max="7952" width="5.5" style="43" customWidth="1"/>
    <col min="7953" max="7953" width="5" style="43" customWidth="1"/>
    <col min="7954" max="7954" width="5.5" style="43" customWidth="1"/>
    <col min="7955" max="7955" width="6.83203125" style="43" customWidth="1"/>
    <col min="7956" max="7958" width="5.5" style="43" customWidth="1"/>
    <col min="7959" max="7959" width="16.1640625" style="43" customWidth="1"/>
    <col min="7960" max="7960" width="8.33203125" style="43"/>
    <col min="7961" max="7961" width="0" style="43" hidden="1" customWidth="1"/>
    <col min="7962" max="7962" width="40.83203125" style="43" customWidth="1"/>
    <col min="7963" max="7963" width="7.5" style="43" customWidth="1"/>
    <col min="7964" max="7965" width="1.6640625" style="43" customWidth="1"/>
    <col min="7966" max="7966" width="40" style="43" customWidth="1"/>
    <col min="7967" max="7967" width="7.5" style="43" customWidth="1"/>
    <col min="7968" max="7968" width="3.33203125" style="43" customWidth="1"/>
    <col min="7969" max="8192" width="8.33203125" style="43"/>
    <col min="8193" max="8195" width="5.5" style="43" customWidth="1"/>
    <col min="8196" max="8201" width="3.1640625" style="43" customWidth="1"/>
    <col min="8202" max="8208" width="5.5" style="43" customWidth="1"/>
    <col min="8209" max="8209" width="5" style="43" customWidth="1"/>
    <col min="8210" max="8210" width="5.5" style="43" customWidth="1"/>
    <col min="8211" max="8211" width="6.83203125" style="43" customWidth="1"/>
    <col min="8212" max="8214" width="5.5" style="43" customWidth="1"/>
    <col min="8215" max="8215" width="16.1640625" style="43" customWidth="1"/>
    <col min="8216" max="8216" width="8.33203125" style="43"/>
    <col min="8217" max="8217" width="0" style="43" hidden="1" customWidth="1"/>
    <col min="8218" max="8218" width="40.83203125" style="43" customWidth="1"/>
    <col min="8219" max="8219" width="7.5" style="43" customWidth="1"/>
    <col min="8220" max="8221" width="1.6640625" style="43" customWidth="1"/>
    <col min="8222" max="8222" width="40" style="43" customWidth="1"/>
    <col min="8223" max="8223" width="7.5" style="43" customWidth="1"/>
    <col min="8224" max="8224" width="3.33203125" style="43" customWidth="1"/>
    <col min="8225" max="8448" width="8.33203125" style="43"/>
    <col min="8449" max="8451" width="5.5" style="43" customWidth="1"/>
    <col min="8452" max="8457" width="3.1640625" style="43" customWidth="1"/>
    <col min="8458" max="8464" width="5.5" style="43" customWidth="1"/>
    <col min="8465" max="8465" width="5" style="43" customWidth="1"/>
    <col min="8466" max="8466" width="5.5" style="43" customWidth="1"/>
    <col min="8467" max="8467" width="6.83203125" style="43" customWidth="1"/>
    <col min="8468" max="8470" width="5.5" style="43" customWidth="1"/>
    <col min="8471" max="8471" width="16.1640625" style="43" customWidth="1"/>
    <col min="8472" max="8472" width="8.33203125" style="43"/>
    <col min="8473" max="8473" width="0" style="43" hidden="1" customWidth="1"/>
    <col min="8474" max="8474" width="40.83203125" style="43" customWidth="1"/>
    <col min="8475" max="8475" width="7.5" style="43" customWidth="1"/>
    <col min="8476" max="8477" width="1.6640625" style="43" customWidth="1"/>
    <col min="8478" max="8478" width="40" style="43" customWidth="1"/>
    <col min="8479" max="8479" width="7.5" style="43" customWidth="1"/>
    <col min="8480" max="8480" width="3.33203125" style="43" customWidth="1"/>
    <col min="8481" max="8704" width="8.33203125" style="43"/>
    <col min="8705" max="8707" width="5.5" style="43" customWidth="1"/>
    <col min="8708" max="8713" width="3.1640625" style="43" customWidth="1"/>
    <col min="8714" max="8720" width="5.5" style="43" customWidth="1"/>
    <col min="8721" max="8721" width="5" style="43" customWidth="1"/>
    <col min="8722" max="8722" width="5.5" style="43" customWidth="1"/>
    <col min="8723" max="8723" width="6.83203125" style="43" customWidth="1"/>
    <col min="8724" max="8726" width="5.5" style="43" customWidth="1"/>
    <col min="8727" max="8727" width="16.1640625" style="43" customWidth="1"/>
    <col min="8728" max="8728" width="8.33203125" style="43"/>
    <col min="8729" max="8729" width="0" style="43" hidden="1" customWidth="1"/>
    <col min="8730" max="8730" width="40.83203125" style="43" customWidth="1"/>
    <col min="8731" max="8731" width="7.5" style="43" customWidth="1"/>
    <col min="8732" max="8733" width="1.6640625" style="43" customWidth="1"/>
    <col min="8734" max="8734" width="40" style="43" customWidth="1"/>
    <col min="8735" max="8735" width="7.5" style="43" customWidth="1"/>
    <col min="8736" max="8736" width="3.33203125" style="43" customWidth="1"/>
    <col min="8737" max="8960" width="8.33203125" style="43"/>
    <col min="8961" max="8963" width="5.5" style="43" customWidth="1"/>
    <col min="8964" max="8969" width="3.1640625" style="43" customWidth="1"/>
    <col min="8970" max="8976" width="5.5" style="43" customWidth="1"/>
    <col min="8977" max="8977" width="5" style="43" customWidth="1"/>
    <col min="8978" max="8978" width="5.5" style="43" customWidth="1"/>
    <col min="8979" max="8979" width="6.83203125" style="43" customWidth="1"/>
    <col min="8980" max="8982" width="5.5" style="43" customWidth="1"/>
    <col min="8983" max="8983" width="16.1640625" style="43" customWidth="1"/>
    <col min="8984" max="8984" width="8.33203125" style="43"/>
    <col min="8985" max="8985" width="0" style="43" hidden="1" customWidth="1"/>
    <col min="8986" max="8986" width="40.83203125" style="43" customWidth="1"/>
    <col min="8987" max="8987" width="7.5" style="43" customWidth="1"/>
    <col min="8988" max="8989" width="1.6640625" style="43" customWidth="1"/>
    <col min="8990" max="8990" width="40" style="43" customWidth="1"/>
    <col min="8991" max="8991" width="7.5" style="43" customWidth="1"/>
    <col min="8992" max="8992" width="3.33203125" style="43" customWidth="1"/>
    <col min="8993" max="9216" width="8.33203125" style="43"/>
    <col min="9217" max="9219" width="5.5" style="43" customWidth="1"/>
    <col min="9220" max="9225" width="3.1640625" style="43" customWidth="1"/>
    <col min="9226" max="9232" width="5.5" style="43" customWidth="1"/>
    <col min="9233" max="9233" width="5" style="43" customWidth="1"/>
    <col min="9234" max="9234" width="5.5" style="43" customWidth="1"/>
    <col min="9235" max="9235" width="6.83203125" style="43" customWidth="1"/>
    <col min="9236" max="9238" width="5.5" style="43" customWidth="1"/>
    <col min="9239" max="9239" width="16.1640625" style="43" customWidth="1"/>
    <col min="9240" max="9240" width="8.33203125" style="43"/>
    <col min="9241" max="9241" width="0" style="43" hidden="1" customWidth="1"/>
    <col min="9242" max="9242" width="40.83203125" style="43" customWidth="1"/>
    <col min="9243" max="9243" width="7.5" style="43" customWidth="1"/>
    <col min="9244" max="9245" width="1.6640625" style="43" customWidth="1"/>
    <col min="9246" max="9246" width="40" style="43" customWidth="1"/>
    <col min="9247" max="9247" width="7.5" style="43" customWidth="1"/>
    <col min="9248" max="9248" width="3.33203125" style="43" customWidth="1"/>
    <col min="9249" max="9472" width="8.33203125" style="43"/>
    <col min="9473" max="9475" width="5.5" style="43" customWidth="1"/>
    <col min="9476" max="9481" width="3.1640625" style="43" customWidth="1"/>
    <col min="9482" max="9488" width="5.5" style="43" customWidth="1"/>
    <col min="9489" max="9489" width="5" style="43" customWidth="1"/>
    <col min="9490" max="9490" width="5.5" style="43" customWidth="1"/>
    <col min="9491" max="9491" width="6.83203125" style="43" customWidth="1"/>
    <col min="9492" max="9494" width="5.5" style="43" customWidth="1"/>
    <col min="9495" max="9495" width="16.1640625" style="43" customWidth="1"/>
    <col min="9496" max="9496" width="8.33203125" style="43"/>
    <col min="9497" max="9497" width="0" style="43" hidden="1" customWidth="1"/>
    <col min="9498" max="9498" width="40.83203125" style="43" customWidth="1"/>
    <col min="9499" max="9499" width="7.5" style="43" customWidth="1"/>
    <col min="9500" max="9501" width="1.6640625" style="43" customWidth="1"/>
    <col min="9502" max="9502" width="40" style="43" customWidth="1"/>
    <col min="9503" max="9503" width="7.5" style="43" customWidth="1"/>
    <col min="9504" max="9504" width="3.33203125" style="43" customWidth="1"/>
    <col min="9505" max="9728" width="8.33203125" style="43"/>
    <col min="9729" max="9731" width="5.5" style="43" customWidth="1"/>
    <col min="9732" max="9737" width="3.1640625" style="43" customWidth="1"/>
    <col min="9738" max="9744" width="5.5" style="43" customWidth="1"/>
    <col min="9745" max="9745" width="5" style="43" customWidth="1"/>
    <col min="9746" max="9746" width="5.5" style="43" customWidth="1"/>
    <col min="9747" max="9747" width="6.83203125" style="43" customWidth="1"/>
    <col min="9748" max="9750" width="5.5" style="43" customWidth="1"/>
    <col min="9751" max="9751" width="16.1640625" style="43" customWidth="1"/>
    <col min="9752" max="9752" width="8.33203125" style="43"/>
    <col min="9753" max="9753" width="0" style="43" hidden="1" customWidth="1"/>
    <col min="9754" max="9754" width="40.83203125" style="43" customWidth="1"/>
    <col min="9755" max="9755" width="7.5" style="43" customWidth="1"/>
    <col min="9756" max="9757" width="1.6640625" style="43" customWidth="1"/>
    <col min="9758" max="9758" width="40" style="43" customWidth="1"/>
    <col min="9759" max="9759" width="7.5" style="43" customWidth="1"/>
    <col min="9760" max="9760" width="3.33203125" style="43" customWidth="1"/>
    <col min="9761" max="9984" width="8.33203125" style="43"/>
    <col min="9985" max="9987" width="5.5" style="43" customWidth="1"/>
    <col min="9988" max="9993" width="3.1640625" style="43" customWidth="1"/>
    <col min="9994" max="10000" width="5.5" style="43" customWidth="1"/>
    <col min="10001" max="10001" width="5" style="43" customWidth="1"/>
    <col min="10002" max="10002" width="5.5" style="43" customWidth="1"/>
    <col min="10003" max="10003" width="6.83203125" style="43" customWidth="1"/>
    <col min="10004" max="10006" width="5.5" style="43" customWidth="1"/>
    <col min="10007" max="10007" width="16.1640625" style="43" customWidth="1"/>
    <col min="10008" max="10008" width="8.33203125" style="43"/>
    <col min="10009" max="10009" width="0" style="43" hidden="1" customWidth="1"/>
    <col min="10010" max="10010" width="40.83203125" style="43" customWidth="1"/>
    <col min="10011" max="10011" width="7.5" style="43" customWidth="1"/>
    <col min="10012" max="10013" width="1.6640625" style="43" customWidth="1"/>
    <col min="10014" max="10014" width="40" style="43" customWidth="1"/>
    <col min="10015" max="10015" width="7.5" style="43" customWidth="1"/>
    <col min="10016" max="10016" width="3.33203125" style="43" customWidth="1"/>
    <col min="10017" max="10240" width="8.33203125" style="43"/>
    <col min="10241" max="10243" width="5.5" style="43" customWidth="1"/>
    <col min="10244" max="10249" width="3.1640625" style="43" customWidth="1"/>
    <col min="10250" max="10256" width="5.5" style="43" customWidth="1"/>
    <col min="10257" max="10257" width="5" style="43" customWidth="1"/>
    <col min="10258" max="10258" width="5.5" style="43" customWidth="1"/>
    <col min="10259" max="10259" width="6.83203125" style="43" customWidth="1"/>
    <col min="10260" max="10262" width="5.5" style="43" customWidth="1"/>
    <col min="10263" max="10263" width="16.1640625" style="43" customWidth="1"/>
    <col min="10264" max="10264" width="8.33203125" style="43"/>
    <col min="10265" max="10265" width="0" style="43" hidden="1" customWidth="1"/>
    <col min="10266" max="10266" width="40.83203125" style="43" customWidth="1"/>
    <col min="10267" max="10267" width="7.5" style="43" customWidth="1"/>
    <col min="10268" max="10269" width="1.6640625" style="43" customWidth="1"/>
    <col min="10270" max="10270" width="40" style="43" customWidth="1"/>
    <col min="10271" max="10271" width="7.5" style="43" customWidth="1"/>
    <col min="10272" max="10272" width="3.33203125" style="43" customWidth="1"/>
    <col min="10273" max="10496" width="8.33203125" style="43"/>
    <col min="10497" max="10499" width="5.5" style="43" customWidth="1"/>
    <col min="10500" max="10505" width="3.1640625" style="43" customWidth="1"/>
    <col min="10506" max="10512" width="5.5" style="43" customWidth="1"/>
    <col min="10513" max="10513" width="5" style="43" customWidth="1"/>
    <col min="10514" max="10514" width="5.5" style="43" customWidth="1"/>
    <col min="10515" max="10515" width="6.83203125" style="43" customWidth="1"/>
    <col min="10516" max="10518" width="5.5" style="43" customWidth="1"/>
    <col min="10519" max="10519" width="16.1640625" style="43" customWidth="1"/>
    <col min="10520" max="10520" width="8.33203125" style="43"/>
    <col min="10521" max="10521" width="0" style="43" hidden="1" customWidth="1"/>
    <col min="10522" max="10522" width="40.83203125" style="43" customWidth="1"/>
    <col min="10523" max="10523" width="7.5" style="43" customWidth="1"/>
    <col min="10524" max="10525" width="1.6640625" style="43" customWidth="1"/>
    <col min="10526" max="10526" width="40" style="43" customWidth="1"/>
    <col min="10527" max="10527" width="7.5" style="43" customWidth="1"/>
    <col min="10528" max="10528" width="3.33203125" style="43" customWidth="1"/>
    <col min="10529" max="10752" width="8.33203125" style="43"/>
    <col min="10753" max="10755" width="5.5" style="43" customWidth="1"/>
    <col min="10756" max="10761" width="3.1640625" style="43" customWidth="1"/>
    <col min="10762" max="10768" width="5.5" style="43" customWidth="1"/>
    <col min="10769" max="10769" width="5" style="43" customWidth="1"/>
    <col min="10770" max="10770" width="5.5" style="43" customWidth="1"/>
    <col min="10771" max="10771" width="6.83203125" style="43" customWidth="1"/>
    <col min="10772" max="10774" width="5.5" style="43" customWidth="1"/>
    <col min="10775" max="10775" width="16.1640625" style="43" customWidth="1"/>
    <col min="10776" max="10776" width="8.33203125" style="43"/>
    <col min="10777" max="10777" width="0" style="43" hidden="1" customWidth="1"/>
    <col min="10778" max="10778" width="40.83203125" style="43" customWidth="1"/>
    <col min="10779" max="10779" width="7.5" style="43" customWidth="1"/>
    <col min="10780" max="10781" width="1.6640625" style="43" customWidth="1"/>
    <col min="10782" max="10782" width="40" style="43" customWidth="1"/>
    <col min="10783" max="10783" width="7.5" style="43" customWidth="1"/>
    <col min="10784" max="10784" width="3.33203125" style="43" customWidth="1"/>
    <col min="10785" max="11008" width="8.33203125" style="43"/>
    <col min="11009" max="11011" width="5.5" style="43" customWidth="1"/>
    <col min="11012" max="11017" width="3.1640625" style="43" customWidth="1"/>
    <col min="11018" max="11024" width="5.5" style="43" customWidth="1"/>
    <col min="11025" max="11025" width="5" style="43" customWidth="1"/>
    <col min="11026" max="11026" width="5.5" style="43" customWidth="1"/>
    <col min="11027" max="11027" width="6.83203125" style="43" customWidth="1"/>
    <col min="11028" max="11030" width="5.5" style="43" customWidth="1"/>
    <col min="11031" max="11031" width="16.1640625" style="43" customWidth="1"/>
    <col min="11032" max="11032" width="8.33203125" style="43"/>
    <col min="11033" max="11033" width="0" style="43" hidden="1" customWidth="1"/>
    <col min="11034" max="11034" width="40.83203125" style="43" customWidth="1"/>
    <col min="11035" max="11035" width="7.5" style="43" customWidth="1"/>
    <col min="11036" max="11037" width="1.6640625" style="43" customWidth="1"/>
    <col min="11038" max="11038" width="40" style="43" customWidth="1"/>
    <col min="11039" max="11039" width="7.5" style="43" customWidth="1"/>
    <col min="11040" max="11040" width="3.33203125" style="43" customWidth="1"/>
    <col min="11041" max="11264" width="8.33203125" style="43"/>
    <col min="11265" max="11267" width="5.5" style="43" customWidth="1"/>
    <col min="11268" max="11273" width="3.1640625" style="43" customWidth="1"/>
    <col min="11274" max="11280" width="5.5" style="43" customWidth="1"/>
    <col min="11281" max="11281" width="5" style="43" customWidth="1"/>
    <col min="11282" max="11282" width="5.5" style="43" customWidth="1"/>
    <col min="11283" max="11283" width="6.83203125" style="43" customWidth="1"/>
    <col min="11284" max="11286" width="5.5" style="43" customWidth="1"/>
    <col min="11287" max="11287" width="16.1640625" style="43" customWidth="1"/>
    <col min="11288" max="11288" width="8.33203125" style="43"/>
    <col min="11289" max="11289" width="0" style="43" hidden="1" customWidth="1"/>
    <col min="11290" max="11290" width="40.83203125" style="43" customWidth="1"/>
    <col min="11291" max="11291" width="7.5" style="43" customWidth="1"/>
    <col min="11292" max="11293" width="1.6640625" style="43" customWidth="1"/>
    <col min="11294" max="11294" width="40" style="43" customWidth="1"/>
    <col min="11295" max="11295" width="7.5" style="43" customWidth="1"/>
    <col min="11296" max="11296" width="3.33203125" style="43" customWidth="1"/>
    <col min="11297" max="11520" width="8.33203125" style="43"/>
    <col min="11521" max="11523" width="5.5" style="43" customWidth="1"/>
    <col min="11524" max="11529" width="3.1640625" style="43" customWidth="1"/>
    <col min="11530" max="11536" width="5.5" style="43" customWidth="1"/>
    <col min="11537" max="11537" width="5" style="43" customWidth="1"/>
    <col min="11538" max="11538" width="5.5" style="43" customWidth="1"/>
    <col min="11539" max="11539" width="6.83203125" style="43" customWidth="1"/>
    <col min="11540" max="11542" width="5.5" style="43" customWidth="1"/>
    <col min="11543" max="11543" width="16.1640625" style="43" customWidth="1"/>
    <col min="11544" max="11544" width="8.33203125" style="43"/>
    <col min="11545" max="11545" width="0" style="43" hidden="1" customWidth="1"/>
    <col min="11546" max="11546" width="40.83203125" style="43" customWidth="1"/>
    <col min="11547" max="11547" width="7.5" style="43" customWidth="1"/>
    <col min="11548" max="11549" width="1.6640625" style="43" customWidth="1"/>
    <col min="11550" max="11550" width="40" style="43" customWidth="1"/>
    <col min="11551" max="11551" width="7.5" style="43" customWidth="1"/>
    <col min="11552" max="11552" width="3.33203125" style="43" customWidth="1"/>
    <col min="11553" max="11776" width="8.33203125" style="43"/>
    <col min="11777" max="11779" width="5.5" style="43" customWidth="1"/>
    <col min="11780" max="11785" width="3.1640625" style="43" customWidth="1"/>
    <col min="11786" max="11792" width="5.5" style="43" customWidth="1"/>
    <col min="11793" max="11793" width="5" style="43" customWidth="1"/>
    <col min="11794" max="11794" width="5.5" style="43" customWidth="1"/>
    <col min="11795" max="11795" width="6.83203125" style="43" customWidth="1"/>
    <col min="11796" max="11798" width="5.5" style="43" customWidth="1"/>
    <col min="11799" max="11799" width="16.1640625" style="43" customWidth="1"/>
    <col min="11800" max="11800" width="8.33203125" style="43"/>
    <col min="11801" max="11801" width="0" style="43" hidden="1" customWidth="1"/>
    <col min="11802" max="11802" width="40.83203125" style="43" customWidth="1"/>
    <col min="11803" max="11803" width="7.5" style="43" customWidth="1"/>
    <col min="11804" max="11805" width="1.6640625" style="43" customWidth="1"/>
    <col min="11806" max="11806" width="40" style="43" customWidth="1"/>
    <col min="11807" max="11807" width="7.5" style="43" customWidth="1"/>
    <col min="11808" max="11808" width="3.33203125" style="43" customWidth="1"/>
    <col min="11809" max="12032" width="8.33203125" style="43"/>
    <col min="12033" max="12035" width="5.5" style="43" customWidth="1"/>
    <col min="12036" max="12041" width="3.1640625" style="43" customWidth="1"/>
    <col min="12042" max="12048" width="5.5" style="43" customWidth="1"/>
    <col min="12049" max="12049" width="5" style="43" customWidth="1"/>
    <col min="12050" max="12050" width="5.5" style="43" customWidth="1"/>
    <col min="12051" max="12051" width="6.83203125" style="43" customWidth="1"/>
    <col min="12052" max="12054" width="5.5" style="43" customWidth="1"/>
    <col min="12055" max="12055" width="16.1640625" style="43" customWidth="1"/>
    <col min="12056" max="12056" width="8.33203125" style="43"/>
    <col min="12057" max="12057" width="0" style="43" hidden="1" customWidth="1"/>
    <col min="12058" max="12058" width="40.83203125" style="43" customWidth="1"/>
    <col min="12059" max="12059" width="7.5" style="43" customWidth="1"/>
    <col min="12060" max="12061" width="1.6640625" style="43" customWidth="1"/>
    <col min="12062" max="12062" width="40" style="43" customWidth="1"/>
    <col min="12063" max="12063" width="7.5" style="43" customWidth="1"/>
    <col min="12064" max="12064" width="3.33203125" style="43" customWidth="1"/>
    <col min="12065" max="12288" width="8.33203125" style="43"/>
    <col min="12289" max="12291" width="5.5" style="43" customWidth="1"/>
    <col min="12292" max="12297" width="3.1640625" style="43" customWidth="1"/>
    <col min="12298" max="12304" width="5.5" style="43" customWidth="1"/>
    <col min="12305" max="12305" width="5" style="43" customWidth="1"/>
    <col min="12306" max="12306" width="5.5" style="43" customWidth="1"/>
    <col min="12307" max="12307" width="6.83203125" style="43" customWidth="1"/>
    <col min="12308" max="12310" width="5.5" style="43" customWidth="1"/>
    <col min="12311" max="12311" width="16.1640625" style="43" customWidth="1"/>
    <col min="12312" max="12312" width="8.33203125" style="43"/>
    <col min="12313" max="12313" width="0" style="43" hidden="1" customWidth="1"/>
    <col min="12314" max="12314" width="40.83203125" style="43" customWidth="1"/>
    <col min="12315" max="12315" width="7.5" style="43" customWidth="1"/>
    <col min="12316" max="12317" width="1.6640625" style="43" customWidth="1"/>
    <col min="12318" max="12318" width="40" style="43" customWidth="1"/>
    <col min="12319" max="12319" width="7.5" style="43" customWidth="1"/>
    <col min="12320" max="12320" width="3.33203125" style="43" customWidth="1"/>
    <col min="12321" max="12544" width="8.33203125" style="43"/>
    <col min="12545" max="12547" width="5.5" style="43" customWidth="1"/>
    <col min="12548" max="12553" width="3.1640625" style="43" customWidth="1"/>
    <col min="12554" max="12560" width="5.5" style="43" customWidth="1"/>
    <col min="12561" max="12561" width="5" style="43" customWidth="1"/>
    <col min="12562" max="12562" width="5.5" style="43" customWidth="1"/>
    <col min="12563" max="12563" width="6.83203125" style="43" customWidth="1"/>
    <col min="12564" max="12566" width="5.5" style="43" customWidth="1"/>
    <col min="12567" max="12567" width="16.1640625" style="43" customWidth="1"/>
    <col min="12568" max="12568" width="8.33203125" style="43"/>
    <col min="12569" max="12569" width="0" style="43" hidden="1" customWidth="1"/>
    <col min="12570" max="12570" width="40.83203125" style="43" customWidth="1"/>
    <col min="12571" max="12571" width="7.5" style="43" customWidth="1"/>
    <col min="12572" max="12573" width="1.6640625" style="43" customWidth="1"/>
    <col min="12574" max="12574" width="40" style="43" customWidth="1"/>
    <col min="12575" max="12575" width="7.5" style="43" customWidth="1"/>
    <col min="12576" max="12576" width="3.33203125" style="43" customWidth="1"/>
    <col min="12577" max="12800" width="8.33203125" style="43"/>
    <col min="12801" max="12803" width="5.5" style="43" customWidth="1"/>
    <col min="12804" max="12809" width="3.1640625" style="43" customWidth="1"/>
    <col min="12810" max="12816" width="5.5" style="43" customWidth="1"/>
    <col min="12817" max="12817" width="5" style="43" customWidth="1"/>
    <col min="12818" max="12818" width="5.5" style="43" customWidth="1"/>
    <col min="12819" max="12819" width="6.83203125" style="43" customWidth="1"/>
    <col min="12820" max="12822" width="5.5" style="43" customWidth="1"/>
    <col min="12823" max="12823" width="16.1640625" style="43" customWidth="1"/>
    <col min="12824" max="12824" width="8.33203125" style="43"/>
    <col min="12825" max="12825" width="0" style="43" hidden="1" customWidth="1"/>
    <col min="12826" max="12826" width="40.83203125" style="43" customWidth="1"/>
    <col min="12827" max="12827" width="7.5" style="43" customWidth="1"/>
    <col min="12828" max="12829" width="1.6640625" style="43" customWidth="1"/>
    <col min="12830" max="12830" width="40" style="43" customWidth="1"/>
    <col min="12831" max="12831" width="7.5" style="43" customWidth="1"/>
    <col min="12832" max="12832" width="3.33203125" style="43" customWidth="1"/>
    <col min="12833" max="13056" width="8.33203125" style="43"/>
    <col min="13057" max="13059" width="5.5" style="43" customWidth="1"/>
    <col min="13060" max="13065" width="3.1640625" style="43" customWidth="1"/>
    <col min="13066" max="13072" width="5.5" style="43" customWidth="1"/>
    <col min="13073" max="13073" width="5" style="43" customWidth="1"/>
    <col min="13074" max="13074" width="5.5" style="43" customWidth="1"/>
    <col min="13075" max="13075" width="6.83203125" style="43" customWidth="1"/>
    <col min="13076" max="13078" width="5.5" style="43" customWidth="1"/>
    <col min="13079" max="13079" width="16.1640625" style="43" customWidth="1"/>
    <col min="13080" max="13080" width="8.33203125" style="43"/>
    <col min="13081" max="13081" width="0" style="43" hidden="1" customWidth="1"/>
    <col min="13082" max="13082" width="40.83203125" style="43" customWidth="1"/>
    <col min="13083" max="13083" width="7.5" style="43" customWidth="1"/>
    <col min="13084" max="13085" width="1.6640625" style="43" customWidth="1"/>
    <col min="13086" max="13086" width="40" style="43" customWidth="1"/>
    <col min="13087" max="13087" width="7.5" style="43" customWidth="1"/>
    <col min="13088" max="13088" width="3.33203125" style="43" customWidth="1"/>
    <col min="13089" max="13312" width="8.33203125" style="43"/>
    <col min="13313" max="13315" width="5.5" style="43" customWidth="1"/>
    <col min="13316" max="13321" width="3.1640625" style="43" customWidth="1"/>
    <col min="13322" max="13328" width="5.5" style="43" customWidth="1"/>
    <col min="13329" max="13329" width="5" style="43" customWidth="1"/>
    <col min="13330" max="13330" width="5.5" style="43" customWidth="1"/>
    <col min="13331" max="13331" width="6.83203125" style="43" customWidth="1"/>
    <col min="13332" max="13334" width="5.5" style="43" customWidth="1"/>
    <col min="13335" max="13335" width="16.1640625" style="43" customWidth="1"/>
    <col min="13336" max="13336" width="8.33203125" style="43"/>
    <col min="13337" max="13337" width="0" style="43" hidden="1" customWidth="1"/>
    <col min="13338" max="13338" width="40.83203125" style="43" customWidth="1"/>
    <col min="13339" max="13339" width="7.5" style="43" customWidth="1"/>
    <col min="13340" max="13341" width="1.6640625" style="43" customWidth="1"/>
    <col min="13342" max="13342" width="40" style="43" customWidth="1"/>
    <col min="13343" max="13343" width="7.5" style="43" customWidth="1"/>
    <col min="13344" max="13344" width="3.33203125" style="43" customWidth="1"/>
    <col min="13345" max="13568" width="8.33203125" style="43"/>
    <col min="13569" max="13571" width="5.5" style="43" customWidth="1"/>
    <col min="13572" max="13577" width="3.1640625" style="43" customWidth="1"/>
    <col min="13578" max="13584" width="5.5" style="43" customWidth="1"/>
    <col min="13585" max="13585" width="5" style="43" customWidth="1"/>
    <col min="13586" max="13586" width="5.5" style="43" customWidth="1"/>
    <col min="13587" max="13587" width="6.83203125" style="43" customWidth="1"/>
    <col min="13588" max="13590" width="5.5" style="43" customWidth="1"/>
    <col min="13591" max="13591" width="16.1640625" style="43" customWidth="1"/>
    <col min="13592" max="13592" width="8.33203125" style="43"/>
    <col min="13593" max="13593" width="0" style="43" hidden="1" customWidth="1"/>
    <col min="13594" max="13594" width="40.83203125" style="43" customWidth="1"/>
    <col min="13595" max="13595" width="7.5" style="43" customWidth="1"/>
    <col min="13596" max="13597" width="1.6640625" style="43" customWidth="1"/>
    <col min="13598" max="13598" width="40" style="43" customWidth="1"/>
    <col min="13599" max="13599" width="7.5" style="43" customWidth="1"/>
    <col min="13600" max="13600" width="3.33203125" style="43" customWidth="1"/>
    <col min="13601" max="13824" width="8.33203125" style="43"/>
    <col min="13825" max="13827" width="5.5" style="43" customWidth="1"/>
    <col min="13828" max="13833" width="3.1640625" style="43" customWidth="1"/>
    <col min="13834" max="13840" width="5.5" style="43" customWidth="1"/>
    <col min="13841" max="13841" width="5" style="43" customWidth="1"/>
    <col min="13842" max="13842" width="5.5" style="43" customWidth="1"/>
    <col min="13843" max="13843" width="6.83203125" style="43" customWidth="1"/>
    <col min="13844" max="13846" width="5.5" style="43" customWidth="1"/>
    <col min="13847" max="13847" width="16.1640625" style="43" customWidth="1"/>
    <col min="13848" max="13848" width="8.33203125" style="43"/>
    <col min="13849" max="13849" width="0" style="43" hidden="1" customWidth="1"/>
    <col min="13850" max="13850" width="40.83203125" style="43" customWidth="1"/>
    <col min="13851" max="13851" width="7.5" style="43" customWidth="1"/>
    <col min="13852" max="13853" width="1.6640625" style="43" customWidth="1"/>
    <col min="13854" max="13854" width="40" style="43" customWidth="1"/>
    <col min="13855" max="13855" width="7.5" style="43" customWidth="1"/>
    <col min="13856" max="13856" width="3.33203125" style="43" customWidth="1"/>
    <col min="13857" max="14080" width="8.33203125" style="43"/>
    <col min="14081" max="14083" width="5.5" style="43" customWidth="1"/>
    <col min="14084" max="14089" width="3.1640625" style="43" customWidth="1"/>
    <col min="14090" max="14096" width="5.5" style="43" customWidth="1"/>
    <col min="14097" max="14097" width="5" style="43" customWidth="1"/>
    <col min="14098" max="14098" width="5.5" style="43" customWidth="1"/>
    <col min="14099" max="14099" width="6.83203125" style="43" customWidth="1"/>
    <col min="14100" max="14102" width="5.5" style="43" customWidth="1"/>
    <col min="14103" max="14103" width="16.1640625" style="43" customWidth="1"/>
    <col min="14104" max="14104" width="8.33203125" style="43"/>
    <col min="14105" max="14105" width="0" style="43" hidden="1" customWidth="1"/>
    <col min="14106" max="14106" width="40.83203125" style="43" customWidth="1"/>
    <col min="14107" max="14107" width="7.5" style="43" customWidth="1"/>
    <col min="14108" max="14109" width="1.6640625" style="43" customWidth="1"/>
    <col min="14110" max="14110" width="40" style="43" customWidth="1"/>
    <col min="14111" max="14111" width="7.5" style="43" customWidth="1"/>
    <col min="14112" max="14112" width="3.33203125" style="43" customWidth="1"/>
    <col min="14113" max="14336" width="8.33203125" style="43"/>
    <col min="14337" max="14339" width="5.5" style="43" customWidth="1"/>
    <col min="14340" max="14345" width="3.1640625" style="43" customWidth="1"/>
    <col min="14346" max="14352" width="5.5" style="43" customWidth="1"/>
    <col min="14353" max="14353" width="5" style="43" customWidth="1"/>
    <col min="14354" max="14354" width="5.5" style="43" customWidth="1"/>
    <col min="14355" max="14355" width="6.83203125" style="43" customWidth="1"/>
    <col min="14356" max="14358" width="5.5" style="43" customWidth="1"/>
    <col min="14359" max="14359" width="16.1640625" style="43" customWidth="1"/>
    <col min="14360" max="14360" width="8.33203125" style="43"/>
    <col min="14361" max="14361" width="0" style="43" hidden="1" customWidth="1"/>
    <col min="14362" max="14362" width="40.83203125" style="43" customWidth="1"/>
    <col min="14363" max="14363" width="7.5" style="43" customWidth="1"/>
    <col min="14364" max="14365" width="1.6640625" style="43" customWidth="1"/>
    <col min="14366" max="14366" width="40" style="43" customWidth="1"/>
    <col min="14367" max="14367" width="7.5" style="43" customWidth="1"/>
    <col min="14368" max="14368" width="3.33203125" style="43" customWidth="1"/>
    <col min="14369" max="14592" width="8.33203125" style="43"/>
    <col min="14593" max="14595" width="5.5" style="43" customWidth="1"/>
    <col min="14596" max="14601" width="3.1640625" style="43" customWidth="1"/>
    <col min="14602" max="14608" width="5.5" style="43" customWidth="1"/>
    <col min="14609" max="14609" width="5" style="43" customWidth="1"/>
    <col min="14610" max="14610" width="5.5" style="43" customWidth="1"/>
    <col min="14611" max="14611" width="6.83203125" style="43" customWidth="1"/>
    <col min="14612" max="14614" width="5.5" style="43" customWidth="1"/>
    <col min="14615" max="14615" width="16.1640625" style="43" customWidth="1"/>
    <col min="14616" max="14616" width="8.33203125" style="43"/>
    <col min="14617" max="14617" width="0" style="43" hidden="1" customWidth="1"/>
    <col min="14618" max="14618" width="40.83203125" style="43" customWidth="1"/>
    <col min="14619" max="14619" width="7.5" style="43" customWidth="1"/>
    <col min="14620" max="14621" width="1.6640625" style="43" customWidth="1"/>
    <col min="14622" max="14622" width="40" style="43" customWidth="1"/>
    <col min="14623" max="14623" width="7.5" style="43" customWidth="1"/>
    <col min="14624" max="14624" width="3.33203125" style="43" customWidth="1"/>
    <col min="14625" max="14848" width="8.33203125" style="43"/>
    <col min="14849" max="14851" width="5.5" style="43" customWidth="1"/>
    <col min="14852" max="14857" width="3.1640625" style="43" customWidth="1"/>
    <col min="14858" max="14864" width="5.5" style="43" customWidth="1"/>
    <col min="14865" max="14865" width="5" style="43" customWidth="1"/>
    <col min="14866" max="14866" width="5.5" style="43" customWidth="1"/>
    <col min="14867" max="14867" width="6.83203125" style="43" customWidth="1"/>
    <col min="14868" max="14870" width="5.5" style="43" customWidth="1"/>
    <col min="14871" max="14871" width="16.1640625" style="43" customWidth="1"/>
    <col min="14872" max="14872" width="8.33203125" style="43"/>
    <col min="14873" max="14873" width="0" style="43" hidden="1" customWidth="1"/>
    <col min="14874" max="14874" width="40.83203125" style="43" customWidth="1"/>
    <col min="14875" max="14875" width="7.5" style="43" customWidth="1"/>
    <col min="14876" max="14877" width="1.6640625" style="43" customWidth="1"/>
    <col min="14878" max="14878" width="40" style="43" customWidth="1"/>
    <col min="14879" max="14879" width="7.5" style="43" customWidth="1"/>
    <col min="14880" max="14880" width="3.33203125" style="43" customWidth="1"/>
    <col min="14881" max="15104" width="8.33203125" style="43"/>
    <col min="15105" max="15107" width="5.5" style="43" customWidth="1"/>
    <col min="15108" max="15113" width="3.1640625" style="43" customWidth="1"/>
    <col min="15114" max="15120" width="5.5" style="43" customWidth="1"/>
    <col min="15121" max="15121" width="5" style="43" customWidth="1"/>
    <col min="15122" max="15122" width="5.5" style="43" customWidth="1"/>
    <col min="15123" max="15123" width="6.83203125" style="43" customWidth="1"/>
    <col min="15124" max="15126" width="5.5" style="43" customWidth="1"/>
    <col min="15127" max="15127" width="16.1640625" style="43" customWidth="1"/>
    <col min="15128" max="15128" width="8.33203125" style="43"/>
    <col min="15129" max="15129" width="0" style="43" hidden="1" customWidth="1"/>
    <col min="15130" max="15130" width="40.83203125" style="43" customWidth="1"/>
    <col min="15131" max="15131" width="7.5" style="43" customWidth="1"/>
    <col min="15132" max="15133" width="1.6640625" style="43" customWidth="1"/>
    <col min="15134" max="15134" width="40" style="43" customWidth="1"/>
    <col min="15135" max="15135" width="7.5" style="43" customWidth="1"/>
    <col min="15136" max="15136" width="3.33203125" style="43" customWidth="1"/>
    <col min="15137" max="15360" width="8.33203125" style="43"/>
    <col min="15361" max="15363" width="5.5" style="43" customWidth="1"/>
    <col min="15364" max="15369" width="3.1640625" style="43" customWidth="1"/>
    <col min="15370" max="15376" width="5.5" style="43" customWidth="1"/>
    <col min="15377" max="15377" width="5" style="43" customWidth="1"/>
    <col min="15378" max="15378" width="5.5" style="43" customWidth="1"/>
    <col min="15379" max="15379" width="6.83203125" style="43" customWidth="1"/>
    <col min="15380" max="15382" width="5.5" style="43" customWidth="1"/>
    <col min="15383" max="15383" width="16.1640625" style="43" customWidth="1"/>
    <col min="15384" max="15384" width="8.33203125" style="43"/>
    <col min="15385" max="15385" width="0" style="43" hidden="1" customWidth="1"/>
    <col min="15386" max="15386" width="40.83203125" style="43" customWidth="1"/>
    <col min="15387" max="15387" width="7.5" style="43" customWidth="1"/>
    <col min="15388" max="15389" width="1.6640625" style="43" customWidth="1"/>
    <col min="15390" max="15390" width="40" style="43" customWidth="1"/>
    <col min="15391" max="15391" width="7.5" style="43" customWidth="1"/>
    <col min="15392" max="15392" width="3.33203125" style="43" customWidth="1"/>
    <col min="15393" max="15616" width="8.33203125" style="43"/>
    <col min="15617" max="15619" width="5.5" style="43" customWidth="1"/>
    <col min="15620" max="15625" width="3.1640625" style="43" customWidth="1"/>
    <col min="15626" max="15632" width="5.5" style="43" customWidth="1"/>
    <col min="15633" max="15633" width="5" style="43" customWidth="1"/>
    <col min="15634" max="15634" width="5.5" style="43" customWidth="1"/>
    <col min="15635" max="15635" width="6.83203125" style="43" customWidth="1"/>
    <col min="15636" max="15638" width="5.5" style="43" customWidth="1"/>
    <col min="15639" max="15639" width="16.1640625" style="43" customWidth="1"/>
    <col min="15640" max="15640" width="8.33203125" style="43"/>
    <col min="15641" max="15641" width="0" style="43" hidden="1" customWidth="1"/>
    <col min="15642" max="15642" width="40.83203125" style="43" customWidth="1"/>
    <col min="15643" max="15643" width="7.5" style="43" customWidth="1"/>
    <col min="15644" max="15645" width="1.6640625" style="43" customWidth="1"/>
    <col min="15646" max="15646" width="40" style="43" customWidth="1"/>
    <col min="15647" max="15647" width="7.5" style="43" customWidth="1"/>
    <col min="15648" max="15648" width="3.33203125" style="43" customWidth="1"/>
    <col min="15649" max="15872" width="8.33203125" style="43"/>
    <col min="15873" max="15875" width="5.5" style="43" customWidth="1"/>
    <col min="15876" max="15881" width="3.1640625" style="43" customWidth="1"/>
    <col min="15882" max="15888" width="5.5" style="43" customWidth="1"/>
    <col min="15889" max="15889" width="5" style="43" customWidth="1"/>
    <col min="15890" max="15890" width="5.5" style="43" customWidth="1"/>
    <col min="15891" max="15891" width="6.83203125" style="43" customWidth="1"/>
    <col min="15892" max="15894" width="5.5" style="43" customWidth="1"/>
    <col min="15895" max="15895" width="16.1640625" style="43" customWidth="1"/>
    <col min="15896" max="15896" width="8.33203125" style="43"/>
    <col min="15897" max="15897" width="0" style="43" hidden="1" customWidth="1"/>
    <col min="15898" max="15898" width="40.83203125" style="43" customWidth="1"/>
    <col min="15899" max="15899" width="7.5" style="43" customWidth="1"/>
    <col min="15900" max="15901" width="1.6640625" style="43" customWidth="1"/>
    <col min="15902" max="15902" width="40" style="43" customWidth="1"/>
    <col min="15903" max="15903" width="7.5" style="43" customWidth="1"/>
    <col min="15904" max="15904" width="3.33203125" style="43" customWidth="1"/>
    <col min="15905" max="16128" width="8.33203125" style="43"/>
    <col min="16129" max="16131" width="5.5" style="43" customWidth="1"/>
    <col min="16132" max="16137" width="3.1640625" style="43" customWidth="1"/>
    <col min="16138" max="16144" width="5.5" style="43" customWidth="1"/>
    <col min="16145" max="16145" width="5" style="43" customWidth="1"/>
    <col min="16146" max="16146" width="5.5" style="43" customWidth="1"/>
    <col min="16147" max="16147" width="6.83203125" style="43" customWidth="1"/>
    <col min="16148" max="16150" width="5.5" style="43" customWidth="1"/>
    <col min="16151" max="16151" width="16.1640625" style="43" customWidth="1"/>
    <col min="16152" max="16152" width="8.33203125" style="43"/>
    <col min="16153" max="16153" width="0" style="43" hidden="1" customWidth="1"/>
    <col min="16154" max="16154" width="40.83203125" style="43" customWidth="1"/>
    <col min="16155" max="16155" width="7.5" style="43" customWidth="1"/>
    <col min="16156" max="16157" width="1.6640625" style="43" customWidth="1"/>
    <col min="16158" max="16158" width="40" style="43" customWidth="1"/>
    <col min="16159" max="16159" width="7.5" style="43" customWidth="1"/>
    <col min="16160" max="16160" width="3.33203125" style="43" customWidth="1"/>
    <col min="16161" max="16384" width="8.33203125" style="43"/>
  </cols>
  <sheetData>
    <row r="1" spans="1:23" ht="10.9" customHeight="1">
      <c r="A1" s="39" t="s">
        <v>557</v>
      </c>
      <c r="B1" s="40"/>
      <c r="C1" s="41"/>
      <c r="D1" s="41"/>
      <c r="E1" s="41"/>
      <c r="F1" s="41"/>
      <c r="G1" s="41"/>
      <c r="H1" s="41"/>
      <c r="I1" s="41"/>
      <c r="J1" s="41"/>
      <c r="K1" s="41"/>
      <c r="L1" s="41"/>
      <c r="M1" s="41"/>
      <c r="N1" s="41"/>
      <c r="O1" s="41"/>
      <c r="P1" s="41"/>
      <c r="Q1" s="41"/>
      <c r="R1" s="41"/>
      <c r="S1" s="41"/>
      <c r="T1" s="41"/>
      <c r="U1" s="41"/>
      <c r="V1" s="41"/>
      <c r="W1" s="42">
        <v>122</v>
      </c>
    </row>
    <row r="2" spans="1:23" ht="12" customHeight="1">
      <c r="A2" s="44"/>
      <c r="B2" s="45"/>
      <c r="C2" s="45"/>
      <c r="D2" s="45"/>
      <c r="E2" s="45"/>
      <c r="F2" s="45"/>
      <c r="G2" s="45"/>
      <c r="H2" s="45"/>
      <c r="I2" s="45"/>
      <c r="J2" s="45"/>
      <c r="K2" s="45"/>
      <c r="L2" s="45"/>
      <c r="M2" s="45"/>
      <c r="N2" s="45"/>
      <c r="O2" s="45"/>
      <c r="P2" s="45"/>
      <c r="Q2" s="45"/>
      <c r="R2" s="45"/>
      <c r="S2" s="45"/>
      <c r="T2" s="45"/>
      <c r="U2" s="45"/>
      <c r="V2" s="45"/>
      <c r="W2" s="46"/>
    </row>
    <row r="3" spans="1:23" ht="12" customHeight="1">
      <c r="A3" s="47" t="s">
        <v>178</v>
      </c>
      <c r="B3" s="48"/>
      <c r="C3" s="48"/>
      <c r="D3" s="49"/>
      <c r="E3" s="48"/>
      <c r="F3" s="48"/>
      <c r="G3" s="48"/>
      <c r="H3" s="48"/>
      <c r="I3" s="48"/>
      <c r="J3" s="48"/>
      <c r="K3" s="48"/>
      <c r="L3" s="48"/>
      <c r="M3" s="48"/>
      <c r="N3" s="48"/>
      <c r="O3" s="48"/>
      <c r="P3" s="48"/>
      <c r="Q3" s="48"/>
      <c r="R3" s="48"/>
      <c r="S3" s="48"/>
      <c r="T3" s="48"/>
      <c r="U3" s="48"/>
      <c r="V3" s="48"/>
      <c r="W3" s="50"/>
    </row>
    <row r="4" spans="1:23" ht="12" customHeight="1">
      <c r="A4" s="47" t="s">
        <v>179</v>
      </c>
      <c r="B4" s="48"/>
      <c r="C4" s="48"/>
      <c r="D4" s="49"/>
      <c r="E4" s="48"/>
      <c r="F4" s="48"/>
      <c r="G4" s="48"/>
      <c r="H4" s="48"/>
      <c r="I4" s="48"/>
      <c r="J4" s="48"/>
      <c r="K4" s="48"/>
      <c r="L4" s="48"/>
      <c r="M4" s="48"/>
      <c r="N4" s="48"/>
      <c r="O4" s="48"/>
      <c r="P4" s="48"/>
      <c r="Q4" s="48"/>
      <c r="R4" s="48"/>
      <c r="S4" s="48"/>
      <c r="T4" s="48"/>
      <c r="U4" s="48"/>
      <c r="V4" s="48"/>
      <c r="W4" s="50"/>
    </row>
    <row r="5" spans="1:23" ht="12" customHeight="1">
      <c r="A5" s="47" t="s">
        <v>180</v>
      </c>
      <c r="B5" s="49"/>
      <c r="C5" s="48"/>
      <c r="D5" s="48"/>
      <c r="E5" s="48"/>
      <c r="F5" s="48"/>
      <c r="G5" s="48"/>
      <c r="H5" s="48"/>
      <c r="I5" s="48"/>
      <c r="J5" s="48"/>
      <c r="K5" s="48"/>
      <c r="L5" s="48"/>
      <c r="M5" s="48"/>
      <c r="N5" s="48"/>
      <c r="O5" s="48"/>
      <c r="P5" s="48"/>
      <c r="Q5" s="48"/>
      <c r="R5" s="48"/>
      <c r="S5" s="48"/>
      <c r="T5" s="48"/>
      <c r="U5" s="48"/>
      <c r="V5" s="48"/>
      <c r="W5" s="50"/>
    </row>
    <row r="6" spans="1:23" ht="12" customHeight="1" thickBot="1">
      <c r="A6" s="51"/>
      <c r="B6" s="52"/>
      <c r="C6" s="53"/>
      <c r="D6" s="53"/>
      <c r="E6" s="53"/>
      <c r="F6" s="53"/>
      <c r="G6" s="53"/>
      <c r="H6" s="53"/>
      <c r="I6" s="53"/>
      <c r="J6" s="53"/>
      <c r="K6" s="53"/>
      <c r="L6" s="53"/>
      <c r="M6" s="53"/>
      <c r="N6" s="53"/>
      <c r="O6" s="53"/>
      <c r="P6" s="53"/>
      <c r="Q6" s="53"/>
      <c r="R6" s="53"/>
      <c r="S6" s="53"/>
      <c r="T6" s="53"/>
      <c r="U6" s="53"/>
      <c r="V6" s="53"/>
      <c r="W6" s="54"/>
    </row>
    <row r="7" spans="1:23" ht="12" customHeight="1" thickTop="1">
      <c r="A7" s="55"/>
      <c r="B7" s="56"/>
      <c r="C7" s="56"/>
      <c r="D7" s="56"/>
      <c r="E7" s="56"/>
      <c r="F7" s="56"/>
      <c r="G7" s="56"/>
      <c r="H7" s="56"/>
      <c r="I7" s="56"/>
      <c r="J7" s="44"/>
      <c r="K7" s="45"/>
      <c r="L7" s="46"/>
      <c r="M7" s="44"/>
      <c r="N7" s="45"/>
      <c r="O7" s="45"/>
      <c r="P7" s="45"/>
      <c r="Q7" s="45"/>
      <c r="R7" s="46"/>
      <c r="S7" s="57"/>
      <c r="T7" s="58" t="s">
        <v>181</v>
      </c>
      <c r="U7" s="58"/>
      <c r="V7" s="58"/>
      <c r="W7" s="59"/>
    </row>
    <row r="8" spans="1:23" ht="12" customHeight="1">
      <c r="A8" s="55"/>
      <c r="B8" s="56"/>
      <c r="C8" s="56"/>
      <c r="D8" s="56"/>
      <c r="E8" s="56"/>
      <c r="F8" s="56"/>
      <c r="G8" s="56"/>
      <c r="H8" s="56"/>
      <c r="I8" s="56"/>
      <c r="J8" s="55"/>
      <c r="K8" s="56"/>
      <c r="L8" s="60"/>
      <c r="M8" s="55"/>
      <c r="N8" s="56"/>
      <c r="O8" s="56"/>
      <c r="P8" s="56"/>
      <c r="Q8" s="56"/>
      <c r="R8" s="60"/>
      <c r="S8" s="61"/>
      <c r="T8" s="44"/>
      <c r="U8" s="45"/>
      <c r="V8" s="46"/>
      <c r="W8" s="60"/>
    </row>
    <row r="9" spans="1:23" ht="12" customHeight="1">
      <c r="A9" s="47" t="s">
        <v>182</v>
      </c>
      <c r="B9" s="62"/>
      <c r="C9" s="62"/>
      <c r="D9" s="62"/>
      <c r="E9" s="62"/>
      <c r="F9" s="62"/>
      <c r="G9" s="62"/>
      <c r="H9" s="62"/>
      <c r="I9" s="62"/>
      <c r="J9" s="47" t="s">
        <v>183</v>
      </c>
      <c r="K9" s="62"/>
      <c r="L9" s="63"/>
      <c r="M9" s="47" t="s">
        <v>184</v>
      </c>
      <c r="N9" s="62"/>
      <c r="O9" s="62"/>
      <c r="P9" s="62"/>
      <c r="Q9" s="62"/>
      <c r="R9" s="63"/>
      <c r="S9" s="64" t="s">
        <v>181</v>
      </c>
      <c r="T9" s="47" t="s">
        <v>185</v>
      </c>
      <c r="U9" s="62"/>
      <c r="V9" s="63"/>
      <c r="W9" s="65" t="s">
        <v>186</v>
      </c>
    </row>
    <row r="10" spans="1:23" ht="12" customHeight="1">
      <c r="A10" s="55"/>
      <c r="B10" s="56"/>
      <c r="C10" s="56"/>
      <c r="D10" s="56"/>
      <c r="E10" s="56"/>
      <c r="F10" s="56"/>
      <c r="G10" s="56"/>
      <c r="H10" s="56"/>
      <c r="I10" s="56"/>
      <c r="J10" s="47" t="s">
        <v>187</v>
      </c>
      <c r="K10" s="62"/>
      <c r="L10" s="63"/>
      <c r="M10" s="55"/>
      <c r="N10" s="56"/>
      <c r="O10" s="56"/>
      <c r="P10" s="56"/>
      <c r="Q10" s="56"/>
      <c r="R10" s="60"/>
      <c r="S10" s="64" t="s">
        <v>188</v>
      </c>
      <c r="T10" s="47" t="s">
        <v>189</v>
      </c>
      <c r="U10" s="62"/>
      <c r="V10" s="63"/>
      <c r="W10" s="65" t="s">
        <v>190</v>
      </c>
    </row>
    <row r="11" spans="1:23" ht="12" customHeight="1">
      <c r="A11" s="55"/>
      <c r="B11" s="56"/>
      <c r="C11" s="56"/>
      <c r="D11" s="56"/>
      <c r="E11" s="56"/>
      <c r="F11" s="56"/>
      <c r="G11" s="56"/>
      <c r="H11" s="56"/>
      <c r="I11" s="56"/>
      <c r="J11" s="55"/>
      <c r="K11" s="56"/>
      <c r="L11" s="60"/>
      <c r="M11" s="66"/>
      <c r="N11" s="67"/>
      <c r="O11" s="67"/>
      <c r="P11" s="67"/>
      <c r="Q11" s="67"/>
      <c r="R11" s="68"/>
      <c r="S11" s="61"/>
      <c r="T11" s="66"/>
      <c r="U11" s="67"/>
      <c r="V11" s="68"/>
      <c r="W11" s="65" t="s">
        <v>191</v>
      </c>
    </row>
    <row r="12" spans="1:23" ht="12" customHeight="1">
      <c r="A12" s="69" t="s">
        <v>192</v>
      </c>
      <c r="B12" s="70"/>
      <c r="C12" s="70"/>
      <c r="D12" s="71"/>
      <c r="E12" s="69" t="s">
        <v>169</v>
      </c>
      <c r="F12" s="70"/>
      <c r="G12" s="70"/>
      <c r="H12" s="70"/>
      <c r="I12" s="71"/>
      <c r="J12" s="72" t="s">
        <v>193</v>
      </c>
      <c r="K12" s="72" t="s">
        <v>194</v>
      </c>
      <c r="L12" s="72" t="s">
        <v>175</v>
      </c>
      <c r="M12" s="69" t="s">
        <v>168</v>
      </c>
      <c r="N12" s="70"/>
      <c r="O12" s="70"/>
      <c r="P12" s="70"/>
      <c r="Q12" s="70"/>
      <c r="R12" s="71"/>
      <c r="S12" s="73"/>
      <c r="T12" s="72" t="s">
        <v>193</v>
      </c>
      <c r="U12" s="72" t="s">
        <v>194</v>
      </c>
      <c r="V12" s="72" t="s">
        <v>175</v>
      </c>
      <c r="W12" s="74" t="s">
        <v>189</v>
      </c>
    </row>
    <row r="13" spans="1:23" ht="12" customHeight="1">
      <c r="A13" s="66"/>
      <c r="B13" s="67"/>
      <c r="C13" s="67"/>
      <c r="D13" s="68"/>
      <c r="E13" s="67"/>
      <c r="F13" s="67"/>
      <c r="G13" s="67"/>
      <c r="H13" s="67"/>
      <c r="I13" s="68"/>
      <c r="J13" s="68"/>
      <c r="K13" s="68"/>
      <c r="L13" s="68"/>
      <c r="M13" s="68"/>
      <c r="N13" s="68"/>
      <c r="O13" s="68"/>
      <c r="P13" s="68"/>
      <c r="Q13" s="68"/>
      <c r="R13" s="68"/>
      <c r="S13" s="68"/>
      <c r="T13" s="68"/>
      <c r="U13" s="68"/>
      <c r="V13" s="68"/>
      <c r="W13" s="68"/>
    </row>
    <row r="14" spans="1:23" ht="12" customHeight="1">
      <c r="A14" s="66"/>
      <c r="B14" s="67"/>
      <c r="C14" s="67"/>
      <c r="D14" s="68"/>
      <c r="E14" s="67"/>
      <c r="F14" s="67"/>
      <c r="G14" s="67"/>
      <c r="H14" s="67"/>
      <c r="I14" s="68"/>
      <c r="J14" s="68"/>
      <c r="K14" s="68"/>
      <c r="L14" s="68"/>
      <c r="M14" s="68"/>
      <c r="N14" s="68"/>
      <c r="O14" s="68"/>
      <c r="P14" s="68"/>
      <c r="Q14" s="68"/>
      <c r="R14" s="68"/>
      <c r="S14" s="68"/>
      <c r="T14" s="68"/>
      <c r="U14" s="68"/>
      <c r="V14" s="68"/>
      <c r="W14" s="68"/>
    </row>
    <row r="15" spans="1:23" ht="12" customHeight="1">
      <c r="A15" s="66"/>
      <c r="B15" s="67"/>
      <c r="C15" s="67"/>
      <c r="D15" s="68"/>
      <c r="E15" s="67"/>
      <c r="F15" s="67"/>
      <c r="G15" s="67"/>
      <c r="H15" s="67"/>
      <c r="I15" s="68"/>
      <c r="J15" s="68"/>
      <c r="K15" s="68"/>
      <c r="L15" s="68"/>
      <c r="M15" s="68"/>
      <c r="N15" s="68"/>
      <c r="O15" s="68"/>
      <c r="P15" s="68"/>
      <c r="Q15" s="68"/>
      <c r="R15" s="68"/>
      <c r="S15" s="68"/>
      <c r="T15" s="68"/>
      <c r="U15" s="68"/>
      <c r="V15" s="68"/>
      <c r="W15" s="68"/>
    </row>
    <row r="16" spans="1:23" ht="12" customHeight="1">
      <c r="A16" s="66"/>
      <c r="B16" s="67"/>
      <c r="C16" s="67"/>
      <c r="D16" s="68"/>
      <c r="E16" s="67"/>
      <c r="F16" s="67"/>
      <c r="G16" s="67"/>
      <c r="H16" s="67"/>
      <c r="I16" s="68"/>
      <c r="J16" s="68"/>
      <c r="K16" s="68"/>
      <c r="L16" s="68"/>
      <c r="M16" s="68"/>
      <c r="N16" s="68"/>
      <c r="O16" s="68"/>
      <c r="P16" s="68"/>
      <c r="Q16" s="68"/>
      <c r="R16" s="68"/>
      <c r="S16" s="68"/>
      <c r="T16" s="68"/>
      <c r="U16" s="68"/>
      <c r="V16" s="68"/>
      <c r="W16" s="68"/>
    </row>
    <row r="17" spans="1:23" ht="12" customHeight="1">
      <c r="A17" s="66"/>
      <c r="B17" s="67"/>
      <c r="C17" s="67"/>
      <c r="D17" s="68"/>
      <c r="E17" s="67"/>
      <c r="F17" s="67"/>
      <c r="G17" s="67"/>
      <c r="H17" s="67"/>
      <c r="I17" s="68"/>
      <c r="J17" s="68"/>
      <c r="K17" s="68"/>
      <c r="L17" s="68"/>
      <c r="M17" s="68"/>
      <c r="N17" s="68"/>
      <c r="O17" s="68"/>
      <c r="P17" s="68"/>
      <c r="Q17" s="68"/>
      <c r="R17" s="68"/>
      <c r="S17" s="68"/>
      <c r="T17" s="68"/>
      <c r="U17" s="68"/>
      <c r="V17" s="68"/>
      <c r="W17" s="68"/>
    </row>
    <row r="18" spans="1:23" ht="12" customHeight="1">
      <c r="A18" s="66"/>
      <c r="B18" s="67"/>
      <c r="C18" s="67"/>
      <c r="D18" s="68"/>
      <c r="E18" s="67"/>
      <c r="F18" s="67"/>
      <c r="G18" s="67"/>
      <c r="H18" s="67"/>
      <c r="I18" s="68"/>
      <c r="J18" s="68"/>
      <c r="K18" s="68"/>
      <c r="L18" s="68"/>
      <c r="M18" s="68"/>
      <c r="N18" s="68"/>
      <c r="O18" s="68"/>
      <c r="P18" s="68"/>
      <c r="Q18" s="68"/>
      <c r="R18" s="68"/>
      <c r="S18" s="68"/>
      <c r="T18" s="68"/>
      <c r="U18" s="68"/>
      <c r="V18" s="68"/>
      <c r="W18" s="68"/>
    </row>
    <row r="19" spans="1:23" ht="12" customHeight="1">
      <c r="A19" s="66"/>
      <c r="B19" s="67"/>
      <c r="C19" s="67"/>
      <c r="D19" s="68"/>
      <c r="E19" s="67"/>
      <c r="F19" s="67"/>
      <c r="G19" s="67"/>
      <c r="H19" s="67"/>
      <c r="I19" s="68"/>
      <c r="J19" s="68"/>
      <c r="K19" s="68"/>
      <c r="L19" s="68"/>
      <c r="M19" s="68"/>
      <c r="N19" s="68"/>
      <c r="O19" s="68"/>
      <c r="P19" s="68"/>
      <c r="Q19" s="68"/>
      <c r="R19" s="68"/>
      <c r="S19" s="68"/>
      <c r="T19" s="68"/>
      <c r="U19" s="68"/>
      <c r="V19" s="68"/>
      <c r="W19" s="68"/>
    </row>
    <row r="20" spans="1:23" ht="12" customHeight="1">
      <c r="A20" s="66"/>
      <c r="B20" s="67"/>
      <c r="C20" s="67"/>
      <c r="D20" s="68"/>
      <c r="E20" s="67"/>
      <c r="F20" s="67"/>
      <c r="G20" s="67"/>
      <c r="H20" s="67"/>
      <c r="I20" s="68"/>
      <c r="J20" s="68"/>
      <c r="K20" s="68"/>
      <c r="L20" s="68"/>
      <c r="M20" s="68"/>
      <c r="N20" s="68"/>
      <c r="O20" s="68"/>
      <c r="P20" s="68"/>
      <c r="Q20" s="68"/>
      <c r="R20" s="68"/>
      <c r="S20" s="68"/>
      <c r="T20" s="68"/>
      <c r="U20" s="68"/>
      <c r="V20" s="68"/>
      <c r="W20" s="68"/>
    </row>
    <row r="21" spans="1:23" ht="12" customHeight="1">
      <c r="A21" s="66"/>
      <c r="B21" s="67"/>
      <c r="C21" s="67"/>
      <c r="D21" s="68"/>
      <c r="E21" s="67"/>
      <c r="F21" s="67"/>
      <c r="G21" s="67"/>
      <c r="H21" s="67"/>
      <c r="I21" s="68"/>
      <c r="J21" s="68"/>
      <c r="K21" s="68"/>
      <c r="L21" s="68"/>
      <c r="M21" s="68"/>
      <c r="N21" s="68"/>
      <c r="O21" s="68"/>
      <c r="P21" s="68"/>
      <c r="Q21" s="68"/>
      <c r="R21" s="68"/>
      <c r="S21" s="68"/>
      <c r="T21" s="68"/>
      <c r="U21" s="68"/>
      <c r="V21" s="68"/>
      <c r="W21" s="68"/>
    </row>
    <row r="22" spans="1:23" ht="12" customHeight="1">
      <c r="A22" s="66"/>
      <c r="B22" s="67"/>
      <c r="C22" s="67"/>
      <c r="D22" s="68"/>
      <c r="E22" s="67"/>
      <c r="F22" s="67"/>
      <c r="G22" s="67"/>
      <c r="H22" s="67"/>
      <c r="I22" s="68"/>
      <c r="J22" s="68"/>
      <c r="K22" s="68"/>
      <c r="L22" s="68"/>
      <c r="M22" s="68"/>
      <c r="N22" s="68"/>
      <c r="O22" s="68"/>
      <c r="P22" s="68"/>
      <c r="Q22" s="68"/>
      <c r="R22" s="68"/>
      <c r="S22" s="68"/>
      <c r="T22" s="68"/>
      <c r="U22" s="68"/>
      <c r="V22" s="68"/>
      <c r="W22" s="68"/>
    </row>
    <row r="23" spans="1:23" ht="12" customHeight="1">
      <c r="A23" s="66"/>
      <c r="B23" s="67"/>
      <c r="C23" s="67"/>
      <c r="D23" s="68"/>
      <c r="E23" s="67"/>
      <c r="F23" s="67"/>
      <c r="G23" s="67"/>
      <c r="H23" s="67"/>
      <c r="I23" s="68"/>
      <c r="J23" s="68"/>
      <c r="K23" s="68"/>
      <c r="L23" s="68"/>
      <c r="M23" s="68"/>
      <c r="N23" s="68"/>
      <c r="O23" s="68"/>
      <c r="P23" s="68"/>
      <c r="Q23" s="68"/>
      <c r="R23" s="68"/>
      <c r="S23" s="68"/>
      <c r="T23" s="68"/>
      <c r="U23" s="68"/>
      <c r="V23" s="68"/>
      <c r="W23" s="68"/>
    </row>
    <row r="24" spans="1:23" ht="12" customHeight="1">
      <c r="A24" s="66"/>
      <c r="B24" s="67"/>
      <c r="C24" s="67"/>
      <c r="D24" s="68"/>
      <c r="E24" s="67"/>
      <c r="F24" s="67"/>
      <c r="G24" s="67"/>
      <c r="H24" s="67"/>
      <c r="I24" s="68"/>
      <c r="J24" s="68"/>
      <c r="K24" s="68"/>
      <c r="L24" s="68"/>
      <c r="M24" s="68"/>
      <c r="N24" s="68"/>
      <c r="O24" s="68"/>
      <c r="P24" s="68"/>
      <c r="Q24" s="68"/>
      <c r="R24" s="68"/>
      <c r="S24" s="68"/>
      <c r="T24" s="68"/>
      <c r="U24" s="68"/>
      <c r="V24" s="68"/>
      <c r="W24" s="68"/>
    </row>
    <row r="25" spans="1:23" ht="12" customHeight="1">
      <c r="A25" s="66"/>
      <c r="B25" s="67"/>
      <c r="C25" s="67"/>
      <c r="D25" s="68"/>
      <c r="E25" s="67"/>
      <c r="F25" s="67"/>
      <c r="G25" s="67"/>
      <c r="H25" s="67"/>
      <c r="I25" s="68"/>
      <c r="J25" s="68"/>
      <c r="K25" s="68"/>
      <c r="L25" s="68"/>
      <c r="M25" s="68"/>
      <c r="N25" s="68"/>
      <c r="O25" s="68"/>
      <c r="P25" s="68"/>
      <c r="Q25" s="68"/>
      <c r="R25" s="68"/>
      <c r="S25" s="68"/>
      <c r="T25" s="68"/>
      <c r="U25" s="68"/>
      <c r="V25" s="68"/>
      <c r="W25" s="68"/>
    </row>
    <row r="26" spans="1:23" ht="12" customHeight="1">
      <c r="A26" s="66"/>
      <c r="B26" s="67"/>
      <c r="C26" s="67"/>
      <c r="D26" s="68"/>
      <c r="E26" s="67"/>
      <c r="F26" s="67"/>
      <c r="G26" s="67"/>
      <c r="H26" s="67"/>
      <c r="I26" s="68"/>
      <c r="J26" s="68"/>
      <c r="K26" s="68"/>
      <c r="L26" s="68"/>
      <c r="M26" s="68"/>
      <c r="N26" s="68"/>
      <c r="O26" s="68"/>
      <c r="P26" s="68"/>
      <c r="Q26" s="68"/>
      <c r="R26" s="68"/>
      <c r="S26" s="68"/>
      <c r="T26" s="68"/>
      <c r="U26" s="68"/>
      <c r="V26" s="68"/>
      <c r="W26" s="68"/>
    </row>
    <row r="27" spans="1:23" ht="12" customHeight="1">
      <c r="A27" s="66"/>
      <c r="B27" s="67"/>
      <c r="C27" s="67"/>
      <c r="D27" s="68"/>
      <c r="E27" s="67"/>
      <c r="F27" s="67"/>
      <c r="G27" s="67"/>
      <c r="H27" s="67"/>
      <c r="I27" s="68"/>
      <c r="J27" s="68"/>
      <c r="K27" s="68"/>
      <c r="L27" s="68"/>
      <c r="M27" s="68"/>
      <c r="N27" s="68"/>
      <c r="O27" s="68"/>
      <c r="P27" s="68"/>
      <c r="Q27" s="68"/>
      <c r="R27" s="68"/>
      <c r="S27" s="68"/>
      <c r="T27" s="68"/>
      <c r="U27" s="68"/>
      <c r="V27" s="68"/>
      <c r="W27" s="68"/>
    </row>
    <row r="28" spans="1:23" ht="12" customHeight="1">
      <c r="A28" s="66"/>
      <c r="B28" s="67"/>
      <c r="C28" s="67"/>
      <c r="D28" s="68"/>
      <c r="E28" s="67"/>
      <c r="F28" s="67"/>
      <c r="G28" s="67"/>
      <c r="H28" s="67"/>
      <c r="I28" s="68"/>
      <c r="J28" s="68"/>
      <c r="K28" s="68"/>
      <c r="L28" s="68"/>
      <c r="M28" s="68"/>
      <c r="N28" s="68"/>
      <c r="O28" s="68"/>
      <c r="P28" s="68"/>
      <c r="Q28" s="68"/>
      <c r="R28" s="68"/>
      <c r="S28" s="68"/>
      <c r="T28" s="68"/>
      <c r="U28" s="68"/>
      <c r="V28" s="68"/>
      <c r="W28" s="68"/>
    </row>
    <row r="29" spans="1:23" ht="12" customHeight="1">
      <c r="A29" s="66"/>
      <c r="B29" s="67"/>
      <c r="C29" s="67"/>
      <c r="D29" s="68"/>
      <c r="E29" s="67"/>
      <c r="F29" s="67"/>
      <c r="G29" s="67"/>
      <c r="H29" s="67"/>
      <c r="I29" s="68"/>
      <c r="J29" s="68"/>
      <c r="K29" s="68"/>
      <c r="L29" s="68"/>
      <c r="M29" s="68"/>
      <c r="N29" s="68"/>
      <c r="O29" s="68"/>
      <c r="P29" s="68"/>
      <c r="Q29" s="68"/>
      <c r="R29" s="68"/>
      <c r="S29" s="68"/>
      <c r="T29" s="68"/>
      <c r="U29" s="68"/>
      <c r="V29" s="68"/>
      <c r="W29" s="68"/>
    </row>
    <row r="30" spans="1:23" ht="12" customHeight="1">
      <c r="A30" s="55"/>
      <c r="B30" s="56"/>
      <c r="C30" s="56"/>
      <c r="D30" s="56"/>
      <c r="E30" s="56"/>
      <c r="F30" s="56"/>
      <c r="G30" s="56"/>
      <c r="H30" s="56"/>
      <c r="I30" s="56"/>
      <c r="J30" s="56"/>
      <c r="K30" s="56"/>
      <c r="L30" s="56"/>
      <c r="M30" s="56"/>
      <c r="N30" s="56"/>
      <c r="O30" s="56"/>
      <c r="P30" s="56"/>
      <c r="Q30" s="56"/>
      <c r="R30" s="56"/>
      <c r="S30" s="56"/>
      <c r="T30" s="56"/>
      <c r="U30" s="56"/>
      <c r="V30" s="56"/>
      <c r="W30" s="60"/>
    </row>
    <row r="31" spans="1:23" ht="12" customHeight="1">
      <c r="A31" s="55"/>
      <c r="B31" s="56"/>
      <c r="C31" s="56"/>
      <c r="D31" s="56"/>
      <c r="E31" s="56"/>
      <c r="F31" s="56"/>
      <c r="G31" s="56"/>
      <c r="H31" s="56"/>
      <c r="I31" s="56"/>
      <c r="J31" s="56"/>
      <c r="K31" s="56"/>
      <c r="L31" s="56"/>
      <c r="M31" s="56"/>
      <c r="N31" s="56"/>
      <c r="O31" s="56"/>
      <c r="P31" s="56"/>
      <c r="Q31" s="56"/>
      <c r="R31" s="56"/>
      <c r="S31" s="56"/>
      <c r="T31" s="56"/>
      <c r="U31" s="56"/>
      <c r="V31" s="56"/>
      <c r="W31" s="60"/>
    </row>
    <row r="32" spans="1:23" ht="12" customHeight="1">
      <c r="A32" s="55"/>
      <c r="B32" s="56"/>
      <c r="C32" s="56"/>
      <c r="D32" s="56"/>
      <c r="E32" s="56"/>
      <c r="F32" s="56"/>
      <c r="G32" s="56"/>
      <c r="H32" s="56"/>
      <c r="I32" s="56"/>
      <c r="J32" s="56"/>
      <c r="K32" s="56"/>
      <c r="L32" s="56"/>
      <c r="M32" s="56"/>
      <c r="N32" s="56"/>
      <c r="O32" s="56"/>
      <c r="P32" s="56"/>
      <c r="Q32" s="56"/>
      <c r="R32" s="56"/>
      <c r="S32" s="56"/>
      <c r="T32" s="56"/>
      <c r="U32" s="56"/>
      <c r="V32" s="56"/>
      <c r="W32" s="60"/>
    </row>
    <row r="33" spans="1:23" ht="12" customHeight="1">
      <c r="A33" s="47" t="s">
        <v>195</v>
      </c>
      <c r="B33" s="48"/>
      <c r="C33" s="48"/>
      <c r="D33" s="48"/>
      <c r="E33" s="48"/>
      <c r="F33" s="48"/>
      <c r="G33" s="48"/>
      <c r="H33" s="48"/>
      <c r="I33" s="48"/>
      <c r="J33" s="48"/>
      <c r="K33" s="48"/>
      <c r="L33" s="48"/>
      <c r="M33" s="48"/>
      <c r="N33" s="48"/>
      <c r="O33" s="48"/>
      <c r="P33" s="48"/>
      <c r="Q33" s="48"/>
      <c r="R33" s="48"/>
      <c r="S33" s="48"/>
      <c r="T33" s="48"/>
      <c r="U33" s="48"/>
      <c r="V33" s="48"/>
      <c r="W33" s="50"/>
    </row>
    <row r="34" spans="1:23" ht="12" customHeight="1">
      <c r="A34" s="47"/>
      <c r="B34" s="48"/>
      <c r="C34" s="48"/>
      <c r="D34" s="48"/>
      <c r="E34" s="48"/>
      <c r="F34" s="48"/>
      <c r="G34" s="48"/>
      <c r="H34" s="48"/>
      <c r="I34" s="48"/>
      <c r="J34" s="48"/>
      <c r="K34" s="48"/>
      <c r="L34" s="48"/>
      <c r="M34" s="48"/>
      <c r="N34" s="48"/>
      <c r="O34" s="48"/>
      <c r="P34" s="48"/>
      <c r="Q34" s="48"/>
      <c r="R34" s="48"/>
      <c r="S34" s="48"/>
      <c r="T34" s="48"/>
      <c r="U34" s="48"/>
      <c r="V34" s="48"/>
      <c r="W34" s="50"/>
    </row>
    <row r="35" spans="1:23" ht="12" customHeight="1">
      <c r="A35" s="55"/>
      <c r="B35" s="56"/>
      <c r="C35" s="56"/>
      <c r="D35" s="56"/>
      <c r="E35" s="56"/>
      <c r="F35" s="56"/>
      <c r="G35" s="56"/>
      <c r="H35" s="56"/>
      <c r="I35" s="56"/>
      <c r="J35" s="56"/>
      <c r="K35" s="56"/>
      <c r="L35" s="56"/>
      <c r="M35" s="56"/>
      <c r="N35" s="56"/>
      <c r="O35" s="56"/>
      <c r="P35" s="56"/>
      <c r="Q35" s="56"/>
      <c r="R35" s="56"/>
      <c r="S35" s="56"/>
      <c r="T35" s="56"/>
      <c r="U35" s="56"/>
      <c r="V35" s="56"/>
      <c r="W35" s="60"/>
    </row>
    <row r="36" spans="1:23" ht="12" customHeight="1" thickBot="1">
      <c r="A36" s="55"/>
      <c r="B36" s="56"/>
      <c r="C36" s="56"/>
      <c r="D36" s="56"/>
      <c r="E36" s="56"/>
      <c r="F36" s="56"/>
      <c r="G36" s="56"/>
      <c r="H36" s="56"/>
      <c r="I36" s="56"/>
      <c r="J36" s="56"/>
      <c r="K36" s="56"/>
      <c r="L36" s="56"/>
      <c r="M36" s="56"/>
      <c r="N36" s="56"/>
      <c r="O36" s="56"/>
      <c r="P36" s="56"/>
      <c r="Q36" s="56"/>
      <c r="R36" s="56"/>
      <c r="S36" s="56"/>
      <c r="T36" s="56"/>
      <c r="U36" s="56"/>
      <c r="V36" s="56"/>
      <c r="W36" s="60"/>
    </row>
    <row r="37" spans="1:23" ht="12" customHeight="1" thickTop="1">
      <c r="A37" s="75"/>
      <c r="B37" s="76"/>
      <c r="C37" s="77"/>
      <c r="D37" s="76"/>
      <c r="E37" s="76"/>
      <c r="F37" s="76"/>
      <c r="G37" s="76"/>
      <c r="H37" s="76"/>
      <c r="I37" s="76"/>
      <c r="J37" s="78" t="s">
        <v>196</v>
      </c>
      <c r="K37" s="79"/>
      <c r="L37" s="79"/>
      <c r="M37" s="79"/>
      <c r="N37" s="79"/>
      <c r="O37" s="79"/>
      <c r="P37" s="79"/>
      <c r="Q37" s="79"/>
      <c r="R37" s="79"/>
      <c r="S37" s="79"/>
      <c r="T37" s="79"/>
      <c r="U37" s="79"/>
      <c r="V37" s="80"/>
      <c r="W37" s="77"/>
    </row>
    <row r="38" spans="1:23" ht="12" customHeight="1">
      <c r="A38" s="47" t="s">
        <v>197</v>
      </c>
      <c r="B38" s="62"/>
      <c r="C38" s="63"/>
      <c r="D38" s="56"/>
      <c r="E38" s="56"/>
      <c r="F38" s="56"/>
      <c r="G38" s="56"/>
      <c r="H38" s="56"/>
      <c r="I38" s="56"/>
      <c r="J38" s="55"/>
      <c r="K38" s="56"/>
      <c r="L38" s="60"/>
      <c r="M38" s="56"/>
      <c r="N38" s="56"/>
      <c r="O38" s="56"/>
      <c r="P38" s="56"/>
      <c r="Q38" s="56"/>
      <c r="R38" s="56"/>
      <c r="S38" s="56"/>
      <c r="T38" s="56"/>
      <c r="U38" s="44"/>
      <c r="V38" s="46"/>
      <c r="W38" s="65" t="s">
        <v>198</v>
      </c>
    </row>
    <row r="39" spans="1:23" ht="12" customHeight="1">
      <c r="A39" s="47" t="s">
        <v>199</v>
      </c>
      <c r="B39" s="62"/>
      <c r="C39" s="63"/>
      <c r="D39" s="62" t="s">
        <v>168</v>
      </c>
      <c r="E39" s="62"/>
      <c r="F39" s="62"/>
      <c r="G39" s="62"/>
      <c r="H39" s="62"/>
      <c r="I39" s="62"/>
      <c r="J39" s="47" t="s">
        <v>183</v>
      </c>
      <c r="K39" s="62"/>
      <c r="L39" s="63"/>
      <c r="M39" s="62" t="s">
        <v>200</v>
      </c>
      <c r="N39" s="62"/>
      <c r="O39" s="62"/>
      <c r="P39" s="62"/>
      <c r="Q39" s="62"/>
      <c r="R39" s="62"/>
      <c r="S39" s="62"/>
      <c r="T39" s="62"/>
      <c r="U39" s="47" t="s">
        <v>201</v>
      </c>
      <c r="V39" s="63"/>
      <c r="W39" s="65" t="s">
        <v>199</v>
      </c>
    </row>
    <row r="40" spans="1:23" ht="12" customHeight="1">
      <c r="A40" s="55"/>
      <c r="B40" s="56"/>
      <c r="C40" s="60"/>
      <c r="D40" s="56"/>
      <c r="E40" s="56"/>
      <c r="F40" s="56"/>
      <c r="G40" s="56"/>
      <c r="H40" s="56"/>
      <c r="I40" s="56"/>
      <c r="J40" s="47" t="s">
        <v>187</v>
      </c>
      <c r="K40" s="62"/>
      <c r="L40" s="63"/>
      <c r="M40" s="56"/>
      <c r="N40" s="56"/>
      <c r="O40" s="56"/>
      <c r="P40" s="56"/>
      <c r="Q40" s="56"/>
      <c r="R40" s="56"/>
      <c r="S40" s="56"/>
      <c r="T40" s="62"/>
      <c r="U40" s="47" t="s">
        <v>186</v>
      </c>
      <c r="V40" s="63"/>
      <c r="W40" s="68"/>
    </row>
    <row r="41" spans="1:23" ht="12" customHeight="1">
      <c r="A41" s="72" t="s">
        <v>193</v>
      </c>
      <c r="B41" s="72" t="s">
        <v>194</v>
      </c>
      <c r="C41" s="72" t="s">
        <v>175</v>
      </c>
      <c r="D41" s="67"/>
      <c r="E41" s="67"/>
      <c r="F41" s="67"/>
      <c r="G41" s="67"/>
      <c r="H41" s="67"/>
      <c r="I41" s="67"/>
      <c r="J41" s="72" t="s">
        <v>193</v>
      </c>
      <c r="K41" s="72" t="s">
        <v>194</v>
      </c>
      <c r="L41" s="72" t="s">
        <v>175</v>
      </c>
      <c r="M41" s="69" t="s">
        <v>192</v>
      </c>
      <c r="N41" s="70"/>
      <c r="O41" s="70"/>
      <c r="P41" s="70"/>
      <c r="Q41" s="70"/>
      <c r="R41" s="71"/>
      <c r="S41" s="69" t="s">
        <v>169</v>
      </c>
      <c r="T41" s="71"/>
      <c r="U41" s="66"/>
      <c r="V41" s="68"/>
      <c r="W41" s="74" t="s">
        <v>192</v>
      </c>
    </row>
    <row r="42" spans="1:23" ht="12" customHeight="1">
      <c r="A42" s="73"/>
      <c r="B42" s="68"/>
      <c r="C42" s="68"/>
      <c r="D42" s="68"/>
      <c r="E42" s="68"/>
      <c r="F42" s="68"/>
      <c r="G42" s="68"/>
      <c r="H42" s="68"/>
      <c r="I42" s="68"/>
      <c r="J42" s="68"/>
      <c r="K42" s="68"/>
      <c r="L42" s="68"/>
      <c r="M42" s="67"/>
      <c r="N42" s="67"/>
      <c r="O42" s="67"/>
      <c r="P42" s="67"/>
      <c r="Q42" s="67"/>
      <c r="R42" s="68"/>
      <c r="S42" s="67"/>
      <c r="T42" s="68"/>
      <c r="U42" s="67"/>
      <c r="V42" s="68"/>
      <c r="W42" s="68"/>
    </row>
    <row r="43" spans="1:23" ht="12" customHeight="1">
      <c r="A43" s="73"/>
      <c r="B43" s="68"/>
      <c r="C43" s="68"/>
      <c r="D43" s="68"/>
      <c r="E43" s="68"/>
      <c r="F43" s="68"/>
      <c r="G43" s="68"/>
      <c r="H43" s="68"/>
      <c r="I43" s="68"/>
      <c r="J43" s="68"/>
      <c r="K43" s="68"/>
      <c r="L43" s="68"/>
      <c r="M43" s="67"/>
      <c r="N43" s="67"/>
      <c r="O43" s="67"/>
      <c r="P43" s="67"/>
      <c r="Q43" s="67"/>
      <c r="R43" s="68"/>
      <c r="S43" s="67"/>
      <c r="T43" s="68"/>
      <c r="U43" s="67"/>
      <c r="V43" s="68"/>
      <c r="W43" s="68"/>
    </row>
    <row r="44" spans="1:23" ht="12" customHeight="1">
      <c r="A44" s="73"/>
      <c r="B44" s="68"/>
      <c r="C44" s="68"/>
      <c r="D44" s="68"/>
      <c r="E44" s="68"/>
      <c r="F44" s="68"/>
      <c r="G44" s="68"/>
      <c r="H44" s="68"/>
      <c r="I44" s="68"/>
      <c r="J44" s="68"/>
      <c r="K44" s="68"/>
      <c r="L44" s="68"/>
      <c r="M44" s="67"/>
      <c r="N44" s="67"/>
      <c r="O44" s="67"/>
      <c r="P44" s="67"/>
      <c r="Q44" s="67"/>
      <c r="R44" s="68"/>
      <c r="S44" s="67"/>
      <c r="T44" s="68"/>
      <c r="U44" s="67"/>
      <c r="V44" s="68"/>
      <c r="W44" s="68"/>
    </row>
    <row r="45" spans="1:23" ht="12" customHeight="1">
      <c r="A45" s="73"/>
      <c r="B45" s="68"/>
      <c r="C45" s="68"/>
      <c r="D45" s="68"/>
      <c r="E45" s="68"/>
      <c r="F45" s="68"/>
      <c r="G45" s="68"/>
      <c r="H45" s="68"/>
      <c r="I45" s="68"/>
      <c r="J45" s="68"/>
      <c r="K45" s="68"/>
      <c r="L45" s="68"/>
      <c r="M45" s="67"/>
      <c r="N45" s="67"/>
      <c r="O45" s="67"/>
      <c r="P45" s="67"/>
      <c r="Q45" s="67"/>
      <c r="R45" s="68"/>
      <c r="S45" s="67"/>
      <c r="T45" s="68"/>
      <c r="U45" s="67"/>
      <c r="V45" s="68"/>
      <c r="W45" s="68"/>
    </row>
    <row r="46" spans="1:23" ht="12" customHeight="1">
      <c r="A46" s="73"/>
      <c r="B46" s="68"/>
      <c r="C46" s="68"/>
      <c r="D46" s="68"/>
      <c r="E46" s="68"/>
      <c r="F46" s="68"/>
      <c r="G46" s="68"/>
      <c r="H46" s="68"/>
      <c r="I46" s="68"/>
      <c r="J46" s="68"/>
      <c r="K46" s="68"/>
      <c r="L46" s="68"/>
      <c r="M46" s="67"/>
      <c r="N46" s="67"/>
      <c r="O46" s="67"/>
      <c r="P46" s="67"/>
      <c r="Q46" s="67"/>
      <c r="R46" s="68"/>
      <c r="S46" s="67"/>
      <c r="T46" s="68"/>
      <c r="U46" s="67"/>
      <c r="V46" s="68"/>
      <c r="W46" s="68"/>
    </row>
    <row r="47" spans="1:23" ht="12" customHeight="1">
      <c r="A47" s="73"/>
      <c r="B47" s="68"/>
      <c r="C47" s="68"/>
      <c r="D47" s="68"/>
      <c r="E47" s="68"/>
      <c r="F47" s="68"/>
      <c r="G47" s="68"/>
      <c r="H47" s="68"/>
      <c r="I47" s="68"/>
      <c r="J47" s="68"/>
      <c r="K47" s="68"/>
      <c r="L47" s="68"/>
      <c r="M47" s="67"/>
      <c r="N47" s="67"/>
      <c r="O47" s="67"/>
      <c r="P47" s="67"/>
      <c r="Q47" s="67"/>
      <c r="R47" s="68"/>
      <c r="S47" s="67"/>
      <c r="T47" s="68"/>
      <c r="U47" s="67"/>
      <c r="V47" s="68"/>
      <c r="W47" s="68"/>
    </row>
    <row r="48" spans="1:23" ht="12" customHeight="1">
      <c r="A48" s="73"/>
      <c r="B48" s="68"/>
      <c r="C48" s="68"/>
      <c r="D48" s="68"/>
      <c r="E48" s="68"/>
      <c r="F48" s="68"/>
      <c r="G48" s="68"/>
      <c r="H48" s="68"/>
      <c r="I48" s="68"/>
      <c r="J48" s="68"/>
      <c r="K48" s="68"/>
      <c r="L48" s="68"/>
      <c r="M48" s="67"/>
      <c r="N48" s="67"/>
      <c r="O48" s="67"/>
      <c r="P48" s="67"/>
      <c r="Q48" s="67"/>
      <c r="R48" s="68"/>
      <c r="S48" s="67"/>
      <c r="T48" s="68"/>
      <c r="U48" s="67"/>
      <c r="V48" s="68"/>
      <c r="W48" s="68"/>
    </row>
    <row r="49" spans="1:23" ht="12" customHeight="1">
      <c r="A49" s="73"/>
      <c r="B49" s="68"/>
      <c r="C49" s="68"/>
      <c r="D49" s="68"/>
      <c r="E49" s="68"/>
      <c r="F49" s="68"/>
      <c r="G49" s="68"/>
      <c r="H49" s="68"/>
      <c r="I49" s="68"/>
      <c r="J49" s="68"/>
      <c r="K49" s="68"/>
      <c r="L49" s="68"/>
      <c r="M49" s="67"/>
      <c r="N49" s="67"/>
      <c r="O49" s="67"/>
      <c r="P49" s="67"/>
      <c r="Q49" s="67"/>
      <c r="R49" s="68"/>
      <c r="S49" s="67"/>
      <c r="T49" s="68"/>
      <c r="U49" s="67"/>
      <c r="V49" s="68"/>
      <c r="W49" s="68"/>
    </row>
    <row r="50" spans="1:23" ht="12" customHeight="1">
      <c r="A50" s="55"/>
      <c r="B50" s="56"/>
      <c r="C50" s="56"/>
      <c r="D50" s="56"/>
      <c r="E50" s="56"/>
      <c r="F50" s="56"/>
      <c r="G50" s="56"/>
      <c r="H50" s="56"/>
      <c r="I50" s="56"/>
      <c r="J50" s="56"/>
      <c r="K50" s="56"/>
      <c r="L50" s="56"/>
      <c r="M50" s="56"/>
      <c r="N50" s="56"/>
      <c r="O50" s="56"/>
      <c r="P50" s="56"/>
      <c r="Q50" s="56"/>
      <c r="R50" s="56"/>
      <c r="S50" s="56"/>
      <c r="T50" s="56"/>
      <c r="U50" s="56"/>
      <c r="V50" s="56"/>
      <c r="W50" s="60"/>
    </row>
    <row r="51" spans="1:23" ht="12" customHeight="1">
      <c r="A51" s="47" t="s">
        <v>202</v>
      </c>
      <c r="B51" s="48"/>
      <c r="C51" s="48"/>
      <c r="D51" s="48"/>
      <c r="E51" s="48"/>
      <c r="F51" s="48"/>
      <c r="G51" s="48"/>
      <c r="H51" s="48"/>
      <c r="I51" s="48"/>
      <c r="J51" s="48"/>
      <c r="K51" s="48"/>
      <c r="L51" s="48"/>
      <c r="M51" s="48"/>
      <c r="N51" s="48"/>
      <c r="O51" s="48"/>
      <c r="P51" s="48"/>
      <c r="Q51" s="48"/>
      <c r="R51" s="48"/>
      <c r="S51" s="48"/>
      <c r="T51" s="48"/>
      <c r="U51" s="48"/>
      <c r="V51" s="48"/>
      <c r="W51" s="50"/>
    </row>
    <row r="52" spans="1:23" ht="12" customHeight="1">
      <c r="A52" s="55"/>
      <c r="B52" s="56"/>
      <c r="C52" s="56"/>
      <c r="D52" s="56"/>
      <c r="E52" s="56"/>
      <c r="F52" s="56"/>
      <c r="G52" s="56"/>
      <c r="H52" s="56"/>
      <c r="I52" s="56"/>
      <c r="J52" s="56"/>
      <c r="K52" s="56"/>
      <c r="L52" s="56"/>
      <c r="M52" s="56"/>
      <c r="N52" s="56"/>
      <c r="O52" s="56"/>
      <c r="P52" s="56"/>
      <c r="Q52" s="56"/>
      <c r="R52" s="56"/>
      <c r="S52" s="56"/>
      <c r="T52" s="56"/>
      <c r="U52" s="56"/>
      <c r="V52" s="56"/>
      <c r="W52" s="60"/>
    </row>
    <row r="53" spans="1:23" ht="12" customHeight="1">
      <c r="A53" s="55"/>
      <c r="B53" s="56"/>
      <c r="C53" s="56"/>
      <c r="D53" s="56"/>
      <c r="E53" s="56"/>
      <c r="F53" s="56"/>
      <c r="G53" s="56"/>
      <c r="H53" s="56"/>
      <c r="I53" s="56"/>
      <c r="J53" s="56"/>
      <c r="K53" s="56"/>
      <c r="L53" s="56"/>
      <c r="M53" s="56"/>
      <c r="N53" s="56"/>
      <c r="O53" s="56"/>
      <c r="P53" s="56"/>
      <c r="Q53" s="56"/>
      <c r="R53" s="56"/>
      <c r="S53" s="56"/>
      <c r="T53" s="56"/>
      <c r="U53" s="56"/>
      <c r="V53" s="56"/>
      <c r="W53" s="60"/>
    </row>
    <row r="54" spans="1:23" ht="12" customHeight="1">
      <c r="A54" s="55"/>
      <c r="B54" s="56"/>
      <c r="C54" s="56"/>
      <c r="D54" s="56"/>
      <c r="E54" s="56"/>
      <c r="F54" s="56"/>
      <c r="G54" s="56"/>
      <c r="H54" s="56"/>
      <c r="I54" s="56"/>
      <c r="J54" s="56"/>
      <c r="K54" s="56"/>
      <c r="L54" s="56"/>
      <c r="M54" s="56"/>
      <c r="N54" s="56"/>
      <c r="O54" s="56"/>
      <c r="P54" s="56"/>
      <c r="Q54" s="56"/>
      <c r="R54" s="56"/>
      <c r="S54" s="56"/>
      <c r="T54" s="56"/>
      <c r="U54" s="56"/>
      <c r="V54" s="56"/>
      <c r="W54" s="60"/>
    </row>
    <row r="55" spans="1:23" ht="12" customHeight="1">
      <c r="A55" s="55"/>
      <c r="B55" s="56"/>
      <c r="C55" s="56"/>
      <c r="D55" s="56"/>
      <c r="E55" s="56"/>
      <c r="F55" s="56"/>
      <c r="G55" s="56"/>
      <c r="H55" s="56"/>
      <c r="I55" s="56"/>
      <c r="J55" s="56"/>
      <c r="K55" s="56"/>
      <c r="L55" s="56"/>
      <c r="M55" s="56"/>
      <c r="N55" s="56"/>
      <c r="O55" s="56"/>
      <c r="P55" s="56"/>
      <c r="Q55" s="56"/>
      <c r="R55" s="56"/>
      <c r="S55" s="56"/>
      <c r="T55" s="56"/>
      <c r="U55" s="56"/>
      <c r="V55" s="56"/>
      <c r="W55" s="60"/>
    </row>
    <row r="56" spans="1:23" ht="12" customHeight="1">
      <c r="A56" s="55"/>
      <c r="B56" s="56"/>
      <c r="C56" s="56"/>
      <c r="D56" s="56"/>
      <c r="E56" s="56"/>
      <c r="F56" s="56"/>
      <c r="G56" s="56"/>
      <c r="H56" s="56"/>
      <c r="I56" s="56"/>
      <c r="J56" s="56"/>
      <c r="K56" s="56"/>
      <c r="L56" s="56"/>
      <c r="M56" s="56"/>
      <c r="N56" s="56"/>
      <c r="O56" s="56"/>
      <c r="P56" s="56"/>
      <c r="Q56" s="56"/>
      <c r="R56" s="56"/>
      <c r="S56" s="56"/>
      <c r="T56" s="56"/>
      <c r="U56" s="56"/>
      <c r="V56" s="56"/>
      <c r="W56" s="60"/>
    </row>
    <row r="57" spans="1:23" ht="12" customHeight="1">
      <c r="A57" s="55"/>
      <c r="B57" s="56"/>
      <c r="C57" s="56"/>
      <c r="D57" s="56"/>
      <c r="E57" s="56"/>
      <c r="F57" s="56"/>
      <c r="G57" s="56"/>
      <c r="H57" s="56"/>
      <c r="I57" s="56"/>
      <c r="J57" s="56"/>
      <c r="K57" s="56"/>
      <c r="L57" s="56"/>
      <c r="M57" s="56"/>
      <c r="N57" s="56"/>
      <c r="O57" s="56"/>
      <c r="P57" s="56"/>
      <c r="Q57" s="56"/>
      <c r="R57" s="56"/>
      <c r="S57" s="56"/>
      <c r="T57" s="56"/>
      <c r="U57" s="56"/>
      <c r="V57" s="56"/>
      <c r="W57" s="60"/>
    </row>
    <row r="58" spans="1:23" ht="12" customHeight="1">
      <c r="A58" s="55"/>
      <c r="B58" s="56"/>
      <c r="C58" s="56"/>
      <c r="D58" s="56"/>
      <c r="E58" s="56"/>
      <c r="F58" s="56"/>
      <c r="G58" s="56"/>
      <c r="H58" s="56"/>
      <c r="I58" s="56"/>
      <c r="J58" s="56"/>
      <c r="K58" s="56"/>
      <c r="L58" s="56"/>
      <c r="M58" s="56"/>
      <c r="N58" s="56"/>
      <c r="O58" s="56"/>
      <c r="P58" s="56"/>
      <c r="Q58" s="56"/>
      <c r="R58" s="56"/>
      <c r="S58" s="56"/>
      <c r="T58" s="56"/>
      <c r="U58" s="56"/>
      <c r="V58" s="56"/>
      <c r="W58" s="60"/>
    </row>
    <row r="59" spans="1:23" ht="12" customHeight="1">
      <c r="A59" s="55"/>
      <c r="B59" s="56"/>
      <c r="C59" s="56"/>
      <c r="D59" s="56"/>
      <c r="E59" s="56"/>
      <c r="F59" s="56"/>
      <c r="G59" s="56"/>
      <c r="H59" s="56"/>
      <c r="I59" s="56"/>
      <c r="J59" s="56"/>
      <c r="K59" s="56"/>
      <c r="L59" s="56"/>
      <c r="M59" s="56"/>
      <c r="N59" s="56"/>
      <c r="O59" s="56"/>
      <c r="P59" s="56"/>
      <c r="Q59" s="56"/>
      <c r="R59" s="56"/>
      <c r="S59" s="56"/>
      <c r="T59" s="56"/>
      <c r="U59" s="56"/>
      <c r="V59" s="56"/>
      <c r="W59" s="60"/>
    </row>
    <row r="60" spans="1:23" ht="12" customHeight="1">
      <c r="A60" s="55"/>
      <c r="B60" s="56"/>
      <c r="C60" s="56"/>
      <c r="D60" s="56"/>
      <c r="E60" s="56"/>
      <c r="F60" s="56"/>
      <c r="G60" s="56"/>
      <c r="H60" s="56"/>
      <c r="I60" s="56"/>
      <c r="J60" s="56"/>
      <c r="K60" s="56"/>
      <c r="L60" s="56"/>
      <c r="M60" s="56"/>
      <c r="N60" s="56"/>
      <c r="O60" s="56"/>
      <c r="P60" s="56"/>
      <c r="Q60" s="56"/>
      <c r="R60" s="56"/>
      <c r="S60" s="56"/>
      <c r="T60" s="56"/>
      <c r="U60" s="56"/>
      <c r="V60" s="56"/>
      <c r="W60" s="60"/>
    </row>
    <row r="61" spans="1:23" ht="12" customHeight="1">
      <c r="A61" s="55"/>
      <c r="B61" s="56"/>
      <c r="C61" s="56"/>
      <c r="D61" s="56"/>
      <c r="E61" s="56"/>
      <c r="F61" s="56"/>
      <c r="G61" s="56"/>
      <c r="H61" s="56"/>
      <c r="I61" s="56"/>
      <c r="J61" s="56"/>
      <c r="K61" s="56"/>
      <c r="L61" s="56"/>
      <c r="M61" s="56"/>
      <c r="N61" s="56"/>
      <c r="O61" s="56"/>
      <c r="P61" s="56"/>
      <c r="Q61" s="56"/>
      <c r="R61" s="56"/>
      <c r="S61" s="56"/>
      <c r="T61" s="56"/>
      <c r="U61" s="56"/>
      <c r="V61" s="56"/>
      <c r="W61" s="60"/>
    </row>
    <row r="62" spans="1:23" ht="12" customHeight="1">
      <c r="A62" s="55"/>
      <c r="B62" s="56"/>
      <c r="C62" s="56"/>
      <c r="D62" s="56"/>
      <c r="E62" s="56"/>
      <c r="F62" s="56"/>
      <c r="G62" s="56"/>
      <c r="H62" s="56"/>
      <c r="I62" s="56"/>
      <c r="J62" s="56"/>
      <c r="K62" s="56"/>
      <c r="L62" s="56"/>
      <c r="M62" s="56"/>
      <c r="N62" s="56"/>
      <c r="O62" s="56"/>
      <c r="P62" s="56"/>
      <c r="Q62" s="56"/>
      <c r="R62" s="56"/>
      <c r="S62" s="56"/>
      <c r="T62" s="56"/>
      <c r="U62" s="56"/>
      <c r="V62" s="56"/>
      <c r="W62" s="60"/>
    </row>
    <row r="63" spans="1:23" ht="12" customHeight="1">
      <c r="A63" s="55"/>
      <c r="B63" s="56"/>
      <c r="C63" s="56"/>
      <c r="D63" s="56"/>
      <c r="E63" s="56"/>
      <c r="F63" s="56"/>
      <c r="G63" s="56"/>
      <c r="H63" s="56"/>
      <c r="I63" s="56"/>
      <c r="J63" s="56"/>
      <c r="K63" s="56"/>
      <c r="L63" s="56"/>
      <c r="M63" s="56"/>
      <c r="N63" s="56"/>
      <c r="O63" s="56"/>
      <c r="P63" s="56"/>
      <c r="Q63" s="56"/>
      <c r="R63" s="56"/>
      <c r="S63" s="56"/>
      <c r="T63" s="56"/>
      <c r="U63" s="56"/>
      <c r="V63" s="56"/>
      <c r="W63" s="60"/>
    </row>
    <row r="64" spans="1:23" ht="12" customHeight="1">
      <c r="A64" s="55"/>
      <c r="B64" s="56"/>
      <c r="C64" s="56"/>
      <c r="D64" s="56"/>
      <c r="E64" s="56"/>
      <c r="F64" s="56"/>
      <c r="G64" s="56"/>
      <c r="H64" s="56"/>
      <c r="I64" s="56"/>
      <c r="J64" s="56"/>
      <c r="K64" s="56"/>
      <c r="L64" s="56"/>
      <c r="M64" s="56"/>
      <c r="N64" s="56"/>
      <c r="O64" s="56"/>
      <c r="P64" s="56"/>
      <c r="Q64" s="56"/>
      <c r="R64" s="56"/>
      <c r="S64" s="56"/>
      <c r="T64" s="56"/>
      <c r="U64" s="56"/>
      <c r="V64" s="56"/>
      <c r="W64" s="60"/>
    </row>
    <row r="65" spans="1:23" ht="12" customHeight="1">
      <c r="A65" s="55"/>
      <c r="B65" s="56"/>
      <c r="C65" s="56"/>
      <c r="D65" s="56"/>
      <c r="E65" s="56"/>
      <c r="F65" s="56"/>
      <c r="G65" s="56"/>
      <c r="H65" s="56"/>
      <c r="I65" s="56"/>
      <c r="J65" s="56"/>
      <c r="K65" s="56"/>
      <c r="L65" s="56"/>
      <c r="M65" s="56"/>
      <c r="N65" s="56"/>
      <c r="O65" s="56"/>
      <c r="P65" s="56"/>
      <c r="Q65" s="56"/>
      <c r="R65" s="56"/>
      <c r="S65" s="56"/>
      <c r="T65" s="56"/>
      <c r="U65" s="56"/>
      <c r="V65" s="56"/>
      <c r="W65" s="60"/>
    </row>
    <row r="66" spans="1:23" ht="12" customHeight="1">
      <c r="A66" s="55"/>
      <c r="B66" s="56"/>
      <c r="C66" s="56"/>
      <c r="D66" s="56"/>
      <c r="E66" s="56"/>
      <c r="F66" s="56"/>
      <c r="G66" s="56"/>
      <c r="H66" s="56"/>
      <c r="I66" s="56"/>
      <c r="J66" s="56"/>
      <c r="K66" s="56"/>
      <c r="L66" s="56"/>
      <c r="M66" s="56"/>
      <c r="N66" s="56"/>
      <c r="O66" s="56"/>
      <c r="P66" s="56"/>
      <c r="Q66" s="56"/>
      <c r="R66" s="56"/>
      <c r="S66" s="56"/>
      <c r="T66" s="56"/>
      <c r="U66" s="56"/>
      <c r="V66" s="56"/>
      <c r="W66" s="60"/>
    </row>
    <row r="67" spans="1:23" ht="12" customHeight="1">
      <c r="A67" s="55"/>
      <c r="B67" s="56"/>
      <c r="C67" s="56"/>
      <c r="D67" s="56"/>
      <c r="E67" s="56"/>
      <c r="F67" s="56"/>
      <c r="G67" s="56"/>
      <c r="H67" s="56"/>
      <c r="I67" s="56"/>
      <c r="J67" s="56"/>
      <c r="K67" s="56"/>
      <c r="L67" s="56"/>
      <c r="M67" s="56"/>
      <c r="N67" s="56"/>
      <c r="O67" s="56"/>
      <c r="P67" s="56"/>
      <c r="Q67" s="56"/>
      <c r="R67" s="56"/>
      <c r="S67" s="56"/>
      <c r="T67" s="56"/>
      <c r="U67" s="56"/>
      <c r="V67" s="56"/>
      <c r="W67" s="60"/>
    </row>
    <row r="68" spans="1:23" ht="12" customHeight="1">
      <c r="A68" s="55"/>
      <c r="B68" s="56"/>
      <c r="C68" s="56"/>
      <c r="D68" s="56"/>
      <c r="E68" s="56"/>
      <c r="F68" s="56"/>
      <c r="G68" s="56"/>
      <c r="H68" s="56"/>
      <c r="I68" s="56"/>
      <c r="J68" s="56"/>
      <c r="K68" s="56"/>
      <c r="L68" s="56"/>
      <c r="M68" s="56"/>
      <c r="N68" s="56"/>
      <c r="O68" s="56"/>
      <c r="P68" s="56"/>
      <c r="Q68" s="56"/>
      <c r="R68" s="56"/>
      <c r="S68" s="56"/>
      <c r="T68" s="56"/>
      <c r="U68" s="56"/>
      <c r="V68" s="56"/>
      <c r="W68" s="60"/>
    </row>
    <row r="69" spans="1:23" ht="12" customHeight="1">
      <c r="A69" s="55"/>
      <c r="B69" s="56"/>
      <c r="C69" s="56"/>
      <c r="D69" s="56"/>
      <c r="E69" s="56"/>
      <c r="F69" s="56"/>
      <c r="G69" s="56"/>
      <c r="H69" s="56"/>
      <c r="I69" s="56"/>
      <c r="J69" s="56"/>
      <c r="K69" s="56"/>
      <c r="L69" s="56"/>
      <c r="M69" s="56"/>
      <c r="N69" s="56"/>
      <c r="O69" s="56"/>
      <c r="P69" s="56"/>
      <c r="Q69" s="56"/>
      <c r="R69" s="56"/>
      <c r="S69" s="56"/>
      <c r="T69" s="56"/>
      <c r="U69" s="56"/>
      <c r="V69" s="56"/>
      <c r="W69" s="60"/>
    </row>
    <row r="70" spans="1:23" ht="12" customHeight="1">
      <c r="A70" s="55"/>
      <c r="B70" s="56"/>
      <c r="C70" s="56"/>
      <c r="D70" s="56"/>
      <c r="E70" s="56"/>
      <c r="F70" s="56"/>
      <c r="G70" s="56"/>
      <c r="H70" s="56"/>
      <c r="I70" s="56"/>
      <c r="J70" s="56"/>
      <c r="K70" s="56"/>
      <c r="L70" s="56"/>
      <c r="M70" s="56"/>
      <c r="N70" s="56"/>
      <c r="O70" s="56"/>
      <c r="P70" s="56"/>
      <c r="Q70" s="56"/>
      <c r="R70" s="56"/>
      <c r="S70" s="56"/>
      <c r="T70" s="56"/>
      <c r="U70" s="56"/>
      <c r="V70" s="56"/>
      <c r="W70" s="60"/>
    </row>
    <row r="71" spans="1:23" ht="12" customHeight="1">
      <c r="A71" s="55"/>
      <c r="B71" s="56"/>
      <c r="C71" s="56"/>
      <c r="D71" s="56"/>
      <c r="E71" s="56"/>
      <c r="F71" s="56"/>
      <c r="G71" s="56"/>
      <c r="H71" s="56"/>
      <c r="I71" s="56"/>
      <c r="J71" s="56"/>
      <c r="K71" s="56"/>
      <c r="L71" s="56"/>
      <c r="M71" s="56"/>
      <c r="N71" s="56"/>
      <c r="O71" s="56"/>
      <c r="P71" s="56"/>
      <c r="Q71" s="56"/>
      <c r="R71" s="56"/>
      <c r="S71" s="56"/>
      <c r="T71" s="56"/>
      <c r="U71" s="56"/>
      <c r="V71" s="56"/>
      <c r="W71" s="60"/>
    </row>
    <row r="72" spans="1:23" ht="12" customHeight="1">
      <c r="A72" s="55"/>
      <c r="B72" s="56"/>
      <c r="C72" s="56"/>
      <c r="D72" s="56"/>
      <c r="E72" s="56"/>
      <c r="F72" s="56"/>
      <c r="G72" s="56"/>
      <c r="H72" s="56"/>
      <c r="I72" s="56"/>
      <c r="J72" s="56"/>
      <c r="K72" s="56"/>
      <c r="L72" s="56"/>
      <c r="M72" s="56"/>
      <c r="N72" s="56"/>
      <c r="O72" s="56"/>
      <c r="P72" s="56"/>
      <c r="Q72" s="56"/>
      <c r="R72" s="56"/>
      <c r="S72" s="56"/>
      <c r="T72" s="56"/>
      <c r="U72" s="56"/>
      <c r="V72" s="56"/>
      <c r="W72" s="60"/>
    </row>
    <row r="73" spans="1:23" ht="12" customHeight="1">
      <c r="A73" s="55"/>
      <c r="B73" s="56"/>
      <c r="C73" s="56"/>
      <c r="D73" s="56"/>
      <c r="E73" s="56"/>
      <c r="F73" s="56"/>
      <c r="G73" s="56"/>
      <c r="H73" s="56"/>
      <c r="I73" s="56"/>
      <c r="J73" s="56"/>
      <c r="K73" s="56"/>
      <c r="L73" s="56"/>
      <c r="M73" s="56"/>
      <c r="N73" s="56"/>
      <c r="O73" s="56"/>
      <c r="P73" s="56"/>
      <c r="Q73" s="56"/>
      <c r="R73" s="56"/>
      <c r="S73" s="56"/>
      <c r="T73" s="56"/>
      <c r="U73" s="56"/>
      <c r="V73" s="56"/>
      <c r="W73" s="60"/>
    </row>
    <row r="74" spans="1:23" ht="12" customHeight="1">
      <c r="A74" s="55"/>
      <c r="B74" s="56"/>
      <c r="C74" s="56"/>
      <c r="D74" s="56"/>
      <c r="E74" s="56"/>
      <c r="F74" s="56"/>
      <c r="G74" s="56"/>
      <c r="H74" s="56"/>
      <c r="I74" s="56"/>
      <c r="J74" s="56"/>
      <c r="K74" s="56"/>
      <c r="L74" s="56"/>
      <c r="M74" s="56"/>
      <c r="N74" s="56"/>
      <c r="O74" s="56"/>
      <c r="P74" s="56"/>
      <c r="Q74" s="56"/>
      <c r="R74" s="56"/>
      <c r="S74" s="56"/>
      <c r="T74" s="56"/>
      <c r="U74" s="56"/>
      <c r="V74" s="56"/>
      <c r="W74" s="60"/>
    </row>
    <row r="75" spans="1:23" ht="12" customHeight="1">
      <c r="A75" s="66"/>
      <c r="B75" s="67"/>
      <c r="C75" s="67"/>
      <c r="D75" s="67"/>
      <c r="E75" s="67"/>
      <c r="F75" s="67"/>
      <c r="G75" s="67"/>
      <c r="H75" s="67"/>
      <c r="I75" s="67"/>
      <c r="J75" s="67"/>
      <c r="K75" s="67"/>
      <c r="L75" s="67"/>
      <c r="M75" s="67"/>
      <c r="N75" s="67"/>
      <c r="O75" s="67"/>
      <c r="P75" s="67"/>
      <c r="Q75" s="67"/>
      <c r="R75" s="67"/>
      <c r="S75" s="67"/>
      <c r="T75" s="67"/>
      <c r="U75" s="67"/>
      <c r="V75" s="67"/>
      <c r="W75" s="68"/>
    </row>
    <row r="76" spans="1:23" ht="10.9" customHeight="1">
      <c r="A76" s="81" t="s">
        <v>165</v>
      </c>
      <c r="B76" s="41"/>
      <c r="C76" s="41"/>
      <c r="D76" s="41"/>
      <c r="E76" s="41"/>
      <c r="F76" s="41"/>
      <c r="G76" s="41"/>
      <c r="H76" s="41"/>
      <c r="I76" s="41"/>
      <c r="J76" s="41"/>
      <c r="K76" s="41"/>
      <c r="L76" s="41"/>
      <c r="M76" s="41"/>
      <c r="N76" s="41"/>
      <c r="O76" s="41"/>
      <c r="P76" s="41"/>
      <c r="Q76" s="41"/>
      <c r="R76" s="41"/>
      <c r="S76" s="41"/>
      <c r="T76" s="41"/>
      <c r="U76" s="41"/>
      <c r="V76" s="41"/>
      <c r="W76" s="41"/>
    </row>
    <row r="77" spans="1:23" ht="10.9" customHeight="1"/>
    <row r="78" spans="1:23" ht="10.9" customHeight="1"/>
    <row r="79" spans="1:23" ht="10.9" customHeight="1"/>
    <row r="80" spans="1:23"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row r="92" ht="10.9" customHeight="1"/>
  </sheetData>
  <printOptions horizontalCentered="1" verticalCentered="1"/>
  <pageMargins left="1" right="1" top="0.5" bottom="0.5" header="0" footer="0"/>
  <pageSetup scale="84" fitToWidth="0" fitToHeight="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R86"/>
  <sheetViews>
    <sheetView view="pageBreakPreview" zoomScaleNormal="87" workbookViewId="0"/>
  </sheetViews>
  <sheetFormatPr defaultColWidth="8.33203125" defaultRowHeight="9"/>
  <cols>
    <col min="1" max="1" width="2.5" style="3" customWidth="1"/>
    <col min="2" max="2" width="25.6640625" style="3" customWidth="1"/>
    <col min="3" max="3" width="67.5" style="3" customWidth="1"/>
    <col min="4" max="4" width="9.83203125" style="3" customWidth="1"/>
    <col min="5" max="6" width="1.6640625" style="3" customWidth="1"/>
    <col min="7" max="8" width="11.83203125" style="3" customWidth="1"/>
    <col min="9" max="10" width="2.5" style="3" customWidth="1"/>
    <col min="11" max="11" width="26.5" style="3" customWidth="1"/>
    <col min="12" max="12" width="67.5" style="3" customWidth="1"/>
    <col min="13" max="13" width="9.83203125" style="3" customWidth="1"/>
    <col min="14" max="15" width="1.6640625" style="3" customWidth="1"/>
    <col min="16" max="17" width="11.83203125" style="3" customWidth="1"/>
    <col min="18" max="18" width="1.6640625" style="3" customWidth="1"/>
    <col min="19" max="256" width="8.33203125" style="3"/>
    <col min="257" max="257" width="2.5" style="3" customWidth="1"/>
    <col min="258" max="258" width="25.6640625" style="3" customWidth="1"/>
    <col min="259" max="259" width="67.5" style="3" customWidth="1"/>
    <col min="260" max="260" width="9.83203125" style="3" customWidth="1"/>
    <col min="261" max="262" width="1.6640625" style="3" customWidth="1"/>
    <col min="263" max="264" width="11.83203125" style="3" customWidth="1"/>
    <col min="265" max="266" width="2.5" style="3" customWidth="1"/>
    <col min="267" max="267" width="26.5" style="3" customWidth="1"/>
    <col min="268" max="268" width="67.5" style="3" customWidth="1"/>
    <col min="269" max="269" width="9.83203125" style="3" customWidth="1"/>
    <col min="270" max="271" width="1.6640625" style="3" customWidth="1"/>
    <col min="272" max="273" width="11.83203125" style="3" customWidth="1"/>
    <col min="274" max="274" width="1.6640625" style="3" customWidth="1"/>
    <col min="275" max="512" width="8.33203125" style="3"/>
    <col min="513" max="513" width="2.5" style="3" customWidth="1"/>
    <col min="514" max="514" width="25.6640625" style="3" customWidth="1"/>
    <col min="515" max="515" width="67.5" style="3" customWidth="1"/>
    <col min="516" max="516" width="9.83203125" style="3" customWidth="1"/>
    <col min="517" max="518" width="1.6640625" style="3" customWidth="1"/>
    <col min="519" max="520" width="11.83203125" style="3" customWidth="1"/>
    <col min="521" max="522" width="2.5" style="3" customWidth="1"/>
    <col min="523" max="523" width="26.5" style="3" customWidth="1"/>
    <col min="524" max="524" width="67.5" style="3" customWidth="1"/>
    <col min="525" max="525" width="9.83203125" style="3" customWidth="1"/>
    <col min="526" max="527" width="1.6640625" style="3" customWidth="1"/>
    <col min="528" max="529" width="11.83203125" style="3" customWidth="1"/>
    <col min="530" max="530" width="1.6640625" style="3" customWidth="1"/>
    <col min="531" max="768" width="8.33203125" style="3"/>
    <col min="769" max="769" width="2.5" style="3" customWidth="1"/>
    <col min="770" max="770" width="25.6640625" style="3" customWidth="1"/>
    <col min="771" max="771" width="67.5" style="3" customWidth="1"/>
    <col min="772" max="772" width="9.83203125" style="3" customWidth="1"/>
    <col min="773" max="774" width="1.6640625" style="3" customWidth="1"/>
    <col min="775" max="776" width="11.83203125" style="3" customWidth="1"/>
    <col min="777" max="778" width="2.5" style="3" customWidth="1"/>
    <col min="779" max="779" width="26.5" style="3" customWidth="1"/>
    <col min="780" max="780" width="67.5" style="3" customWidth="1"/>
    <col min="781" max="781" width="9.83203125" style="3" customWidth="1"/>
    <col min="782" max="783" width="1.6640625" style="3" customWidth="1"/>
    <col min="784" max="785" width="11.83203125" style="3" customWidth="1"/>
    <col min="786" max="786" width="1.6640625" style="3" customWidth="1"/>
    <col min="787" max="1024" width="8.33203125" style="3"/>
    <col min="1025" max="1025" width="2.5" style="3" customWidth="1"/>
    <col min="1026" max="1026" width="25.6640625" style="3" customWidth="1"/>
    <col min="1027" max="1027" width="67.5" style="3" customWidth="1"/>
    <col min="1028" max="1028" width="9.83203125" style="3" customWidth="1"/>
    <col min="1029" max="1030" width="1.6640625" style="3" customWidth="1"/>
    <col min="1031" max="1032" width="11.83203125" style="3" customWidth="1"/>
    <col min="1033" max="1034" width="2.5" style="3" customWidth="1"/>
    <col min="1035" max="1035" width="26.5" style="3" customWidth="1"/>
    <col min="1036" max="1036" width="67.5" style="3" customWidth="1"/>
    <col min="1037" max="1037" width="9.83203125" style="3" customWidth="1"/>
    <col min="1038" max="1039" width="1.6640625" style="3" customWidth="1"/>
    <col min="1040" max="1041" width="11.83203125" style="3" customWidth="1"/>
    <col min="1042" max="1042" width="1.6640625" style="3" customWidth="1"/>
    <col min="1043" max="1280" width="8.33203125" style="3"/>
    <col min="1281" max="1281" width="2.5" style="3" customWidth="1"/>
    <col min="1282" max="1282" width="25.6640625" style="3" customWidth="1"/>
    <col min="1283" max="1283" width="67.5" style="3" customWidth="1"/>
    <col min="1284" max="1284" width="9.83203125" style="3" customWidth="1"/>
    <col min="1285" max="1286" width="1.6640625" style="3" customWidth="1"/>
    <col min="1287" max="1288" width="11.83203125" style="3" customWidth="1"/>
    <col min="1289" max="1290" width="2.5" style="3" customWidth="1"/>
    <col min="1291" max="1291" width="26.5" style="3" customWidth="1"/>
    <col min="1292" max="1292" width="67.5" style="3" customWidth="1"/>
    <col min="1293" max="1293" width="9.83203125" style="3" customWidth="1"/>
    <col min="1294" max="1295" width="1.6640625" style="3" customWidth="1"/>
    <col min="1296" max="1297" width="11.83203125" style="3" customWidth="1"/>
    <col min="1298" max="1298" width="1.6640625" style="3" customWidth="1"/>
    <col min="1299" max="1536" width="8.33203125" style="3"/>
    <col min="1537" max="1537" width="2.5" style="3" customWidth="1"/>
    <col min="1538" max="1538" width="25.6640625" style="3" customWidth="1"/>
    <col min="1539" max="1539" width="67.5" style="3" customWidth="1"/>
    <col min="1540" max="1540" width="9.83203125" style="3" customWidth="1"/>
    <col min="1541" max="1542" width="1.6640625" style="3" customWidth="1"/>
    <col min="1543" max="1544" width="11.83203125" style="3" customWidth="1"/>
    <col min="1545" max="1546" width="2.5" style="3" customWidth="1"/>
    <col min="1547" max="1547" width="26.5" style="3" customWidth="1"/>
    <col min="1548" max="1548" width="67.5" style="3" customWidth="1"/>
    <col min="1549" max="1549" width="9.83203125" style="3" customWidth="1"/>
    <col min="1550" max="1551" width="1.6640625" style="3" customWidth="1"/>
    <col min="1552" max="1553" width="11.83203125" style="3" customWidth="1"/>
    <col min="1554" max="1554" width="1.6640625" style="3" customWidth="1"/>
    <col min="1555" max="1792" width="8.33203125" style="3"/>
    <col min="1793" max="1793" width="2.5" style="3" customWidth="1"/>
    <col min="1794" max="1794" width="25.6640625" style="3" customWidth="1"/>
    <col min="1795" max="1795" width="67.5" style="3" customWidth="1"/>
    <col min="1796" max="1796" width="9.83203125" style="3" customWidth="1"/>
    <col min="1797" max="1798" width="1.6640625" style="3" customWidth="1"/>
    <col min="1799" max="1800" width="11.83203125" style="3" customWidth="1"/>
    <col min="1801" max="1802" width="2.5" style="3" customWidth="1"/>
    <col min="1803" max="1803" width="26.5" style="3" customWidth="1"/>
    <col min="1804" max="1804" width="67.5" style="3" customWidth="1"/>
    <col min="1805" max="1805" width="9.83203125" style="3" customWidth="1"/>
    <col min="1806" max="1807" width="1.6640625" style="3" customWidth="1"/>
    <col min="1808" max="1809" width="11.83203125" style="3" customWidth="1"/>
    <col min="1810" max="1810" width="1.6640625" style="3" customWidth="1"/>
    <col min="1811" max="2048" width="8.33203125" style="3"/>
    <col min="2049" max="2049" width="2.5" style="3" customWidth="1"/>
    <col min="2050" max="2050" width="25.6640625" style="3" customWidth="1"/>
    <col min="2051" max="2051" width="67.5" style="3" customWidth="1"/>
    <col min="2052" max="2052" width="9.83203125" style="3" customWidth="1"/>
    <col min="2053" max="2054" width="1.6640625" style="3" customWidth="1"/>
    <col min="2055" max="2056" width="11.83203125" style="3" customWidth="1"/>
    <col min="2057" max="2058" width="2.5" style="3" customWidth="1"/>
    <col min="2059" max="2059" width="26.5" style="3" customWidth="1"/>
    <col min="2060" max="2060" width="67.5" style="3" customWidth="1"/>
    <col min="2061" max="2061" width="9.83203125" style="3" customWidth="1"/>
    <col min="2062" max="2063" width="1.6640625" style="3" customWidth="1"/>
    <col min="2064" max="2065" width="11.83203125" style="3" customWidth="1"/>
    <col min="2066" max="2066" width="1.6640625" style="3" customWidth="1"/>
    <col min="2067" max="2304" width="8.33203125" style="3"/>
    <col min="2305" max="2305" width="2.5" style="3" customWidth="1"/>
    <col min="2306" max="2306" width="25.6640625" style="3" customWidth="1"/>
    <col min="2307" max="2307" width="67.5" style="3" customWidth="1"/>
    <col min="2308" max="2308" width="9.83203125" style="3" customWidth="1"/>
    <col min="2309" max="2310" width="1.6640625" style="3" customWidth="1"/>
    <col min="2311" max="2312" width="11.83203125" style="3" customWidth="1"/>
    <col min="2313" max="2314" width="2.5" style="3" customWidth="1"/>
    <col min="2315" max="2315" width="26.5" style="3" customWidth="1"/>
    <col min="2316" max="2316" width="67.5" style="3" customWidth="1"/>
    <col min="2317" max="2317" width="9.83203125" style="3" customWidth="1"/>
    <col min="2318" max="2319" width="1.6640625" style="3" customWidth="1"/>
    <col min="2320" max="2321" width="11.83203125" style="3" customWidth="1"/>
    <col min="2322" max="2322" width="1.6640625" style="3" customWidth="1"/>
    <col min="2323" max="2560" width="8.33203125" style="3"/>
    <col min="2561" max="2561" width="2.5" style="3" customWidth="1"/>
    <col min="2562" max="2562" width="25.6640625" style="3" customWidth="1"/>
    <col min="2563" max="2563" width="67.5" style="3" customWidth="1"/>
    <col min="2564" max="2564" width="9.83203125" style="3" customWidth="1"/>
    <col min="2565" max="2566" width="1.6640625" style="3" customWidth="1"/>
    <col min="2567" max="2568" width="11.83203125" style="3" customWidth="1"/>
    <col min="2569" max="2570" width="2.5" style="3" customWidth="1"/>
    <col min="2571" max="2571" width="26.5" style="3" customWidth="1"/>
    <col min="2572" max="2572" width="67.5" style="3" customWidth="1"/>
    <col min="2573" max="2573" width="9.83203125" style="3" customWidth="1"/>
    <col min="2574" max="2575" width="1.6640625" style="3" customWidth="1"/>
    <col min="2576" max="2577" width="11.83203125" style="3" customWidth="1"/>
    <col min="2578" max="2578" width="1.6640625" style="3" customWidth="1"/>
    <col min="2579" max="2816" width="8.33203125" style="3"/>
    <col min="2817" max="2817" width="2.5" style="3" customWidth="1"/>
    <col min="2818" max="2818" width="25.6640625" style="3" customWidth="1"/>
    <col min="2819" max="2819" width="67.5" style="3" customWidth="1"/>
    <col min="2820" max="2820" width="9.83203125" style="3" customWidth="1"/>
    <col min="2821" max="2822" width="1.6640625" style="3" customWidth="1"/>
    <col min="2823" max="2824" width="11.83203125" style="3" customWidth="1"/>
    <col min="2825" max="2826" width="2.5" style="3" customWidth="1"/>
    <col min="2827" max="2827" width="26.5" style="3" customWidth="1"/>
    <col min="2828" max="2828" width="67.5" style="3" customWidth="1"/>
    <col min="2829" max="2829" width="9.83203125" style="3" customWidth="1"/>
    <col min="2830" max="2831" width="1.6640625" style="3" customWidth="1"/>
    <col min="2832" max="2833" width="11.83203125" style="3" customWidth="1"/>
    <col min="2834" max="2834" width="1.6640625" style="3" customWidth="1"/>
    <col min="2835" max="3072" width="8.33203125" style="3"/>
    <col min="3073" max="3073" width="2.5" style="3" customWidth="1"/>
    <col min="3074" max="3074" width="25.6640625" style="3" customWidth="1"/>
    <col min="3075" max="3075" width="67.5" style="3" customWidth="1"/>
    <col min="3076" max="3076" width="9.83203125" style="3" customWidth="1"/>
    <col min="3077" max="3078" width="1.6640625" style="3" customWidth="1"/>
    <col min="3079" max="3080" width="11.83203125" style="3" customWidth="1"/>
    <col min="3081" max="3082" width="2.5" style="3" customWidth="1"/>
    <col min="3083" max="3083" width="26.5" style="3" customWidth="1"/>
    <col min="3084" max="3084" width="67.5" style="3" customWidth="1"/>
    <col min="3085" max="3085" width="9.83203125" style="3" customWidth="1"/>
    <col min="3086" max="3087" width="1.6640625" style="3" customWidth="1"/>
    <col min="3088" max="3089" width="11.83203125" style="3" customWidth="1"/>
    <col min="3090" max="3090" width="1.6640625" style="3" customWidth="1"/>
    <col min="3091" max="3328" width="8.33203125" style="3"/>
    <col min="3329" max="3329" width="2.5" style="3" customWidth="1"/>
    <col min="3330" max="3330" width="25.6640625" style="3" customWidth="1"/>
    <col min="3331" max="3331" width="67.5" style="3" customWidth="1"/>
    <col min="3332" max="3332" width="9.83203125" style="3" customWidth="1"/>
    <col min="3333" max="3334" width="1.6640625" style="3" customWidth="1"/>
    <col min="3335" max="3336" width="11.83203125" style="3" customWidth="1"/>
    <col min="3337" max="3338" width="2.5" style="3" customWidth="1"/>
    <col min="3339" max="3339" width="26.5" style="3" customWidth="1"/>
    <col min="3340" max="3340" width="67.5" style="3" customWidth="1"/>
    <col min="3341" max="3341" width="9.83203125" style="3" customWidth="1"/>
    <col min="3342" max="3343" width="1.6640625" style="3" customWidth="1"/>
    <col min="3344" max="3345" width="11.83203125" style="3" customWidth="1"/>
    <col min="3346" max="3346" width="1.6640625" style="3" customWidth="1"/>
    <col min="3347" max="3584" width="8.33203125" style="3"/>
    <col min="3585" max="3585" width="2.5" style="3" customWidth="1"/>
    <col min="3586" max="3586" width="25.6640625" style="3" customWidth="1"/>
    <col min="3587" max="3587" width="67.5" style="3" customWidth="1"/>
    <col min="3588" max="3588" width="9.83203125" style="3" customWidth="1"/>
    <col min="3589" max="3590" width="1.6640625" style="3" customWidth="1"/>
    <col min="3591" max="3592" width="11.83203125" style="3" customWidth="1"/>
    <col min="3593" max="3594" width="2.5" style="3" customWidth="1"/>
    <col min="3595" max="3595" width="26.5" style="3" customWidth="1"/>
    <col min="3596" max="3596" width="67.5" style="3" customWidth="1"/>
    <col min="3597" max="3597" width="9.83203125" style="3" customWidth="1"/>
    <col min="3598" max="3599" width="1.6640625" style="3" customWidth="1"/>
    <col min="3600" max="3601" width="11.83203125" style="3" customWidth="1"/>
    <col min="3602" max="3602" width="1.6640625" style="3" customWidth="1"/>
    <col min="3603" max="3840" width="8.33203125" style="3"/>
    <col min="3841" max="3841" width="2.5" style="3" customWidth="1"/>
    <col min="3842" max="3842" width="25.6640625" style="3" customWidth="1"/>
    <col min="3843" max="3843" width="67.5" style="3" customWidth="1"/>
    <col min="3844" max="3844" width="9.83203125" style="3" customWidth="1"/>
    <col min="3845" max="3846" width="1.6640625" style="3" customWidth="1"/>
    <col min="3847" max="3848" width="11.83203125" style="3" customWidth="1"/>
    <col min="3849" max="3850" width="2.5" style="3" customWidth="1"/>
    <col min="3851" max="3851" width="26.5" style="3" customWidth="1"/>
    <col min="3852" max="3852" width="67.5" style="3" customWidth="1"/>
    <col min="3853" max="3853" width="9.83203125" style="3" customWidth="1"/>
    <col min="3854" max="3855" width="1.6640625" style="3" customWidth="1"/>
    <col min="3856" max="3857" width="11.83203125" style="3" customWidth="1"/>
    <col min="3858" max="3858" width="1.6640625" style="3" customWidth="1"/>
    <col min="3859" max="4096" width="8.33203125" style="3"/>
    <col min="4097" max="4097" width="2.5" style="3" customWidth="1"/>
    <col min="4098" max="4098" width="25.6640625" style="3" customWidth="1"/>
    <col min="4099" max="4099" width="67.5" style="3" customWidth="1"/>
    <col min="4100" max="4100" width="9.83203125" style="3" customWidth="1"/>
    <col min="4101" max="4102" width="1.6640625" style="3" customWidth="1"/>
    <col min="4103" max="4104" width="11.83203125" style="3" customWidth="1"/>
    <col min="4105" max="4106" width="2.5" style="3" customWidth="1"/>
    <col min="4107" max="4107" width="26.5" style="3" customWidth="1"/>
    <col min="4108" max="4108" width="67.5" style="3" customWidth="1"/>
    <col min="4109" max="4109" width="9.83203125" style="3" customWidth="1"/>
    <col min="4110" max="4111" width="1.6640625" style="3" customWidth="1"/>
    <col min="4112" max="4113" width="11.83203125" style="3" customWidth="1"/>
    <col min="4114" max="4114" width="1.6640625" style="3" customWidth="1"/>
    <col min="4115" max="4352" width="8.33203125" style="3"/>
    <col min="4353" max="4353" width="2.5" style="3" customWidth="1"/>
    <col min="4354" max="4354" width="25.6640625" style="3" customWidth="1"/>
    <col min="4355" max="4355" width="67.5" style="3" customWidth="1"/>
    <col min="4356" max="4356" width="9.83203125" style="3" customWidth="1"/>
    <col min="4357" max="4358" width="1.6640625" style="3" customWidth="1"/>
    <col min="4359" max="4360" width="11.83203125" style="3" customWidth="1"/>
    <col min="4361" max="4362" width="2.5" style="3" customWidth="1"/>
    <col min="4363" max="4363" width="26.5" style="3" customWidth="1"/>
    <col min="4364" max="4364" width="67.5" style="3" customWidth="1"/>
    <col min="4365" max="4365" width="9.83203125" style="3" customWidth="1"/>
    <col min="4366" max="4367" width="1.6640625" style="3" customWidth="1"/>
    <col min="4368" max="4369" width="11.83203125" style="3" customWidth="1"/>
    <col min="4370" max="4370" width="1.6640625" style="3" customWidth="1"/>
    <col min="4371" max="4608" width="8.33203125" style="3"/>
    <col min="4609" max="4609" width="2.5" style="3" customWidth="1"/>
    <col min="4610" max="4610" width="25.6640625" style="3" customWidth="1"/>
    <col min="4611" max="4611" width="67.5" style="3" customWidth="1"/>
    <col min="4612" max="4612" width="9.83203125" style="3" customWidth="1"/>
    <col min="4613" max="4614" width="1.6640625" style="3" customWidth="1"/>
    <col min="4615" max="4616" width="11.83203125" style="3" customWidth="1"/>
    <col min="4617" max="4618" width="2.5" style="3" customWidth="1"/>
    <col min="4619" max="4619" width="26.5" style="3" customWidth="1"/>
    <col min="4620" max="4620" width="67.5" style="3" customWidth="1"/>
    <col min="4621" max="4621" width="9.83203125" style="3" customWidth="1"/>
    <col min="4622" max="4623" width="1.6640625" style="3" customWidth="1"/>
    <col min="4624" max="4625" width="11.83203125" style="3" customWidth="1"/>
    <col min="4626" max="4626" width="1.6640625" style="3" customWidth="1"/>
    <col min="4627" max="4864" width="8.33203125" style="3"/>
    <col min="4865" max="4865" width="2.5" style="3" customWidth="1"/>
    <col min="4866" max="4866" width="25.6640625" style="3" customWidth="1"/>
    <col min="4867" max="4867" width="67.5" style="3" customWidth="1"/>
    <col min="4868" max="4868" width="9.83203125" style="3" customWidth="1"/>
    <col min="4869" max="4870" width="1.6640625" style="3" customWidth="1"/>
    <col min="4871" max="4872" width="11.83203125" style="3" customWidth="1"/>
    <col min="4873" max="4874" width="2.5" style="3" customWidth="1"/>
    <col min="4875" max="4875" width="26.5" style="3" customWidth="1"/>
    <col min="4876" max="4876" width="67.5" style="3" customWidth="1"/>
    <col min="4877" max="4877" width="9.83203125" style="3" customWidth="1"/>
    <col min="4878" max="4879" width="1.6640625" style="3" customWidth="1"/>
    <col min="4880" max="4881" width="11.83203125" style="3" customWidth="1"/>
    <col min="4882" max="4882" width="1.6640625" style="3" customWidth="1"/>
    <col min="4883" max="5120" width="8.33203125" style="3"/>
    <col min="5121" max="5121" width="2.5" style="3" customWidth="1"/>
    <col min="5122" max="5122" width="25.6640625" style="3" customWidth="1"/>
    <col min="5123" max="5123" width="67.5" style="3" customWidth="1"/>
    <col min="5124" max="5124" width="9.83203125" style="3" customWidth="1"/>
    <col min="5125" max="5126" width="1.6640625" style="3" customWidth="1"/>
    <col min="5127" max="5128" width="11.83203125" style="3" customWidth="1"/>
    <col min="5129" max="5130" width="2.5" style="3" customWidth="1"/>
    <col min="5131" max="5131" width="26.5" style="3" customWidth="1"/>
    <col min="5132" max="5132" width="67.5" style="3" customWidth="1"/>
    <col min="5133" max="5133" width="9.83203125" style="3" customWidth="1"/>
    <col min="5134" max="5135" width="1.6640625" style="3" customWidth="1"/>
    <col min="5136" max="5137" width="11.83203125" style="3" customWidth="1"/>
    <col min="5138" max="5138" width="1.6640625" style="3" customWidth="1"/>
    <col min="5139" max="5376" width="8.33203125" style="3"/>
    <col min="5377" max="5377" width="2.5" style="3" customWidth="1"/>
    <col min="5378" max="5378" width="25.6640625" style="3" customWidth="1"/>
    <col min="5379" max="5379" width="67.5" style="3" customWidth="1"/>
    <col min="5380" max="5380" width="9.83203125" style="3" customWidth="1"/>
    <col min="5381" max="5382" width="1.6640625" style="3" customWidth="1"/>
    <col min="5383" max="5384" width="11.83203125" style="3" customWidth="1"/>
    <col min="5385" max="5386" width="2.5" style="3" customWidth="1"/>
    <col min="5387" max="5387" width="26.5" style="3" customWidth="1"/>
    <col min="5388" max="5388" width="67.5" style="3" customWidth="1"/>
    <col min="5389" max="5389" width="9.83203125" style="3" customWidth="1"/>
    <col min="5390" max="5391" width="1.6640625" style="3" customWidth="1"/>
    <col min="5392" max="5393" width="11.83203125" style="3" customWidth="1"/>
    <col min="5394" max="5394" width="1.6640625" style="3" customWidth="1"/>
    <col min="5395" max="5632" width="8.33203125" style="3"/>
    <col min="5633" max="5633" width="2.5" style="3" customWidth="1"/>
    <col min="5634" max="5634" width="25.6640625" style="3" customWidth="1"/>
    <col min="5635" max="5635" width="67.5" style="3" customWidth="1"/>
    <col min="5636" max="5636" width="9.83203125" style="3" customWidth="1"/>
    <col min="5637" max="5638" width="1.6640625" style="3" customWidth="1"/>
    <col min="5639" max="5640" width="11.83203125" style="3" customWidth="1"/>
    <col min="5641" max="5642" width="2.5" style="3" customWidth="1"/>
    <col min="5643" max="5643" width="26.5" style="3" customWidth="1"/>
    <col min="5644" max="5644" width="67.5" style="3" customWidth="1"/>
    <col min="5645" max="5645" width="9.83203125" style="3" customWidth="1"/>
    <col min="5646" max="5647" width="1.6640625" style="3" customWidth="1"/>
    <col min="5648" max="5649" width="11.83203125" style="3" customWidth="1"/>
    <col min="5650" max="5650" width="1.6640625" style="3" customWidth="1"/>
    <col min="5651" max="5888" width="8.33203125" style="3"/>
    <col min="5889" max="5889" width="2.5" style="3" customWidth="1"/>
    <col min="5890" max="5890" width="25.6640625" style="3" customWidth="1"/>
    <col min="5891" max="5891" width="67.5" style="3" customWidth="1"/>
    <col min="5892" max="5892" width="9.83203125" style="3" customWidth="1"/>
    <col min="5893" max="5894" width="1.6640625" style="3" customWidth="1"/>
    <col min="5895" max="5896" width="11.83203125" style="3" customWidth="1"/>
    <col min="5897" max="5898" width="2.5" style="3" customWidth="1"/>
    <col min="5899" max="5899" width="26.5" style="3" customWidth="1"/>
    <col min="5900" max="5900" width="67.5" style="3" customWidth="1"/>
    <col min="5901" max="5901" width="9.83203125" style="3" customWidth="1"/>
    <col min="5902" max="5903" width="1.6640625" style="3" customWidth="1"/>
    <col min="5904" max="5905" width="11.83203125" style="3" customWidth="1"/>
    <col min="5906" max="5906" width="1.6640625" style="3" customWidth="1"/>
    <col min="5907" max="6144" width="8.33203125" style="3"/>
    <col min="6145" max="6145" width="2.5" style="3" customWidth="1"/>
    <col min="6146" max="6146" width="25.6640625" style="3" customWidth="1"/>
    <col min="6147" max="6147" width="67.5" style="3" customWidth="1"/>
    <col min="6148" max="6148" width="9.83203125" style="3" customWidth="1"/>
    <col min="6149" max="6150" width="1.6640625" style="3" customWidth="1"/>
    <col min="6151" max="6152" width="11.83203125" style="3" customWidth="1"/>
    <col min="6153" max="6154" width="2.5" style="3" customWidth="1"/>
    <col min="6155" max="6155" width="26.5" style="3" customWidth="1"/>
    <col min="6156" max="6156" width="67.5" style="3" customWidth="1"/>
    <col min="6157" max="6157" width="9.83203125" style="3" customWidth="1"/>
    <col min="6158" max="6159" width="1.6640625" style="3" customWidth="1"/>
    <col min="6160" max="6161" width="11.83203125" style="3" customWidth="1"/>
    <col min="6162" max="6162" width="1.6640625" style="3" customWidth="1"/>
    <col min="6163" max="6400" width="8.33203125" style="3"/>
    <col min="6401" max="6401" width="2.5" style="3" customWidth="1"/>
    <col min="6402" max="6402" width="25.6640625" style="3" customWidth="1"/>
    <col min="6403" max="6403" width="67.5" style="3" customWidth="1"/>
    <col min="6404" max="6404" width="9.83203125" style="3" customWidth="1"/>
    <col min="6405" max="6406" width="1.6640625" style="3" customWidth="1"/>
    <col min="6407" max="6408" width="11.83203125" style="3" customWidth="1"/>
    <col min="6409" max="6410" width="2.5" style="3" customWidth="1"/>
    <col min="6411" max="6411" width="26.5" style="3" customWidth="1"/>
    <col min="6412" max="6412" width="67.5" style="3" customWidth="1"/>
    <col min="6413" max="6413" width="9.83203125" style="3" customWidth="1"/>
    <col min="6414" max="6415" width="1.6640625" style="3" customWidth="1"/>
    <col min="6416" max="6417" width="11.83203125" style="3" customWidth="1"/>
    <col min="6418" max="6418" width="1.6640625" style="3" customWidth="1"/>
    <col min="6419" max="6656" width="8.33203125" style="3"/>
    <col min="6657" max="6657" width="2.5" style="3" customWidth="1"/>
    <col min="6658" max="6658" width="25.6640625" style="3" customWidth="1"/>
    <col min="6659" max="6659" width="67.5" style="3" customWidth="1"/>
    <col min="6660" max="6660" width="9.83203125" style="3" customWidth="1"/>
    <col min="6661" max="6662" width="1.6640625" style="3" customWidth="1"/>
    <col min="6663" max="6664" width="11.83203125" style="3" customWidth="1"/>
    <col min="6665" max="6666" width="2.5" style="3" customWidth="1"/>
    <col min="6667" max="6667" width="26.5" style="3" customWidth="1"/>
    <col min="6668" max="6668" width="67.5" style="3" customWidth="1"/>
    <col min="6669" max="6669" width="9.83203125" style="3" customWidth="1"/>
    <col min="6670" max="6671" width="1.6640625" style="3" customWidth="1"/>
    <col min="6672" max="6673" width="11.83203125" style="3" customWidth="1"/>
    <col min="6674" max="6674" width="1.6640625" style="3" customWidth="1"/>
    <col min="6675" max="6912" width="8.33203125" style="3"/>
    <col min="6913" max="6913" width="2.5" style="3" customWidth="1"/>
    <col min="6914" max="6914" width="25.6640625" style="3" customWidth="1"/>
    <col min="6915" max="6915" width="67.5" style="3" customWidth="1"/>
    <col min="6916" max="6916" width="9.83203125" style="3" customWidth="1"/>
    <col min="6917" max="6918" width="1.6640625" style="3" customWidth="1"/>
    <col min="6919" max="6920" width="11.83203125" style="3" customWidth="1"/>
    <col min="6921" max="6922" width="2.5" style="3" customWidth="1"/>
    <col min="6923" max="6923" width="26.5" style="3" customWidth="1"/>
    <col min="6924" max="6924" width="67.5" style="3" customWidth="1"/>
    <col min="6925" max="6925" width="9.83203125" style="3" customWidth="1"/>
    <col min="6926" max="6927" width="1.6640625" style="3" customWidth="1"/>
    <col min="6928" max="6929" width="11.83203125" style="3" customWidth="1"/>
    <col min="6930" max="6930" width="1.6640625" style="3" customWidth="1"/>
    <col min="6931" max="7168" width="8.33203125" style="3"/>
    <col min="7169" max="7169" width="2.5" style="3" customWidth="1"/>
    <col min="7170" max="7170" width="25.6640625" style="3" customWidth="1"/>
    <col min="7171" max="7171" width="67.5" style="3" customWidth="1"/>
    <col min="7172" max="7172" width="9.83203125" style="3" customWidth="1"/>
    <col min="7173" max="7174" width="1.6640625" style="3" customWidth="1"/>
    <col min="7175" max="7176" width="11.83203125" style="3" customWidth="1"/>
    <col min="7177" max="7178" width="2.5" style="3" customWidth="1"/>
    <col min="7179" max="7179" width="26.5" style="3" customWidth="1"/>
    <col min="7180" max="7180" width="67.5" style="3" customWidth="1"/>
    <col min="7181" max="7181" width="9.83203125" style="3" customWidth="1"/>
    <col min="7182" max="7183" width="1.6640625" style="3" customWidth="1"/>
    <col min="7184" max="7185" width="11.83203125" style="3" customWidth="1"/>
    <col min="7186" max="7186" width="1.6640625" style="3" customWidth="1"/>
    <col min="7187" max="7424" width="8.33203125" style="3"/>
    <col min="7425" max="7425" width="2.5" style="3" customWidth="1"/>
    <col min="7426" max="7426" width="25.6640625" style="3" customWidth="1"/>
    <col min="7427" max="7427" width="67.5" style="3" customWidth="1"/>
    <col min="7428" max="7428" width="9.83203125" style="3" customWidth="1"/>
    <col min="7429" max="7430" width="1.6640625" style="3" customWidth="1"/>
    <col min="7431" max="7432" width="11.83203125" style="3" customWidth="1"/>
    <col min="7433" max="7434" width="2.5" style="3" customWidth="1"/>
    <col min="7435" max="7435" width="26.5" style="3" customWidth="1"/>
    <col min="7436" max="7436" width="67.5" style="3" customWidth="1"/>
    <col min="7437" max="7437" width="9.83203125" style="3" customWidth="1"/>
    <col min="7438" max="7439" width="1.6640625" style="3" customWidth="1"/>
    <col min="7440" max="7441" width="11.83203125" style="3" customWidth="1"/>
    <col min="7442" max="7442" width="1.6640625" style="3" customWidth="1"/>
    <col min="7443" max="7680" width="8.33203125" style="3"/>
    <col min="7681" max="7681" width="2.5" style="3" customWidth="1"/>
    <col min="7682" max="7682" width="25.6640625" style="3" customWidth="1"/>
    <col min="7683" max="7683" width="67.5" style="3" customWidth="1"/>
    <col min="7684" max="7684" width="9.83203125" style="3" customWidth="1"/>
    <col min="7685" max="7686" width="1.6640625" style="3" customWidth="1"/>
    <col min="7687" max="7688" width="11.83203125" style="3" customWidth="1"/>
    <col min="7689" max="7690" width="2.5" style="3" customWidth="1"/>
    <col min="7691" max="7691" width="26.5" style="3" customWidth="1"/>
    <col min="7692" max="7692" width="67.5" style="3" customWidth="1"/>
    <col min="7693" max="7693" width="9.83203125" style="3" customWidth="1"/>
    <col min="7694" max="7695" width="1.6640625" style="3" customWidth="1"/>
    <col min="7696" max="7697" width="11.83203125" style="3" customWidth="1"/>
    <col min="7698" max="7698" width="1.6640625" style="3" customWidth="1"/>
    <col min="7699" max="7936" width="8.33203125" style="3"/>
    <col min="7937" max="7937" width="2.5" style="3" customWidth="1"/>
    <col min="7938" max="7938" width="25.6640625" style="3" customWidth="1"/>
    <col min="7939" max="7939" width="67.5" style="3" customWidth="1"/>
    <col min="7940" max="7940" width="9.83203125" style="3" customWidth="1"/>
    <col min="7941" max="7942" width="1.6640625" style="3" customWidth="1"/>
    <col min="7943" max="7944" width="11.83203125" style="3" customWidth="1"/>
    <col min="7945" max="7946" width="2.5" style="3" customWidth="1"/>
    <col min="7947" max="7947" width="26.5" style="3" customWidth="1"/>
    <col min="7948" max="7948" width="67.5" style="3" customWidth="1"/>
    <col min="7949" max="7949" width="9.83203125" style="3" customWidth="1"/>
    <col min="7950" max="7951" width="1.6640625" style="3" customWidth="1"/>
    <col min="7952" max="7953" width="11.83203125" style="3" customWidth="1"/>
    <col min="7954" max="7954" width="1.6640625" style="3" customWidth="1"/>
    <col min="7955" max="8192" width="8.33203125" style="3"/>
    <col min="8193" max="8193" width="2.5" style="3" customWidth="1"/>
    <col min="8194" max="8194" width="25.6640625" style="3" customWidth="1"/>
    <col min="8195" max="8195" width="67.5" style="3" customWidth="1"/>
    <col min="8196" max="8196" width="9.83203125" style="3" customWidth="1"/>
    <col min="8197" max="8198" width="1.6640625" style="3" customWidth="1"/>
    <col min="8199" max="8200" width="11.83203125" style="3" customWidth="1"/>
    <col min="8201" max="8202" width="2.5" style="3" customWidth="1"/>
    <col min="8203" max="8203" width="26.5" style="3" customWidth="1"/>
    <col min="8204" max="8204" width="67.5" style="3" customWidth="1"/>
    <col min="8205" max="8205" width="9.83203125" style="3" customWidth="1"/>
    <col min="8206" max="8207" width="1.6640625" style="3" customWidth="1"/>
    <col min="8208" max="8209" width="11.83203125" style="3" customWidth="1"/>
    <col min="8210" max="8210" width="1.6640625" style="3" customWidth="1"/>
    <col min="8211" max="8448" width="8.33203125" style="3"/>
    <col min="8449" max="8449" width="2.5" style="3" customWidth="1"/>
    <col min="8450" max="8450" width="25.6640625" style="3" customWidth="1"/>
    <col min="8451" max="8451" width="67.5" style="3" customWidth="1"/>
    <col min="8452" max="8452" width="9.83203125" style="3" customWidth="1"/>
    <col min="8453" max="8454" width="1.6640625" style="3" customWidth="1"/>
    <col min="8455" max="8456" width="11.83203125" style="3" customWidth="1"/>
    <col min="8457" max="8458" width="2.5" style="3" customWidth="1"/>
    <col min="8459" max="8459" width="26.5" style="3" customWidth="1"/>
    <col min="8460" max="8460" width="67.5" style="3" customWidth="1"/>
    <col min="8461" max="8461" width="9.83203125" style="3" customWidth="1"/>
    <col min="8462" max="8463" width="1.6640625" style="3" customWidth="1"/>
    <col min="8464" max="8465" width="11.83203125" style="3" customWidth="1"/>
    <col min="8466" max="8466" width="1.6640625" style="3" customWidth="1"/>
    <col min="8467" max="8704" width="8.33203125" style="3"/>
    <col min="8705" max="8705" width="2.5" style="3" customWidth="1"/>
    <col min="8706" max="8706" width="25.6640625" style="3" customWidth="1"/>
    <col min="8707" max="8707" width="67.5" style="3" customWidth="1"/>
    <col min="8708" max="8708" width="9.83203125" style="3" customWidth="1"/>
    <col min="8709" max="8710" width="1.6640625" style="3" customWidth="1"/>
    <col min="8711" max="8712" width="11.83203125" style="3" customWidth="1"/>
    <col min="8713" max="8714" width="2.5" style="3" customWidth="1"/>
    <col min="8715" max="8715" width="26.5" style="3" customWidth="1"/>
    <col min="8716" max="8716" width="67.5" style="3" customWidth="1"/>
    <col min="8717" max="8717" width="9.83203125" style="3" customWidth="1"/>
    <col min="8718" max="8719" width="1.6640625" style="3" customWidth="1"/>
    <col min="8720" max="8721" width="11.83203125" style="3" customWidth="1"/>
    <col min="8722" max="8722" width="1.6640625" style="3" customWidth="1"/>
    <col min="8723" max="8960" width="8.33203125" style="3"/>
    <col min="8961" max="8961" width="2.5" style="3" customWidth="1"/>
    <col min="8962" max="8962" width="25.6640625" style="3" customWidth="1"/>
    <col min="8963" max="8963" width="67.5" style="3" customWidth="1"/>
    <col min="8964" max="8964" width="9.83203125" style="3" customWidth="1"/>
    <col min="8965" max="8966" width="1.6640625" style="3" customWidth="1"/>
    <col min="8967" max="8968" width="11.83203125" style="3" customWidth="1"/>
    <col min="8969" max="8970" width="2.5" style="3" customWidth="1"/>
    <col min="8971" max="8971" width="26.5" style="3" customWidth="1"/>
    <col min="8972" max="8972" width="67.5" style="3" customWidth="1"/>
    <col min="8973" max="8973" width="9.83203125" style="3" customWidth="1"/>
    <col min="8974" max="8975" width="1.6640625" style="3" customWidth="1"/>
    <col min="8976" max="8977" width="11.83203125" style="3" customWidth="1"/>
    <col min="8978" max="8978" width="1.6640625" style="3" customWidth="1"/>
    <col min="8979" max="9216" width="8.33203125" style="3"/>
    <col min="9217" max="9217" width="2.5" style="3" customWidth="1"/>
    <col min="9218" max="9218" width="25.6640625" style="3" customWidth="1"/>
    <col min="9219" max="9219" width="67.5" style="3" customWidth="1"/>
    <col min="9220" max="9220" width="9.83203125" style="3" customWidth="1"/>
    <col min="9221" max="9222" width="1.6640625" style="3" customWidth="1"/>
    <col min="9223" max="9224" width="11.83203125" style="3" customWidth="1"/>
    <col min="9225" max="9226" width="2.5" style="3" customWidth="1"/>
    <col min="9227" max="9227" width="26.5" style="3" customWidth="1"/>
    <col min="9228" max="9228" width="67.5" style="3" customWidth="1"/>
    <col min="9229" max="9229" width="9.83203125" style="3" customWidth="1"/>
    <col min="9230" max="9231" width="1.6640625" style="3" customWidth="1"/>
    <col min="9232" max="9233" width="11.83203125" style="3" customWidth="1"/>
    <col min="9234" max="9234" width="1.6640625" style="3" customWidth="1"/>
    <col min="9235" max="9472" width="8.33203125" style="3"/>
    <col min="9473" max="9473" width="2.5" style="3" customWidth="1"/>
    <col min="9474" max="9474" width="25.6640625" style="3" customWidth="1"/>
    <col min="9475" max="9475" width="67.5" style="3" customWidth="1"/>
    <col min="9476" max="9476" width="9.83203125" style="3" customWidth="1"/>
    <col min="9477" max="9478" width="1.6640625" style="3" customWidth="1"/>
    <col min="9479" max="9480" width="11.83203125" style="3" customWidth="1"/>
    <col min="9481" max="9482" width="2.5" style="3" customWidth="1"/>
    <col min="9483" max="9483" width="26.5" style="3" customWidth="1"/>
    <col min="9484" max="9484" width="67.5" style="3" customWidth="1"/>
    <col min="9485" max="9485" width="9.83203125" style="3" customWidth="1"/>
    <col min="9486" max="9487" width="1.6640625" style="3" customWidth="1"/>
    <col min="9488" max="9489" width="11.83203125" style="3" customWidth="1"/>
    <col min="9490" max="9490" width="1.6640625" style="3" customWidth="1"/>
    <col min="9491" max="9728" width="8.33203125" style="3"/>
    <col min="9729" max="9729" width="2.5" style="3" customWidth="1"/>
    <col min="9730" max="9730" width="25.6640625" style="3" customWidth="1"/>
    <col min="9731" max="9731" width="67.5" style="3" customWidth="1"/>
    <col min="9732" max="9732" width="9.83203125" style="3" customWidth="1"/>
    <col min="9733" max="9734" width="1.6640625" style="3" customWidth="1"/>
    <col min="9735" max="9736" width="11.83203125" style="3" customWidth="1"/>
    <col min="9737" max="9738" width="2.5" style="3" customWidth="1"/>
    <col min="9739" max="9739" width="26.5" style="3" customWidth="1"/>
    <col min="9740" max="9740" width="67.5" style="3" customWidth="1"/>
    <col min="9741" max="9741" width="9.83203125" style="3" customWidth="1"/>
    <col min="9742" max="9743" width="1.6640625" style="3" customWidth="1"/>
    <col min="9744" max="9745" width="11.83203125" style="3" customWidth="1"/>
    <col min="9746" max="9746" width="1.6640625" style="3" customWidth="1"/>
    <col min="9747" max="9984" width="8.33203125" style="3"/>
    <col min="9985" max="9985" width="2.5" style="3" customWidth="1"/>
    <col min="9986" max="9986" width="25.6640625" style="3" customWidth="1"/>
    <col min="9987" max="9987" width="67.5" style="3" customWidth="1"/>
    <col min="9988" max="9988" width="9.83203125" style="3" customWidth="1"/>
    <col min="9989" max="9990" width="1.6640625" style="3" customWidth="1"/>
    <col min="9991" max="9992" width="11.83203125" style="3" customWidth="1"/>
    <col min="9993" max="9994" width="2.5" style="3" customWidth="1"/>
    <col min="9995" max="9995" width="26.5" style="3" customWidth="1"/>
    <col min="9996" max="9996" width="67.5" style="3" customWidth="1"/>
    <col min="9997" max="9997" width="9.83203125" style="3" customWidth="1"/>
    <col min="9998" max="9999" width="1.6640625" style="3" customWidth="1"/>
    <col min="10000" max="10001" width="11.83203125" style="3" customWidth="1"/>
    <col min="10002" max="10002" width="1.6640625" style="3" customWidth="1"/>
    <col min="10003" max="10240" width="8.33203125" style="3"/>
    <col min="10241" max="10241" width="2.5" style="3" customWidth="1"/>
    <col min="10242" max="10242" width="25.6640625" style="3" customWidth="1"/>
    <col min="10243" max="10243" width="67.5" style="3" customWidth="1"/>
    <col min="10244" max="10244" width="9.83203125" style="3" customWidth="1"/>
    <col min="10245" max="10246" width="1.6640625" style="3" customWidth="1"/>
    <col min="10247" max="10248" width="11.83203125" style="3" customWidth="1"/>
    <col min="10249" max="10250" width="2.5" style="3" customWidth="1"/>
    <col min="10251" max="10251" width="26.5" style="3" customWidth="1"/>
    <col min="10252" max="10252" width="67.5" style="3" customWidth="1"/>
    <col min="10253" max="10253" width="9.83203125" style="3" customWidth="1"/>
    <col min="10254" max="10255" width="1.6640625" style="3" customWidth="1"/>
    <col min="10256" max="10257" width="11.83203125" style="3" customWidth="1"/>
    <col min="10258" max="10258" width="1.6640625" style="3" customWidth="1"/>
    <col min="10259" max="10496" width="8.33203125" style="3"/>
    <col min="10497" max="10497" width="2.5" style="3" customWidth="1"/>
    <col min="10498" max="10498" width="25.6640625" style="3" customWidth="1"/>
    <col min="10499" max="10499" width="67.5" style="3" customWidth="1"/>
    <col min="10500" max="10500" width="9.83203125" style="3" customWidth="1"/>
    <col min="10501" max="10502" width="1.6640625" style="3" customWidth="1"/>
    <col min="10503" max="10504" width="11.83203125" style="3" customWidth="1"/>
    <col min="10505" max="10506" width="2.5" style="3" customWidth="1"/>
    <col min="10507" max="10507" width="26.5" style="3" customWidth="1"/>
    <col min="10508" max="10508" width="67.5" style="3" customWidth="1"/>
    <col min="10509" max="10509" width="9.83203125" style="3" customWidth="1"/>
    <col min="10510" max="10511" width="1.6640625" style="3" customWidth="1"/>
    <col min="10512" max="10513" width="11.83203125" style="3" customWidth="1"/>
    <col min="10514" max="10514" width="1.6640625" style="3" customWidth="1"/>
    <col min="10515" max="10752" width="8.33203125" style="3"/>
    <col min="10753" max="10753" width="2.5" style="3" customWidth="1"/>
    <col min="10754" max="10754" width="25.6640625" style="3" customWidth="1"/>
    <col min="10755" max="10755" width="67.5" style="3" customWidth="1"/>
    <col min="10756" max="10756" width="9.83203125" style="3" customWidth="1"/>
    <col min="10757" max="10758" width="1.6640625" style="3" customWidth="1"/>
    <col min="10759" max="10760" width="11.83203125" style="3" customWidth="1"/>
    <col min="10761" max="10762" width="2.5" style="3" customWidth="1"/>
    <col min="10763" max="10763" width="26.5" style="3" customWidth="1"/>
    <col min="10764" max="10764" width="67.5" style="3" customWidth="1"/>
    <col min="10765" max="10765" width="9.83203125" style="3" customWidth="1"/>
    <col min="10766" max="10767" width="1.6640625" style="3" customWidth="1"/>
    <col min="10768" max="10769" width="11.83203125" style="3" customWidth="1"/>
    <col min="10770" max="10770" width="1.6640625" style="3" customWidth="1"/>
    <col min="10771" max="11008" width="8.33203125" style="3"/>
    <col min="11009" max="11009" width="2.5" style="3" customWidth="1"/>
    <col min="11010" max="11010" width="25.6640625" style="3" customWidth="1"/>
    <col min="11011" max="11011" width="67.5" style="3" customWidth="1"/>
    <col min="11012" max="11012" width="9.83203125" style="3" customWidth="1"/>
    <col min="11013" max="11014" width="1.6640625" style="3" customWidth="1"/>
    <col min="11015" max="11016" width="11.83203125" style="3" customWidth="1"/>
    <col min="11017" max="11018" width="2.5" style="3" customWidth="1"/>
    <col min="11019" max="11019" width="26.5" style="3" customWidth="1"/>
    <col min="11020" max="11020" width="67.5" style="3" customWidth="1"/>
    <col min="11021" max="11021" width="9.83203125" style="3" customWidth="1"/>
    <col min="11022" max="11023" width="1.6640625" style="3" customWidth="1"/>
    <col min="11024" max="11025" width="11.83203125" style="3" customWidth="1"/>
    <col min="11026" max="11026" width="1.6640625" style="3" customWidth="1"/>
    <col min="11027" max="11264" width="8.33203125" style="3"/>
    <col min="11265" max="11265" width="2.5" style="3" customWidth="1"/>
    <col min="11266" max="11266" width="25.6640625" style="3" customWidth="1"/>
    <col min="11267" max="11267" width="67.5" style="3" customWidth="1"/>
    <col min="11268" max="11268" width="9.83203125" style="3" customWidth="1"/>
    <col min="11269" max="11270" width="1.6640625" style="3" customWidth="1"/>
    <col min="11271" max="11272" width="11.83203125" style="3" customWidth="1"/>
    <col min="11273" max="11274" width="2.5" style="3" customWidth="1"/>
    <col min="11275" max="11275" width="26.5" style="3" customWidth="1"/>
    <col min="11276" max="11276" width="67.5" style="3" customWidth="1"/>
    <col min="11277" max="11277" width="9.83203125" style="3" customWidth="1"/>
    <col min="11278" max="11279" width="1.6640625" style="3" customWidth="1"/>
    <col min="11280" max="11281" width="11.83203125" style="3" customWidth="1"/>
    <col min="11282" max="11282" width="1.6640625" style="3" customWidth="1"/>
    <col min="11283" max="11520" width="8.33203125" style="3"/>
    <col min="11521" max="11521" width="2.5" style="3" customWidth="1"/>
    <col min="11522" max="11522" width="25.6640625" style="3" customWidth="1"/>
    <col min="11523" max="11523" width="67.5" style="3" customWidth="1"/>
    <col min="11524" max="11524" width="9.83203125" style="3" customWidth="1"/>
    <col min="11525" max="11526" width="1.6640625" style="3" customWidth="1"/>
    <col min="11527" max="11528" width="11.83203125" style="3" customWidth="1"/>
    <col min="11529" max="11530" width="2.5" style="3" customWidth="1"/>
    <col min="11531" max="11531" width="26.5" style="3" customWidth="1"/>
    <col min="11532" max="11532" width="67.5" style="3" customWidth="1"/>
    <col min="11533" max="11533" width="9.83203125" style="3" customWidth="1"/>
    <col min="11534" max="11535" width="1.6640625" style="3" customWidth="1"/>
    <col min="11536" max="11537" width="11.83203125" style="3" customWidth="1"/>
    <col min="11538" max="11538" width="1.6640625" style="3" customWidth="1"/>
    <col min="11539" max="11776" width="8.33203125" style="3"/>
    <col min="11777" max="11777" width="2.5" style="3" customWidth="1"/>
    <col min="11778" max="11778" width="25.6640625" style="3" customWidth="1"/>
    <col min="11779" max="11779" width="67.5" style="3" customWidth="1"/>
    <col min="11780" max="11780" width="9.83203125" style="3" customWidth="1"/>
    <col min="11781" max="11782" width="1.6640625" style="3" customWidth="1"/>
    <col min="11783" max="11784" width="11.83203125" style="3" customWidth="1"/>
    <col min="11785" max="11786" width="2.5" style="3" customWidth="1"/>
    <col min="11787" max="11787" width="26.5" style="3" customWidth="1"/>
    <col min="11788" max="11788" width="67.5" style="3" customWidth="1"/>
    <col min="11789" max="11789" width="9.83203125" style="3" customWidth="1"/>
    <col min="11790" max="11791" width="1.6640625" style="3" customWidth="1"/>
    <col min="11792" max="11793" width="11.83203125" style="3" customWidth="1"/>
    <col min="11794" max="11794" width="1.6640625" style="3" customWidth="1"/>
    <col min="11795" max="12032" width="8.33203125" style="3"/>
    <col min="12033" max="12033" width="2.5" style="3" customWidth="1"/>
    <col min="12034" max="12034" width="25.6640625" style="3" customWidth="1"/>
    <col min="12035" max="12035" width="67.5" style="3" customWidth="1"/>
    <col min="12036" max="12036" width="9.83203125" style="3" customWidth="1"/>
    <col min="12037" max="12038" width="1.6640625" style="3" customWidth="1"/>
    <col min="12039" max="12040" width="11.83203125" style="3" customWidth="1"/>
    <col min="12041" max="12042" width="2.5" style="3" customWidth="1"/>
    <col min="12043" max="12043" width="26.5" style="3" customWidth="1"/>
    <col min="12044" max="12044" width="67.5" style="3" customWidth="1"/>
    <col min="12045" max="12045" width="9.83203125" style="3" customWidth="1"/>
    <col min="12046" max="12047" width="1.6640625" style="3" customWidth="1"/>
    <col min="12048" max="12049" width="11.83203125" style="3" customWidth="1"/>
    <col min="12050" max="12050" width="1.6640625" style="3" customWidth="1"/>
    <col min="12051" max="12288" width="8.33203125" style="3"/>
    <col min="12289" max="12289" width="2.5" style="3" customWidth="1"/>
    <col min="12290" max="12290" width="25.6640625" style="3" customWidth="1"/>
    <col min="12291" max="12291" width="67.5" style="3" customWidth="1"/>
    <col min="12292" max="12292" width="9.83203125" style="3" customWidth="1"/>
    <col min="12293" max="12294" width="1.6640625" style="3" customWidth="1"/>
    <col min="12295" max="12296" width="11.83203125" style="3" customWidth="1"/>
    <col min="12297" max="12298" width="2.5" style="3" customWidth="1"/>
    <col min="12299" max="12299" width="26.5" style="3" customWidth="1"/>
    <col min="12300" max="12300" width="67.5" style="3" customWidth="1"/>
    <col min="12301" max="12301" width="9.83203125" style="3" customWidth="1"/>
    <col min="12302" max="12303" width="1.6640625" style="3" customWidth="1"/>
    <col min="12304" max="12305" width="11.83203125" style="3" customWidth="1"/>
    <col min="12306" max="12306" width="1.6640625" style="3" customWidth="1"/>
    <col min="12307" max="12544" width="8.33203125" style="3"/>
    <col min="12545" max="12545" width="2.5" style="3" customWidth="1"/>
    <col min="12546" max="12546" width="25.6640625" style="3" customWidth="1"/>
    <col min="12547" max="12547" width="67.5" style="3" customWidth="1"/>
    <col min="12548" max="12548" width="9.83203125" style="3" customWidth="1"/>
    <col min="12549" max="12550" width="1.6640625" style="3" customWidth="1"/>
    <col min="12551" max="12552" width="11.83203125" style="3" customWidth="1"/>
    <col min="12553" max="12554" width="2.5" style="3" customWidth="1"/>
    <col min="12555" max="12555" width="26.5" style="3" customWidth="1"/>
    <col min="12556" max="12556" width="67.5" style="3" customWidth="1"/>
    <col min="12557" max="12557" width="9.83203125" style="3" customWidth="1"/>
    <col min="12558" max="12559" width="1.6640625" style="3" customWidth="1"/>
    <col min="12560" max="12561" width="11.83203125" style="3" customWidth="1"/>
    <col min="12562" max="12562" width="1.6640625" style="3" customWidth="1"/>
    <col min="12563" max="12800" width="8.33203125" style="3"/>
    <col min="12801" max="12801" width="2.5" style="3" customWidth="1"/>
    <col min="12802" max="12802" width="25.6640625" style="3" customWidth="1"/>
    <col min="12803" max="12803" width="67.5" style="3" customWidth="1"/>
    <col min="12804" max="12804" width="9.83203125" style="3" customWidth="1"/>
    <col min="12805" max="12806" width="1.6640625" style="3" customWidth="1"/>
    <col min="12807" max="12808" width="11.83203125" style="3" customWidth="1"/>
    <col min="12809" max="12810" width="2.5" style="3" customWidth="1"/>
    <col min="12811" max="12811" width="26.5" style="3" customWidth="1"/>
    <col min="12812" max="12812" width="67.5" style="3" customWidth="1"/>
    <col min="12813" max="12813" width="9.83203125" style="3" customWidth="1"/>
    <col min="12814" max="12815" width="1.6640625" style="3" customWidth="1"/>
    <col min="12816" max="12817" width="11.83203125" style="3" customWidth="1"/>
    <col min="12818" max="12818" width="1.6640625" style="3" customWidth="1"/>
    <col min="12819" max="13056" width="8.33203125" style="3"/>
    <col min="13057" max="13057" width="2.5" style="3" customWidth="1"/>
    <col min="13058" max="13058" width="25.6640625" style="3" customWidth="1"/>
    <col min="13059" max="13059" width="67.5" style="3" customWidth="1"/>
    <col min="13060" max="13060" width="9.83203125" style="3" customWidth="1"/>
    <col min="13061" max="13062" width="1.6640625" style="3" customWidth="1"/>
    <col min="13063" max="13064" width="11.83203125" style="3" customWidth="1"/>
    <col min="13065" max="13066" width="2.5" style="3" customWidth="1"/>
    <col min="13067" max="13067" width="26.5" style="3" customWidth="1"/>
    <col min="13068" max="13068" width="67.5" style="3" customWidth="1"/>
    <col min="13069" max="13069" width="9.83203125" style="3" customWidth="1"/>
    <col min="13070" max="13071" width="1.6640625" style="3" customWidth="1"/>
    <col min="13072" max="13073" width="11.83203125" style="3" customWidth="1"/>
    <col min="13074" max="13074" width="1.6640625" style="3" customWidth="1"/>
    <col min="13075" max="13312" width="8.33203125" style="3"/>
    <col min="13313" max="13313" width="2.5" style="3" customWidth="1"/>
    <col min="13314" max="13314" width="25.6640625" style="3" customWidth="1"/>
    <col min="13315" max="13315" width="67.5" style="3" customWidth="1"/>
    <col min="13316" max="13316" width="9.83203125" style="3" customWidth="1"/>
    <col min="13317" max="13318" width="1.6640625" style="3" customWidth="1"/>
    <col min="13319" max="13320" width="11.83203125" style="3" customWidth="1"/>
    <col min="13321" max="13322" width="2.5" style="3" customWidth="1"/>
    <col min="13323" max="13323" width="26.5" style="3" customWidth="1"/>
    <col min="13324" max="13324" width="67.5" style="3" customWidth="1"/>
    <col min="13325" max="13325" width="9.83203125" style="3" customWidth="1"/>
    <col min="13326" max="13327" width="1.6640625" style="3" customWidth="1"/>
    <col min="13328" max="13329" width="11.83203125" style="3" customWidth="1"/>
    <col min="13330" max="13330" width="1.6640625" style="3" customWidth="1"/>
    <col min="13331" max="13568" width="8.33203125" style="3"/>
    <col min="13569" max="13569" width="2.5" style="3" customWidth="1"/>
    <col min="13570" max="13570" width="25.6640625" style="3" customWidth="1"/>
    <col min="13571" max="13571" width="67.5" style="3" customWidth="1"/>
    <col min="13572" max="13572" width="9.83203125" style="3" customWidth="1"/>
    <col min="13573" max="13574" width="1.6640625" style="3" customWidth="1"/>
    <col min="13575" max="13576" width="11.83203125" style="3" customWidth="1"/>
    <col min="13577" max="13578" width="2.5" style="3" customWidth="1"/>
    <col min="13579" max="13579" width="26.5" style="3" customWidth="1"/>
    <col min="13580" max="13580" width="67.5" style="3" customWidth="1"/>
    <col min="13581" max="13581" width="9.83203125" style="3" customWidth="1"/>
    <col min="13582" max="13583" width="1.6640625" style="3" customWidth="1"/>
    <col min="13584" max="13585" width="11.83203125" style="3" customWidth="1"/>
    <col min="13586" max="13586" width="1.6640625" style="3" customWidth="1"/>
    <col min="13587" max="13824" width="8.33203125" style="3"/>
    <col min="13825" max="13825" width="2.5" style="3" customWidth="1"/>
    <col min="13826" max="13826" width="25.6640625" style="3" customWidth="1"/>
    <col min="13827" max="13827" width="67.5" style="3" customWidth="1"/>
    <col min="13828" max="13828" width="9.83203125" style="3" customWidth="1"/>
    <col min="13829" max="13830" width="1.6640625" style="3" customWidth="1"/>
    <col min="13831" max="13832" width="11.83203125" style="3" customWidth="1"/>
    <col min="13833" max="13834" width="2.5" style="3" customWidth="1"/>
    <col min="13835" max="13835" width="26.5" style="3" customWidth="1"/>
    <col min="13836" max="13836" width="67.5" style="3" customWidth="1"/>
    <col min="13837" max="13837" width="9.83203125" style="3" customWidth="1"/>
    <col min="13838" max="13839" width="1.6640625" style="3" customWidth="1"/>
    <col min="13840" max="13841" width="11.83203125" style="3" customWidth="1"/>
    <col min="13842" max="13842" width="1.6640625" style="3" customWidth="1"/>
    <col min="13843" max="14080" width="8.33203125" style="3"/>
    <col min="14081" max="14081" width="2.5" style="3" customWidth="1"/>
    <col min="14082" max="14082" width="25.6640625" style="3" customWidth="1"/>
    <col min="14083" max="14083" width="67.5" style="3" customWidth="1"/>
    <col min="14084" max="14084" width="9.83203125" style="3" customWidth="1"/>
    <col min="14085" max="14086" width="1.6640625" style="3" customWidth="1"/>
    <col min="14087" max="14088" width="11.83203125" style="3" customWidth="1"/>
    <col min="14089" max="14090" width="2.5" style="3" customWidth="1"/>
    <col min="14091" max="14091" width="26.5" style="3" customWidth="1"/>
    <col min="14092" max="14092" width="67.5" style="3" customWidth="1"/>
    <col min="14093" max="14093" width="9.83203125" style="3" customWidth="1"/>
    <col min="14094" max="14095" width="1.6640625" style="3" customWidth="1"/>
    <col min="14096" max="14097" width="11.83203125" style="3" customWidth="1"/>
    <col min="14098" max="14098" width="1.6640625" style="3" customWidth="1"/>
    <col min="14099" max="14336" width="8.33203125" style="3"/>
    <col min="14337" max="14337" width="2.5" style="3" customWidth="1"/>
    <col min="14338" max="14338" width="25.6640625" style="3" customWidth="1"/>
    <col min="14339" max="14339" width="67.5" style="3" customWidth="1"/>
    <col min="14340" max="14340" width="9.83203125" style="3" customWidth="1"/>
    <col min="14341" max="14342" width="1.6640625" style="3" customWidth="1"/>
    <col min="14343" max="14344" width="11.83203125" style="3" customWidth="1"/>
    <col min="14345" max="14346" width="2.5" style="3" customWidth="1"/>
    <col min="14347" max="14347" width="26.5" style="3" customWidth="1"/>
    <col min="14348" max="14348" width="67.5" style="3" customWidth="1"/>
    <col min="14349" max="14349" width="9.83203125" style="3" customWidth="1"/>
    <col min="14350" max="14351" width="1.6640625" style="3" customWidth="1"/>
    <col min="14352" max="14353" width="11.83203125" style="3" customWidth="1"/>
    <col min="14354" max="14354" width="1.6640625" style="3" customWidth="1"/>
    <col min="14355" max="14592" width="8.33203125" style="3"/>
    <col min="14593" max="14593" width="2.5" style="3" customWidth="1"/>
    <col min="14594" max="14594" width="25.6640625" style="3" customWidth="1"/>
    <col min="14595" max="14595" width="67.5" style="3" customWidth="1"/>
    <col min="14596" max="14596" width="9.83203125" style="3" customWidth="1"/>
    <col min="14597" max="14598" width="1.6640625" style="3" customWidth="1"/>
    <col min="14599" max="14600" width="11.83203125" style="3" customWidth="1"/>
    <col min="14601" max="14602" width="2.5" style="3" customWidth="1"/>
    <col min="14603" max="14603" width="26.5" style="3" customWidth="1"/>
    <col min="14604" max="14604" width="67.5" style="3" customWidth="1"/>
    <col min="14605" max="14605" width="9.83203125" style="3" customWidth="1"/>
    <col min="14606" max="14607" width="1.6640625" style="3" customWidth="1"/>
    <col min="14608" max="14609" width="11.83203125" style="3" customWidth="1"/>
    <col min="14610" max="14610" width="1.6640625" style="3" customWidth="1"/>
    <col min="14611" max="14848" width="8.33203125" style="3"/>
    <col min="14849" max="14849" width="2.5" style="3" customWidth="1"/>
    <col min="14850" max="14850" width="25.6640625" style="3" customWidth="1"/>
    <col min="14851" max="14851" width="67.5" style="3" customWidth="1"/>
    <col min="14852" max="14852" width="9.83203125" style="3" customWidth="1"/>
    <col min="14853" max="14854" width="1.6640625" style="3" customWidth="1"/>
    <col min="14855" max="14856" width="11.83203125" style="3" customWidth="1"/>
    <col min="14857" max="14858" width="2.5" style="3" customWidth="1"/>
    <col min="14859" max="14859" width="26.5" style="3" customWidth="1"/>
    <col min="14860" max="14860" width="67.5" style="3" customWidth="1"/>
    <col min="14861" max="14861" width="9.83203125" style="3" customWidth="1"/>
    <col min="14862" max="14863" width="1.6640625" style="3" customWidth="1"/>
    <col min="14864" max="14865" width="11.83203125" style="3" customWidth="1"/>
    <col min="14866" max="14866" width="1.6640625" style="3" customWidth="1"/>
    <col min="14867" max="15104" width="8.33203125" style="3"/>
    <col min="15105" max="15105" width="2.5" style="3" customWidth="1"/>
    <col min="15106" max="15106" width="25.6640625" style="3" customWidth="1"/>
    <col min="15107" max="15107" width="67.5" style="3" customWidth="1"/>
    <col min="15108" max="15108" width="9.83203125" style="3" customWidth="1"/>
    <col min="15109" max="15110" width="1.6640625" style="3" customWidth="1"/>
    <col min="15111" max="15112" width="11.83203125" style="3" customWidth="1"/>
    <col min="15113" max="15114" width="2.5" style="3" customWidth="1"/>
    <col min="15115" max="15115" width="26.5" style="3" customWidth="1"/>
    <col min="15116" max="15116" width="67.5" style="3" customWidth="1"/>
    <col min="15117" max="15117" width="9.83203125" style="3" customWidth="1"/>
    <col min="15118" max="15119" width="1.6640625" style="3" customWidth="1"/>
    <col min="15120" max="15121" width="11.83203125" style="3" customWidth="1"/>
    <col min="15122" max="15122" width="1.6640625" style="3" customWidth="1"/>
    <col min="15123" max="15360" width="8.33203125" style="3"/>
    <col min="15361" max="15361" width="2.5" style="3" customWidth="1"/>
    <col min="15362" max="15362" width="25.6640625" style="3" customWidth="1"/>
    <col min="15363" max="15363" width="67.5" style="3" customWidth="1"/>
    <col min="15364" max="15364" width="9.83203125" style="3" customWidth="1"/>
    <col min="15365" max="15366" width="1.6640625" style="3" customWidth="1"/>
    <col min="15367" max="15368" width="11.83203125" style="3" customWidth="1"/>
    <col min="15369" max="15370" width="2.5" style="3" customWidth="1"/>
    <col min="15371" max="15371" width="26.5" style="3" customWidth="1"/>
    <col min="15372" max="15372" width="67.5" style="3" customWidth="1"/>
    <col min="15373" max="15373" width="9.83203125" style="3" customWidth="1"/>
    <col min="15374" max="15375" width="1.6640625" style="3" customWidth="1"/>
    <col min="15376" max="15377" width="11.83203125" style="3" customWidth="1"/>
    <col min="15378" max="15378" width="1.6640625" style="3" customWidth="1"/>
    <col min="15379" max="15616" width="8.33203125" style="3"/>
    <col min="15617" max="15617" width="2.5" style="3" customWidth="1"/>
    <col min="15618" max="15618" width="25.6640625" style="3" customWidth="1"/>
    <col min="15619" max="15619" width="67.5" style="3" customWidth="1"/>
    <col min="15620" max="15620" width="9.83203125" style="3" customWidth="1"/>
    <col min="15621" max="15622" width="1.6640625" style="3" customWidth="1"/>
    <col min="15623" max="15624" width="11.83203125" style="3" customWidth="1"/>
    <col min="15625" max="15626" width="2.5" style="3" customWidth="1"/>
    <col min="15627" max="15627" width="26.5" style="3" customWidth="1"/>
    <col min="15628" max="15628" width="67.5" style="3" customWidth="1"/>
    <col min="15629" max="15629" width="9.83203125" style="3" customWidth="1"/>
    <col min="15630" max="15631" width="1.6640625" style="3" customWidth="1"/>
    <col min="15632" max="15633" width="11.83203125" style="3" customWidth="1"/>
    <col min="15634" max="15634" width="1.6640625" style="3" customWidth="1"/>
    <col min="15635" max="15872" width="8.33203125" style="3"/>
    <col min="15873" max="15873" width="2.5" style="3" customWidth="1"/>
    <col min="15874" max="15874" width="25.6640625" style="3" customWidth="1"/>
    <col min="15875" max="15875" width="67.5" style="3" customWidth="1"/>
    <col min="15876" max="15876" width="9.83203125" style="3" customWidth="1"/>
    <col min="15877" max="15878" width="1.6640625" style="3" customWidth="1"/>
    <col min="15879" max="15880" width="11.83203125" style="3" customWidth="1"/>
    <col min="15881" max="15882" width="2.5" style="3" customWidth="1"/>
    <col min="15883" max="15883" width="26.5" style="3" customWidth="1"/>
    <col min="15884" max="15884" width="67.5" style="3" customWidth="1"/>
    <col min="15885" max="15885" width="9.83203125" style="3" customWidth="1"/>
    <col min="15886" max="15887" width="1.6640625" style="3" customWidth="1"/>
    <col min="15888" max="15889" width="11.83203125" style="3" customWidth="1"/>
    <col min="15890" max="15890" width="1.6640625" style="3" customWidth="1"/>
    <col min="15891" max="16128" width="8.33203125" style="3"/>
    <col min="16129" max="16129" width="2.5" style="3" customWidth="1"/>
    <col min="16130" max="16130" width="25.6640625" style="3" customWidth="1"/>
    <col min="16131" max="16131" width="67.5" style="3" customWidth="1"/>
    <col min="16132" max="16132" width="9.83203125" style="3" customWidth="1"/>
    <col min="16133" max="16134" width="1.6640625" style="3" customWidth="1"/>
    <col min="16135" max="16136" width="11.83203125" style="3" customWidth="1"/>
    <col min="16137" max="16138" width="2.5" style="3" customWidth="1"/>
    <col min="16139" max="16139" width="26.5" style="3" customWidth="1"/>
    <col min="16140" max="16140" width="67.5" style="3" customWidth="1"/>
    <col min="16141" max="16141" width="9.83203125" style="3" customWidth="1"/>
    <col min="16142" max="16143" width="1.6640625" style="3" customWidth="1"/>
    <col min="16144" max="16145" width="11.83203125" style="3" customWidth="1"/>
    <col min="16146" max="16146" width="1.6640625" style="3" customWidth="1"/>
    <col min="16147" max="16384" width="8.33203125" style="3"/>
  </cols>
  <sheetData>
    <row r="1" spans="1:18" ht="9" customHeight="1">
      <c r="A1" s="3868"/>
    </row>
    <row r="2" spans="1:18" ht="12" customHeight="1">
      <c r="A2" s="4187">
        <v>123</v>
      </c>
      <c r="B2" s="4187"/>
      <c r="C2" s="1"/>
      <c r="D2" s="82"/>
      <c r="E2" s="1"/>
      <c r="F2" s="1"/>
      <c r="G2" s="4"/>
      <c r="H2" s="83"/>
      <c r="I2" s="83" t="s">
        <v>554</v>
      </c>
      <c r="J2" s="37" t="str">
        <f>I2</f>
        <v>Road Initials:  BNSF               Year 2015</v>
      </c>
      <c r="K2" s="1"/>
      <c r="L2" s="4"/>
      <c r="M2" s="1"/>
      <c r="N2" s="1"/>
      <c r="O2" s="1"/>
      <c r="P2" s="82"/>
      <c r="Q2" s="4186">
        <v>124</v>
      </c>
      <c r="R2" s="4186"/>
    </row>
    <row r="3" spans="1:18" s="87" customFormat="1" ht="9.9499999999999993" customHeight="1">
      <c r="A3" s="84"/>
      <c r="B3" s="85"/>
      <c r="C3" s="85"/>
      <c r="D3" s="85"/>
      <c r="E3" s="85"/>
      <c r="F3" s="85"/>
      <c r="G3" s="85"/>
      <c r="H3" s="85"/>
      <c r="I3" s="86"/>
      <c r="J3" s="84"/>
      <c r="K3" s="85"/>
      <c r="L3" s="85"/>
      <c r="M3" s="85"/>
      <c r="N3" s="85"/>
      <c r="O3" s="85"/>
      <c r="P3" s="85"/>
      <c r="Q3" s="85"/>
      <c r="R3" s="86"/>
    </row>
    <row r="4" spans="1:18" s="87" customFormat="1" ht="12.95" customHeight="1">
      <c r="A4" s="88"/>
      <c r="B4" s="89"/>
      <c r="C4" s="90" t="s">
        <v>203</v>
      </c>
      <c r="D4" s="89"/>
      <c r="E4" s="89"/>
      <c r="F4" s="89"/>
      <c r="G4" s="89"/>
      <c r="H4" s="89"/>
      <c r="I4" s="91"/>
      <c r="J4" s="88"/>
      <c r="K4" s="89"/>
      <c r="L4" s="90" t="s">
        <v>204</v>
      </c>
      <c r="M4" s="89"/>
      <c r="N4" s="89"/>
      <c r="O4" s="89"/>
      <c r="P4" s="89"/>
      <c r="Q4" s="89"/>
      <c r="R4" s="91"/>
    </row>
    <row r="5" spans="1:18" s="87" customFormat="1" ht="9.9499999999999993" customHeight="1">
      <c r="A5" s="88"/>
      <c r="B5" s="89"/>
      <c r="C5" s="89"/>
      <c r="D5" s="89"/>
      <c r="E5" s="89"/>
      <c r="F5" s="89"/>
      <c r="G5" s="89"/>
      <c r="H5" s="89"/>
      <c r="I5" s="91"/>
      <c r="J5" s="88"/>
      <c r="K5" s="89"/>
      <c r="L5" s="89"/>
      <c r="M5" s="89"/>
      <c r="N5" s="89"/>
      <c r="O5" s="89"/>
      <c r="P5" s="89"/>
      <c r="Q5" s="89"/>
      <c r="R5" s="91"/>
    </row>
    <row r="6" spans="1:18" s="87" customFormat="1" ht="12.95" customHeight="1">
      <c r="A6" s="88"/>
      <c r="B6" s="89"/>
      <c r="C6" s="89"/>
      <c r="D6" s="90" t="s">
        <v>205</v>
      </c>
      <c r="E6" s="89"/>
      <c r="F6" s="89"/>
      <c r="G6" s="89"/>
      <c r="H6" s="89"/>
      <c r="I6" s="91"/>
      <c r="J6" s="88"/>
      <c r="K6" s="89"/>
      <c r="L6" s="89"/>
      <c r="M6" s="90" t="s">
        <v>205</v>
      </c>
      <c r="N6" s="89"/>
      <c r="O6" s="89"/>
      <c r="P6" s="89"/>
      <c r="Q6" s="89"/>
      <c r="R6" s="91"/>
    </row>
    <row r="7" spans="1:18" s="87" customFormat="1" ht="12.95" customHeight="1">
      <c r="A7" s="88"/>
      <c r="B7" s="89"/>
      <c r="C7" s="89" t="s">
        <v>206</v>
      </c>
      <c r="D7" s="89"/>
      <c r="E7" s="89"/>
      <c r="F7" s="89"/>
      <c r="G7" s="89"/>
      <c r="H7" s="89"/>
      <c r="I7" s="91"/>
      <c r="J7" s="88"/>
      <c r="K7" s="89"/>
      <c r="L7" s="92"/>
      <c r="M7" s="92"/>
      <c r="N7" s="89"/>
      <c r="O7" s="89"/>
      <c r="P7" s="89"/>
      <c r="Q7" s="89"/>
      <c r="R7" s="91"/>
    </row>
    <row r="8" spans="1:18" s="87" customFormat="1" ht="12.95" customHeight="1">
      <c r="A8" s="88"/>
      <c r="B8" s="89"/>
      <c r="C8" s="89" t="s">
        <v>207</v>
      </c>
      <c r="D8" s="89"/>
      <c r="E8" s="89"/>
      <c r="F8" s="89"/>
      <c r="G8" s="89"/>
      <c r="H8" s="89"/>
      <c r="I8" s="91"/>
      <c r="J8" s="88"/>
      <c r="K8" s="89"/>
      <c r="L8" s="89" t="s">
        <v>208</v>
      </c>
      <c r="M8" s="93" t="s">
        <v>137</v>
      </c>
      <c r="N8" s="89"/>
      <c r="O8" s="89"/>
      <c r="P8" s="89"/>
      <c r="Q8" s="89"/>
      <c r="R8" s="91"/>
    </row>
    <row r="9" spans="1:18" s="87" customFormat="1" ht="12.95" customHeight="1">
      <c r="A9" s="88"/>
      <c r="B9" s="89"/>
      <c r="C9" s="89" t="s">
        <v>209</v>
      </c>
      <c r="D9" s="93" t="s">
        <v>70</v>
      </c>
      <c r="E9" s="89"/>
      <c r="F9" s="89"/>
      <c r="G9" s="89"/>
      <c r="H9" s="89"/>
      <c r="I9" s="91"/>
      <c r="J9" s="88"/>
      <c r="K9" s="89"/>
      <c r="L9" s="89" t="s">
        <v>210</v>
      </c>
      <c r="M9" s="93" t="s">
        <v>146</v>
      </c>
      <c r="N9" s="89"/>
      <c r="O9" s="89"/>
      <c r="P9" s="89"/>
      <c r="Q9" s="89"/>
      <c r="R9" s="91"/>
    </row>
    <row r="10" spans="1:18" s="87" customFormat="1" ht="12.95" customHeight="1">
      <c r="A10" s="88"/>
      <c r="B10" s="89"/>
      <c r="C10" s="89" t="s">
        <v>211</v>
      </c>
      <c r="D10" s="93" t="s">
        <v>70</v>
      </c>
      <c r="E10" s="89"/>
      <c r="F10" s="89"/>
      <c r="G10" s="89"/>
      <c r="H10" s="89"/>
      <c r="I10" s="91"/>
      <c r="J10" s="88"/>
      <c r="K10" s="89"/>
      <c r="L10" s="89" t="s">
        <v>212</v>
      </c>
      <c r="M10" s="93" t="s">
        <v>143</v>
      </c>
      <c r="N10" s="89"/>
      <c r="O10" s="89"/>
      <c r="P10" s="89"/>
      <c r="Q10" s="89"/>
      <c r="R10" s="91"/>
    </row>
    <row r="11" spans="1:18" s="87" customFormat="1" ht="12.95" customHeight="1">
      <c r="A11" s="88"/>
      <c r="B11" s="89"/>
      <c r="C11" s="89" t="s">
        <v>213</v>
      </c>
      <c r="D11" s="93" t="s">
        <v>76</v>
      </c>
      <c r="E11" s="89"/>
      <c r="F11" s="89"/>
      <c r="G11" s="89"/>
      <c r="H11" s="89"/>
      <c r="I11" s="91"/>
      <c r="J11" s="88"/>
      <c r="K11" s="89"/>
      <c r="L11" s="89" t="s">
        <v>214</v>
      </c>
      <c r="M11" s="93" t="s">
        <v>109</v>
      </c>
      <c r="N11" s="89"/>
      <c r="O11" s="89"/>
      <c r="P11" s="89"/>
      <c r="Q11" s="89"/>
      <c r="R11" s="91"/>
    </row>
    <row r="12" spans="1:18" s="87" customFormat="1" ht="12.95" customHeight="1">
      <c r="A12" s="88"/>
      <c r="B12" s="89"/>
      <c r="C12" s="89" t="s">
        <v>215</v>
      </c>
      <c r="D12" s="93" t="s">
        <v>61</v>
      </c>
      <c r="E12" s="89"/>
      <c r="F12" s="89"/>
      <c r="G12" s="89"/>
      <c r="H12" s="89"/>
      <c r="I12" s="91"/>
      <c r="J12" s="88"/>
      <c r="K12" s="89"/>
      <c r="L12" s="89" t="s">
        <v>216</v>
      </c>
      <c r="M12" s="93" t="s">
        <v>160</v>
      </c>
      <c r="N12" s="89"/>
      <c r="O12" s="89"/>
      <c r="P12" s="89"/>
      <c r="Q12" s="89"/>
      <c r="R12" s="91"/>
    </row>
    <row r="13" spans="1:18" s="87" customFormat="1" ht="12.95" customHeight="1">
      <c r="A13" s="88"/>
      <c r="B13" s="89"/>
      <c r="C13" s="89" t="s">
        <v>217</v>
      </c>
      <c r="D13" s="93" t="s">
        <v>106</v>
      </c>
      <c r="E13" s="89"/>
      <c r="F13" s="89"/>
      <c r="G13" s="89"/>
      <c r="H13" s="89"/>
      <c r="I13" s="91"/>
      <c r="J13" s="88"/>
      <c r="K13" s="89"/>
      <c r="L13" s="89" t="s">
        <v>218</v>
      </c>
      <c r="M13" s="93" t="s">
        <v>219</v>
      </c>
      <c r="N13" s="89"/>
      <c r="O13" s="89"/>
      <c r="P13" s="89"/>
      <c r="Q13" s="89"/>
      <c r="R13" s="91"/>
    </row>
    <row r="14" spans="1:18" s="87" customFormat="1" ht="12.95" customHeight="1">
      <c r="A14" s="88"/>
      <c r="B14" s="89"/>
      <c r="C14" s="89" t="s">
        <v>220</v>
      </c>
      <c r="D14" s="93" t="s">
        <v>106</v>
      </c>
      <c r="E14" s="89"/>
      <c r="F14" s="89"/>
      <c r="G14" s="89"/>
      <c r="H14" s="89"/>
      <c r="I14" s="91"/>
      <c r="J14" s="88"/>
      <c r="K14" s="89"/>
      <c r="L14" s="89" t="s">
        <v>221</v>
      </c>
      <c r="M14" s="93" t="s">
        <v>173</v>
      </c>
      <c r="N14" s="89"/>
      <c r="O14" s="89"/>
      <c r="P14" s="89"/>
      <c r="Q14" s="89"/>
      <c r="R14" s="91"/>
    </row>
    <row r="15" spans="1:18" s="87" customFormat="1" ht="12.95" customHeight="1">
      <c r="A15" s="88"/>
      <c r="B15" s="89"/>
      <c r="C15" s="89" t="s">
        <v>222</v>
      </c>
      <c r="D15" s="93" t="s">
        <v>43</v>
      </c>
      <c r="E15" s="89"/>
      <c r="F15" s="89"/>
      <c r="G15" s="89"/>
      <c r="H15" s="89"/>
      <c r="I15" s="91"/>
      <c r="J15" s="88"/>
      <c r="K15" s="89"/>
      <c r="L15" s="89" t="s">
        <v>223</v>
      </c>
      <c r="M15" s="93" t="s">
        <v>162</v>
      </c>
      <c r="N15" s="89"/>
      <c r="O15" s="89"/>
      <c r="P15" s="89"/>
      <c r="Q15" s="89"/>
      <c r="R15" s="91"/>
    </row>
    <row r="16" spans="1:18" s="87" customFormat="1" ht="12.95" customHeight="1">
      <c r="A16" s="88"/>
      <c r="B16" s="89"/>
      <c r="C16" s="89" t="s">
        <v>224</v>
      </c>
      <c r="D16" s="93" t="s">
        <v>225</v>
      </c>
      <c r="E16" s="89"/>
      <c r="F16" s="89"/>
      <c r="G16" s="89"/>
      <c r="H16" s="89"/>
      <c r="I16" s="91"/>
      <c r="J16" s="88"/>
      <c r="K16" s="89"/>
      <c r="L16" s="89" t="s">
        <v>226</v>
      </c>
      <c r="M16" s="89"/>
      <c r="N16" s="89"/>
      <c r="O16" s="89"/>
      <c r="P16" s="89"/>
      <c r="Q16" s="89"/>
      <c r="R16" s="91"/>
    </row>
    <row r="17" spans="1:18" s="87" customFormat="1" ht="12.95" customHeight="1">
      <c r="A17" s="88"/>
      <c r="B17" s="89"/>
      <c r="C17" s="89" t="s">
        <v>227</v>
      </c>
      <c r="D17" s="93" t="s">
        <v>40</v>
      </c>
      <c r="E17" s="89"/>
      <c r="F17" s="89"/>
      <c r="G17" s="89"/>
      <c r="H17" s="89"/>
      <c r="I17" s="91"/>
      <c r="J17" s="88"/>
      <c r="K17" s="89"/>
      <c r="L17" s="89" t="s">
        <v>228</v>
      </c>
      <c r="M17" s="89"/>
      <c r="N17" s="89"/>
      <c r="O17" s="89"/>
      <c r="P17" s="89"/>
      <c r="Q17" s="89"/>
      <c r="R17" s="91"/>
    </row>
    <row r="18" spans="1:18" s="87" customFormat="1" ht="12.95" customHeight="1">
      <c r="A18" s="88"/>
      <c r="B18" s="89"/>
      <c r="C18" s="89" t="s">
        <v>229</v>
      </c>
      <c r="D18" s="93" t="s">
        <v>230</v>
      </c>
      <c r="E18" s="89"/>
      <c r="F18" s="89"/>
      <c r="G18" s="89"/>
      <c r="H18" s="89"/>
      <c r="I18" s="91"/>
      <c r="J18" s="88"/>
      <c r="K18" s="89"/>
      <c r="L18" s="89" t="s">
        <v>231</v>
      </c>
      <c r="M18" s="89"/>
      <c r="N18" s="89"/>
      <c r="O18" s="89"/>
      <c r="P18" s="89"/>
      <c r="Q18" s="89"/>
      <c r="R18" s="91"/>
    </row>
    <row r="19" spans="1:18" s="87" customFormat="1" ht="12.95" customHeight="1">
      <c r="A19" s="88"/>
      <c r="B19" s="89"/>
      <c r="C19" s="89" t="s">
        <v>232</v>
      </c>
      <c r="D19" s="93" t="s">
        <v>233</v>
      </c>
      <c r="E19" s="89"/>
      <c r="F19" s="89"/>
      <c r="G19" s="89"/>
      <c r="H19" s="89"/>
      <c r="I19" s="91"/>
      <c r="J19" s="88"/>
      <c r="K19" s="89"/>
      <c r="L19" s="89" t="s">
        <v>234</v>
      </c>
      <c r="M19" s="93" t="s">
        <v>34</v>
      </c>
      <c r="N19" s="89"/>
      <c r="O19" s="89"/>
      <c r="P19" s="89"/>
      <c r="Q19" s="89"/>
      <c r="R19" s="91"/>
    </row>
    <row r="20" spans="1:18" s="87" customFormat="1" ht="12.95" customHeight="1">
      <c r="A20" s="88"/>
      <c r="B20" s="89"/>
      <c r="C20" s="89" t="s">
        <v>235</v>
      </c>
      <c r="D20" s="93" t="s">
        <v>219</v>
      </c>
      <c r="E20" s="89"/>
      <c r="F20" s="89"/>
      <c r="G20" s="89"/>
      <c r="H20" s="89"/>
      <c r="I20" s="91"/>
      <c r="J20" s="88"/>
      <c r="K20" s="89"/>
      <c r="L20" s="87" t="s">
        <v>551</v>
      </c>
      <c r="M20" s="181" t="s">
        <v>552</v>
      </c>
      <c r="N20" s="89"/>
      <c r="O20" s="89"/>
      <c r="P20" s="89"/>
      <c r="Q20" s="89"/>
      <c r="R20" s="91"/>
    </row>
    <row r="21" spans="1:18" s="87" customFormat="1" ht="12.95" customHeight="1">
      <c r="A21" s="88"/>
      <c r="B21" s="89"/>
      <c r="C21" s="89" t="s">
        <v>238</v>
      </c>
      <c r="D21" s="93" t="s">
        <v>115</v>
      </c>
      <c r="E21" s="89"/>
      <c r="F21" s="89"/>
      <c r="G21" s="89"/>
      <c r="H21" s="89"/>
      <c r="I21" s="91"/>
      <c r="J21" s="88"/>
      <c r="K21" s="89"/>
      <c r="L21" s="89" t="s">
        <v>236</v>
      </c>
      <c r="M21" s="93" t="s">
        <v>237</v>
      </c>
      <c r="N21" s="89"/>
      <c r="O21" s="89"/>
      <c r="P21" s="89"/>
      <c r="Q21" s="89"/>
      <c r="R21" s="91"/>
    </row>
    <row r="22" spans="1:18" s="87" customFormat="1" ht="12.95" customHeight="1">
      <c r="A22" s="88"/>
      <c r="B22" s="89"/>
      <c r="C22" s="89" t="s">
        <v>240</v>
      </c>
      <c r="D22" s="93" t="s">
        <v>155</v>
      </c>
      <c r="E22" s="89"/>
      <c r="F22" s="89"/>
      <c r="G22" s="89"/>
      <c r="H22" s="89"/>
      <c r="I22" s="91"/>
      <c r="J22" s="88"/>
      <c r="K22" s="89"/>
      <c r="L22" s="89" t="s">
        <v>239</v>
      </c>
      <c r="M22" s="93" t="s">
        <v>237</v>
      </c>
      <c r="N22" s="89"/>
      <c r="O22" s="89"/>
      <c r="P22" s="89"/>
      <c r="Q22" s="89"/>
      <c r="R22" s="91"/>
    </row>
    <row r="23" spans="1:18" s="87" customFormat="1" ht="12.95" customHeight="1">
      <c r="A23" s="88"/>
      <c r="B23" s="89"/>
      <c r="C23" s="89" t="s">
        <v>242</v>
      </c>
      <c r="D23" s="93" t="s">
        <v>171</v>
      </c>
      <c r="E23" s="89"/>
      <c r="F23" s="89"/>
      <c r="G23" s="89"/>
      <c r="H23" s="89"/>
      <c r="I23" s="91"/>
      <c r="J23" s="88"/>
      <c r="K23" s="89"/>
      <c r="L23" s="89" t="s">
        <v>241</v>
      </c>
      <c r="M23" s="89"/>
      <c r="N23" s="89"/>
      <c r="O23" s="89"/>
      <c r="P23" s="89"/>
      <c r="Q23" s="89"/>
      <c r="R23" s="91"/>
    </row>
    <row r="24" spans="1:18" s="87" customFormat="1" ht="12.95" customHeight="1">
      <c r="A24" s="88"/>
      <c r="B24" s="89"/>
      <c r="C24" s="89" t="s">
        <v>244</v>
      </c>
      <c r="D24" s="89"/>
      <c r="E24" s="89"/>
      <c r="F24" s="89"/>
      <c r="G24" s="89"/>
      <c r="H24" s="89"/>
      <c r="I24" s="91"/>
      <c r="J24" s="88"/>
      <c r="K24" s="89"/>
      <c r="L24" s="89" t="s">
        <v>243</v>
      </c>
      <c r="M24" s="93" t="s">
        <v>146</v>
      </c>
      <c r="N24" s="89"/>
      <c r="O24" s="89"/>
      <c r="P24" s="89"/>
      <c r="Q24" s="89"/>
      <c r="R24" s="91"/>
    </row>
    <row r="25" spans="1:18" s="87" customFormat="1" ht="12.95" customHeight="1">
      <c r="A25" s="88"/>
      <c r="B25" s="89"/>
      <c r="C25" s="89" t="s">
        <v>246</v>
      </c>
      <c r="D25" s="93" t="s">
        <v>118</v>
      </c>
      <c r="E25" s="89"/>
      <c r="F25" s="89"/>
      <c r="G25" s="89"/>
      <c r="H25" s="89"/>
      <c r="I25" s="91"/>
      <c r="J25" s="88"/>
      <c r="K25" s="89"/>
      <c r="L25" s="89" t="s">
        <v>245</v>
      </c>
      <c r="M25" s="93" t="s">
        <v>85</v>
      </c>
      <c r="N25" s="89"/>
      <c r="O25" s="89"/>
      <c r="P25" s="89"/>
      <c r="Q25" s="89"/>
      <c r="R25" s="91"/>
    </row>
    <row r="26" spans="1:18" s="87" customFormat="1" ht="12.95" customHeight="1">
      <c r="A26" s="88"/>
      <c r="B26" s="89"/>
      <c r="C26" s="89" t="s">
        <v>248</v>
      </c>
      <c r="D26" s="89"/>
      <c r="E26" s="89"/>
      <c r="F26" s="89"/>
      <c r="G26" s="89"/>
      <c r="H26" s="89"/>
      <c r="I26" s="91"/>
      <c r="J26" s="88"/>
      <c r="K26" s="89"/>
      <c r="L26" s="89" t="s">
        <v>247</v>
      </c>
      <c r="M26" s="93" t="s">
        <v>149</v>
      </c>
      <c r="N26" s="89"/>
      <c r="O26" s="89"/>
      <c r="P26" s="89"/>
      <c r="Q26" s="89"/>
      <c r="R26" s="91"/>
    </row>
    <row r="27" spans="1:18" s="87" customFormat="1" ht="12.95" customHeight="1">
      <c r="A27" s="88"/>
      <c r="B27" s="89"/>
      <c r="C27" s="89" t="s">
        <v>207</v>
      </c>
      <c r="D27" s="89"/>
      <c r="E27" s="89"/>
      <c r="F27" s="89"/>
      <c r="G27" s="89"/>
      <c r="H27" s="89"/>
      <c r="I27" s="91"/>
      <c r="J27" s="88"/>
      <c r="K27" s="89"/>
      <c r="L27" s="89" t="s">
        <v>249</v>
      </c>
      <c r="M27" s="93" t="s">
        <v>146</v>
      </c>
      <c r="N27" s="89"/>
      <c r="O27" s="89"/>
      <c r="P27" s="89"/>
      <c r="Q27" s="89"/>
      <c r="R27" s="91"/>
    </row>
    <row r="28" spans="1:18" s="87" customFormat="1" ht="12.95" customHeight="1">
      <c r="A28" s="88"/>
      <c r="B28" s="89"/>
      <c r="C28" s="89" t="s">
        <v>209</v>
      </c>
      <c r="D28" s="93" t="s">
        <v>58</v>
      </c>
      <c r="E28" s="89"/>
      <c r="F28" s="89"/>
      <c r="G28" s="89"/>
      <c r="H28" s="89"/>
      <c r="I28" s="91"/>
      <c r="J28" s="88"/>
      <c r="K28" s="89"/>
      <c r="L28" s="89" t="s">
        <v>250</v>
      </c>
      <c r="M28" s="93" t="s">
        <v>149</v>
      </c>
      <c r="N28" s="89"/>
      <c r="O28" s="89"/>
      <c r="P28" s="89"/>
      <c r="Q28" s="89"/>
      <c r="R28" s="91"/>
    </row>
    <row r="29" spans="1:18" s="87" customFormat="1" ht="12.95" customHeight="1">
      <c r="A29" s="88"/>
      <c r="B29" s="89"/>
      <c r="C29" s="89" t="s">
        <v>211</v>
      </c>
      <c r="D29" s="93" t="s">
        <v>253</v>
      </c>
      <c r="E29" s="89"/>
      <c r="F29" s="89"/>
      <c r="G29" s="89"/>
      <c r="H29" s="89"/>
      <c r="I29" s="91"/>
      <c r="J29" s="88"/>
      <c r="K29" s="89"/>
      <c r="L29" s="89" t="s">
        <v>251</v>
      </c>
      <c r="M29" s="93" t="s">
        <v>252</v>
      </c>
      <c r="N29" s="89"/>
      <c r="O29" s="89"/>
      <c r="P29" s="89"/>
      <c r="Q29" s="89"/>
      <c r="R29" s="91"/>
    </row>
    <row r="30" spans="1:18" s="87" customFormat="1" ht="12.95" customHeight="1">
      <c r="A30" s="88"/>
      <c r="B30" s="89"/>
      <c r="C30" s="89" t="s">
        <v>213</v>
      </c>
      <c r="D30" s="93" t="s">
        <v>73</v>
      </c>
      <c r="E30" s="89"/>
      <c r="F30" s="89"/>
      <c r="G30" s="89"/>
      <c r="H30" s="89"/>
      <c r="I30" s="91"/>
      <c r="J30" s="88"/>
      <c r="K30" s="89"/>
      <c r="L30" s="89" t="s">
        <v>254</v>
      </c>
      <c r="M30" s="93" t="s">
        <v>34</v>
      </c>
      <c r="N30" s="89"/>
      <c r="O30" s="89"/>
      <c r="P30" s="89"/>
      <c r="Q30" s="89"/>
      <c r="R30" s="91"/>
    </row>
    <row r="31" spans="1:18" s="87" customFormat="1" ht="12.95" customHeight="1">
      <c r="A31" s="88"/>
      <c r="B31" s="89"/>
      <c r="C31" s="89" t="s">
        <v>215</v>
      </c>
      <c r="D31" s="93" t="s">
        <v>58</v>
      </c>
      <c r="E31" s="89"/>
      <c r="F31" s="89"/>
      <c r="G31" s="89"/>
      <c r="H31" s="89"/>
      <c r="I31" s="91"/>
      <c r="J31" s="88"/>
      <c r="K31" s="89"/>
      <c r="L31" s="89" t="s">
        <v>32</v>
      </c>
      <c r="M31" s="93" t="s">
        <v>255</v>
      </c>
      <c r="N31" s="89"/>
      <c r="O31" s="89"/>
      <c r="P31" s="89"/>
      <c r="Q31" s="89"/>
      <c r="R31" s="91"/>
    </row>
    <row r="32" spans="1:18" s="87" customFormat="1" ht="12.95" customHeight="1">
      <c r="A32" s="88"/>
      <c r="B32" s="89"/>
      <c r="C32" s="89" t="s">
        <v>257</v>
      </c>
      <c r="D32" s="93" t="s">
        <v>177</v>
      </c>
      <c r="E32" s="89"/>
      <c r="F32" s="89"/>
      <c r="G32" s="89"/>
      <c r="H32" s="89"/>
      <c r="I32" s="91"/>
      <c r="J32" s="88"/>
      <c r="K32" s="89"/>
      <c r="L32" s="89" t="s">
        <v>256</v>
      </c>
      <c r="M32" s="93" t="s">
        <v>37</v>
      </c>
      <c r="N32" s="89"/>
      <c r="O32" s="89"/>
      <c r="P32" s="89"/>
      <c r="Q32" s="89"/>
      <c r="R32" s="91"/>
    </row>
    <row r="33" spans="1:18" s="87" customFormat="1" ht="12.95" customHeight="1">
      <c r="A33" s="88"/>
      <c r="B33" s="89"/>
      <c r="C33" s="89" t="s">
        <v>259</v>
      </c>
      <c r="D33" s="93" t="s">
        <v>230</v>
      </c>
      <c r="E33" s="89"/>
      <c r="F33" s="89"/>
      <c r="G33" s="89"/>
      <c r="H33" s="89"/>
      <c r="I33" s="91"/>
      <c r="J33" s="88"/>
      <c r="K33" s="89"/>
      <c r="L33" s="89" t="s">
        <v>258</v>
      </c>
      <c r="M33" s="93" t="s">
        <v>172</v>
      </c>
      <c r="N33" s="89"/>
      <c r="O33" s="89"/>
      <c r="P33" s="89"/>
      <c r="Q33" s="89"/>
      <c r="R33" s="91"/>
    </row>
    <row r="34" spans="1:18" s="87" customFormat="1" ht="12.95" customHeight="1">
      <c r="A34" s="88"/>
      <c r="B34" s="89"/>
      <c r="C34" s="89" t="s">
        <v>261</v>
      </c>
      <c r="D34" s="93" t="s">
        <v>219</v>
      </c>
      <c r="E34" s="89"/>
      <c r="F34" s="89"/>
      <c r="G34" s="89"/>
      <c r="H34" s="89"/>
      <c r="I34" s="91"/>
      <c r="J34" s="88"/>
      <c r="K34" s="89"/>
      <c r="L34" s="89" t="s">
        <v>260</v>
      </c>
      <c r="M34" s="89"/>
      <c r="N34" s="89"/>
      <c r="O34" s="89"/>
      <c r="P34" s="89"/>
      <c r="Q34" s="89"/>
      <c r="R34" s="91"/>
    </row>
    <row r="35" spans="1:18" s="87" customFormat="1" ht="12.95" customHeight="1">
      <c r="A35" s="88"/>
      <c r="B35" s="89"/>
      <c r="C35" s="89" t="s">
        <v>263</v>
      </c>
      <c r="D35" s="93" t="s">
        <v>264</v>
      </c>
      <c r="E35" s="89"/>
      <c r="F35" s="89"/>
      <c r="G35" s="89"/>
      <c r="H35" s="89"/>
      <c r="I35" s="91"/>
      <c r="J35" s="88"/>
      <c r="K35" s="89"/>
      <c r="L35" s="89" t="s">
        <v>262</v>
      </c>
      <c r="M35" s="93" t="s">
        <v>34</v>
      </c>
      <c r="N35" s="89"/>
      <c r="O35" s="89"/>
      <c r="P35" s="89"/>
      <c r="Q35" s="89"/>
      <c r="R35" s="91"/>
    </row>
    <row r="36" spans="1:18" s="87" customFormat="1" ht="12.95" customHeight="1">
      <c r="A36" s="88"/>
      <c r="B36" s="89"/>
      <c r="C36" s="89" t="s">
        <v>266</v>
      </c>
      <c r="D36" s="93" t="s">
        <v>267</v>
      </c>
      <c r="E36" s="89"/>
      <c r="F36" s="89"/>
      <c r="G36" s="89"/>
      <c r="H36" s="89"/>
      <c r="I36" s="91"/>
      <c r="J36" s="88"/>
      <c r="K36" s="89"/>
      <c r="L36" s="89" t="s">
        <v>265</v>
      </c>
      <c r="M36" s="93" t="s">
        <v>34</v>
      </c>
      <c r="N36" s="89"/>
      <c r="O36" s="89"/>
      <c r="P36" s="89"/>
      <c r="Q36" s="89"/>
      <c r="R36" s="91"/>
    </row>
    <row r="37" spans="1:18" s="87" customFormat="1" ht="12.95" customHeight="1">
      <c r="A37" s="88"/>
      <c r="B37" s="89"/>
      <c r="C37" s="89" t="s">
        <v>269</v>
      </c>
      <c r="D37" s="93" t="s">
        <v>264</v>
      </c>
      <c r="E37" s="89"/>
      <c r="F37" s="89"/>
      <c r="G37" s="89"/>
      <c r="H37" s="89"/>
      <c r="I37" s="91"/>
      <c r="J37" s="88"/>
      <c r="K37" s="89"/>
      <c r="L37" s="89" t="s">
        <v>268</v>
      </c>
      <c r="M37" s="93" t="s">
        <v>253</v>
      </c>
      <c r="N37" s="89"/>
      <c r="O37" s="89"/>
      <c r="P37" s="89"/>
      <c r="Q37" s="89"/>
      <c r="R37" s="91"/>
    </row>
    <row r="38" spans="1:18" s="87" customFormat="1" ht="12.95" customHeight="1">
      <c r="A38" s="88"/>
      <c r="B38" s="89"/>
      <c r="C38" s="89" t="s">
        <v>271</v>
      </c>
      <c r="D38" s="93" t="s">
        <v>272</v>
      </c>
      <c r="E38" s="89"/>
      <c r="F38" s="89"/>
      <c r="G38" s="89"/>
      <c r="H38" s="89"/>
      <c r="I38" s="91"/>
      <c r="J38" s="88"/>
      <c r="K38" s="89"/>
      <c r="L38" s="89" t="s">
        <v>270</v>
      </c>
      <c r="M38" s="93" t="s">
        <v>253</v>
      </c>
      <c r="N38" s="89"/>
      <c r="O38" s="89"/>
      <c r="P38" s="89"/>
      <c r="Q38" s="89"/>
      <c r="R38" s="91"/>
    </row>
    <row r="39" spans="1:18" s="87" customFormat="1" ht="12.95" customHeight="1">
      <c r="A39" s="88"/>
      <c r="B39" s="89"/>
      <c r="C39" s="89" t="s">
        <v>274</v>
      </c>
      <c r="D39" s="93" t="s">
        <v>230</v>
      </c>
      <c r="E39" s="89"/>
      <c r="F39" s="89"/>
      <c r="G39" s="89"/>
      <c r="H39" s="89"/>
      <c r="I39" s="91"/>
      <c r="J39" s="88"/>
      <c r="K39" s="89"/>
      <c r="L39" s="89" t="s">
        <v>273</v>
      </c>
      <c r="M39" s="93" t="s">
        <v>70</v>
      </c>
      <c r="N39" s="89"/>
      <c r="O39" s="89"/>
      <c r="P39" s="89"/>
      <c r="Q39" s="89"/>
      <c r="R39" s="91"/>
    </row>
    <row r="40" spans="1:18" s="87" customFormat="1" ht="12.95" customHeight="1">
      <c r="A40" s="88"/>
      <c r="B40" s="89"/>
      <c r="C40" s="89" t="s">
        <v>276</v>
      </c>
      <c r="D40" s="93" t="s">
        <v>131</v>
      </c>
      <c r="E40" s="89"/>
      <c r="F40" s="89"/>
      <c r="G40" s="89"/>
      <c r="H40" s="89"/>
      <c r="I40" s="91"/>
      <c r="J40" s="88"/>
      <c r="K40" s="89"/>
      <c r="L40" s="89" t="s">
        <v>275</v>
      </c>
      <c r="M40" s="93" t="s">
        <v>73</v>
      </c>
      <c r="N40" s="89"/>
      <c r="O40" s="89"/>
      <c r="P40" s="89"/>
      <c r="Q40" s="89"/>
      <c r="R40" s="91"/>
    </row>
    <row r="41" spans="1:18" s="87" customFormat="1" ht="12.95" customHeight="1">
      <c r="A41" s="88"/>
      <c r="B41" s="89"/>
      <c r="C41" s="89" t="s">
        <v>277</v>
      </c>
      <c r="D41" s="89"/>
      <c r="E41" s="89"/>
      <c r="F41" s="89"/>
      <c r="G41" s="89"/>
      <c r="H41" s="89"/>
      <c r="I41" s="91"/>
      <c r="J41" s="88"/>
      <c r="K41" s="89"/>
      <c r="L41" s="89" t="s">
        <v>273</v>
      </c>
      <c r="M41" s="93" t="s">
        <v>76</v>
      </c>
      <c r="N41" s="89"/>
      <c r="O41" s="89"/>
      <c r="P41" s="89"/>
      <c r="Q41" s="89"/>
      <c r="R41" s="91"/>
    </row>
    <row r="42" spans="1:18" s="87" customFormat="1" ht="12.95" customHeight="1">
      <c r="A42" s="88"/>
      <c r="B42" s="89"/>
      <c r="C42" s="89" t="s">
        <v>279</v>
      </c>
      <c r="D42" s="93" t="s">
        <v>58</v>
      </c>
      <c r="E42" s="89"/>
      <c r="F42" s="89"/>
      <c r="G42" s="89"/>
      <c r="H42" s="89"/>
      <c r="I42" s="91"/>
      <c r="J42" s="88"/>
      <c r="K42" s="89"/>
      <c r="L42" s="89" t="s">
        <v>278</v>
      </c>
      <c r="M42" s="93" t="s">
        <v>58</v>
      </c>
      <c r="N42" s="89"/>
      <c r="O42" s="89"/>
      <c r="P42" s="89"/>
      <c r="Q42" s="89"/>
      <c r="R42" s="91"/>
    </row>
    <row r="43" spans="1:18" s="87" customFormat="1" ht="12.95" customHeight="1">
      <c r="A43" s="88"/>
      <c r="B43" s="89"/>
      <c r="C43" s="89" t="s">
        <v>280</v>
      </c>
      <c r="D43" s="93" t="s">
        <v>67</v>
      </c>
      <c r="E43" s="89"/>
      <c r="F43" s="89"/>
      <c r="G43" s="89"/>
      <c r="H43" s="89"/>
      <c r="I43" s="91"/>
      <c r="J43" s="88"/>
      <c r="K43" s="89"/>
      <c r="L43" s="89" t="s">
        <v>273</v>
      </c>
      <c r="M43" s="93" t="s">
        <v>61</v>
      </c>
      <c r="N43" s="89"/>
      <c r="O43" s="89"/>
      <c r="P43" s="89"/>
      <c r="Q43" s="89"/>
      <c r="R43" s="91"/>
    </row>
    <row r="44" spans="1:18" s="87" customFormat="1" ht="12.95" customHeight="1">
      <c r="A44" s="88"/>
      <c r="B44" s="89"/>
      <c r="C44" s="89" t="s">
        <v>273</v>
      </c>
      <c r="D44" s="93" t="s">
        <v>70</v>
      </c>
      <c r="E44" s="89"/>
      <c r="F44" s="89"/>
      <c r="G44" s="89"/>
      <c r="H44" s="89"/>
      <c r="I44" s="91"/>
      <c r="J44" s="88"/>
      <c r="K44" s="89"/>
      <c r="L44" s="89" t="s">
        <v>281</v>
      </c>
      <c r="M44" s="93" t="s">
        <v>58</v>
      </c>
      <c r="N44" s="89"/>
      <c r="O44" s="89"/>
      <c r="P44" s="89"/>
      <c r="Q44" s="89"/>
      <c r="R44" s="91"/>
    </row>
    <row r="45" spans="1:18" s="87" customFormat="1" ht="12.95" customHeight="1">
      <c r="A45" s="88"/>
      <c r="B45" s="89"/>
      <c r="C45" s="89" t="s">
        <v>282</v>
      </c>
      <c r="D45" s="93" t="s">
        <v>73</v>
      </c>
      <c r="E45" s="89"/>
      <c r="F45" s="89"/>
      <c r="G45" s="89"/>
      <c r="H45" s="89"/>
      <c r="I45" s="91"/>
      <c r="J45" s="88"/>
      <c r="K45" s="89"/>
      <c r="L45" s="89" t="s">
        <v>273</v>
      </c>
      <c r="M45" s="93" t="s">
        <v>61</v>
      </c>
      <c r="N45" s="89"/>
      <c r="O45" s="89"/>
      <c r="P45" s="89"/>
      <c r="Q45" s="89"/>
      <c r="R45" s="91"/>
    </row>
    <row r="46" spans="1:18" s="87" customFormat="1" ht="12.95" customHeight="1">
      <c r="A46" s="88"/>
      <c r="B46" s="89"/>
      <c r="C46" s="89" t="s">
        <v>273</v>
      </c>
      <c r="D46" s="93" t="s">
        <v>76</v>
      </c>
      <c r="E46" s="89"/>
      <c r="F46" s="89"/>
      <c r="G46" s="89"/>
      <c r="H46" s="89"/>
      <c r="I46" s="91"/>
      <c r="J46" s="88"/>
      <c r="K46" s="89"/>
      <c r="L46" s="89" t="s">
        <v>283</v>
      </c>
      <c r="M46" s="93" t="s">
        <v>125</v>
      </c>
      <c r="N46" s="89"/>
      <c r="O46" s="89"/>
      <c r="P46" s="89"/>
      <c r="Q46" s="89"/>
      <c r="R46" s="91"/>
    </row>
    <row r="47" spans="1:18" s="87" customFormat="1" ht="12.95" customHeight="1">
      <c r="A47" s="88"/>
      <c r="B47" s="89"/>
      <c r="C47" s="89" t="s">
        <v>285</v>
      </c>
      <c r="D47" s="93" t="s">
        <v>58</v>
      </c>
      <c r="E47" s="89"/>
      <c r="F47" s="89"/>
      <c r="G47" s="89"/>
      <c r="H47" s="89"/>
      <c r="I47" s="91"/>
      <c r="J47" s="88"/>
      <c r="K47" s="89"/>
      <c r="L47" s="89" t="s">
        <v>284</v>
      </c>
      <c r="M47" s="93" t="s">
        <v>128</v>
      </c>
      <c r="N47" s="89"/>
      <c r="O47" s="89"/>
      <c r="P47" s="89"/>
      <c r="Q47" s="89"/>
      <c r="R47" s="91"/>
    </row>
    <row r="48" spans="1:18" s="87" customFormat="1" ht="12.95" customHeight="1">
      <c r="A48" s="88"/>
      <c r="B48" s="89"/>
      <c r="C48" s="89" t="s">
        <v>287</v>
      </c>
      <c r="D48" s="93" t="s">
        <v>61</v>
      </c>
      <c r="E48" s="89"/>
      <c r="F48" s="89"/>
      <c r="G48" s="89"/>
      <c r="H48" s="89"/>
      <c r="I48" s="91"/>
      <c r="J48" s="88"/>
      <c r="K48" s="89"/>
      <c r="L48" s="89" t="s">
        <v>286</v>
      </c>
      <c r="M48" s="89"/>
      <c r="N48" s="89"/>
      <c r="O48" s="89"/>
      <c r="P48" s="89"/>
      <c r="Q48" s="89"/>
      <c r="R48" s="91"/>
    </row>
    <row r="49" spans="1:18" s="87" customFormat="1" ht="12.95" customHeight="1">
      <c r="A49" s="88"/>
      <c r="B49" s="89"/>
      <c r="C49" s="89" t="s">
        <v>289</v>
      </c>
      <c r="D49" s="93" t="s">
        <v>252</v>
      </c>
      <c r="E49" s="89"/>
      <c r="F49" s="89"/>
      <c r="G49" s="89"/>
      <c r="H49" s="89"/>
      <c r="I49" s="91"/>
      <c r="J49" s="88"/>
      <c r="K49" s="89"/>
      <c r="L49" s="94" t="s">
        <v>288</v>
      </c>
      <c r="M49" s="93" t="s">
        <v>115</v>
      </c>
      <c r="N49" s="89"/>
      <c r="O49" s="89"/>
      <c r="P49" s="89"/>
      <c r="Q49" s="89"/>
      <c r="R49" s="91"/>
    </row>
    <row r="50" spans="1:18" s="87" customFormat="1" ht="12.95" customHeight="1">
      <c r="A50" s="88"/>
      <c r="B50" s="89"/>
      <c r="C50" s="89" t="s">
        <v>291</v>
      </c>
      <c r="D50" s="93" t="s">
        <v>173</v>
      </c>
      <c r="E50" s="89"/>
      <c r="F50" s="89"/>
      <c r="G50" s="89"/>
      <c r="H50" s="89"/>
      <c r="I50" s="91"/>
      <c r="J50" s="88"/>
      <c r="K50" s="89"/>
      <c r="L50" s="89" t="s">
        <v>290</v>
      </c>
      <c r="M50" s="93" t="s">
        <v>170</v>
      </c>
      <c r="N50" s="89"/>
      <c r="O50" s="89"/>
      <c r="P50" s="89"/>
      <c r="Q50" s="89"/>
      <c r="R50" s="91"/>
    </row>
    <row r="51" spans="1:18" s="87" customFormat="1" ht="12.95" customHeight="1">
      <c r="A51" s="88"/>
      <c r="B51" s="89"/>
      <c r="C51" s="89" t="s">
        <v>293</v>
      </c>
      <c r="D51" s="93" t="s">
        <v>106</v>
      </c>
      <c r="E51" s="89"/>
      <c r="F51" s="89"/>
      <c r="G51" s="89"/>
      <c r="H51" s="89"/>
      <c r="I51" s="91"/>
      <c r="J51" s="88"/>
      <c r="K51" s="89"/>
      <c r="L51" s="89" t="s">
        <v>292</v>
      </c>
      <c r="M51" s="93" t="s">
        <v>233</v>
      </c>
      <c r="N51" s="89"/>
      <c r="O51" s="89"/>
      <c r="P51" s="89"/>
      <c r="Q51" s="89"/>
      <c r="R51" s="91"/>
    </row>
    <row r="52" spans="1:18" s="87" customFormat="1" ht="12.95" customHeight="1">
      <c r="A52" s="88"/>
      <c r="B52" s="89"/>
      <c r="C52" s="89" t="s">
        <v>295</v>
      </c>
      <c r="D52" s="93" t="s">
        <v>233</v>
      </c>
      <c r="E52" s="89"/>
      <c r="F52" s="89"/>
      <c r="G52" s="89"/>
      <c r="H52" s="89"/>
      <c r="I52" s="91"/>
      <c r="J52" s="88"/>
      <c r="K52" s="89"/>
      <c r="L52" s="89" t="s">
        <v>294</v>
      </c>
      <c r="M52" s="93" t="s">
        <v>100</v>
      </c>
      <c r="N52" s="89"/>
      <c r="O52" s="89"/>
      <c r="P52" s="89"/>
      <c r="Q52" s="89"/>
      <c r="R52" s="91"/>
    </row>
    <row r="53" spans="1:18" s="87" customFormat="1" ht="12.95" customHeight="1">
      <c r="A53" s="88"/>
      <c r="B53" s="89"/>
      <c r="C53" s="89" t="s">
        <v>174</v>
      </c>
      <c r="D53" s="93" t="s">
        <v>264</v>
      </c>
      <c r="E53" s="89"/>
      <c r="F53" s="89"/>
      <c r="G53" s="89"/>
      <c r="H53" s="89"/>
      <c r="I53" s="91"/>
      <c r="J53" s="88"/>
      <c r="K53" s="89"/>
      <c r="L53" s="89" t="s">
        <v>296</v>
      </c>
      <c r="M53" s="93" t="s">
        <v>233</v>
      </c>
      <c r="N53" s="89"/>
      <c r="O53" s="89"/>
      <c r="P53" s="89"/>
      <c r="Q53" s="89"/>
      <c r="R53" s="91"/>
    </row>
    <row r="54" spans="1:18" s="87" customFormat="1" ht="12.95" customHeight="1">
      <c r="A54" s="88"/>
      <c r="B54" s="89"/>
      <c r="C54" s="89" t="s">
        <v>298</v>
      </c>
      <c r="D54" s="93" t="s">
        <v>160</v>
      </c>
      <c r="E54" s="89"/>
      <c r="F54" s="89"/>
      <c r="G54" s="89"/>
      <c r="H54" s="89"/>
      <c r="I54" s="91"/>
      <c r="J54" s="88"/>
      <c r="K54" s="89"/>
      <c r="L54" s="89" t="s">
        <v>297</v>
      </c>
      <c r="M54" s="93" t="s">
        <v>40</v>
      </c>
      <c r="N54" s="89"/>
      <c r="O54" s="89"/>
      <c r="P54" s="89"/>
      <c r="Q54" s="89"/>
      <c r="R54" s="91"/>
    </row>
    <row r="55" spans="1:18" s="87" customFormat="1" ht="12.95" customHeight="1">
      <c r="A55" s="88"/>
      <c r="B55" s="89"/>
      <c r="C55" s="89" t="s">
        <v>300</v>
      </c>
      <c r="D55" s="93" t="s">
        <v>267</v>
      </c>
      <c r="E55" s="89"/>
      <c r="F55" s="89"/>
      <c r="G55" s="89"/>
      <c r="H55" s="89"/>
      <c r="I55" s="91"/>
      <c r="J55" s="88"/>
      <c r="K55" s="89"/>
      <c r="L55" s="89" t="s">
        <v>299</v>
      </c>
      <c r="M55" s="93" t="s">
        <v>40</v>
      </c>
      <c r="N55" s="89"/>
      <c r="O55" s="89"/>
      <c r="P55" s="89"/>
      <c r="Q55" s="89"/>
      <c r="R55" s="91"/>
    </row>
    <row r="56" spans="1:18" s="87" customFormat="1" ht="12.95" customHeight="1">
      <c r="A56" s="88"/>
      <c r="B56" s="89"/>
      <c r="C56" s="89" t="s">
        <v>302</v>
      </c>
      <c r="D56" s="93" t="s">
        <v>160</v>
      </c>
      <c r="E56" s="89"/>
      <c r="F56" s="89"/>
      <c r="G56" s="89"/>
      <c r="H56" s="89"/>
      <c r="I56" s="91"/>
      <c r="J56" s="88"/>
      <c r="K56" s="89"/>
      <c r="L56" s="89" t="s">
        <v>301</v>
      </c>
      <c r="M56" s="93" t="s">
        <v>28</v>
      </c>
      <c r="N56" s="89"/>
      <c r="O56" s="89"/>
      <c r="P56" s="89"/>
      <c r="Q56" s="89"/>
      <c r="R56" s="91"/>
    </row>
    <row r="57" spans="1:18" s="87" customFormat="1" ht="12.95" customHeight="1">
      <c r="A57" s="88"/>
      <c r="B57" s="89"/>
      <c r="C57" s="89" t="s">
        <v>305</v>
      </c>
      <c r="D57" s="93" t="s">
        <v>155</v>
      </c>
      <c r="E57" s="89"/>
      <c r="F57" s="89"/>
      <c r="G57" s="89"/>
      <c r="H57" s="89"/>
      <c r="I57" s="91"/>
      <c r="J57" s="88"/>
      <c r="K57" s="89"/>
      <c r="L57" s="89" t="s">
        <v>303</v>
      </c>
      <c r="M57" s="93" t="s">
        <v>304</v>
      </c>
      <c r="N57" s="89"/>
      <c r="O57" s="89"/>
      <c r="P57" s="89"/>
      <c r="Q57" s="89"/>
      <c r="R57" s="91"/>
    </row>
    <row r="58" spans="1:18" s="87" customFormat="1" ht="12.95" customHeight="1">
      <c r="A58" s="88"/>
      <c r="B58" s="89"/>
      <c r="C58" s="89" t="s">
        <v>307</v>
      </c>
      <c r="D58" s="93" t="s">
        <v>155</v>
      </c>
      <c r="E58" s="89"/>
      <c r="F58" s="89"/>
      <c r="G58" s="89"/>
      <c r="H58" s="89"/>
      <c r="I58" s="91"/>
      <c r="J58" s="88"/>
      <c r="K58" s="89"/>
      <c r="L58" s="89" t="s">
        <v>306</v>
      </c>
      <c r="M58" s="93" t="s">
        <v>28</v>
      </c>
      <c r="N58" s="89"/>
      <c r="O58" s="89"/>
      <c r="P58" s="89"/>
      <c r="Q58" s="89"/>
      <c r="R58" s="91"/>
    </row>
    <row r="59" spans="1:18" s="87" customFormat="1" ht="12.95" customHeight="1">
      <c r="A59" s="88"/>
      <c r="B59" s="89"/>
      <c r="C59" s="89" t="s">
        <v>309</v>
      </c>
      <c r="D59" s="89"/>
      <c r="E59" s="89"/>
      <c r="F59" s="89"/>
      <c r="G59" s="89"/>
      <c r="H59" s="89"/>
      <c r="I59" s="91"/>
      <c r="J59" s="88"/>
      <c r="K59" s="89"/>
      <c r="L59" s="89" t="s">
        <v>308</v>
      </c>
      <c r="M59" s="93" t="s">
        <v>28</v>
      </c>
      <c r="N59" s="89"/>
      <c r="O59" s="89"/>
      <c r="P59" s="89"/>
      <c r="Q59" s="89"/>
      <c r="R59" s="91"/>
    </row>
    <row r="60" spans="1:18" s="87" customFormat="1" ht="12.95" customHeight="1">
      <c r="A60" s="88"/>
      <c r="B60" s="89"/>
      <c r="C60" s="89" t="s">
        <v>312</v>
      </c>
      <c r="D60" s="93" t="s">
        <v>112</v>
      </c>
      <c r="E60" s="89"/>
      <c r="F60" s="89"/>
      <c r="G60" s="89"/>
      <c r="H60" s="89"/>
      <c r="I60" s="91"/>
      <c r="J60" s="88"/>
      <c r="K60" s="89"/>
      <c r="L60" s="89" t="s">
        <v>310</v>
      </c>
      <c r="M60" s="93" t="s">
        <v>311</v>
      </c>
      <c r="N60" s="89"/>
      <c r="O60" s="89"/>
      <c r="P60" s="89"/>
      <c r="Q60" s="89"/>
      <c r="R60" s="91"/>
    </row>
    <row r="61" spans="1:18" s="87" customFormat="1" ht="12.95" customHeight="1">
      <c r="A61" s="88"/>
      <c r="B61" s="89"/>
      <c r="C61" s="89" t="s">
        <v>314</v>
      </c>
      <c r="D61" s="93" t="s">
        <v>25</v>
      </c>
      <c r="E61" s="89"/>
      <c r="F61" s="89"/>
      <c r="G61" s="89"/>
      <c r="H61" s="89"/>
      <c r="I61" s="91"/>
      <c r="J61" s="88"/>
      <c r="K61" s="89"/>
      <c r="L61" s="89" t="s">
        <v>313</v>
      </c>
      <c r="M61" s="93" t="s">
        <v>112</v>
      </c>
      <c r="N61" s="89"/>
      <c r="O61" s="89"/>
      <c r="P61" s="89"/>
      <c r="Q61" s="89"/>
      <c r="R61" s="91"/>
    </row>
    <row r="62" spans="1:18" s="87" customFormat="1" ht="12.95" customHeight="1">
      <c r="A62" s="88"/>
      <c r="B62" s="89"/>
      <c r="C62" s="89" t="s">
        <v>316</v>
      </c>
      <c r="D62" s="93" t="s">
        <v>109</v>
      </c>
      <c r="E62" s="89"/>
      <c r="F62" s="89"/>
      <c r="G62" s="89"/>
      <c r="H62" s="89"/>
      <c r="I62" s="91"/>
      <c r="J62" s="88"/>
      <c r="K62" s="89"/>
      <c r="L62" s="89" t="s">
        <v>315</v>
      </c>
      <c r="M62" s="93" t="s">
        <v>140</v>
      </c>
      <c r="N62" s="89"/>
      <c r="O62" s="89"/>
      <c r="P62" s="89"/>
      <c r="Q62" s="89"/>
      <c r="R62" s="91"/>
    </row>
    <row r="63" spans="1:18" s="87" customFormat="1" ht="12.95" customHeight="1">
      <c r="A63" s="88"/>
      <c r="B63" s="89"/>
      <c r="C63" s="89" t="s">
        <v>318</v>
      </c>
      <c r="D63" s="93" t="s">
        <v>52</v>
      </c>
      <c r="E63" s="89"/>
      <c r="F63" s="89"/>
      <c r="G63" s="89"/>
      <c r="H63" s="89"/>
      <c r="I63" s="91"/>
      <c r="J63" s="88"/>
      <c r="K63" s="89"/>
      <c r="L63" s="89" t="s">
        <v>317</v>
      </c>
      <c r="M63" s="93" t="s">
        <v>143</v>
      </c>
      <c r="N63" s="89"/>
      <c r="O63" s="89"/>
      <c r="P63" s="89"/>
      <c r="Q63" s="89"/>
      <c r="R63" s="91"/>
    </row>
    <row r="64" spans="1:18" s="87" customFormat="1" ht="12.95" customHeight="1">
      <c r="A64" s="88"/>
      <c r="B64" s="89"/>
      <c r="C64" s="89" t="s">
        <v>320</v>
      </c>
      <c r="D64" s="93" t="s">
        <v>321</v>
      </c>
      <c r="E64" s="89"/>
      <c r="F64" s="89"/>
      <c r="G64" s="89"/>
      <c r="H64" s="89"/>
      <c r="I64" s="91"/>
      <c r="J64" s="88"/>
      <c r="K64" s="89"/>
      <c r="L64" s="89" t="s">
        <v>319</v>
      </c>
      <c r="M64" s="93" t="s">
        <v>125</v>
      </c>
      <c r="N64" s="89"/>
      <c r="O64" s="89"/>
      <c r="P64" s="89"/>
      <c r="Q64" s="89"/>
      <c r="R64" s="91"/>
    </row>
    <row r="65" spans="1:18" s="87" customFormat="1" ht="12.95" customHeight="1">
      <c r="A65" s="88"/>
      <c r="B65" s="89"/>
      <c r="C65" s="89" t="s">
        <v>323</v>
      </c>
      <c r="D65" s="93" t="s">
        <v>324</v>
      </c>
      <c r="E65" s="89"/>
      <c r="F65" s="89"/>
      <c r="G65" s="89"/>
      <c r="H65" s="89"/>
      <c r="I65" s="91"/>
      <c r="J65" s="88"/>
      <c r="K65" s="89"/>
      <c r="L65" s="89" t="s">
        <v>322</v>
      </c>
      <c r="M65" s="93" t="s">
        <v>128</v>
      </c>
      <c r="N65" s="89"/>
      <c r="O65" s="89"/>
      <c r="P65" s="89"/>
      <c r="Q65" s="89"/>
      <c r="R65" s="91"/>
    </row>
    <row r="66" spans="1:18" s="87" customFormat="1" ht="12.95" customHeight="1">
      <c r="A66" s="88"/>
      <c r="B66" s="89"/>
      <c r="C66" s="89" t="s">
        <v>326</v>
      </c>
      <c r="D66" s="93" t="s">
        <v>253</v>
      </c>
      <c r="E66" s="89"/>
      <c r="F66" s="89"/>
      <c r="G66" s="89"/>
      <c r="H66" s="89"/>
      <c r="I66" s="91"/>
      <c r="J66" s="88"/>
      <c r="K66" s="89"/>
      <c r="L66" s="89" t="s">
        <v>325</v>
      </c>
      <c r="M66" s="93" t="s">
        <v>137</v>
      </c>
      <c r="N66" s="89"/>
      <c r="O66" s="89"/>
      <c r="P66" s="89"/>
      <c r="Q66" s="89"/>
      <c r="R66" s="91"/>
    </row>
    <row r="67" spans="1:18" s="87" customFormat="1" ht="12.95" customHeight="1">
      <c r="A67" s="88"/>
      <c r="B67" s="89"/>
      <c r="C67" s="89" t="s">
        <v>329</v>
      </c>
      <c r="D67" s="93" t="s">
        <v>253</v>
      </c>
      <c r="E67" s="89"/>
      <c r="F67" s="89"/>
      <c r="G67" s="89"/>
      <c r="H67" s="89"/>
      <c r="I67" s="91"/>
      <c r="J67" s="88"/>
      <c r="K67" s="89"/>
      <c r="L67" s="89" t="s">
        <v>327</v>
      </c>
      <c r="M67" s="93" t="s">
        <v>328</v>
      </c>
      <c r="N67" s="89"/>
      <c r="O67" s="89"/>
      <c r="P67" s="89"/>
      <c r="Q67" s="89"/>
      <c r="R67" s="91"/>
    </row>
    <row r="68" spans="1:18" s="87" customFormat="1" ht="12.95" customHeight="1">
      <c r="A68" s="88"/>
      <c r="B68" s="89"/>
      <c r="C68" s="89" t="s">
        <v>331</v>
      </c>
      <c r="D68" s="93" t="s">
        <v>253</v>
      </c>
      <c r="E68" s="89"/>
      <c r="F68" s="89"/>
      <c r="G68" s="89"/>
      <c r="H68" s="89"/>
      <c r="I68" s="91"/>
      <c r="J68" s="88"/>
      <c r="K68" s="89"/>
      <c r="L68" s="89" t="s">
        <v>330</v>
      </c>
      <c r="M68" s="93" t="s">
        <v>160</v>
      </c>
      <c r="N68" s="89"/>
      <c r="O68" s="89"/>
      <c r="P68" s="89"/>
      <c r="Q68" s="89"/>
      <c r="R68" s="91"/>
    </row>
    <row r="69" spans="1:18" s="87" customFormat="1" ht="12.95" customHeight="1">
      <c r="A69" s="88"/>
      <c r="B69" s="89"/>
      <c r="C69" s="89" t="s">
        <v>333</v>
      </c>
      <c r="D69" s="93" t="s">
        <v>103</v>
      </c>
      <c r="E69" s="89"/>
      <c r="F69" s="89"/>
      <c r="G69" s="89"/>
      <c r="H69" s="89"/>
      <c r="I69" s="91"/>
      <c r="J69" s="88"/>
      <c r="K69" s="89"/>
      <c r="L69" s="89" t="s">
        <v>332</v>
      </c>
      <c r="M69" s="93" t="s">
        <v>328</v>
      </c>
      <c r="N69" s="89"/>
      <c r="O69" s="89"/>
      <c r="P69" s="89"/>
      <c r="Q69" s="89"/>
      <c r="R69" s="91"/>
    </row>
    <row r="70" spans="1:18" s="87" customFormat="1" ht="12.95" customHeight="1">
      <c r="A70" s="88"/>
      <c r="B70" s="89"/>
      <c r="C70" s="89" t="s">
        <v>335</v>
      </c>
      <c r="D70" s="93" t="s">
        <v>131</v>
      </c>
      <c r="E70" s="89"/>
      <c r="F70" s="89"/>
      <c r="G70" s="89"/>
      <c r="H70" s="89"/>
      <c r="I70" s="91"/>
      <c r="J70" s="88"/>
      <c r="K70" s="89"/>
      <c r="L70" s="89" t="s">
        <v>334</v>
      </c>
      <c r="M70" s="93" t="s">
        <v>328</v>
      </c>
      <c r="N70" s="89"/>
      <c r="O70" s="89"/>
      <c r="P70" s="89"/>
      <c r="Q70" s="89"/>
      <c r="R70" s="91"/>
    </row>
    <row r="71" spans="1:18" s="87" customFormat="1" ht="12.95" customHeight="1">
      <c r="A71" s="88"/>
      <c r="B71" s="89"/>
      <c r="C71" s="89" t="s">
        <v>337</v>
      </c>
      <c r="D71" s="93" t="s">
        <v>131</v>
      </c>
      <c r="E71" s="89"/>
      <c r="F71" s="89"/>
      <c r="G71" s="89"/>
      <c r="H71" s="89"/>
      <c r="I71" s="91"/>
      <c r="J71" s="88"/>
      <c r="K71" s="89"/>
      <c r="L71" s="89" t="s">
        <v>336</v>
      </c>
      <c r="M71" s="93" t="s">
        <v>328</v>
      </c>
      <c r="N71" s="89"/>
      <c r="O71" s="89"/>
      <c r="P71" s="89"/>
      <c r="Q71" s="89"/>
      <c r="R71" s="91"/>
    </row>
    <row r="72" spans="1:18" s="87" customFormat="1" ht="12.95" customHeight="1">
      <c r="A72" s="88"/>
      <c r="B72" s="89"/>
      <c r="C72" s="89" t="s">
        <v>339</v>
      </c>
      <c r="D72" s="93" t="s">
        <v>131</v>
      </c>
      <c r="E72" s="89"/>
      <c r="F72" s="89"/>
      <c r="G72" s="89"/>
      <c r="H72" s="89"/>
      <c r="I72" s="91"/>
      <c r="J72" s="88"/>
      <c r="K72" s="89"/>
      <c r="L72" s="89" t="s">
        <v>338</v>
      </c>
      <c r="M72" s="93" t="s">
        <v>28</v>
      </c>
      <c r="N72" s="89"/>
      <c r="O72" s="89"/>
      <c r="P72" s="89"/>
      <c r="Q72" s="89"/>
      <c r="R72" s="91"/>
    </row>
    <row r="73" spans="1:18" s="87" customFormat="1" ht="12.95" customHeight="1">
      <c r="A73" s="88"/>
      <c r="B73" s="89"/>
      <c r="C73" s="89" t="s">
        <v>340</v>
      </c>
      <c r="D73" s="93" t="s">
        <v>155</v>
      </c>
      <c r="E73" s="89"/>
      <c r="F73" s="89"/>
      <c r="G73" s="89"/>
      <c r="H73" s="89"/>
      <c r="I73" s="91"/>
      <c r="J73" s="88"/>
      <c r="K73" s="89"/>
      <c r="L73" s="89" t="s">
        <v>176</v>
      </c>
      <c r="M73" s="93" t="s">
        <v>152</v>
      </c>
      <c r="N73" s="89"/>
      <c r="O73" s="89"/>
      <c r="P73" s="89"/>
      <c r="Q73" s="89"/>
      <c r="R73" s="91"/>
    </row>
    <row r="74" spans="1:18" s="87" customFormat="1" ht="12.95" customHeight="1">
      <c r="A74" s="88"/>
      <c r="B74" s="89"/>
      <c r="C74" s="89"/>
      <c r="D74" s="93"/>
      <c r="E74" s="89"/>
      <c r="F74" s="89"/>
      <c r="G74" s="89"/>
      <c r="H74" s="89"/>
      <c r="I74" s="91"/>
      <c r="J74" s="88"/>
      <c r="K74" s="89"/>
      <c r="L74" s="89"/>
      <c r="M74" s="89"/>
      <c r="N74" s="89"/>
      <c r="O74" s="89"/>
      <c r="P74" s="89"/>
      <c r="Q74" s="89"/>
      <c r="R74" s="91"/>
    </row>
    <row r="75" spans="1:18" s="87" customFormat="1" ht="12.95" customHeight="1">
      <c r="A75" s="88"/>
      <c r="B75" s="89"/>
      <c r="C75" s="89"/>
      <c r="D75" s="93"/>
      <c r="E75" s="89"/>
      <c r="F75" s="89"/>
      <c r="G75" s="89"/>
      <c r="H75" s="89"/>
      <c r="I75" s="91"/>
      <c r="J75" s="88"/>
      <c r="K75" s="89"/>
      <c r="L75" s="89"/>
      <c r="M75" s="89"/>
      <c r="N75" s="89"/>
      <c r="O75" s="89"/>
      <c r="P75" s="89"/>
      <c r="Q75" s="89"/>
      <c r="R75" s="91"/>
    </row>
    <row r="76" spans="1:18" s="87" customFormat="1" ht="12.95" customHeight="1">
      <c r="A76" s="88"/>
      <c r="B76" s="89"/>
      <c r="C76" s="89"/>
      <c r="D76" s="93"/>
      <c r="E76" s="89"/>
      <c r="F76" s="89"/>
      <c r="G76" s="89"/>
      <c r="H76" s="89"/>
      <c r="I76" s="91"/>
      <c r="J76" s="88"/>
      <c r="K76" s="89"/>
      <c r="L76" s="89"/>
      <c r="M76" s="89"/>
      <c r="N76" s="89"/>
      <c r="O76" s="89"/>
      <c r="P76" s="89"/>
      <c r="Q76" s="89"/>
      <c r="R76" s="91"/>
    </row>
    <row r="77" spans="1:18" s="87" customFormat="1" ht="12.95" customHeight="1">
      <c r="A77" s="88"/>
      <c r="B77" s="89"/>
      <c r="C77" s="89"/>
      <c r="D77" s="93"/>
      <c r="E77" s="89"/>
      <c r="F77" s="89"/>
      <c r="G77" s="89"/>
      <c r="H77" s="89"/>
      <c r="I77" s="91"/>
      <c r="J77" s="88"/>
      <c r="K77" s="89"/>
      <c r="L77" s="89"/>
      <c r="M77" s="89"/>
      <c r="N77" s="89"/>
      <c r="O77" s="89"/>
      <c r="P77" s="89"/>
      <c r="Q77" s="89"/>
      <c r="R77" s="91"/>
    </row>
    <row r="78" spans="1:18" s="87" customFormat="1" ht="12.95" customHeight="1">
      <c r="A78" s="88"/>
      <c r="B78" s="89"/>
      <c r="C78" s="89"/>
      <c r="D78" s="93"/>
      <c r="E78" s="89"/>
      <c r="F78" s="89"/>
      <c r="G78" s="89"/>
      <c r="H78" s="89"/>
      <c r="I78" s="91"/>
      <c r="J78" s="88"/>
      <c r="K78" s="89"/>
      <c r="L78" s="89"/>
      <c r="M78" s="89"/>
      <c r="N78" s="89"/>
      <c r="O78" s="89"/>
      <c r="P78" s="89"/>
      <c r="Q78" s="89"/>
      <c r="R78" s="91"/>
    </row>
    <row r="79" spans="1:18" s="87" customFormat="1" ht="12.95" customHeight="1">
      <c r="A79" s="88"/>
      <c r="B79" s="89"/>
      <c r="C79" s="89"/>
      <c r="D79" s="93"/>
      <c r="E79" s="89"/>
      <c r="F79" s="89"/>
      <c r="G79" s="89"/>
      <c r="H79" s="89"/>
      <c r="I79" s="91"/>
      <c r="J79" s="88"/>
      <c r="K79" s="89"/>
      <c r="L79" s="89"/>
      <c r="M79" s="89"/>
      <c r="N79" s="89"/>
      <c r="O79" s="89"/>
      <c r="P79" s="89"/>
      <c r="Q79" s="89"/>
      <c r="R79" s="91"/>
    </row>
    <row r="80" spans="1:18" s="87" customFormat="1" ht="12.95" customHeight="1">
      <c r="A80" s="88"/>
      <c r="B80" s="89"/>
      <c r="C80" s="89"/>
      <c r="D80" s="93"/>
      <c r="E80" s="89"/>
      <c r="F80" s="89"/>
      <c r="G80" s="89"/>
      <c r="H80" s="89"/>
      <c r="I80" s="91"/>
      <c r="J80" s="88"/>
      <c r="K80" s="89"/>
      <c r="L80" s="89"/>
      <c r="M80" s="89"/>
      <c r="N80" s="89"/>
      <c r="O80" s="89"/>
      <c r="P80" s="89"/>
      <c r="Q80" s="89"/>
      <c r="R80" s="91"/>
    </row>
    <row r="81" spans="1:18" s="87" customFormat="1" ht="12.95" customHeight="1">
      <c r="A81" s="88"/>
      <c r="B81" s="89"/>
      <c r="C81" s="89"/>
      <c r="D81" s="93"/>
      <c r="E81" s="89"/>
      <c r="F81" s="89"/>
      <c r="G81" s="89"/>
      <c r="H81" s="89"/>
      <c r="I81" s="91"/>
      <c r="J81" s="88"/>
      <c r="K81" s="89"/>
      <c r="L81" s="89"/>
      <c r="M81" s="89"/>
      <c r="N81" s="89"/>
      <c r="O81" s="89"/>
      <c r="P81" s="89"/>
      <c r="Q81" s="89"/>
      <c r="R81" s="91"/>
    </row>
    <row r="82" spans="1:18" ht="12.95" customHeight="1">
      <c r="A82" s="95"/>
      <c r="B82" s="96"/>
      <c r="C82" s="97"/>
      <c r="D82" s="97"/>
      <c r="E82" s="96"/>
      <c r="F82" s="96"/>
      <c r="G82" s="96"/>
      <c r="H82" s="96"/>
      <c r="I82" s="98"/>
      <c r="J82" s="95"/>
      <c r="K82" s="96"/>
      <c r="L82" s="99"/>
      <c r="M82" s="99"/>
      <c r="N82" s="96"/>
      <c r="O82" s="96"/>
      <c r="P82" s="96"/>
      <c r="Q82" s="96"/>
      <c r="R82" s="100"/>
    </row>
    <row r="83" spans="1:18" ht="12.75" customHeight="1">
      <c r="A83" s="1"/>
      <c r="B83" s="1"/>
      <c r="C83" s="1"/>
      <c r="D83" s="4"/>
      <c r="E83" s="101" t="s">
        <v>165</v>
      </c>
      <c r="F83" s="1"/>
      <c r="G83" s="4"/>
      <c r="H83" s="1"/>
      <c r="I83" s="1"/>
      <c r="J83" s="38" t="s">
        <v>165</v>
      </c>
      <c r="K83" s="1"/>
      <c r="L83" s="4"/>
      <c r="M83" s="1"/>
      <c r="N83" s="1"/>
      <c r="O83" s="1"/>
      <c r="P83" s="1"/>
      <c r="Q83" s="1"/>
      <c r="R83" s="82"/>
    </row>
    <row r="84" spans="1:18" ht="11.25">
      <c r="A84" s="2"/>
      <c r="B84" s="2"/>
      <c r="C84" s="2"/>
      <c r="D84" s="2"/>
      <c r="E84" s="2"/>
      <c r="F84" s="2"/>
      <c r="G84" s="2"/>
      <c r="H84" s="2"/>
      <c r="I84" s="2"/>
      <c r="J84" s="2"/>
      <c r="K84" s="2"/>
      <c r="L84" s="2"/>
      <c r="M84" s="2"/>
      <c r="N84" s="2"/>
      <c r="O84" s="2"/>
      <c r="P84" s="2"/>
      <c r="Q84" s="2"/>
    </row>
    <row r="85" spans="1:18" ht="11.25">
      <c r="A85" s="5"/>
      <c r="B85" s="5"/>
      <c r="C85" s="5"/>
      <c r="D85" s="5"/>
      <c r="E85" s="2"/>
      <c r="F85" s="2"/>
      <c r="G85" s="2"/>
    </row>
    <row r="86" spans="1:18" ht="11.25">
      <c r="A86" s="5"/>
      <c r="B86" s="5"/>
      <c r="C86" s="5"/>
      <c r="D86" s="5"/>
      <c r="E86" s="2"/>
      <c r="F86" s="2"/>
      <c r="G86" s="2"/>
    </row>
  </sheetData>
  <mergeCells count="2">
    <mergeCell ref="Q2:R2"/>
    <mergeCell ref="A2:B2"/>
  </mergeCells>
  <printOptions horizontalCentered="1" verticalCentered="1"/>
  <pageMargins left="1" right="1" top="0.5" bottom="0.5" header="0" footer="0"/>
  <pageSetup scale="74" fitToWidth="2" orientation="portrait" r:id="rId1"/>
  <headerFooter alignWithMargins="0"/>
  <colBreaks count="1" manualBreakCount="1">
    <brk id="9" min="1"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93</vt:i4>
      </vt:variant>
    </vt:vector>
  </HeadingPairs>
  <TitlesOfParts>
    <vt:vector size="176" baseType="lpstr">
      <vt:lpstr>Cover</vt:lpstr>
      <vt:lpstr>Notice</vt:lpstr>
      <vt:lpstr>Contents</vt:lpstr>
      <vt:lpstr>Special Notice</vt:lpstr>
      <vt:lpstr>P - 1</vt:lpstr>
      <vt:lpstr>P - 2</vt:lpstr>
      <vt:lpstr>P - 3 thru 4</vt:lpstr>
      <vt:lpstr>P - 5 &amp; 6</vt:lpstr>
      <vt:lpstr>P - 7 &amp; 8</vt:lpstr>
      <vt:lpstr>P - 16 THRU 18</vt:lpstr>
      <vt:lpstr>P - 19</vt:lpstr>
      <vt:lpstr>P - 20</vt:lpstr>
      <vt:lpstr>P - 21 &amp; 22</vt:lpstr>
      <vt:lpstr>P - 23 &amp; 24</vt:lpstr>
      <vt:lpstr>P - 25</vt:lpstr>
      <vt:lpstr>P - 26 - 27</vt:lpstr>
      <vt:lpstr>P - 28 - 29B</vt:lpstr>
      <vt:lpstr>P - 30</vt:lpstr>
      <vt:lpstr>P - 31</vt:lpstr>
      <vt:lpstr>P - 32 &amp; 33</vt:lpstr>
      <vt:lpstr>P - 34</vt:lpstr>
      <vt:lpstr>P - 35</vt:lpstr>
      <vt:lpstr>P - 36</vt:lpstr>
      <vt:lpstr>p - 37</vt:lpstr>
      <vt:lpstr>P - 38</vt:lpstr>
      <vt:lpstr>P - 39</vt:lpstr>
      <vt:lpstr>P - 40</vt:lpstr>
      <vt:lpstr>p - 41</vt:lpstr>
      <vt:lpstr>p - 42</vt:lpstr>
      <vt:lpstr>p - 43</vt:lpstr>
      <vt:lpstr>P - 44</vt:lpstr>
      <vt:lpstr>P - 45 THRU 51</vt:lpstr>
      <vt:lpstr>p - 52</vt:lpstr>
      <vt:lpstr>P - 53</vt:lpstr>
      <vt:lpstr>P - 54</vt:lpstr>
      <vt:lpstr>P - 55</vt:lpstr>
      <vt:lpstr>P - 56 &amp; 57</vt:lpstr>
      <vt:lpstr>p - 58</vt:lpstr>
      <vt:lpstr>P - 59</vt:lpstr>
      <vt:lpstr>P - 60</vt:lpstr>
      <vt:lpstr>P - 61</vt:lpstr>
      <vt:lpstr>P - 62</vt:lpstr>
      <vt:lpstr>P - 63 &amp; 64</vt:lpstr>
      <vt:lpstr>P - 65</vt:lpstr>
      <vt:lpstr>P - 66 thru 67</vt:lpstr>
      <vt:lpstr>P - 68</vt:lpstr>
      <vt:lpstr>P - 69</vt:lpstr>
      <vt:lpstr>P - 70</vt:lpstr>
      <vt:lpstr>P - 71</vt:lpstr>
      <vt:lpstr>P - 72</vt:lpstr>
      <vt:lpstr>P - 73</vt:lpstr>
      <vt:lpstr>P - 74</vt:lpstr>
      <vt:lpstr>P - 75</vt:lpstr>
      <vt:lpstr>P - 76</vt:lpstr>
      <vt:lpstr>P - 77</vt:lpstr>
      <vt:lpstr>P - 78 THRU 79</vt:lpstr>
      <vt:lpstr>P - 80 THRU 83</vt:lpstr>
      <vt:lpstr>P - 84</vt:lpstr>
      <vt:lpstr>P - 85</vt:lpstr>
      <vt:lpstr>P - 86</vt:lpstr>
      <vt:lpstr>P - 87</vt:lpstr>
      <vt:lpstr>P - 88</vt:lpstr>
      <vt:lpstr>P - 89</vt:lpstr>
      <vt:lpstr>P - 90</vt:lpstr>
      <vt:lpstr>P - 91</vt:lpstr>
      <vt:lpstr>P - 92 &amp; 93</vt:lpstr>
      <vt:lpstr>P - 94 THRU 97</vt:lpstr>
      <vt:lpstr>P - 98</vt:lpstr>
      <vt:lpstr>p - 99 &amp; 100</vt:lpstr>
      <vt:lpstr>P - 101</vt:lpstr>
      <vt:lpstr>P - 102</vt:lpstr>
      <vt:lpstr>P - 103</vt:lpstr>
      <vt:lpstr>P - 104 thru P - 110</vt:lpstr>
      <vt:lpstr>p - 111</vt:lpstr>
      <vt:lpstr>p - 112</vt:lpstr>
      <vt:lpstr>P - 113 THRU 114</vt:lpstr>
      <vt:lpstr>P - 115 THRU 118</vt:lpstr>
      <vt:lpstr>P - 119</vt:lpstr>
      <vt:lpstr>P - 120</vt:lpstr>
      <vt:lpstr>P - 120.1</vt:lpstr>
      <vt:lpstr>P - 121</vt:lpstr>
      <vt:lpstr>P - 122</vt:lpstr>
      <vt:lpstr>P - 123 thru P - 124</vt:lpstr>
      <vt:lpstr>'P - 120'!_RG1</vt:lpstr>
      <vt:lpstr>'P - 85'!_RG1</vt:lpstr>
      <vt:lpstr>'P - 120'!_RG2</vt:lpstr>
      <vt:lpstr>'P - 85'!_RG2</vt:lpstr>
      <vt:lpstr>'P - 120'!_RG3</vt:lpstr>
      <vt:lpstr>'P - 85'!_RG3</vt:lpstr>
      <vt:lpstr>'P - 120'!_RG4</vt:lpstr>
      <vt:lpstr>'P - 85'!_RG4</vt:lpstr>
      <vt:lpstr>'P - 120'!PAGE1</vt:lpstr>
      <vt:lpstr>'P - 85'!PAGE1</vt:lpstr>
      <vt:lpstr>'P - 120'!PAGE2</vt:lpstr>
      <vt:lpstr>'P - 85'!PAGE2</vt:lpstr>
      <vt:lpstr>Contents!Print_Area</vt:lpstr>
      <vt:lpstr>Cover!Print_Area</vt:lpstr>
      <vt:lpstr>Notice!Print_Area</vt:lpstr>
      <vt:lpstr>'P - 1'!Print_Area</vt:lpstr>
      <vt:lpstr>'P - 101'!Print_Area</vt:lpstr>
      <vt:lpstr>'P - 102'!Print_Area</vt:lpstr>
      <vt:lpstr>'P - 103'!Print_Area</vt:lpstr>
      <vt:lpstr>'P - 104 thru P - 110'!Print_Area</vt:lpstr>
      <vt:lpstr>'p - 111'!Print_Area</vt:lpstr>
      <vt:lpstr>'p - 112'!Print_Area</vt:lpstr>
      <vt:lpstr>'P - 113 THRU 114'!Print_Area</vt:lpstr>
      <vt:lpstr>'P - 115 THRU 118'!Print_Area</vt:lpstr>
      <vt:lpstr>'P - 119'!Print_Area</vt:lpstr>
      <vt:lpstr>'P - 120'!Print_Area</vt:lpstr>
      <vt:lpstr>'P - 120.1'!Print_Area</vt:lpstr>
      <vt:lpstr>'P - 121'!Print_Area</vt:lpstr>
      <vt:lpstr>'P - 122'!Print_Area</vt:lpstr>
      <vt:lpstr>'P - 123 thru P - 124'!Print_Area</vt:lpstr>
      <vt:lpstr>'P - 16 THRU 18'!Print_Area</vt:lpstr>
      <vt:lpstr>'P - 19'!Print_Area</vt:lpstr>
      <vt:lpstr>'P - 2'!Print_Area</vt:lpstr>
      <vt:lpstr>'P - 20'!Print_Area</vt:lpstr>
      <vt:lpstr>'P - 21 &amp; 22'!Print_Area</vt:lpstr>
      <vt:lpstr>'P - 23 &amp; 24'!Print_Area</vt:lpstr>
      <vt:lpstr>'P - 25'!Print_Area</vt:lpstr>
      <vt:lpstr>'P - 26 - 27'!Print_Area</vt:lpstr>
      <vt:lpstr>'P - 28 - 29B'!Print_Area</vt:lpstr>
      <vt:lpstr>'P - 3 thru 4'!Print_Area</vt:lpstr>
      <vt:lpstr>'P - 30'!Print_Area</vt:lpstr>
      <vt:lpstr>'P - 31'!Print_Area</vt:lpstr>
      <vt:lpstr>'P - 32 &amp; 33'!Print_Area</vt:lpstr>
      <vt:lpstr>'P - 34'!Print_Area</vt:lpstr>
      <vt:lpstr>'P - 35'!Print_Area</vt:lpstr>
      <vt:lpstr>'P - 36'!Print_Area</vt:lpstr>
      <vt:lpstr>'p - 37'!Print_Area</vt:lpstr>
      <vt:lpstr>'P - 38'!Print_Area</vt:lpstr>
      <vt:lpstr>'P - 39'!Print_Area</vt:lpstr>
      <vt:lpstr>'P - 40'!Print_Area</vt:lpstr>
      <vt:lpstr>'p - 42'!Print_Area</vt:lpstr>
      <vt:lpstr>'p - 43'!Print_Area</vt:lpstr>
      <vt:lpstr>'P - 44'!Print_Area</vt:lpstr>
      <vt:lpstr>'P - 45 THRU 51'!Print_Area</vt:lpstr>
      <vt:lpstr>'P - 5 &amp; 6'!Print_Area</vt:lpstr>
      <vt:lpstr>'p - 52'!Print_Area</vt:lpstr>
      <vt:lpstr>'P - 54'!Print_Area</vt:lpstr>
      <vt:lpstr>'P - 55'!Print_Area</vt:lpstr>
      <vt:lpstr>'P - 56 &amp; 57'!Print_Area</vt:lpstr>
      <vt:lpstr>'p - 58'!Print_Area</vt:lpstr>
      <vt:lpstr>'P - 59'!Print_Area</vt:lpstr>
      <vt:lpstr>'P - 60'!Print_Area</vt:lpstr>
      <vt:lpstr>'P - 61'!Print_Area</vt:lpstr>
      <vt:lpstr>'P - 62'!Print_Area</vt:lpstr>
      <vt:lpstr>'P - 63 &amp; 64'!Print_Area</vt:lpstr>
      <vt:lpstr>'P - 65'!Print_Area</vt:lpstr>
      <vt:lpstr>'P - 66 thru 67'!Print_Area</vt:lpstr>
      <vt:lpstr>'P - 68'!Print_Area</vt:lpstr>
      <vt:lpstr>'P - 69'!Print_Area</vt:lpstr>
      <vt:lpstr>'P - 7 &amp; 8'!Print_Area</vt:lpstr>
      <vt:lpstr>'P - 70'!Print_Area</vt:lpstr>
      <vt:lpstr>'P - 71'!Print_Area</vt:lpstr>
      <vt:lpstr>'P - 72'!Print_Area</vt:lpstr>
      <vt:lpstr>'P - 73'!Print_Area</vt:lpstr>
      <vt:lpstr>'P - 74'!Print_Area</vt:lpstr>
      <vt:lpstr>'P - 75'!Print_Area</vt:lpstr>
      <vt:lpstr>'P - 76'!Print_Area</vt:lpstr>
      <vt:lpstr>'P - 77'!Print_Area</vt:lpstr>
      <vt:lpstr>'P - 78 THRU 79'!Print_Area</vt:lpstr>
      <vt:lpstr>'P - 80 THRU 83'!Print_Area</vt:lpstr>
      <vt:lpstr>'P - 84'!Print_Area</vt:lpstr>
      <vt:lpstr>'P - 85'!Print_Area</vt:lpstr>
      <vt:lpstr>'P - 86'!Print_Area</vt:lpstr>
      <vt:lpstr>'P - 87'!Print_Area</vt:lpstr>
      <vt:lpstr>'P - 88'!Print_Area</vt:lpstr>
      <vt:lpstr>'P - 89'!Print_Area</vt:lpstr>
      <vt:lpstr>'P - 90'!Print_Area</vt:lpstr>
      <vt:lpstr>'P - 91'!Print_Area</vt:lpstr>
      <vt:lpstr>'P - 92 &amp; 93'!Print_Area</vt:lpstr>
      <vt:lpstr>'P - 94 THRU 97'!Print_Area</vt:lpstr>
      <vt:lpstr>'P - 98'!Print_Area</vt:lpstr>
      <vt:lpstr>'p - 99 &amp; 100'!Print_Area</vt:lpstr>
      <vt:lpstr>'Special Notice'!Print_Area</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BNSF RR</dc:creator>
  <cp:lastModifiedBy>BNSF Railway</cp:lastModifiedBy>
  <cp:lastPrinted>2016-03-31T22:03:27Z</cp:lastPrinted>
  <dcterms:created xsi:type="dcterms:W3CDTF">1999-04-06T18:03:41Z</dcterms:created>
  <dcterms:modified xsi:type="dcterms:W3CDTF">2016-03-31T22:08:07Z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Cover Page.xls</vt:lpwstr>
  </property>
  <property fmtid="{D5CDD505-2E9C-101B-9397-08002B2CF9AE}" pid="3" name="SV_QUERY_LIST_4F35BF76-6C0D-4D9B-82B2-816C12CF3733">
    <vt:lpwstr>empty_477D106A-C0D6-4607-AEBD-E2C9D60EA279</vt:lpwstr>
  </property>
</Properties>
</file>