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5" yWindow="-15" windowWidth="18600" windowHeight="11355"/>
  </bookViews>
  <sheets>
    <sheet name="Sheet1" sheetId="1" r:id="rId1"/>
  </sheets>
  <calcPr calcId="145621"/>
</workbook>
</file>

<file path=xl/calcChain.xml><?xml version="1.0" encoding="utf-8"?>
<calcChain xmlns="http://schemas.openxmlformats.org/spreadsheetml/2006/main">
  <c r="D16" i="1" l="1"/>
  <c r="D17" i="1"/>
  <c r="D13" i="1" l="1"/>
  <c r="D18" i="1"/>
  <c r="D31" i="1"/>
  <c r="D32" i="1" s="1"/>
  <c r="D26" i="1"/>
  <c r="D41" i="1"/>
  <c r="D33" i="1" l="1"/>
  <c r="D19" i="1"/>
  <c r="D20" i="1" s="1"/>
  <c r="D34" i="1" l="1"/>
  <c r="D35" i="1" s="1"/>
  <c r="D37" i="1" s="1"/>
  <c r="D42" i="1" s="1"/>
</calcChain>
</file>

<file path=xl/sharedStrings.xml><?xml version="1.0" encoding="utf-8"?>
<sst xmlns="http://schemas.openxmlformats.org/spreadsheetml/2006/main" count="87" uniqueCount="80">
  <si>
    <t xml:space="preserve"> </t>
  </si>
  <si>
    <t>Line</t>
  </si>
  <si>
    <t>Source</t>
  </si>
  <si>
    <t>No.</t>
  </si>
  <si>
    <t>Item</t>
  </si>
  <si>
    <t>Amount</t>
  </si>
  <si>
    <t>(a)</t>
  </si>
  <si>
    <t>(b)</t>
  </si>
  <si>
    <t>CURRENT  OPERATING  ASSETS</t>
  </si>
  <si>
    <t>OPERATING  REVENUE</t>
  </si>
  <si>
    <t>Railroad Annual Report R-1</t>
  </si>
  <si>
    <t>1.</t>
  </si>
  <si>
    <t>2.</t>
  </si>
  <si>
    <t>This schedule should include only data pertaining to railway transportation services.</t>
  </si>
  <si>
    <t>Customers (706)</t>
  </si>
  <si>
    <t>Other (707)</t>
  </si>
  <si>
    <t>TOTAL CURRENT OPERATING ASSETS</t>
  </si>
  <si>
    <t>TOTAL OPERATING REVENUES</t>
  </si>
  <si>
    <t>CURRENT OPERATING LIABILITIES</t>
  </si>
  <si>
    <t>TOTAL CURRENT OPERATING LIABILITIES</t>
  </si>
  <si>
    <t>OPERATING EXPENSES</t>
  </si>
  <si>
    <t>Depreciation</t>
  </si>
  <si>
    <t>MATERIALS AND SUPPLIES</t>
  </si>
  <si>
    <t>TOTAL WORKING CAPITAL</t>
  </si>
  <si>
    <t>Note A</t>
  </si>
  <si>
    <t>Note B</t>
  </si>
  <si>
    <t>Lines 5 + 6</t>
  </si>
  <si>
    <t>Line 7 ÷ 360 days</t>
  </si>
  <si>
    <t>Line 4 ÷ Line 8</t>
  </si>
  <si>
    <t>Line 9 + 15 days</t>
  </si>
  <si>
    <t>Sum of lines 11 through 14</t>
  </si>
  <si>
    <t>Line 16 + line 6 - line 17</t>
  </si>
  <si>
    <t>Line 18 ÷ 360 days</t>
  </si>
  <si>
    <t>Line 15 ÷ line 19</t>
  </si>
  <si>
    <t>Line 10 - line 20 (Note C)</t>
  </si>
  <si>
    <t>Line 21 x line 19</t>
  </si>
  <si>
    <t>Lesser of line 22 or line 23</t>
  </si>
  <si>
    <t>Line 25 - line 26</t>
  </si>
  <si>
    <t>Line 24 + line 27</t>
  </si>
  <si>
    <t>232, 317, col. h</t>
  </si>
  <si>
    <t>(C)</t>
  </si>
  <si>
    <t>If result is negative, use zero.</t>
  </si>
  <si>
    <t>Rent income is the sum of Schedule 410, column h, lines 121, 122, 123, 127, 128, 129, 133, 134, 135, 208, 210, 212, 227, 229, 231, 312, 314, and 316.  Rent income is added to railway operating revenues to produce total revenues.  Rent income is also added to total operating expenses to exclude the rent revenue items from operating expense.</t>
  </si>
  <si>
    <t>(B)</t>
  </si>
  <si>
    <t>(A)</t>
  </si>
  <si>
    <t>Use common carrier portion only.  Common carrier refers to railway transportation service.</t>
  </si>
  <si>
    <t>245.  WORKING CAPITAL</t>
  </si>
  <si>
    <t>(Dollars in Thousands)</t>
  </si>
  <si>
    <t>NOTES:</t>
  </si>
  <si>
    <t>Carry out calculations of lines 9, 10, 20, and 21 to the nearest whole number.</t>
  </si>
  <si>
    <t>Railway operating revenue</t>
  </si>
  <si>
    <t>Rent income</t>
  </si>
  <si>
    <t>Average daily operating revenues</t>
  </si>
  <si>
    <t>Days of operating revenue in current operating assets</t>
  </si>
  <si>
    <t>Revenue delay days plus buffer</t>
  </si>
  <si>
    <t>Interline and other balances  (752)</t>
  </si>
  <si>
    <t>Audited accounts and wages payable  (753)</t>
  </si>
  <si>
    <t>Accounts payable - other  (754)</t>
  </si>
  <si>
    <t>Other taxes accrued  (761.5)</t>
  </si>
  <si>
    <t>Railway operating expenses</t>
  </si>
  <si>
    <t>Cash related operating expenses</t>
  </si>
  <si>
    <t>Average daily expenditures</t>
  </si>
  <si>
    <t>Days of operating expenses in current operating liabilities</t>
  </si>
  <si>
    <t>Days of working capital required</t>
  </si>
  <si>
    <t>Cash working capital required</t>
  </si>
  <si>
    <t>Cash working capital allowed</t>
  </si>
  <si>
    <t>Total materials and supplies (712)</t>
  </si>
  <si>
    <t>Scrap and obsolete material included in account 712</t>
  </si>
  <si>
    <t>Materials and supplies held for common carrier purposes</t>
  </si>
  <si>
    <t>Cash and temporary cash balance</t>
  </si>
  <si>
    <t>Interline and other balances (705)</t>
  </si>
  <si>
    <t>Sched. 200, line 5, col. b</t>
  </si>
  <si>
    <t>Sched. 200, line 6, col. b</t>
  </si>
  <si>
    <t>Lines 1 + 2 + 3</t>
  </si>
  <si>
    <t>Sched. 210, line 13, col. b</t>
  </si>
  <si>
    <t>Sched. 200, line 31, col. b</t>
  </si>
  <si>
    <t>Sched. 210, line 14, col. b</t>
  </si>
  <si>
    <t>Sched 410, lines 136, 137, 138, 213,</t>
  </si>
  <si>
    <t>Sched. 200, line 1 + line 2, col. b</t>
  </si>
  <si>
    <t>Road Initials: CSXT  Year: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</si>
</sst>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6" x14ac:knownFonts="1">
    <font>
      <sz val="10"/>
      <name val="Arial"/>
    </font>
    <font>
      <sz val="10"/>
      <name val="Arial"/>
      <family val="2"/>
    </font>
    <font>
      <b/>
      <sz val="8"/>
      <name val="Times New Roman"/>
      <family val="1"/>
    </font>
    <font>
      <sz val="8"/>
      <name val="Times New Roman"/>
      <family val="1"/>
    </font>
    <font>
      <sz val="8"/>
      <name val="Arial"/>
      <family val="2"/>
    </font>
    <font>
      <b/>
      <sz val="8"/>
      <name val="Arial"/>
      <family val="2"/>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right/>
      <top/>
      <bottom style="thin">
        <color indexed="8"/>
      </bottom>
      <diagonal/>
    </border>
    <border>
      <left style="thin">
        <color indexed="64"/>
      </left>
      <right style="thin">
        <color indexed="64"/>
      </right>
      <top/>
      <bottom/>
      <diagonal/>
    </border>
    <border>
      <left/>
      <right style="thin">
        <color indexed="64"/>
      </right>
      <top/>
      <bottom style="thin">
        <color indexed="8"/>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8"/>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65">
    <xf numFmtId="0" fontId="0" fillId="0" borderId="0" xfId="0"/>
    <xf numFmtId="0" fontId="2" fillId="0" borderId="0" xfId="0" applyFont="1" applyProtection="1">
      <protection locked="0"/>
    </xf>
    <xf numFmtId="0" fontId="2" fillId="0" borderId="0" xfId="0" applyFont="1"/>
    <xf numFmtId="0" fontId="3" fillId="0" borderId="0" xfId="0" applyFont="1"/>
    <xf numFmtId="0" fontId="3" fillId="0" borderId="1" xfId="0" applyFont="1" applyBorder="1"/>
    <xf numFmtId="0" fontId="3" fillId="0" borderId="0" xfId="0" applyFont="1" applyBorder="1"/>
    <xf numFmtId="0" fontId="2" fillId="0" borderId="0" xfId="0" applyFont="1" applyBorder="1"/>
    <xf numFmtId="0" fontId="2" fillId="0" borderId="2" xfId="0" applyFont="1" applyBorder="1"/>
    <xf numFmtId="0" fontId="3" fillId="0" borderId="1" xfId="0" quotePrefix="1" applyFont="1" applyBorder="1" applyAlignment="1">
      <alignment horizontal="center" vertical="top"/>
    </xf>
    <xf numFmtId="0" fontId="3" fillId="0" borderId="3" xfId="0" quotePrefix="1" applyFont="1" applyBorder="1" applyAlignment="1">
      <alignment horizontal="center" vertical="top"/>
    </xf>
    <xf numFmtId="0" fontId="2" fillId="0" borderId="4" xfId="0" applyFont="1" applyBorder="1"/>
    <xf numFmtId="0" fontId="3" fillId="0" borderId="5" xfId="0" applyFont="1" applyBorder="1" applyAlignment="1">
      <alignment horizontal="center"/>
    </xf>
    <xf numFmtId="0" fontId="3" fillId="0" borderId="6" xfId="0" applyFont="1" applyBorder="1" applyAlignment="1">
      <alignment horizontal="centerContinuous"/>
    </xf>
    <xf numFmtId="0" fontId="3" fillId="0" borderId="0" xfId="0" applyFont="1" applyBorder="1" applyAlignment="1">
      <alignment horizontal="center"/>
    </xf>
    <xf numFmtId="37" fontId="3" fillId="0" borderId="7" xfId="0" applyNumberFormat="1" applyFont="1" applyBorder="1" applyAlignment="1" applyProtection="1">
      <alignment horizontal="center"/>
    </xf>
    <xf numFmtId="0" fontId="3" fillId="0" borderId="2" xfId="0" applyFont="1" applyBorder="1" applyAlignment="1">
      <alignment horizontal="center"/>
    </xf>
    <xf numFmtId="0" fontId="3" fillId="0" borderId="8" xfId="0" applyFont="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37" fontId="3" fillId="0" borderId="11" xfId="0" applyNumberFormat="1" applyFont="1" applyBorder="1" applyAlignment="1" applyProtection="1">
      <alignment horizontal="center"/>
    </xf>
    <xf numFmtId="0" fontId="3" fillId="0" borderId="12" xfId="0" applyFont="1" applyBorder="1" applyAlignment="1">
      <alignment horizontal="center"/>
    </xf>
    <xf numFmtId="0" fontId="2" fillId="0" borderId="5" xfId="0" applyFont="1" applyBorder="1"/>
    <xf numFmtId="0" fontId="3" fillId="0" borderId="6" xfId="0" applyFont="1" applyBorder="1" applyAlignment="1">
      <alignment horizontal="centerContinuous" vertical="center"/>
    </xf>
    <xf numFmtId="0" fontId="3" fillId="0" borderId="9" xfId="0" applyFont="1" applyBorder="1"/>
    <xf numFmtId="0" fontId="3" fillId="0" borderId="10" xfId="0" applyFont="1" applyBorder="1"/>
    <xf numFmtId="0" fontId="2" fillId="0" borderId="5" xfId="0" applyFont="1" applyBorder="1" applyAlignment="1">
      <alignment horizontal="center"/>
    </xf>
    <xf numFmtId="0" fontId="2" fillId="0" borderId="2" xfId="0" applyFont="1" applyBorder="1" applyAlignment="1">
      <alignment horizontal="center"/>
    </xf>
    <xf numFmtId="0" fontId="3" fillId="0" borderId="6" xfId="0" applyFont="1" applyBorder="1" applyAlignment="1">
      <alignment horizontal="center" vertical="center"/>
    </xf>
    <xf numFmtId="0" fontId="3" fillId="0" borderId="6" xfId="0" applyFont="1" applyBorder="1"/>
    <xf numFmtId="0" fontId="3" fillId="0" borderId="10" xfId="0" applyFont="1" applyBorder="1" applyAlignment="1">
      <alignment horizontal="left" indent="1"/>
    </xf>
    <xf numFmtId="164" fontId="3" fillId="0" borderId="14" xfId="1" applyNumberFormat="1" applyFont="1" applyBorder="1" applyProtection="1">
      <protection locked="0"/>
    </xf>
    <xf numFmtId="164" fontId="2" fillId="0" borderId="15" xfId="1" applyNumberFormat="1" applyFont="1" applyBorder="1" applyProtection="1">
      <protection locked="0"/>
    </xf>
    <xf numFmtId="0" fontId="2" fillId="0" borderId="1" xfId="0" applyFont="1" applyBorder="1"/>
    <xf numFmtId="37" fontId="2" fillId="0" borderId="0" xfId="0" applyNumberFormat="1" applyFont="1" applyBorder="1" applyProtection="1"/>
    <xf numFmtId="0" fontId="3" fillId="0" borderId="1" xfId="0" applyFont="1" applyBorder="1" applyAlignment="1">
      <alignment horizontal="left"/>
    </xf>
    <xf numFmtId="0" fontId="3" fillId="0" borderId="1" xfId="0" applyFont="1" applyBorder="1" applyAlignment="1">
      <alignment horizontal="center" vertical="top"/>
    </xf>
    <xf numFmtId="0" fontId="3" fillId="0" borderId="0" xfId="0" applyFont="1" applyBorder="1" applyAlignment="1">
      <alignment vertical="top"/>
    </xf>
    <xf numFmtId="0" fontId="2" fillId="0" borderId="3" xfId="0" applyFont="1" applyBorder="1"/>
    <xf numFmtId="0" fontId="2" fillId="0" borderId="17" xfId="0" applyFont="1" applyBorder="1"/>
    <xf numFmtId="37" fontId="2" fillId="0" borderId="17" xfId="0" applyNumberFormat="1" applyFont="1" applyBorder="1" applyProtection="1"/>
    <xf numFmtId="37" fontId="3" fillId="0" borderId="0" xfId="0" applyNumberFormat="1" applyFont="1" applyProtection="1"/>
    <xf numFmtId="37" fontId="3" fillId="0" borderId="0" xfId="0" applyNumberFormat="1" applyFont="1" applyProtection="1">
      <protection locked="0"/>
    </xf>
    <xf numFmtId="165" fontId="3" fillId="0" borderId="14" xfId="2" applyNumberFormat="1" applyFont="1" applyBorder="1" applyProtection="1">
      <protection locked="0"/>
    </xf>
    <xf numFmtId="165" fontId="3" fillId="0" borderId="16" xfId="2" applyNumberFormat="1" applyFont="1" applyBorder="1" applyProtection="1">
      <protection locked="0"/>
    </xf>
    <xf numFmtId="0" fontId="3" fillId="0" borderId="0" xfId="0" applyFont="1" applyBorder="1" applyAlignment="1">
      <alignment vertical="top" wrapText="1"/>
    </xf>
    <xf numFmtId="0" fontId="4" fillId="0" borderId="0" xfId="0" applyFont="1" applyBorder="1" applyAlignment="1">
      <alignment vertical="top" wrapText="1"/>
    </xf>
    <xf numFmtId="0" fontId="2" fillId="0" borderId="1" xfId="0" applyFont="1" applyBorder="1" applyAlignment="1">
      <alignment horizontal="center" vertical="center"/>
    </xf>
    <xf numFmtId="0" fontId="5" fillId="0" borderId="0" xfId="0" applyFont="1" applyBorder="1" applyAlignment="1">
      <alignment horizontal="center" vertical="center"/>
    </xf>
    <xf numFmtId="0" fontId="5" fillId="0" borderId="2" xfId="0" applyFont="1" applyBorder="1" applyAlignment="1">
      <alignment horizontal="center" vertical="center"/>
    </xf>
    <xf numFmtId="0" fontId="2" fillId="0" borderId="18"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3" fillId="0" borderId="17" xfId="0" applyFont="1" applyBorder="1" applyAlignment="1">
      <alignment vertical="top" wrapText="1"/>
    </xf>
    <xf numFmtId="0" fontId="4" fillId="0" borderId="17" xfId="0" applyFont="1" applyBorder="1" applyAlignment="1">
      <alignment vertical="top" wrapText="1"/>
    </xf>
    <xf numFmtId="37" fontId="2" fillId="2" borderId="13" xfId="0" applyNumberFormat="1" applyFont="1" applyFill="1" applyBorder="1" applyProtection="1"/>
    <xf numFmtId="0" fontId="2" fillId="2" borderId="2" xfId="0" applyFont="1" applyFill="1" applyBorder="1"/>
    <xf numFmtId="165" fontId="3" fillId="2" borderId="14" xfId="2" applyNumberFormat="1" applyFont="1" applyFill="1" applyBorder="1" applyProtection="1">
      <protection locked="0"/>
    </xf>
    <xf numFmtId="0" fontId="3" fillId="2" borderId="12" xfId="0" applyFont="1" applyFill="1" applyBorder="1" applyAlignment="1">
      <alignment horizontal="center"/>
    </xf>
    <xf numFmtId="164" fontId="3" fillId="2" borderId="14" xfId="1" applyNumberFormat="1" applyFont="1" applyFill="1" applyBorder="1" applyProtection="1">
      <protection locked="0"/>
    </xf>
    <xf numFmtId="165" fontId="3" fillId="2" borderId="14" xfId="2" applyNumberFormat="1" applyFont="1" applyFill="1" applyBorder="1" applyProtection="1"/>
    <xf numFmtId="164" fontId="2" fillId="2" borderId="15" xfId="1" applyNumberFormat="1" applyFont="1" applyFill="1" applyBorder="1" applyProtection="1"/>
    <xf numFmtId="0" fontId="2" fillId="2" borderId="2" xfId="0" applyFont="1" applyFill="1" applyBorder="1" applyAlignment="1">
      <alignment horizontal="center"/>
    </xf>
    <xf numFmtId="164" fontId="2" fillId="2" borderId="15" xfId="1" applyNumberFormat="1" applyFont="1" applyFill="1" applyBorder="1" applyProtection="1">
      <protection locked="0"/>
    </xf>
    <xf numFmtId="164" fontId="3" fillId="2" borderId="15" xfId="1" applyNumberFormat="1" applyFont="1" applyFill="1" applyBorder="1" applyProtection="1">
      <protection locked="0"/>
    </xf>
    <xf numFmtId="0" fontId="3" fillId="2" borderId="2" xfId="0" applyFont="1" applyFill="1" applyBorder="1" applyAlignment="1">
      <alignment horizont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showGridLines="0" tabSelected="1" workbookViewId="0"/>
  </sheetViews>
  <sheetFormatPr defaultRowHeight="11.25" x14ac:dyDescent="0.2"/>
  <cols>
    <col min="1" max="1" width="4.7109375" style="3" customWidth="1"/>
    <col min="2" max="2" width="42.7109375" style="3" customWidth="1"/>
    <col min="3" max="3" width="27.7109375" style="3" customWidth="1"/>
    <col min="4" max="4" width="10.7109375" style="3" customWidth="1"/>
    <col min="5" max="5" width="4.7109375" style="3" customWidth="1"/>
    <col min="6" max="16384" width="9.140625" style="3"/>
  </cols>
  <sheetData>
    <row r="1" spans="1:5" x14ac:dyDescent="0.2">
      <c r="A1" s="1" t="s">
        <v>79</v>
      </c>
      <c r="B1" s="2"/>
      <c r="C1" s="2"/>
      <c r="D1" s="2"/>
      <c r="E1" s="1">
        <v>23</v>
      </c>
    </row>
    <row r="2" spans="1:5" x14ac:dyDescent="0.2">
      <c r="A2" s="49" t="s">
        <v>46</v>
      </c>
      <c r="B2" s="50"/>
      <c r="C2" s="50"/>
      <c r="D2" s="50"/>
      <c r="E2" s="51"/>
    </row>
    <row r="3" spans="1:5" x14ac:dyDescent="0.2">
      <c r="A3" s="46" t="s">
        <v>47</v>
      </c>
      <c r="B3" s="47"/>
      <c r="C3" s="47"/>
      <c r="D3" s="47"/>
      <c r="E3" s="48"/>
    </row>
    <row r="4" spans="1:5" x14ac:dyDescent="0.2">
      <c r="A4" s="4"/>
      <c r="B4" s="5"/>
      <c r="C4" s="6"/>
      <c r="D4" s="6"/>
      <c r="E4" s="7"/>
    </row>
    <row r="5" spans="1:5" ht="16.5" customHeight="1" x14ac:dyDescent="0.2">
      <c r="A5" s="8" t="s">
        <v>11</v>
      </c>
      <c r="B5" s="44" t="s">
        <v>13</v>
      </c>
      <c r="C5" s="45"/>
      <c r="D5" s="45"/>
      <c r="E5" s="7"/>
    </row>
    <row r="6" spans="1:5" ht="21" customHeight="1" x14ac:dyDescent="0.2">
      <c r="A6" s="9" t="s">
        <v>12</v>
      </c>
      <c r="B6" s="52" t="s">
        <v>49</v>
      </c>
      <c r="C6" s="53"/>
      <c r="D6" s="45"/>
      <c r="E6" s="10"/>
    </row>
    <row r="7" spans="1:5" x14ac:dyDescent="0.2">
      <c r="A7" s="11" t="s">
        <v>1</v>
      </c>
      <c r="B7" s="12" t="s">
        <v>4</v>
      </c>
      <c r="C7" s="13" t="s">
        <v>2</v>
      </c>
      <c r="D7" s="14" t="s">
        <v>5</v>
      </c>
      <c r="E7" s="15" t="s">
        <v>1</v>
      </c>
    </row>
    <row r="8" spans="1:5" ht="12" thickBot="1" x14ac:dyDescent="0.25">
      <c r="A8" s="16" t="s">
        <v>3</v>
      </c>
      <c r="B8" s="17" t="s">
        <v>6</v>
      </c>
      <c r="C8" s="18"/>
      <c r="D8" s="19" t="s">
        <v>7</v>
      </c>
      <c r="E8" s="20" t="s">
        <v>3</v>
      </c>
    </row>
    <row r="9" spans="1:5" ht="22.5" customHeight="1" x14ac:dyDescent="0.2">
      <c r="A9" s="21"/>
      <c r="B9" s="22" t="s">
        <v>8</v>
      </c>
      <c r="C9" s="6"/>
      <c r="D9" s="54"/>
      <c r="E9" s="55"/>
    </row>
    <row r="10" spans="1:5" x14ac:dyDescent="0.2">
      <c r="A10" s="16">
        <v>1</v>
      </c>
      <c r="B10" s="23" t="s">
        <v>70</v>
      </c>
      <c r="C10" s="24" t="s">
        <v>71</v>
      </c>
      <c r="D10" s="56">
        <v>9799</v>
      </c>
      <c r="E10" s="57">
        <v>1</v>
      </c>
    </row>
    <row r="11" spans="1:5" x14ac:dyDescent="0.2">
      <c r="A11" s="16">
        <v>2</v>
      </c>
      <c r="B11" s="23" t="s">
        <v>14</v>
      </c>
      <c r="C11" s="24" t="s">
        <v>72</v>
      </c>
      <c r="D11" s="58">
        <v>34340</v>
      </c>
      <c r="E11" s="57">
        <v>2</v>
      </c>
    </row>
    <row r="12" spans="1:5" x14ac:dyDescent="0.2">
      <c r="A12" s="16">
        <v>3</v>
      </c>
      <c r="B12" s="23" t="s">
        <v>15</v>
      </c>
      <c r="C12" s="24" t="s">
        <v>24</v>
      </c>
      <c r="D12" s="58">
        <v>145246</v>
      </c>
      <c r="E12" s="57">
        <v>3</v>
      </c>
    </row>
    <row r="13" spans="1:5" x14ac:dyDescent="0.2">
      <c r="A13" s="16">
        <v>4</v>
      </c>
      <c r="B13" s="23" t="s">
        <v>16</v>
      </c>
      <c r="C13" s="24" t="s">
        <v>73</v>
      </c>
      <c r="D13" s="59">
        <f>SUM(D10:D12)</f>
        <v>189385</v>
      </c>
      <c r="E13" s="57">
        <v>4</v>
      </c>
    </row>
    <row r="14" spans="1:5" ht="22.5" customHeight="1" x14ac:dyDescent="0.2">
      <c r="A14" s="25"/>
      <c r="B14" s="22" t="s">
        <v>9</v>
      </c>
      <c r="C14" s="6"/>
      <c r="D14" s="60"/>
      <c r="E14" s="61"/>
    </row>
    <row r="15" spans="1:5" x14ac:dyDescent="0.2">
      <c r="A15" s="16">
        <v>5</v>
      </c>
      <c r="B15" s="23" t="s">
        <v>50</v>
      </c>
      <c r="C15" s="24" t="s">
        <v>74</v>
      </c>
      <c r="D15" s="56">
        <v>11728142</v>
      </c>
      <c r="E15" s="57">
        <v>5</v>
      </c>
    </row>
    <row r="16" spans="1:5" x14ac:dyDescent="0.2">
      <c r="A16" s="16">
        <v>6</v>
      </c>
      <c r="B16" s="23" t="s">
        <v>51</v>
      </c>
      <c r="C16" s="24" t="s">
        <v>25</v>
      </c>
      <c r="D16" s="58">
        <f>93372+3043</f>
        <v>96415</v>
      </c>
      <c r="E16" s="57">
        <v>6</v>
      </c>
    </row>
    <row r="17" spans="1:5" x14ac:dyDescent="0.2">
      <c r="A17" s="16">
        <v>7</v>
      </c>
      <c r="B17" s="23" t="s">
        <v>17</v>
      </c>
      <c r="C17" s="24" t="s">
        <v>26</v>
      </c>
      <c r="D17" s="59">
        <f>SUM(D15:D16)</f>
        <v>11824557</v>
      </c>
      <c r="E17" s="57">
        <v>7</v>
      </c>
    </row>
    <row r="18" spans="1:5" x14ac:dyDescent="0.2">
      <c r="A18" s="16">
        <v>8</v>
      </c>
      <c r="B18" s="23" t="s">
        <v>52</v>
      </c>
      <c r="C18" s="24" t="s">
        <v>27</v>
      </c>
      <c r="D18" s="59">
        <f>D17/360</f>
        <v>32845.991666666669</v>
      </c>
      <c r="E18" s="57">
        <v>8</v>
      </c>
    </row>
    <row r="19" spans="1:5" x14ac:dyDescent="0.2">
      <c r="A19" s="16">
        <v>9</v>
      </c>
      <c r="B19" s="23" t="s">
        <v>53</v>
      </c>
      <c r="C19" s="24" t="s">
        <v>28</v>
      </c>
      <c r="D19" s="58">
        <f>ROUND((D13/D18),0)</f>
        <v>6</v>
      </c>
      <c r="E19" s="57">
        <v>9</v>
      </c>
    </row>
    <row r="20" spans="1:5" x14ac:dyDescent="0.2">
      <c r="A20" s="16">
        <v>10</v>
      </c>
      <c r="B20" s="23" t="s">
        <v>54</v>
      </c>
      <c r="C20" s="24" t="s">
        <v>29</v>
      </c>
      <c r="D20" s="58">
        <f>ROUND((D19+15),0)</f>
        <v>21</v>
      </c>
      <c r="E20" s="57">
        <v>10</v>
      </c>
    </row>
    <row r="21" spans="1:5" ht="22.5" customHeight="1" x14ac:dyDescent="0.2">
      <c r="A21" s="25"/>
      <c r="B21" s="27" t="s">
        <v>18</v>
      </c>
      <c r="C21" s="6"/>
      <c r="D21" s="62"/>
      <c r="E21" s="61"/>
    </row>
    <row r="22" spans="1:5" x14ac:dyDescent="0.2">
      <c r="A22" s="16">
        <v>11</v>
      </c>
      <c r="B22" s="23" t="s">
        <v>55</v>
      </c>
      <c r="C22" s="24" t="s">
        <v>75</v>
      </c>
      <c r="D22" s="56">
        <v>9680</v>
      </c>
      <c r="E22" s="57">
        <v>11</v>
      </c>
    </row>
    <row r="23" spans="1:5" x14ac:dyDescent="0.2">
      <c r="A23" s="16">
        <v>12</v>
      </c>
      <c r="B23" s="23" t="s">
        <v>56</v>
      </c>
      <c r="C23" s="24" t="s">
        <v>24</v>
      </c>
      <c r="D23" s="58">
        <v>114151</v>
      </c>
      <c r="E23" s="57">
        <v>12</v>
      </c>
    </row>
    <row r="24" spans="1:5" x14ac:dyDescent="0.2">
      <c r="A24" s="16">
        <v>13</v>
      </c>
      <c r="B24" s="23" t="s">
        <v>57</v>
      </c>
      <c r="C24" s="24" t="s">
        <v>24</v>
      </c>
      <c r="D24" s="58">
        <v>235042</v>
      </c>
      <c r="E24" s="57">
        <v>13</v>
      </c>
    </row>
    <row r="25" spans="1:5" x14ac:dyDescent="0.2">
      <c r="A25" s="16">
        <v>14</v>
      </c>
      <c r="B25" s="23" t="s">
        <v>58</v>
      </c>
      <c r="C25" s="24" t="s">
        <v>24</v>
      </c>
      <c r="D25" s="58">
        <v>106882</v>
      </c>
      <c r="E25" s="57">
        <v>14</v>
      </c>
    </row>
    <row r="26" spans="1:5" x14ac:dyDescent="0.2">
      <c r="A26" s="16">
        <v>15</v>
      </c>
      <c r="B26" s="23" t="s">
        <v>19</v>
      </c>
      <c r="C26" s="24" t="s">
        <v>30</v>
      </c>
      <c r="D26" s="56">
        <f>SUM(D22:D25)</f>
        <v>465755</v>
      </c>
      <c r="E26" s="57">
        <v>15</v>
      </c>
    </row>
    <row r="27" spans="1:5" ht="22.5" customHeight="1" x14ac:dyDescent="0.2">
      <c r="A27" s="25"/>
      <c r="B27" s="27" t="s">
        <v>20</v>
      </c>
      <c r="C27" s="6"/>
      <c r="D27" s="62"/>
      <c r="E27" s="61"/>
    </row>
    <row r="28" spans="1:5" x14ac:dyDescent="0.2">
      <c r="A28" s="16">
        <v>16</v>
      </c>
      <c r="B28" s="23" t="s">
        <v>59</v>
      </c>
      <c r="C28" s="24" t="s">
        <v>76</v>
      </c>
      <c r="D28" s="56">
        <v>8709072</v>
      </c>
      <c r="E28" s="57">
        <v>16</v>
      </c>
    </row>
    <row r="29" spans="1:5" x14ac:dyDescent="0.2">
      <c r="A29" s="11"/>
      <c r="B29" s="28"/>
      <c r="C29" s="5" t="s">
        <v>77</v>
      </c>
      <c r="D29" s="63"/>
      <c r="E29" s="64"/>
    </row>
    <row r="30" spans="1:5" x14ac:dyDescent="0.2">
      <c r="A30" s="16">
        <v>17</v>
      </c>
      <c r="B30" s="23" t="s">
        <v>21</v>
      </c>
      <c r="C30" s="29" t="s">
        <v>39</v>
      </c>
      <c r="D30" s="58">
        <v>918632</v>
      </c>
      <c r="E30" s="57">
        <v>17</v>
      </c>
    </row>
    <row r="31" spans="1:5" x14ac:dyDescent="0.2">
      <c r="A31" s="16">
        <v>18</v>
      </c>
      <c r="B31" s="23" t="s">
        <v>60</v>
      </c>
      <c r="C31" s="24" t="s">
        <v>31</v>
      </c>
      <c r="D31" s="56">
        <f>(D28+D16-D30)</f>
        <v>7886855</v>
      </c>
      <c r="E31" s="57">
        <v>18</v>
      </c>
    </row>
    <row r="32" spans="1:5" x14ac:dyDescent="0.2">
      <c r="A32" s="16">
        <v>19</v>
      </c>
      <c r="B32" s="23" t="s">
        <v>61</v>
      </c>
      <c r="C32" s="24" t="s">
        <v>32</v>
      </c>
      <c r="D32" s="56">
        <f>D31/360</f>
        <v>21907.930555555555</v>
      </c>
      <c r="E32" s="57">
        <v>19</v>
      </c>
    </row>
    <row r="33" spans="1:5" x14ac:dyDescent="0.2">
      <c r="A33" s="16">
        <v>20</v>
      </c>
      <c r="B33" s="23" t="s">
        <v>62</v>
      </c>
      <c r="C33" s="24" t="s">
        <v>33</v>
      </c>
      <c r="D33" s="58">
        <f>ROUND((D26/D32),0)</f>
        <v>21</v>
      </c>
      <c r="E33" s="57">
        <v>20</v>
      </c>
    </row>
    <row r="34" spans="1:5" x14ac:dyDescent="0.2">
      <c r="A34" s="16">
        <v>21</v>
      </c>
      <c r="B34" s="23" t="s">
        <v>63</v>
      </c>
      <c r="C34" s="24" t="s">
        <v>34</v>
      </c>
      <c r="D34" s="58">
        <f>IF(D20&gt;D33,D20-D33,0)</f>
        <v>0</v>
      </c>
      <c r="E34" s="57">
        <v>21</v>
      </c>
    </row>
    <row r="35" spans="1:5" x14ac:dyDescent="0.2">
      <c r="A35" s="16">
        <v>22</v>
      </c>
      <c r="B35" s="23" t="s">
        <v>64</v>
      </c>
      <c r="C35" s="24" t="s">
        <v>35</v>
      </c>
      <c r="D35" s="56">
        <f>(D34*D32)</f>
        <v>0</v>
      </c>
      <c r="E35" s="57">
        <v>22</v>
      </c>
    </row>
    <row r="36" spans="1:5" x14ac:dyDescent="0.2">
      <c r="A36" s="16">
        <v>23</v>
      </c>
      <c r="B36" s="23" t="s">
        <v>69</v>
      </c>
      <c r="C36" s="24" t="s">
        <v>78</v>
      </c>
      <c r="D36" s="56">
        <v>153618</v>
      </c>
      <c r="E36" s="57">
        <v>23</v>
      </c>
    </row>
    <row r="37" spans="1:5" x14ac:dyDescent="0.2">
      <c r="A37" s="16">
        <v>24</v>
      </c>
      <c r="B37" s="23" t="s">
        <v>65</v>
      </c>
      <c r="C37" s="24" t="s">
        <v>36</v>
      </c>
      <c r="D37" s="42">
        <f>MIN(D35,D36)</f>
        <v>0</v>
      </c>
      <c r="E37" s="20">
        <v>24</v>
      </c>
    </row>
    <row r="38" spans="1:5" ht="22.5" customHeight="1" x14ac:dyDescent="0.2">
      <c r="A38" s="25"/>
      <c r="B38" s="27" t="s">
        <v>22</v>
      </c>
      <c r="C38" s="6"/>
      <c r="D38" s="31"/>
      <c r="E38" s="26"/>
    </row>
    <row r="39" spans="1:5" x14ac:dyDescent="0.2">
      <c r="A39" s="16">
        <v>25</v>
      </c>
      <c r="B39" s="23" t="s">
        <v>66</v>
      </c>
      <c r="C39" s="24" t="s">
        <v>24</v>
      </c>
      <c r="D39" s="42">
        <v>242566</v>
      </c>
      <c r="E39" s="20">
        <v>25</v>
      </c>
    </row>
    <row r="40" spans="1:5" x14ac:dyDescent="0.2">
      <c r="A40" s="16">
        <v>26</v>
      </c>
      <c r="B40" s="23" t="s">
        <v>67</v>
      </c>
      <c r="C40" s="24" t="s">
        <v>24</v>
      </c>
      <c r="D40" s="30">
        <v>3018</v>
      </c>
      <c r="E40" s="20">
        <v>26</v>
      </c>
    </row>
    <row r="41" spans="1:5" x14ac:dyDescent="0.2">
      <c r="A41" s="16">
        <v>27</v>
      </c>
      <c r="B41" s="23" t="s">
        <v>68</v>
      </c>
      <c r="C41" s="24" t="s">
        <v>37</v>
      </c>
      <c r="D41" s="30">
        <f>D39-D40</f>
        <v>239548</v>
      </c>
      <c r="E41" s="20">
        <v>27</v>
      </c>
    </row>
    <row r="42" spans="1:5" ht="18" customHeight="1" thickBot="1" x14ac:dyDescent="0.25">
      <c r="A42" s="16">
        <v>28</v>
      </c>
      <c r="B42" s="23" t="s">
        <v>23</v>
      </c>
      <c r="C42" s="24" t="s">
        <v>38</v>
      </c>
      <c r="D42" s="43">
        <f>D37+D41</f>
        <v>239548</v>
      </c>
      <c r="E42" s="20">
        <v>28</v>
      </c>
    </row>
    <row r="43" spans="1:5" x14ac:dyDescent="0.2">
      <c r="A43" s="32"/>
      <c r="B43" s="6" t="s">
        <v>0</v>
      </c>
      <c r="C43" s="6"/>
      <c r="D43" s="33"/>
      <c r="E43" s="7"/>
    </row>
    <row r="44" spans="1:5" x14ac:dyDescent="0.2">
      <c r="A44" s="34" t="s">
        <v>48</v>
      </c>
      <c r="B44" s="5"/>
      <c r="C44" s="6"/>
      <c r="D44" s="33"/>
      <c r="E44" s="7"/>
    </row>
    <row r="45" spans="1:5" x14ac:dyDescent="0.2">
      <c r="A45" s="32"/>
      <c r="B45" s="5"/>
      <c r="C45" s="6"/>
      <c r="D45" s="33"/>
      <c r="E45" s="7"/>
    </row>
    <row r="46" spans="1:5" ht="18.75" customHeight="1" x14ac:dyDescent="0.2">
      <c r="A46" s="35" t="s">
        <v>44</v>
      </c>
      <c r="B46" s="44" t="s">
        <v>45</v>
      </c>
      <c r="C46" s="45"/>
      <c r="D46" s="45"/>
      <c r="E46" s="7"/>
    </row>
    <row r="47" spans="1:5" ht="42.75" customHeight="1" x14ac:dyDescent="0.2">
      <c r="A47" s="35" t="s">
        <v>43</v>
      </c>
      <c r="B47" s="44" t="s">
        <v>42</v>
      </c>
      <c r="C47" s="45"/>
      <c r="D47" s="45"/>
      <c r="E47" s="7"/>
    </row>
    <row r="48" spans="1:5" ht="15.75" customHeight="1" x14ac:dyDescent="0.2">
      <c r="A48" s="35" t="s">
        <v>40</v>
      </c>
      <c r="B48" s="36" t="s">
        <v>41</v>
      </c>
      <c r="C48" s="6"/>
      <c r="D48" s="33"/>
      <c r="E48" s="7"/>
    </row>
    <row r="49" spans="1:5" ht="11.25" customHeight="1" x14ac:dyDescent="0.2">
      <c r="A49" s="35"/>
      <c r="B49" s="36"/>
      <c r="C49" s="6"/>
      <c r="D49" s="33"/>
      <c r="E49" s="7"/>
    </row>
    <row r="50" spans="1:5" x14ac:dyDescent="0.2">
      <c r="A50" s="37"/>
      <c r="B50" s="38"/>
      <c r="C50" s="38"/>
      <c r="D50" s="39"/>
      <c r="E50" s="10"/>
    </row>
    <row r="51" spans="1:5" x14ac:dyDescent="0.2">
      <c r="A51" s="2" t="s">
        <v>10</v>
      </c>
      <c r="B51" s="2"/>
      <c r="C51" s="2"/>
      <c r="D51" s="2"/>
      <c r="E51" s="2"/>
    </row>
    <row r="63" spans="1:5" x14ac:dyDescent="0.2">
      <c r="B63" s="40"/>
    </row>
    <row r="71" spans="4:4" x14ac:dyDescent="0.2">
      <c r="D71" s="41"/>
    </row>
    <row r="72" spans="4:4" x14ac:dyDescent="0.2">
      <c r="D72" s="41"/>
    </row>
    <row r="73" spans="4:4" x14ac:dyDescent="0.2">
      <c r="D73" s="41"/>
    </row>
    <row r="74" spans="4:4" x14ac:dyDescent="0.2">
      <c r="D74" s="41"/>
    </row>
    <row r="75" spans="4:4" x14ac:dyDescent="0.2">
      <c r="D75" s="41"/>
    </row>
    <row r="76" spans="4:4" x14ac:dyDescent="0.2">
      <c r="D76" s="41"/>
    </row>
    <row r="77" spans="4:4" x14ac:dyDescent="0.2">
      <c r="D77" s="41"/>
    </row>
    <row r="78" spans="4:4" x14ac:dyDescent="0.2">
      <c r="D78" s="41"/>
    </row>
    <row r="79" spans="4:4" x14ac:dyDescent="0.2">
      <c r="D79" s="41"/>
    </row>
    <row r="80" spans="4:4" x14ac:dyDescent="0.2">
      <c r="D80" s="41"/>
    </row>
    <row r="81" spans="4:4" x14ac:dyDescent="0.2">
      <c r="D81" s="41"/>
    </row>
    <row r="82" spans="4:4" x14ac:dyDescent="0.2">
      <c r="D82" s="41"/>
    </row>
    <row r="83" spans="4:4" x14ac:dyDescent="0.2">
      <c r="D83" s="41"/>
    </row>
    <row r="84" spans="4:4" x14ac:dyDescent="0.2">
      <c r="D84" s="41"/>
    </row>
    <row r="85" spans="4:4" x14ac:dyDescent="0.2">
      <c r="D85" s="41"/>
    </row>
    <row r="86" spans="4:4" x14ac:dyDescent="0.2">
      <c r="D86" s="41"/>
    </row>
    <row r="87" spans="4:4" x14ac:dyDescent="0.2">
      <c r="D87" s="41"/>
    </row>
    <row r="88" spans="4:4" x14ac:dyDescent="0.2">
      <c r="D88" s="40"/>
    </row>
    <row r="89" spans="4:4" x14ac:dyDescent="0.2">
      <c r="D89" s="40"/>
    </row>
  </sheetData>
  <mergeCells count="6">
    <mergeCell ref="B47:D47"/>
    <mergeCell ref="B46:D46"/>
    <mergeCell ref="A3:E3"/>
    <mergeCell ref="A2:E2"/>
    <mergeCell ref="B5:D5"/>
    <mergeCell ref="B6:D6"/>
  </mergeCells>
  <phoneticPr fontId="0"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2008-03-05T22:16:43Z</cp:lastPrinted>
  <dcterms:created xsi:type="dcterms:W3CDTF">2005-01-19T21:00:05Z</dcterms:created>
  <dcterms:modified xsi:type="dcterms:W3CDTF">2014-02-21T14:32:52Z</dcterms:modified>
</cp:coreProperties>
</file>