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0" yWindow="0" windowWidth="19200" windowHeight="10755" activeTab="1"/>
  </bookViews>
  <sheets>
    <sheet name="47" sheetId="2" r:id="rId1"/>
    <sheet name="48 - 54" sheetId="1" r:id="rId2"/>
  </sheets>
  <externalReferences>
    <externalReference r:id="rId3"/>
    <externalReference r:id="rId4"/>
    <externalReference r:id="rId5"/>
    <externalReference r:id="rId6"/>
  </externalReferences>
  <definedNames>
    <definedName name="\0">'[1]Paducah&amp;Louisville'!#REF!</definedName>
    <definedName name="\I">'[1]Paducah&amp;Louisville'!#REF!</definedName>
    <definedName name="\M">'[1]Paducah&amp;Louisville'!#REF!</definedName>
    <definedName name="\P">'[1]Paducah&amp;Louisville'!#REF!</definedName>
    <definedName name="_5">#REF!</definedName>
    <definedName name="_6">#REF!</definedName>
    <definedName name="_7">#REF!</definedName>
    <definedName name="_ALL1">#REF!</definedName>
    <definedName name="_ALL2">#REF!</definedName>
    <definedName name="_Aug05">[0]!_Aug05</definedName>
    <definedName name="_Jan06">[0]!_Jan06</definedName>
    <definedName name="_Key1" hidden="1">'[2]DETAIL RECORDS'!#REF!</definedName>
    <definedName name="_Key2" hidden="1">'[2]DETAIL RECORDS'!#REF!</definedName>
    <definedName name="_Order1" hidden="1">255</definedName>
    <definedName name="_Order2" hidden="1">255</definedName>
    <definedName name="_Sort" hidden="1">'[2]DETAIL RECORDS'!#REF!</definedName>
    <definedName name="a">[0]!a</definedName>
    <definedName name="ALL">#REF!</definedName>
    <definedName name="BUDGET_CENTER">#REF!</definedName>
    <definedName name="COMPANY">#REF!</definedName>
    <definedName name="DATA_AREA">#REF!</definedName>
    <definedName name="DAYS1">'[1]Paducah&amp;Louisville'!#REF!</definedName>
    <definedName name="DAYS2">'[1]Paducah&amp;Louisville'!#REF!</definedName>
    <definedName name="filename">#REF!</definedName>
    <definedName name="GL">#REF!</definedName>
    <definedName name="INDICATR">'[1]Paducah&amp;Louisville'!#REF!</definedName>
    <definedName name="JE">#REF!</definedName>
    <definedName name="JE_Info">#REF!</definedName>
    <definedName name="JE_Rows">#REF!</definedName>
    <definedName name="JPD_VISHNU">#REF!</definedName>
    <definedName name="l">'[3]P&amp;L'!$A$294:$I$434</definedName>
    <definedName name="List_Text">#REF!</definedName>
    <definedName name="loc">#REF!</definedName>
    <definedName name="LOCATION">#REF!</definedName>
    <definedName name="MANAGEMENT">#REF!</definedName>
    <definedName name="MESSAGE">'[1]Paducah&amp;Louisville'!#REF!</definedName>
    <definedName name="NATURAL_ACCOUNT">#REF!</definedName>
    <definedName name="page1">#REF!</definedName>
    <definedName name="page2">#REF!</definedName>
    <definedName name="page3">#REF!</definedName>
    <definedName name="PLAN">#REF!</definedName>
    <definedName name="plan2">#REF!</definedName>
    <definedName name="PopCache_GL_INTERFACE_REFERENCE7" hidden="1">[4]PopCache!$A$1:$A$2</definedName>
    <definedName name="PRANGE">'[1]Paducah&amp;Louisville'!#REF!</definedName>
    <definedName name="PRESENTATION_PAGE">#REF!</definedName>
    <definedName name="_xlnm.Print_Area" localSheetId="1">'48 - 54'!$A$1:$N$315</definedName>
    <definedName name="Print_Area_MI">#REF!</definedName>
    <definedName name="PROJ_ALL">#REF!</definedName>
    <definedName name="PROJ_VAR_ALL_6PG">#REF!</definedName>
    <definedName name="RATE">'[1]Paducah&amp;Louisville'!#REF!</definedName>
    <definedName name="s">#REF!</definedName>
    <definedName name="SKIP">'[1]Paducah&amp;Louisville'!#REF!</definedName>
    <definedName name="Stmt">#REF!</definedName>
    <definedName name="summary">#REF!</definedName>
    <definedName name="Temp_JE_Info">#REF!</definedName>
    <definedName name="Temp_List_Text">#REF!</definedName>
    <definedName name="UPDT_EQRENTS">[0]!UPDT_EQRENTS</definedName>
    <definedName name="UPDT_EQRENTS05">[0]!UPDT_EQRENTS05</definedName>
    <definedName name="UPDT_OPSUPGA">[0]!UPDT_OPSUPGA</definedName>
    <definedName name="UPDT_OPSUPGA05">[0]!UPDT_OPSUPGA05</definedName>
    <definedName name="UPDT_PERSINJ">[0]!UPDT_PERSINJ</definedName>
    <definedName name="UPDT_PERSINJ05">[0]!UPDT_PERSINJ05</definedName>
    <definedName name="UPDT_PL">[0]!UPDT_PL</definedName>
    <definedName name="UPDT_PL05">[0]!UPDT_PL05</definedName>
    <definedName name="UPDT_PLa">[0]!UPDT_PLa</definedName>
    <definedName name="UPDT_SGSUM">[0]!UPDT_SGSUM</definedName>
    <definedName name="UPDT_SGSUM05">[0]!UPDT_SGSUM05</definedName>
    <definedName name="Upl">#REF!</definedName>
    <definedName name="VLOOKUP">#REF!</definedName>
  </definedNames>
  <calcPr calcId="145621"/>
</workbook>
</file>

<file path=xl/calcChain.xml><?xml version="1.0" encoding="utf-8"?>
<calcChain xmlns="http://schemas.openxmlformats.org/spreadsheetml/2006/main">
  <c r="J260" i="1" l="1"/>
  <c r="J259" i="1"/>
  <c r="J258" i="1"/>
  <c r="J257" i="1"/>
  <c r="J256" i="1"/>
  <c r="J255" i="1"/>
  <c r="F117" i="1" l="1"/>
  <c r="G117" i="1"/>
  <c r="H117" i="1"/>
  <c r="I117" i="1"/>
  <c r="F147" i="1"/>
  <c r="G147" i="1"/>
  <c r="H147" i="1"/>
  <c r="I147" i="1"/>
  <c r="F167" i="1"/>
  <c r="G167" i="1"/>
  <c r="H167" i="1"/>
  <c r="I167" i="1"/>
  <c r="F202" i="1"/>
  <c r="G202" i="1"/>
  <c r="H202" i="1"/>
  <c r="I202" i="1"/>
  <c r="F203" i="1"/>
  <c r="G203" i="1"/>
  <c r="H203" i="1"/>
  <c r="F224" i="1"/>
  <c r="G224" i="1"/>
  <c r="H224" i="1"/>
  <c r="I224" i="1"/>
  <c r="I203" i="1" l="1"/>
  <c r="N274" i="1"/>
  <c r="N260" i="1"/>
  <c r="N183" i="1"/>
  <c r="N169" i="1"/>
  <c r="N91" i="1"/>
  <c r="N78" i="1"/>
  <c r="J313" i="1" l="1"/>
  <c r="L313" i="1" s="1"/>
  <c r="J312" i="1"/>
  <c r="L312" i="1" s="1"/>
  <c r="J311" i="1"/>
  <c r="L311" i="1" s="1"/>
  <c r="J310" i="1"/>
  <c r="L310" i="1" s="1"/>
  <c r="J309" i="1"/>
  <c r="L309" i="1" s="1"/>
  <c r="J308" i="1"/>
  <c r="L308" i="1" s="1"/>
  <c r="J307" i="1"/>
  <c r="L307" i="1" s="1"/>
  <c r="J306" i="1"/>
  <c r="L306" i="1" s="1"/>
  <c r="J305" i="1"/>
  <c r="L305" i="1" s="1"/>
  <c r="J304" i="1"/>
  <c r="L304" i="1" s="1"/>
  <c r="J303" i="1"/>
  <c r="L303" i="1" s="1"/>
  <c r="J302" i="1"/>
  <c r="L302" i="1" s="1"/>
  <c r="J301" i="1"/>
  <c r="L301" i="1" s="1"/>
  <c r="J300" i="1"/>
  <c r="L300" i="1" s="1"/>
  <c r="J299" i="1"/>
  <c r="L299" i="1" s="1"/>
  <c r="J298" i="1"/>
  <c r="L298" i="1" s="1"/>
  <c r="J297" i="1"/>
  <c r="L297" i="1" s="1"/>
  <c r="I314" i="1"/>
  <c r="H314" i="1"/>
  <c r="G314" i="1"/>
  <c r="F314" i="1"/>
  <c r="J292" i="1"/>
  <c r="L292" i="1" s="1"/>
  <c r="J291" i="1"/>
  <c r="L291" i="1" s="1"/>
  <c r="J290" i="1"/>
  <c r="L290" i="1" s="1"/>
  <c r="J289" i="1"/>
  <c r="L289" i="1" s="1"/>
  <c r="J288" i="1"/>
  <c r="L288" i="1" s="1"/>
  <c r="J287" i="1"/>
  <c r="L287" i="1" s="1"/>
  <c r="J286" i="1"/>
  <c r="L286" i="1" s="1"/>
  <c r="J285" i="1"/>
  <c r="L285" i="1" s="1"/>
  <c r="I293" i="1"/>
  <c r="H293" i="1"/>
  <c r="G293" i="1"/>
  <c r="F293" i="1"/>
  <c r="J271" i="1"/>
  <c r="L271" i="1" s="1"/>
  <c r="J270" i="1"/>
  <c r="L270" i="1" s="1"/>
  <c r="J269" i="1"/>
  <c r="L269" i="1" s="1"/>
  <c r="J268" i="1"/>
  <c r="L268" i="1" s="1"/>
  <c r="J267" i="1"/>
  <c r="L267" i="1" s="1"/>
  <c r="J266" i="1"/>
  <c r="L266" i="1" s="1"/>
  <c r="J265" i="1"/>
  <c r="L265" i="1" s="1"/>
  <c r="I272" i="1"/>
  <c r="G272" i="1"/>
  <c r="F272" i="1"/>
  <c r="J263" i="1"/>
  <c r="L263" i="1" s="1"/>
  <c r="H272" i="1"/>
  <c r="L259" i="1"/>
  <c r="L258" i="1"/>
  <c r="L257" i="1"/>
  <c r="L256" i="1"/>
  <c r="H260" i="1"/>
  <c r="G260" i="1"/>
  <c r="F260" i="1"/>
  <c r="J252" i="1"/>
  <c r="L252" i="1" s="1"/>
  <c r="J251" i="1"/>
  <c r="L251" i="1" s="1"/>
  <c r="J250" i="1"/>
  <c r="L250" i="1" s="1"/>
  <c r="J249" i="1"/>
  <c r="L249" i="1" s="1"/>
  <c r="J248" i="1"/>
  <c r="L248" i="1" s="1"/>
  <c r="J247" i="1"/>
  <c r="L247" i="1" s="1"/>
  <c r="L246" i="1"/>
  <c r="J245" i="1"/>
  <c r="L245" i="1" s="1"/>
  <c r="J244" i="1"/>
  <c r="L244" i="1" s="1"/>
  <c r="J243" i="1"/>
  <c r="L243" i="1" s="1"/>
  <c r="J242" i="1"/>
  <c r="L242" i="1" s="1"/>
  <c r="J241" i="1"/>
  <c r="L241" i="1" s="1"/>
  <c r="I253" i="1"/>
  <c r="H253" i="1"/>
  <c r="G253" i="1"/>
  <c r="F253" i="1"/>
  <c r="J227" i="1"/>
  <c r="L227" i="1" s="1"/>
  <c r="J226" i="1"/>
  <c r="L226" i="1" s="1"/>
  <c r="J223" i="1"/>
  <c r="L223" i="1" s="1"/>
  <c r="J222" i="1"/>
  <c r="L222" i="1" s="1"/>
  <c r="J221" i="1"/>
  <c r="L221" i="1" s="1"/>
  <c r="J220" i="1"/>
  <c r="L220" i="1" s="1"/>
  <c r="J219" i="1"/>
  <c r="L219" i="1" s="1"/>
  <c r="J218" i="1"/>
  <c r="L218" i="1" s="1"/>
  <c r="J217" i="1"/>
  <c r="L217" i="1" s="1"/>
  <c r="J216" i="1"/>
  <c r="L216" i="1" s="1"/>
  <c r="J215" i="1"/>
  <c r="L215" i="1" s="1"/>
  <c r="J214" i="1"/>
  <c r="L214" i="1" s="1"/>
  <c r="J213" i="1"/>
  <c r="L213" i="1" s="1"/>
  <c r="J212" i="1"/>
  <c r="L212" i="1" s="1"/>
  <c r="J211" i="1"/>
  <c r="L211" i="1" s="1"/>
  <c r="J210" i="1"/>
  <c r="L210" i="1" s="1"/>
  <c r="J209" i="1"/>
  <c r="L209" i="1" s="1"/>
  <c r="J208" i="1"/>
  <c r="L208" i="1" s="1"/>
  <c r="J207" i="1"/>
  <c r="L207" i="1" s="1"/>
  <c r="J200" i="1"/>
  <c r="L200" i="1" s="1"/>
  <c r="J199" i="1"/>
  <c r="L199" i="1" s="1"/>
  <c r="J198" i="1"/>
  <c r="L198" i="1" s="1"/>
  <c r="J197" i="1"/>
  <c r="L197" i="1" s="1"/>
  <c r="J196" i="1"/>
  <c r="L196" i="1" s="1"/>
  <c r="J195" i="1"/>
  <c r="L195" i="1" s="1"/>
  <c r="J194" i="1"/>
  <c r="L194" i="1" s="1"/>
  <c r="J193" i="1"/>
  <c r="L193" i="1" s="1"/>
  <c r="J181" i="1"/>
  <c r="L181" i="1" s="1"/>
  <c r="J180" i="1"/>
  <c r="L180" i="1" s="1"/>
  <c r="J179" i="1"/>
  <c r="L179" i="1" s="1"/>
  <c r="J178" i="1"/>
  <c r="L178" i="1" s="1"/>
  <c r="J177" i="1"/>
  <c r="L177" i="1" s="1"/>
  <c r="J176" i="1"/>
  <c r="L176" i="1" s="1"/>
  <c r="J175" i="1"/>
  <c r="L175" i="1" s="1"/>
  <c r="J174" i="1"/>
  <c r="L174" i="1" s="1"/>
  <c r="J173" i="1"/>
  <c r="L173" i="1" s="1"/>
  <c r="J172" i="1"/>
  <c r="L172" i="1" s="1"/>
  <c r="J169" i="1"/>
  <c r="L169" i="1" s="1"/>
  <c r="J166" i="1"/>
  <c r="L166" i="1" s="1"/>
  <c r="J165" i="1"/>
  <c r="L165" i="1" s="1"/>
  <c r="J164" i="1"/>
  <c r="L164" i="1" s="1"/>
  <c r="J163" i="1"/>
  <c r="L163" i="1" s="1"/>
  <c r="J162" i="1"/>
  <c r="L162" i="1" s="1"/>
  <c r="J161" i="1"/>
  <c r="L161" i="1" s="1"/>
  <c r="J160" i="1"/>
  <c r="L160" i="1" s="1"/>
  <c r="J159" i="1"/>
  <c r="L159" i="1" s="1"/>
  <c r="J158" i="1"/>
  <c r="L158" i="1" s="1"/>
  <c r="J157" i="1"/>
  <c r="L157" i="1" s="1"/>
  <c r="J156" i="1"/>
  <c r="L156" i="1" s="1"/>
  <c r="J155" i="1"/>
  <c r="L155" i="1" s="1"/>
  <c r="J154" i="1"/>
  <c r="L154" i="1" s="1"/>
  <c r="J153" i="1"/>
  <c r="L153" i="1" s="1"/>
  <c r="J152" i="1"/>
  <c r="L152" i="1" s="1"/>
  <c r="J151" i="1"/>
  <c r="L151" i="1" s="1"/>
  <c r="J150" i="1"/>
  <c r="L150" i="1" s="1"/>
  <c r="J135" i="1"/>
  <c r="L135" i="1" s="1"/>
  <c r="J134" i="1"/>
  <c r="L134" i="1" s="1"/>
  <c r="J133" i="1"/>
  <c r="L133" i="1" s="1"/>
  <c r="J132" i="1"/>
  <c r="L132" i="1" s="1"/>
  <c r="J131" i="1"/>
  <c r="L131" i="1" s="1"/>
  <c r="J130" i="1"/>
  <c r="L130" i="1" s="1"/>
  <c r="J129" i="1"/>
  <c r="L129" i="1" s="1"/>
  <c r="J128" i="1"/>
  <c r="L128" i="1" s="1"/>
  <c r="J127" i="1"/>
  <c r="L127" i="1" s="1"/>
  <c r="J126" i="1"/>
  <c r="L126" i="1" s="1"/>
  <c r="J125" i="1"/>
  <c r="L125" i="1" s="1"/>
  <c r="J124" i="1"/>
  <c r="L124" i="1" s="1"/>
  <c r="J123" i="1"/>
  <c r="L123" i="1" s="1"/>
  <c r="J122" i="1"/>
  <c r="L122" i="1" s="1"/>
  <c r="J121" i="1"/>
  <c r="L121" i="1" s="1"/>
  <c r="J120" i="1"/>
  <c r="L120" i="1" s="1"/>
  <c r="J116" i="1"/>
  <c r="L116" i="1" s="1"/>
  <c r="J115" i="1"/>
  <c r="L115" i="1" s="1"/>
  <c r="J114" i="1"/>
  <c r="L114" i="1" s="1"/>
  <c r="J113" i="1"/>
  <c r="L113" i="1" s="1"/>
  <c r="J112" i="1"/>
  <c r="L112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44" i="1"/>
  <c r="L44" i="1" s="1"/>
  <c r="J43" i="1"/>
  <c r="L43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8" i="1"/>
  <c r="L18" i="1" s="1"/>
  <c r="J17" i="1"/>
  <c r="L17" i="1" s="1"/>
  <c r="J16" i="1"/>
  <c r="L16" i="1" s="1"/>
  <c r="J15" i="1"/>
  <c r="L15" i="1" s="1"/>
  <c r="J14" i="1"/>
  <c r="L14" i="1" s="1"/>
  <c r="G294" i="1" l="1"/>
  <c r="J318" i="1"/>
  <c r="F294" i="1"/>
  <c r="J317" i="1"/>
  <c r="H294" i="1"/>
  <c r="J111" i="1"/>
  <c r="L111" i="1" s="1"/>
  <c r="L117" i="1" s="1"/>
  <c r="J146" i="1"/>
  <c r="J149" i="1"/>
  <c r="J201" i="1"/>
  <c r="L201" i="1" s="1"/>
  <c r="L202" i="1" s="1"/>
  <c r="J206" i="1"/>
  <c r="I260" i="1"/>
  <c r="I294" i="1" s="1"/>
  <c r="J264" i="1"/>
  <c r="L264" i="1" s="1"/>
  <c r="L272" i="1" s="1"/>
  <c r="J284" i="1"/>
  <c r="J296" i="1"/>
  <c r="J240" i="1"/>
  <c r="G315" i="1" l="1"/>
  <c r="F315" i="1"/>
  <c r="H315" i="1"/>
  <c r="J253" i="1"/>
  <c r="L240" i="1"/>
  <c r="L253" i="1" s="1"/>
  <c r="L284" i="1"/>
  <c r="L293" i="1" s="1"/>
  <c r="J293" i="1"/>
  <c r="L255" i="1"/>
  <c r="L260" i="1" s="1"/>
  <c r="J167" i="1"/>
  <c r="L149" i="1"/>
  <c r="L167" i="1" s="1"/>
  <c r="J117" i="1"/>
  <c r="L296" i="1"/>
  <c r="L314" i="1" s="1"/>
  <c r="J314" i="1"/>
  <c r="J272" i="1"/>
  <c r="J224" i="1"/>
  <c r="L206" i="1"/>
  <c r="L224" i="1" s="1"/>
  <c r="L146" i="1"/>
  <c r="L147" i="1" s="1"/>
  <c r="J147" i="1"/>
  <c r="I315" i="1"/>
  <c r="J202" i="1"/>
  <c r="J294" i="1" l="1"/>
  <c r="L294" i="1"/>
  <c r="L203" i="1"/>
  <c r="J203" i="1"/>
  <c r="J315" i="1" l="1"/>
  <c r="L315" i="1"/>
</calcChain>
</file>

<file path=xl/sharedStrings.xml><?xml version="1.0" encoding="utf-8"?>
<sst xmlns="http://schemas.openxmlformats.org/spreadsheetml/2006/main" count="1269" uniqueCount="290">
  <si>
    <t>Railroad Annual Report R-1</t>
  </si>
  <si>
    <t>410.  RAILWAY OPERATING EXPENSES</t>
  </si>
  <si>
    <t>(Dollars in Thousands)</t>
  </si>
  <si>
    <t>State the railway operating expenses on respondent's road for the year, classifying them in accordance with the Uniform System of Accounts for Railroad Companies,</t>
  </si>
  <si>
    <t>and allocate the common operating expenses in accordance with the Board's rules governing the separation of such expenses between freight and passenger service.</t>
  </si>
  <si>
    <t xml:space="preserve"> </t>
  </si>
  <si>
    <t>Material, tools</t>
  </si>
  <si>
    <t>Total</t>
  </si>
  <si>
    <t>Line</t>
  </si>
  <si>
    <t>Cross</t>
  </si>
  <si>
    <t>Name of railway operating expense account</t>
  </si>
  <si>
    <t>Salaries</t>
  </si>
  <si>
    <t>supplies, fuels,</t>
  </si>
  <si>
    <t>Purchased</t>
  </si>
  <si>
    <t>General</t>
  </si>
  <si>
    <t>freight</t>
  </si>
  <si>
    <t>Passenger</t>
  </si>
  <si>
    <t>No.</t>
  </si>
  <si>
    <t>Check</t>
  </si>
  <si>
    <t>&amp; Wages</t>
  </si>
  <si>
    <t>&amp; lubricants</t>
  </si>
  <si>
    <t>services</t>
  </si>
  <si>
    <t>expense</t>
  </si>
  <si>
    <t>(a)</t>
  </si>
  <si>
    <t>(b)</t>
  </si>
  <si>
    <t>(c)</t>
  </si>
  <si>
    <t>(d)</t>
  </si>
  <si>
    <t>(e)</t>
  </si>
  <si>
    <t>(f)</t>
  </si>
  <si>
    <t>(g)</t>
  </si>
  <si>
    <t>(h)</t>
  </si>
  <si>
    <t>WAY &amp; STRUCTURES</t>
  </si>
  <si>
    <t>ADMINISTRATION</t>
  </si>
  <si>
    <t>Track</t>
  </si>
  <si>
    <t>N/A</t>
  </si>
  <si>
    <t>1</t>
  </si>
  <si>
    <t>Bridge &amp; building</t>
  </si>
  <si>
    <t>Signal</t>
  </si>
  <si>
    <t>Communication</t>
  </si>
  <si>
    <t>Other</t>
  </si>
  <si>
    <t>REPAIRS AND MAINTENANCE</t>
  </si>
  <si>
    <t>Roadway - running</t>
  </si>
  <si>
    <t>Roadway - switching</t>
  </si>
  <si>
    <t>Tunnels &amp; subways - running</t>
  </si>
  <si>
    <t>Tunnels &amp; subways - switching</t>
  </si>
  <si>
    <t>Bridges &amp; culverts - running</t>
  </si>
  <si>
    <t>Bridges &amp; culverts - switching</t>
  </si>
  <si>
    <t>Ties - running</t>
  </si>
  <si>
    <t>Ties - switching</t>
  </si>
  <si>
    <t>Rail &amp; other track material - running</t>
  </si>
  <si>
    <t>Rail &amp; other track material - switching</t>
  </si>
  <si>
    <t>Ballast - running</t>
  </si>
  <si>
    <t>Ballast - switching</t>
  </si>
  <si>
    <t>Road property damaged - running</t>
  </si>
  <si>
    <t>Road property damaged - switching</t>
  </si>
  <si>
    <t>Road property damaged - other</t>
  </si>
  <si>
    <t>Signals &amp; interlockers - running</t>
  </si>
  <si>
    <t>Signals &amp; interlockers - switching</t>
  </si>
  <si>
    <t>Communications systems</t>
  </si>
  <si>
    <t>Power systems</t>
  </si>
  <si>
    <t>Highway grade crossings - running</t>
  </si>
  <si>
    <t>Highway grade crossings - switching</t>
  </si>
  <si>
    <t>Station &amp; office buildings</t>
  </si>
  <si>
    <t>Shop buildings - locomotives</t>
  </si>
  <si>
    <t>Shop buildings - freight cars</t>
  </si>
  <si>
    <t>Shop buildings - other equipment</t>
  </si>
  <si>
    <t>410.  RAILWAY OPERATING EXPENSES (Continued)</t>
  </si>
  <si>
    <t>REPAIRS AND MAINTENANCE - (Continued)</t>
  </si>
  <si>
    <t>Locomotive servicing facilities</t>
  </si>
  <si>
    <t>Miscellaneous buildings &amp; structures</t>
  </si>
  <si>
    <t>Coal terminals</t>
  </si>
  <si>
    <t>Ore terminals</t>
  </si>
  <si>
    <t>Other marine terminals</t>
  </si>
  <si>
    <t>TOFC/COFC terminals</t>
  </si>
  <si>
    <t>Motor vehicle loading &amp; distribution facilities</t>
  </si>
  <si>
    <t>Facilities for other specialized service operations</t>
  </si>
  <si>
    <t>Roadway machines</t>
  </si>
  <si>
    <t>Small tools &amp; supplies</t>
  </si>
  <si>
    <t>Snow removal</t>
  </si>
  <si>
    <t>Fringe benefits - running</t>
  </si>
  <si>
    <t>Fringe benefits - switching</t>
  </si>
  <si>
    <t>Fringe benefits - other</t>
  </si>
  <si>
    <t>Casualties &amp; insurance - running</t>
  </si>
  <si>
    <t>Casualties &amp; insurance - switching</t>
  </si>
  <si>
    <t>Casualties &amp; insurance - other</t>
  </si>
  <si>
    <t>*</t>
  </si>
  <si>
    <t>Lease rentals - debit - running</t>
  </si>
  <si>
    <t>Lease rentals - debit - switching</t>
  </si>
  <si>
    <t>Lease rentals - debit - other</t>
  </si>
  <si>
    <t>Lease rentals - (credit) - running</t>
  </si>
  <si>
    <t>Lease rentals - (credit) - switching</t>
  </si>
  <si>
    <t>Lease rentals - (credit) - other</t>
  </si>
  <si>
    <t>Joint facility rent - debit - running</t>
  </si>
  <si>
    <t>Joint facility rent - debit - switching</t>
  </si>
  <si>
    <t>Joint facility rent - debit - other</t>
  </si>
  <si>
    <t>Joint facility rent - (credit) - running</t>
  </si>
  <si>
    <t>Joint facility rent - (credit) - switching</t>
  </si>
  <si>
    <t>Joint facility rent - (credit) - other</t>
  </si>
  <si>
    <t>Other rents - debit - running</t>
  </si>
  <si>
    <t>Other rents - debit - switching</t>
  </si>
  <si>
    <t>Other rents - debit - other</t>
  </si>
  <si>
    <t>Other rents - (credit) - running</t>
  </si>
  <si>
    <t>REPAIRS AND MAINTENANCE - Continued</t>
  </si>
  <si>
    <t>Other rents - (credit) - switching</t>
  </si>
  <si>
    <t>Other rents - (credit) - other</t>
  </si>
  <si>
    <t>Depreciation - running</t>
  </si>
  <si>
    <t>Depreciation - switching</t>
  </si>
  <si>
    <t>Depreciation - other</t>
  </si>
  <si>
    <t>Joint facility - debit - running</t>
  </si>
  <si>
    <t>Joint facility - debit - switching</t>
  </si>
  <si>
    <t>Joint facility - debit - other</t>
  </si>
  <si>
    <t>Joint facility - (credit) - running</t>
  </si>
  <si>
    <t>Joint facility - (credit) - switching</t>
  </si>
  <si>
    <t>Joint facility - (credit) - other</t>
  </si>
  <si>
    <t>Dismantling retired road property - running</t>
  </si>
  <si>
    <t>Dismantling retired road property - switching</t>
  </si>
  <si>
    <t>Dismantling retired road property - other</t>
  </si>
  <si>
    <t>Other - running</t>
  </si>
  <si>
    <t>Other - switching</t>
  </si>
  <si>
    <t>Other - other</t>
  </si>
  <si>
    <t>TOTAL WAY AND STRUCTURES</t>
  </si>
  <si>
    <t>EQUIPMENT</t>
  </si>
  <si>
    <t>LOCOMOTIVES</t>
  </si>
  <si>
    <t>Administration</t>
  </si>
  <si>
    <t>Repair &amp; maintenance</t>
  </si>
  <si>
    <t>Machinery repair</t>
  </si>
  <si>
    <t>Equipment damaged</t>
  </si>
  <si>
    <t>Fringe benefits</t>
  </si>
  <si>
    <t>Other casualties &amp; insurance</t>
  </si>
  <si>
    <t>Lease rentals - debit</t>
  </si>
  <si>
    <t>Lease rentals - (credit)</t>
  </si>
  <si>
    <t>Joint facility rent - debit</t>
  </si>
  <si>
    <t>Joint facility rent - (credit)</t>
  </si>
  <si>
    <t>Other rents - debit</t>
  </si>
  <si>
    <t>Other rents - (credit)</t>
  </si>
  <si>
    <t>Depreciation</t>
  </si>
  <si>
    <t>Joint facility - debit</t>
  </si>
  <si>
    <t>Joint facility - (credit)</t>
  </si>
  <si>
    <t>Repairs billed to others - (credit)</t>
  </si>
  <si>
    <t>LOCOMOTIVES - Continued</t>
  </si>
  <si>
    <t>Dismantling retired property</t>
  </si>
  <si>
    <t>217</t>
  </si>
  <si>
    <t>TOTAL LOCOMOTIVES</t>
  </si>
  <si>
    <t xml:space="preserve"> FREIGHT CARS</t>
  </si>
  <si>
    <t>TOTAL FREIGHT CARS</t>
  </si>
  <si>
    <t>OTHER EQUIPMENT</t>
  </si>
  <si>
    <t>301</t>
  </si>
  <si>
    <t>Repair &amp; maintenance:</t>
  </si>
  <si>
    <t>Trucks, trailers, &amp; containers - revenue service</t>
  </si>
  <si>
    <t>302</t>
  </si>
  <si>
    <t>Floating equipment - revenue service</t>
  </si>
  <si>
    <t>Passenger &amp; other revenue equipment</t>
  </si>
  <si>
    <t>Computers and data processing equipment</t>
  </si>
  <si>
    <t>Machinery</t>
  </si>
  <si>
    <t>Work &amp; other non-revenue equipment</t>
  </si>
  <si>
    <t>OTHER EQUIPMENT - Continued</t>
  </si>
  <si>
    <t>313</t>
  </si>
  <si>
    <t>TOTAL OTHER EQUIPMENT</t>
  </si>
  <si>
    <t>TOTAL EQUIPMENT</t>
  </si>
  <si>
    <t>TRANSPORTATION</t>
  </si>
  <si>
    <t xml:space="preserve">  TRAIN OPERATIONS</t>
  </si>
  <si>
    <t>Engine crews</t>
  </si>
  <si>
    <t>Train crews</t>
  </si>
  <si>
    <t>Dispatching trains</t>
  </si>
  <si>
    <t>Operating signals &amp; interlockers</t>
  </si>
  <si>
    <t>Operating drawbridges</t>
  </si>
  <si>
    <t>Highway crossing protection</t>
  </si>
  <si>
    <t>Train inspection &amp; lubrication</t>
  </si>
  <si>
    <t>Locomotive fuel</t>
  </si>
  <si>
    <t>Electric power produced or purchased for motive power</t>
  </si>
  <si>
    <t>Servicing locomotives</t>
  </si>
  <si>
    <t>Freight lost or damaged - solely related</t>
  </si>
  <si>
    <t>Clearing wrecks</t>
  </si>
  <si>
    <t>TOTAL TRAIN OPERATIONS</t>
  </si>
  <si>
    <t xml:space="preserve">  YARD OPERATIONS</t>
  </si>
  <si>
    <t>420</t>
  </si>
  <si>
    <t>Switch crews</t>
  </si>
  <si>
    <t>YARD OPERATIONS - Continued</t>
  </si>
  <si>
    <t>Controlling operations</t>
  </si>
  <si>
    <t>422</t>
  </si>
  <si>
    <t>Yard and terminal clerical</t>
  </si>
  <si>
    <t>Operating switches, signals, retarders, &amp; humps</t>
  </si>
  <si>
    <t>TOTAL YARD OPERATIONS</t>
  </si>
  <si>
    <t>TRAIN AND YARD OPERATIONS COMMON:</t>
  </si>
  <si>
    <t>Cleaning car interiors</t>
  </si>
  <si>
    <t>Adjusting &amp; transferring loads</t>
  </si>
  <si>
    <t>Car loading devices &amp; grain docks</t>
  </si>
  <si>
    <t>Freight lost or damaged - all other</t>
  </si>
  <si>
    <t>TOTAL TRAIN AND YARD OPERATIONS COMMON</t>
  </si>
  <si>
    <t>SPECIALIZED SERVICE OPERATIONS</t>
  </si>
  <si>
    <t>Pickup &amp; delivery and marine line haul</t>
  </si>
  <si>
    <t>Loading &amp; unloading and local marine</t>
  </si>
  <si>
    <t>Protective services</t>
  </si>
  <si>
    <t>Casualties &amp; insurance</t>
  </si>
  <si>
    <t>TOTAL SPECIALIZED SERVICES OPERATIONS</t>
  </si>
  <si>
    <t xml:space="preserve"> ADMINISTRATIVE SUPPORT OPERATIONS:</t>
  </si>
  <si>
    <t>518</t>
  </si>
  <si>
    <t>Employees performing clerical &amp; accounting functions</t>
  </si>
  <si>
    <t>Communication systems operations</t>
  </si>
  <si>
    <t>Loss &amp; damage claims processing</t>
  </si>
  <si>
    <t>TOTAL ADMINISTRATIVE SUPPORT OPERATIONS</t>
  </si>
  <si>
    <t xml:space="preserve">    TOTAL TRANSPORTATION</t>
  </si>
  <si>
    <t>GENERAL AND ADMINISTRATIVE</t>
  </si>
  <si>
    <t>Officers - general administration</t>
  </si>
  <si>
    <t>Accounting, auditing, &amp; finance</t>
  </si>
  <si>
    <t>Management services &amp; data processing</t>
  </si>
  <si>
    <t>Marketing</t>
  </si>
  <si>
    <t>Sales</t>
  </si>
  <si>
    <t>Industrial development</t>
  </si>
  <si>
    <t>Personnel &amp; labor relations</t>
  </si>
  <si>
    <t>Legal &amp; secretarial</t>
  </si>
  <si>
    <t>Public relations &amp; advertising</t>
  </si>
  <si>
    <t>Research &amp; development</t>
  </si>
  <si>
    <t>Write-down of uncollectible accounts</t>
  </si>
  <si>
    <t>Property taxes</t>
  </si>
  <si>
    <t>Other taxes except on corporate income or payroll</t>
  </si>
  <si>
    <t>TOTAL GENERAL AND ADMINISTRATIVE</t>
  </si>
  <si>
    <t>TOTAL CARRIER OPERATING EXPENSES</t>
  </si>
  <si>
    <t>RENT INCOME</t>
  </si>
  <si>
    <t>DEPRECIATION</t>
  </si>
  <si>
    <t>INSTRUCTIONS CONCERNING RETURNS TO BE MADE IN SCHEDULE 410</t>
  </si>
  <si>
    <t>Cross Checks</t>
  </si>
  <si>
    <t>Schedule 410</t>
  </si>
  <si>
    <t>Schedule 210</t>
  </si>
  <si>
    <t>Line 620, column (h)</t>
  </si>
  <si>
    <t>=</t>
  </si>
  <si>
    <t>Line 14, column (b)</t>
  </si>
  <si>
    <t>Line 620, column (f)</t>
  </si>
  <si>
    <t>Line 14, column (d)</t>
  </si>
  <si>
    <t>Line 620, column (g)</t>
  </si>
  <si>
    <t>Line 14, column (e)</t>
  </si>
  <si>
    <t>Schedule 412</t>
  </si>
  <si>
    <t>Lines 136 through 138, column (f)</t>
  </si>
  <si>
    <t>Line 29 column (b)</t>
  </si>
  <si>
    <t>Lines 118 through 123 and 130 through 135, column (f)</t>
  </si>
  <si>
    <t>Line 29, column (c)</t>
  </si>
  <si>
    <t>Schedule 414</t>
  </si>
  <si>
    <t>Line 231, column (f)</t>
  </si>
  <si>
    <t>Line 19, columns (b) through (d)</t>
  </si>
  <si>
    <t>Line 230, column (f)</t>
  </si>
  <si>
    <t>Line 19, columns (e) through (g)</t>
  </si>
  <si>
    <t>Schedule 415</t>
  </si>
  <si>
    <t>Lines 207, 208, 211, 212, column (f)</t>
  </si>
  <si>
    <t>Lines 5, 38, column (f)</t>
  </si>
  <si>
    <t>Lines 226, 227, column (f)</t>
  </si>
  <si>
    <t>Lines 24, 39, column (f)</t>
  </si>
  <si>
    <t>Lines 311, 312, 315, 316, column (f)</t>
  </si>
  <si>
    <t>Lines 32, 35, 36, 37, 40, 41, column (f)</t>
  </si>
  <si>
    <t>And</t>
  </si>
  <si>
    <t>Minus line 24, columns (b) through (d) plus line 24, columns (e) through (g)</t>
  </si>
  <si>
    <t>Line 213, column (f)</t>
  </si>
  <si>
    <t>Lines 5, 38, columns (c) and (d)</t>
  </si>
  <si>
    <t>Line 232, column (f)</t>
  </si>
  <si>
    <t>Lines 24, 39, columns (c) and (d)</t>
  </si>
  <si>
    <t>Line 317, column (f)</t>
  </si>
  <si>
    <t>Lines 32, 35, 36, 37, 40, 41, columns (c) and (d)</t>
  </si>
  <si>
    <t>Lines 202, 203, 216, column (f), equal to or greater than, but variance cannot exceed line 216, column (f)</t>
  </si>
  <si>
    <t>Lines 5, 38, column (b)</t>
  </si>
  <si>
    <t>Lines 221, 222, 235, column (f), equal to or greater than, but variance cannot exceed line 235, column (f)</t>
  </si>
  <si>
    <t>Lines 24, 39, column (b)</t>
  </si>
  <si>
    <t>Lines 302 through 307 and 320, column (f), equal to or greater than, but variance cannot exceed line 320, column (f)</t>
  </si>
  <si>
    <t>Lines 32, 35, 36, 37, 40, 41, column (b)</t>
  </si>
  <si>
    <t>Schedule 417</t>
  </si>
  <si>
    <t>Line 507, column (f)</t>
  </si>
  <si>
    <t>Line 1, column (j)</t>
  </si>
  <si>
    <t>Line 508, column (f)</t>
  </si>
  <si>
    <t>Line 2, column (j)</t>
  </si>
  <si>
    <t>Line 509, column (f)</t>
  </si>
  <si>
    <t>Line 3, column (j)</t>
  </si>
  <si>
    <t>Line 510, column (f)</t>
  </si>
  <si>
    <t>Line 4, column (j)</t>
  </si>
  <si>
    <t>Line 511, column (f)</t>
  </si>
  <si>
    <t>Line 5, column (j)</t>
  </si>
  <si>
    <t>Line 512, column (f)</t>
  </si>
  <si>
    <t>Line 6, column (j)</t>
  </si>
  <si>
    <t>Line 513, column (f)</t>
  </si>
  <si>
    <t>Line 7, column (j)</t>
  </si>
  <si>
    <t>Line 514, column (f)</t>
  </si>
  <si>
    <t>Line 8, column (j)</t>
  </si>
  <si>
    <t>Line 515, column (f)</t>
  </si>
  <si>
    <t>Line 9, column (j)</t>
  </si>
  <si>
    <t>Line 516, column (f)</t>
  </si>
  <si>
    <t>Line 10, column (j)</t>
  </si>
  <si>
    <t>Line 517, column (f)</t>
  </si>
  <si>
    <t>Line 11, column (j)</t>
  </si>
  <si>
    <t>Schedule 450</t>
  </si>
  <si>
    <t>Line 4, column (b)</t>
  </si>
  <si>
    <t>Line 47, column (b)</t>
  </si>
  <si>
    <t>Road Initials: CSXT  Year: 2013</t>
  </si>
  <si>
    <t xml:space="preserve"> 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</si>
</sst>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"/>
    <numFmt numFmtId="166" formatCode="_(* #,##0_);_(* \(#,##0\);_(* &quot;-&quot;??_);_(@_)"/>
    <numFmt numFmtId="167" formatCode="0.000_)"/>
    <numFmt numFmtId="168" formatCode="_(* #,##0.0_);_(* \(#,##0.0\);_(* &quot;-&quot;??_);_(@_)"/>
    <numFmt numFmtId="169" formatCode="_(* #,##0.0_);_(* \(#,##0.0\);_(* &quot;-&quot;_);_(@_)"/>
    <numFmt numFmtId="170" formatCode="#,##0.0_);[Red]\(#,##0.0\)"/>
    <numFmt numFmtId="171" formatCode="_(&quot;$&quot;* #,##0.0_);[Red]_(&quot;$&quot;* \(#,##0.0\);_(&quot;$&quot;* &quot;-&quot;_);_(@_)"/>
    <numFmt numFmtId="172" formatCode="&quot;$&quot;#,##0.0_);[Red]\(&quot;$&quot;#,##0.0\)"/>
    <numFmt numFmtId="173" formatCode="&quot;$&quot;#,##0\ ;\(&quot;$&quot;#,##0\)"/>
    <numFmt numFmtId="174" formatCode="m\o\n\th\ d\,\ yyyy"/>
    <numFmt numFmtId="175" formatCode="m/d\ h:mm\ AM/PM"/>
    <numFmt numFmtId="176" formatCode="#.00"/>
    <numFmt numFmtId="177" formatCode="#."/>
    <numFmt numFmtId="178" formatCode="0_);\(0\)"/>
    <numFmt numFmtId="179" formatCode="mm/dd/yy"/>
    <numFmt numFmtId="180" formatCode="mmmm\ d\,\ yyyy"/>
    <numFmt numFmtId="181" formatCode="mmmm\,\ yyyy"/>
    <numFmt numFmtId="182" formatCode="#,##0;[Red]\(#,##0\)"/>
    <numFmt numFmtId="183" formatCode="0.00_)"/>
    <numFmt numFmtId="184" formatCode="#,##0.00;[Red]\(#,##0.00\)"/>
    <numFmt numFmtId="185" formatCode="0.0%"/>
    <numFmt numFmtId="186" formatCode="0.0000%"/>
    <numFmt numFmtId="187" formatCode="0%;[Red]\(0%\)"/>
    <numFmt numFmtId="188" formatCode="#,##0.0%_);[Red]\(#,##0.0%\)"/>
    <numFmt numFmtId="189" formatCode="_-* #,##0.00_-;\-* #,##0.00_-;_-* &quot;-&quot;??_-;_-@_-"/>
    <numFmt numFmtId="190" formatCode="_ * #,##0_ ;_ * \-#,##0_ ;_ * &quot;-&quot;_ ;_ @_ "/>
    <numFmt numFmtId="191" formatCode="_-&quot;｣&quot;* #,##0.00_-;\-&quot;｣&quot;* #,##0.00_-;_-&quot;｣&quot;* &quot;-&quot;??_-;_-@_-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neva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0"/>
      <color indexed="24"/>
      <name val="Arial"/>
      <family val="2"/>
    </font>
    <font>
      <i/>
      <sz val="9"/>
      <name val="Arial"/>
      <family val="2"/>
    </font>
    <font>
      <sz val="10"/>
      <color indexed="12"/>
      <name val="Arial"/>
      <family val="2"/>
    </font>
    <font>
      <sz val="1"/>
      <color indexed="8"/>
      <name val="Courier"/>
      <family val="3"/>
    </font>
    <font>
      <sz val="9"/>
      <name val="Arial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0"/>
      <name val="Geneva"/>
      <family val="2"/>
    </font>
    <font>
      <b/>
      <sz val="12"/>
      <name val="Arial"/>
      <family val="2"/>
    </font>
    <font>
      <b/>
      <sz val="10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theme="10"/>
      <name val="Helv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b/>
      <sz val="8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19"/>
      <name val="Calibri"/>
      <family val="2"/>
    </font>
    <font>
      <sz val="10"/>
      <name val="Tms Rmn"/>
      <family val="1"/>
    </font>
    <font>
      <b/>
      <i/>
      <sz val="16"/>
      <name val="Helv"/>
    </font>
    <font>
      <sz val="10"/>
      <name val="Helv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sz val="16"/>
      <color indexed="8"/>
      <name val="Arial"/>
      <family val="2"/>
    </font>
    <font>
      <b/>
      <sz val="10"/>
      <color indexed="10"/>
      <name val="MS Sans Serif"/>
      <family val="2"/>
    </font>
    <font>
      <sz val="12"/>
      <name val="MS Sans Serif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7"/>
      <name val="Times New Roman"/>
      <family val="1"/>
    </font>
    <font>
      <sz val="7"/>
      <name val="Arial"/>
      <family val="2"/>
    </font>
    <font>
      <sz val="7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22"/>
        <b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9"/>
      </patternFill>
    </fill>
    <fill>
      <patternFill patternType="mediumGray">
        <fgColor indexed="22"/>
      </patternFill>
    </fill>
    <fill>
      <patternFill patternType="solid">
        <fgColor indexed="21"/>
      </patternFill>
    </fill>
  </fills>
  <borders count="5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8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5" fontId="8" fillId="0" borderId="0"/>
    <xf numFmtId="0" fontId="9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8" fontId="12" fillId="0" borderId="0"/>
    <xf numFmtId="18" fontId="12" fillId="0" borderId="0"/>
    <xf numFmtId="18" fontId="12" fillId="0" borderId="0"/>
    <xf numFmtId="0" fontId="3" fillId="16" borderId="0" applyNumberFormat="0" applyFont="0" applyAlignment="0"/>
    <xf numFmtId="0" fontId="13" fillId="17" borderId="0" applyNumberFormat="0" applyBorder="0" applyAlignment="0" applyProtection="0"/>
    <xf numFmtId="0" fontId="14" fillId="18" borderId="41" applyNumberFormat="0" applyAlignment="0" applyProtection="0"/>
    <xf numFmtId="0" fontId="15" fillId="19" borderId="42" applyNumberFormat="0" applyAlignment="0" applyProtection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8" fillId="0" borderId="0" applyFill="0" applyBorder="0" applyProtection="0">
      <alignment horizontal="left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9" fontId="12" fillId="0" borderId="0"/>
    <xf numFmtId="169" fontId="12" fillId="0" borderId="0"/>
    <xf numFmtId="169" fontId="12" fillId="0" borderId="0"/>
    <xf numFmtId="169" fontId="1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20" borderId="0" applyNumberFormat="0" applyFill="0" applyBorder="0" applyAlignment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7" fillId="21" borderId="7" applyNumberFormat="0" applyFont="0" applyBorder="0" applyAlignment="0" applyProtection="0">
      <alignment horizontal="centerContinuous"/>
    </xf>
    <xf numFmtId="37" fontId="23" fillId="0" borderId="43" applyAlignment="0">
      <protection locked="0"/>
    </xf>
    <xf numFmtId="10" fontId="23" fillId="0" borderId="43" applyAlignment="0">
      <protection locked="0"/>
    </xf>
    <xf numFmtId="174" fontId="24" fillId="0" borderId="0">
      <protection locked="0"/>
    </xf>
    <xf numFmtId="14" fontId="17" fillId="0" borderId="0"/>
    <xf numFmtId="14" fontId="17" fillId="0" borderId="0"/>
    <xf numFmtId="14" fontId="17" fillId="0" borderId="0"/>
    <xf numFmtId="174" fontId="24" fillId="0" borderId="0">
      <protection locked="0"/>
    </xf>
    <xf numFmtId="174" fontId="24" fillId="0" borderId="0">
      <protection locked="0"/>
    </xf>
    <xf numFmtId="174" fontId="24" fillId="0" borderId="0">
      <protection locked="0"/>
    </xf>
    <xf numFmtId="175" fontId="12" fillId="0" borderId="0" applyFont="0" applyFill="0" applyBorder="0" applyAlignment="0" applyProtection="0">
      <alignment horizontal="center"/>
    </xf>
    <xf numFmtId="175" fontId="12" fillId="0" borderId="0" applyFont="0" applyFill="0" applyBorder="0" applyAlignment="0" applyProtection="0">
      <alignment horizontal="center"/>
    </xf>
    <xf numFmtId="175" fontId="12" fillId="0" borderId="0" applyFont="0" applyFill="0" applyBorder="0" applyAlignment="0" applyProtection="0">
      <alignment horizontal="center"/>
    </xf>
    <xf numFmtId="16" fontId="17" fillId="0" borderId="0"/>
    <xf numFmtId="16" fontId="17" fillId="0" borderId="0"/>
    <xf numFmtId="16" fontId="17" fillId="0" borderId="0"/>
    <xf numFmtId="16" fontId="17" fillId="0" borderId="0"/>
    <xf numFmtId="14" fontId="17" fillId="0" borderId="0"/>
    <xf numFmtId="0" fontId="17" fillId="0" borderId="0"/>
    <xf numFmtId="0" fontId="25" fillId="22" borderId="0"/>
    <xf numFmtId="0" fontId="25" fillId="22" borderId="0">
      <alignment horizontal="left" indent="1"/>
    </xf>
    <xf numFmtId="0" fontId="26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176" fontId="24" fillId="0" borderId="0">
      <protection locked="0"/>
    </xf>
    <xf numFmtId="0" fontId="28" fillId="7" borderId="0" applyNumberFormat="0" applyBorder="0" applyAlignment="0" applyProtection="0"/>
    <xf numFmtId="38" fontId="5" fillId="20" borderId="0" applyNumberFormat="0" applyBorder="0" applyAlignment="0" applyProtection="0"/>
    <xf numFmtId="0" fontId="29" fillId="0" borderId="0"/>
    <xf numFmtId="0" fontId="12" fillId="23" borderId="33" applyNumberFormat="0" applyFont="0" applyBorder="0" applyAlignment="0">
      <alignment horizontal="centerContinuous"/>
    </xf>
    <xf numFmtId="0" fontId="30" fillId="0" borderId="44" applyNumberFormat="0" applyAlignment="0" applyProtection="0">
      <alignment horizontal="left" vertical="center"/>
    </xf>
    <xf numFmtId="0" fontId="30" fillId="0" borderId="21">
      <alignment horizontal="left" vertical="center"/>
    </xf>
    <xf numFmtId="0" fontId="3" fillId="24" borderId="0" applyNumberFormat="0" applyFont="0" applyBorder="0" applyAlignment="0"/>
    <xf numFmtId="0" fontId="31" fillId="0" borderId="0" applyNumberFormat="0" applyFill="0" applyBorder="0" applyProtection="0">
      <alignment horizontal="center"/>
    </xf>
    <xf numFmtId="0" fontId="32" fillId="0" borderId="45" applyNumberFormat="0" applyFill="0" applyAlignment="0" applyProtection="0"/>
    <xf numFmtId="0" fontId="33" fillId="0" borderId="46" applyNumberFormat="0" applyFill="0" applyAlignment="0" applyProtection="0"/>
    <xf numFmtId="0" fontId="34" fillId="0" borderId="47" applyNumberFormat="0" applyFill="0" applyAlignment="0" applyProtection="0"/>
    <xf numFmtId="0" fontId="34" fillId="0" borderId="0" applyNumberFormat="0" applyFill="0" applyBorder="0" applyAlignment="0" applyProtection="0"/>
    <xf numFmtId="177" fontId="35" fillId="0" borderId="0">
      <protection locked="0"/>
    </xf>
    <xf numFmtId="177" fontId="35" fillId="0" borderId="0"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18" borderId="0"/>
    <xf numFmtId="10" fontId="5" fillId="22" borderId="27" applyNumberFormat="0" applyBorder="0" applyAlignment="0" applyProtection="0"/>
    <xf numFmtId="0" fontId="39" fillId="8" borderId="41" applyNumberFormat="0" applyAlignment="0" applyProtection="0"/>
    <xf numFmtId="37" fontId="40" fillId="16" borderId="0"/>
    <xf numFmtId="37" fontId="30" fillId="16" borderId="0"/>
    <xf numFmtId="178" fontId="25" fillId="25" borderId="27">
      <alignment horizontal="right"/>
    </xf>
    <xf numFmtId="0" fontId="41" fillId="0" borderId="48" applyNumberFormat="0" applyFill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181" fontId="42" fillId="0" borderId="0">
      <alignment horizontal="center"/>
    </xf>
    <xf numFmtId="181" fontId="42" fillId="0" borderId="0">
      <alignment horizontal="center"/>
    </xf>
    <xf numFmtId="181" fontId="42" fillId="0" borderId="0">
      <alignment horizontal="center"/>
    </xf>
    <xf numFmtId="181" fontId="42" fillId="0" borderId="0">
      <alignment horizontal="center"/>
    </xf>
    <xf numFmtId="0" fontId="43" fillId="8" borderId="0" applyNumberFormat="0" applyBorder="0" applyAlignment="0" applyProtection="0"/>
    <xf numFmtId="182" fontId="44" fillId="0" borderId="0"/>
    <xf numFmtId="183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46" fillId="0" borderId="0"/>
    <xf numFmtId="0" fontId="2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9" fillId="0" borderId="0"/>
    <xf numFmtId="0" fontId="2" fillId="0" borderId="0"/>
    <xf numFmtId="0" fontId="2" fillId="0" borderId="0"/>
    <xf numFmtId="0" fontId="3" fillId="0" borderId="0"/>
    <xf numFmtId="0" fontId="17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5" borderId="49" applyNumberFormat="0" applyFont="0" applyAlignment="0" applyProtection="0"/>
    <xf numFmtId="0" fontId="17" fillId="5" borderId="49" applyNumberFormat="0" applyFont="0" applyAlignment="0" applyProtection="0"/>
    <xf numFmtId="0" fontId="10" fillId="2" borderId="1" applyNumberFormat="0" applyFont="0" applyAlignment="0" applyProtection="0"/>
    <xf numFmtId="0" fontId="47" fillId="18" borderId="50" applyNumberFormat="0" applyAlignment="0" applyProtection="0"/>
    <xf numFmtId="40" fontId="48" fillId="26" borderId="0">
      <alignment horizontal="right"/>
    </xf>
    <xf numFmtId="184" fontId="49" fillId="18" borderId="0">
      <alignment horizontal="right"/>
    </xf>
    <xf numFmtId="184" fontId="49" fillId="18" borderId="0">
      <alignment horizontal="right"/>
    </xf>
    <xf numFmtId="40" fontId="48" fillId="26" borderId="0">
      <alignment horizontal="right"/>
    </xf>
    <xf numFmtId="40" fontId="48" fillId="26" borderId="0">
      <alignment horizontal="right"/>
    </xf>
    <xf numFmtId="40" fontId="48" fillId="26" borderId="0">
      <alignment horizontal="right"/>
    </xf>
    <xf numFmtId="40" fontId="48" fillId="26" borderId="0">
      <alignment horizontal="right"/>
    </xf>
    <xf numFmtId="40" fontId="48" fillId="26" borderId="0">
      <alignment horizontal="right"/>
    </xf>
    <xf numFmtId="184" fontId="49" fillId="18" borderId="0">
      <alignment horizontal="right"/>
    </xf>
    <xf numFmtId="0" fontId="50" fillId="26" borderId="0">
      <alignment horizontal="right"/>
    </xf>
    <xf numFmtId="0" fontId="51" fillId="16" borderId="0">
      <alignment horizontal="center"/>
    </xf>
    <xf numFmtId="0" fontId="51" fillId="16" borderId="0">
      <alignment horizontal="center"/>
    </xf>
    <xf numFmtId="0" fontId="50" fillId="26" borderId="0">
      <alignment horizontal="right"/>
    </xf>
    <xf numFmtId="0" fontId="50" fillId="26" borderId="0">
      <alignment horizontal="right"/>
    </xf>
    <xf numFmtId="0" fontId="50" fillId="26" borderId="0">
      <alignment horizontal="right"/>
    </xf>
    <xf numFmtId="0" fontId="50" fillId="26" borderId="0">
      <alignment horizontal="right"/>
    </xf>
    <xf numFmtId="0" fontId="50" fillId="26" borderId="0">
      <alignment horizontal="right"/>
    </xf>
    <xf numFmtId="0" fontId="51" fillId="16" borderId="0">
      <alignment horizontal="center"/>
    </xf>
    <xf numFmtId="0" fontId="52" fillId="26" borderId="2"/>
    <xf numFmtId="0" fontId="53" fillId="27" borderId="0"/>
    <xf numFmtId="0" fontId="53" fillId="27" borderId="0"/>
    <xf numFmtId="0" fontId="52" fillId="26" borderId="2"/>
    <xf numFmtId="0" fontId="52" fillId="26" borderId="2"/>
    <xf numFmtId="0" fontId="52" fillId="26" borderId="2"/>
    <xf numFmtId="0" fontId="52" fillId="26" borderId="2"/>
    <xf numFmtId="0" fontId="52" fillId="26" borderId="2"/>
    <xf numFmtId="0" fontId="53" fillId="27" borderId="0"/>
    <xf numFmtId="0" fontId="52" fillId="0" borderId="0" applyBorder="0">
      <alignment horizontal="centerContinuous"/>
    </xf>
    <xf numFmtId="0" fontId="54" fillId="18" borderId="0" applyBorder="0">
      <alignment horizontal="centerContinuous"/>
    </xf>
    <xf numFmtId="0" fontId="54" fillId="18" borderId="0" applyBorder="0">
      <alignment horizontal="centerContinuous"/>
    </xf>
    <xf numFmtId="0" fontId="52" fillId="0" borderId="0" applyBorder="0">
      <alignment horizontal="centerContinuous"/>
    </xf>
    <xf numFmtId="0" fontId="52" fillId="0" borderId="0" applyBorder="0">
      <alignment horizontal="centerContinuous"/>
    </xf>
    <xf numFmtId="0" fontId="52" fillId="0" borderId="0" applyBorder="0">
      <alignment horizontal="centerContinuous"/>
    </xf>
    <xf numFmtId="0" fontId="52" fillId="0" borderId="0" applyBorder="0">
      <alignment horizontal="centerContinuous"/>
    </xf>
    <xf numFmtId="0" fontId="52" fillId="0" borderId="0" applyBorder="0">
      <alignment horizontal="centerContinuous"/>
    </xf>
    <xf numFmtId="0" fontId="54" fillId="18" borderId="0" applyBorder="0">
      <alignment horizontal="centerContinuous"/>
    </xf>
    <xf numFmtId="0" fontId="55" fillId="0" borderId="0" applyBorder="0">
      <alignment horizontal="centerContinuous"/>
    </xf>
    <xf numFmtId="0" fontId="56" fillId="16" borderId="0" applyBorder="0">
      <alignment horizontal="centerContinuous"/>
    </xf>
    <xf numFmtId="0" fontId="56" fillId="16" borderId="0" applyBorder="0">
      <alignment horizontal="centerContinuous"/>
    </xf>
    <xf numFmtId="0" fontId="55" fillId="0" borderId="0" applyBorder="0">
      <alignment horizontal="centerContinuous"/>
    </xf>
    <xf numFmtId="0" fontId="55" fillId="0" borderId="0" applyBorder="0">
      <alignment horizontal="centerContinuous"/>
    </xf>
    <xf numFmtId="0" fontId="55" fillId="0" borderId="0" applyBorder="0">
      <alignment horizontal="centerContinuous"/>
    </xf>
    <xf numFmtId="0" fontId="55" fillId="0" borderId="0" applyBorder="0">
      <alignment horizontal="centerContinuous"/>
    </xf>
    <xf numFmtId="0" fontId="55" fillId="0" borderId="0" applyBorder="0">
      <alignment horizontal="centerContinuous"/>
    </xf>
    <xf numFmtId="0" fontId="56" fillId="16" borderId="0" applyBorder="0">
      <alignment horizontal="centerContinuous"/>
    </xf>
    <xf numFmtId="37" fontId="23" fillId="0" borderId="43">
      <protection locked="0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0" fontId="57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57" fillId="0" borderId="0"/>
    <xf numFmtId="10" fontId="57" fillId="0" borderId="0"/>
    <xf numFmtId="186" fontId="7" fillId="0" borderId="0"/>
    <xf numFmtId="186" fontId="7" fillId="0" borderId="0"/>
    <xf numFmtId="186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58" fillId="0" borderId="0" applyFont="0" applyFill="0" applyBorder="0" applyAlignment="0" applyProtection="0">
      <alignment horizontal="left" vertical="center"/>
    </xf>
    <xf numFmtId="188" fontId="58" fillId="0" borderId="0" applyFont="0" applyFill="0" applyBorder="0" applyAlignment="0" applyProtection="0">
      <alignment horizontal="left" vertical="center"/>
    </xf>
    <xf numFmtId="188" fontId="58" fillId="0" borderId="0" applyFont="0" applyFill="0" applyBorder="0" applyAlignment="0" applyProtection="0">
      <alignment horizontal="left" vertical="center"/>
    </xf>
    <xf numFmtId="188" fontId="58" fillId="0" borderId="0" applyFont="0" applyFill="0" applyBorder="0" applyAlignment="0" applyProtection="0">
      <alignment horizontal="left" vertical="center"/>
    </xf>
    <xf numFmtId="37" fontId="23" fillId="0" borderId="0">
      <protection locked="0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2" fillId="0" borderId="51">
      <alignment horizontal="center"/>
    </xf>
    <xf numFmtId="3" fontId="17" fillId="0" borderId="0" applyFont="0" applyFill="0" applyBorder="0" applyAlignment="0" applyProtection="0"/>
    <xf numFmtId="0" fontId="17" fillId="28" borderId="0" applyNumberFormat="0" applyFont="0" applyBorder="0" applyAlignment="0" applyProtection="0"/>
    <xf numFmtId="37" fontId="17" fillId="0" borderId="0" applyFont="0" applyFill="0" applyBorder="0" applyAlignment="0" applyProtection="0"/>
    <xf numFmtId="7" fontId="3" fillId="0" borderId="52" applyFill="0" applyProtection="0">
      <alignment horizontal="right"/>
    </xf>
    <xf numFmtId="7" fontId="42" fillId="0" borderId="52" applyFill="0" applyProtection="0">
      <alignment horizontal="right"/>
    </xf>
    <xf numFmtId="0" fontId="3" fillId="0" borderId="52" applyNumberFormat="0" applyFill="0" applyProtection="0">
      <alignment horizontal="center"/>
    </xf>
    <xf numFmtId="0" fontId="42" fillId="0" borderId="52" applyNumberFormat="0" applyFill="0" applyProtection="0">
      <alignment horizontal="center"/>
    </xf>
    <xf numFmtId="0" fontId="5" fillId="0" borderId="0" applyNumberFormat="0" applyFill="0" applyBorder="0" applyProtection="0"/>
    <xf numFmtId="0" fontId="59" fillId="0" borderId="0" applyNumberFormat="0" applyFill="0" applyBorder="0" applyAlignment="0" applyProtection="0"/>
    <xf numFmtId="0" fontId="53" fillId="29" borderId="0" applyNumberFormat="0" applyBorder="0">
      <alignment horizontal="centerContinuous"/>
    </xf>
    <xf numFmtId="0" fontId="60" fillId="0" borderId="53" applyNumberFormat="0" applyFill="0" applyAlignment="0" applyProtection="0"/>
    <xf numFmtId="0" fontId="41" fillId="0" borderId="0" applyNumberFormat="0" applyFill="0" applyBorder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19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5" fillId="0" borderId="0" xfId="0" applyFont="1" applyFill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/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5" xfId="0" applyFont="1" applyBorder="1"/>
    <xf numFmtId="164" fontId="6" fillId="0" borderId="16" xfId="2" applyNumberFormat="1" applyFont="1" applyFill="1" applyBorder="1" applyAlignment="1"/>
    <xf numFmtId="164" fontId="6" fillId="0" borderId="11" xfId="2" applyNumberFormat="1" applyFont="1" applyFill="1" applyBorder="1" applyAlignment="1"/>
    <xf numFmtId="2" fontId="6" fillId="0" borderId="11" xfId="1" applyNumberFormat="1" applyFont="1" applyFill="1" applyBorder="1" applyAlignment="1"/>
    <xf numFmtId="164" fontId="6" fillId="0" borderId="17" xfId="2" applyNumberFormat="1" applyFont="1" applyFill="1" applyBorder="1" applyAlignment="1"/>
    <xf numFmtId="0" fontId="4" fillId="0" borderId="6" xfId="0" applyFont="1" applyFill="1" applyBorder="1" applyAlignment="1">
      <alignment vertical="top" textRotation="180"/>
    </xf>
    <xf numFmtId="0" fontId="6" fillId="0" borderId="12" xfId="0" applyFont="1" applyBorder="1" applyAlignment="1">
      <alignment horizontal="center"/>
    </xf>
    <xf numFmtId="164" fontId="6" fillId="0" borderId="18" xfId="2" applyNumberFormat="1" applyFont="1" applyFill="1" applyBorder="1" applyAlignment="1"/>
    <xf numFmtId="164" fontId="6" fillId="0" borderId="12" xfId="2" applyNumberFormat="1" applyFont="1" applyFill="1" applyBorder="1" applyAlignment="1"/>
    <xf numFmtId="2" fontId="6" fillId="0" borderId="12" xfId="1" applyNumberFormat="1" applyFont="1" applyFill="1" applyBorder="1" applyAlignment="1">
      <alignment horizontal="center"/>
    </xf>
    <xf numFmtId="164" fontId="6" fillId="0" borderId="19" xfId="2" applyNumberFormat="1" applyFont="1" applyFill="1" applyBorder="1" applyAlignment="1"/>
    <xf numFmtId="0" fontId="4" fillId="0" borderId="0" xfId="0" applyFont="1" applyFill="1"/>
    <xf numFmtId="0" fontId="6" fillId="0" borderId="20" xfId="0" applyFont="1" applyFill="1" applyBorder="1"/>
    <xf numFmtId="0" fontId="6" fillId="0" borderId="21" xfId="0" applyFont="1" applyFill="1" applyBorder="1"/>
    <xf numFmtId="166" fontId="6" fillId="0" borderId="22" xfId="1" applyNumberFormat="1" applyFont="1" applyFill="1" applyBorder="1" applyAlignment="1" applyProtection="1">
      <alignment horizontal="right"/>
      <protection locked="0"/>
    </xf>
    <xf numFmtId="0" fontId="6" fillId="0" borderId="20" xfId="0" applyFont="1" applyBorder="1" applyAlignment="1">
      <alignment horizontal="center"/>
    </xf>
    <xf numFmtId="0" fontId="6" fillId="0" borderId="5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/>
    <xf numFmtId="0" fontId="6" fillId="0" borderId="9" xfId="0" applyFont="1" applyBorder="1" applyAlignment="1">
      <alignment horizontal="center"/>
    </xf>
    <xf numFmtId="0" fontId="4" fillId="0" borderId="0" xfId="0" applyFont="1" applyFill="1" applyAlignment="1">
      <alignment vertical="top" textRotation="180"/>
    </xf>
    <xf numFmtId="0" fontId="6" fillId="0" borderId="31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/>
    <xf numFmtId="166" fontId="6" fillId="0" borderId="12" xfId="1" applyNumberFormat="1" applyFont="1" applyFill="1" applyBorder="1" applyAlignment="1"/>
    <xf numFmtId="166" fontId="6" fillId="0" borderId="12" xfId="1" applyNumberFormat="1" applyFont="1" applyFill="1" applyBorder="1" applyAlignment="1">
      <alignment horizontal="center"/>
    </xf>
    <xf numFmtId="166" fontId="6" fillId="0" borderId="19" xfId="1" applyNumberFormat="1" applyFont="1" applyFill="1" applyBorder="1" applyAlignment="1"/>
    <xf numFmtId="0" fontId="6" fillId="0" borderId="9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3" xfId="0" applyFont="1" applyFill="1" applyBorder="1"/>
    <xf numFmtId="0" fontId="6" fillId="0" borderId="0" xfId="0" applyFont="1" applyBorder="1" applyAlignment="1">
      <alignment horizontal="center"/>
    </xf>
    <xf numFmtId="166" fontId="6" fillId="0" borderId="19" xfId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vertical="center"/>
    </xf>
    <xf numFmtId="166" fontId="5" fillId="0" borderId="0" xfId="0" applyNumberFormat="1" applyFont="1" applyFill="1"/>
    <xf numFmtId="0" fontId="6" fillId="0" borderId="6" xfId="0" applyFont="1" applyFill="1" applyBorder="1" applyAlignment="1">
      <alignment vertical="center"/>
    </xf>
    <xf numFmtId="166" fontId="6" fillId="0" borderId="11" xfId="1" applyNumberFormat="1" applyFont="1" applyFill="1" applyBorder="1" applyAlignment="1"/>
    <xf numFmtId="0" fontId="6" fillId="0" borderId="23" xfId="0" applyFont="1" applyFill="1" applyBorder="1"/>
    <xf numFmtId="0" fontId="6" fillId="0" borderId="22" xfId="0" applyFont="1" applyBorder="1" applyAlignment="1">
      <alignment horizontal="center"/>
    </xf>
    <xf numFmtId="0" fontId="4" fillId="0" borderId="0" xfId="0" applyFont="1" applyFill="1" applyAlignment="1">
      <alignment textRotation="180"/>
    </xf>
    <xf numFmtId="166" fontId="6" fillId="0" borderId="18" xfId="1" applyNumberFormat="1" applyFont="1" applyFill="1" applyBorder="1" applyAlignment="1"/>
    <xf numFmtId="164" fontId="6" fillId="0" borderId="24" xfId="2" applyNumberFormat="1" applyFont="1" applyFill="1" applyBorder="1" applyAlignment="1"/>
    <xf numFmtId="166" fontId="6" fillId="0" borderId="18" xfId="1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>
      <alignment horizontal="left" indent="1"/>
    </xf>
    <xf numFmtId="43" fontId="6" fillId="0" borderId="12" xfId="1" applyFont="1" applyFill="1" applyBorder="1" applyAlignment="1"/>
    <xf numFmtId="43" fontId="6" fillId="0" borderId="19" xfId="1" applyFont="1" applyFill="1" applyBorder="1" applyAlignment="1"/>
    <xf numFmtId="166" fontId="6" fillId="0" borderId="18" xfId="1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43" fontId="5" fillId="0" borderId="0" xfId="1" applyFont="1" applyFill="1"/>
    <xf numFmtId="43" fontId="5" fillId="0" borderId="0" xfId="0" applyNumberFormat="1" applyFont="1" applyFill="1"/>
    <xf numFmtId="0" fontId="6" fillId="0" borderId="2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/>
    <xf numFmtId="166" fontId="6" fillId="0" borderId="0" xfId="0" applyNumberFormat="1" applyFont="1" applyFill="1"/>
    <xf numFmtId="37" fontId="7" fillId="0" borderId="0" xfId="0" applyNumberFormat="1" applyFont="1" applyBorder="1" applyProtection="1">
      <protection locked="0"/>
    </xf>
    <xf numFmtId="0" fontId="61" fillId="0" borderId="0" xfId="0" applyFont="1"/>
    <xf numFmtId="0" fontId="61" fillId="0" borderId="0" xfId="0" applyFont="1" applyAlignment="1">
      <alignment horizontal="right"/>
    </xf>
    <xf numFmtId="0" fontId="62" fillId="0" borderId="0" xfId="0" applyFont="1"/>
    <xf numFmtId="0" fontId="61" fillId="0" borderId="6" xfId="0" applyFont="1" applyBorder="1"/>
    <xf numFmtId="0" fontId="61" fillId="0" borderId="0" xfId="0" applyFont="1" applyBorder="1"/>
    <xf numFmtId="0" fontId="61" fillId="0" borderId="2" xfId="0" applyFont="1" applyBorder="1"/>
    <xf numFmtId="0" fontId="63" fillId="0" borderId="6" xfId="0" applyFont="1" applyBorder="1"/>
    <xf numFmtId="0" fontId="63" fillId="0" borderId="0" xfId="0" applyFont="1" applyBorder="1"/>
    <xf numFmtId="0" fontId="63" fillId="0" borderId="0" xfId="0" applyFont="1" applyBorder="1" applyAlignment="1">
      <alignment vertical="center"/>
    </xf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vertical="center" wrapText="1"/>
    </xf>
    <xf numFmtId="0" fontId="63" fillId="0" borderId="7" xfId="0" applyFont="1" applyBorder="1"/>
    <xf numFmtId="0" fontId="63" fillId="0" borderId="8" xfId="0" applyFont="1" applyBorder="1"/>
    <xf numFmtId="0" fontId="63" fillId="0" borderId="8" xfId="0" applyFont="1" applyBorder="1" applyAlignment="1">
      <alignment vertical="center"/>
    </xf>
    <xf numFmtId="0" fontId="61" fillId="0" borderId="9" xfId="0" applyFont="1" applyBorder="1"/>
    <xf numFmtId="0" fontId="63" fillId="0" borderId="0" xfId="0" applyFont="1"/>
    <xf numFmtId="165" fontId="6" fillId="0" borderId="2" xfId="0" quotePrefix="1" applyNumberFormat="1" applyFont="1" applyBorder="1" applyAlignment="1" applyProtection="1">
      <alignment horizontal="center"/>
    </xf>
    <xf numFmtId="165" fontId="6" fillId="0" borderId="9" xfId="0" quotePrefix="1" applyNumberFormat="1" applyFont="1" applyBorder="1" applyAlignment="1" applyProtection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2" xfId="0" applyFont="1" applyFill="1" applyBorder="1" applyAlignment="1">
      <alignment vertical="center" textRotation="180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textRotation="180"/>
    </xf>
    <xf numFmtId="0" fontId="4" fillId="0" borderId="6" xfId="0" applyFont="1" applyFill="1" applyBorder="1" applyAlignment="1">
      <alignment textRotation="180"/>
    </xf>
    <xf numFmtId="0" fontId="61" fillId="0" borderId="0" xfId="0" applyFont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13" xfId="2" applyNumberFormat="1" applyFont="1" applyFill="1" applyBorder="1" applyAlignment="1" applyProtection="1">
      <protection locked="0"/>
    </xf>
    <xf numFmtId="164" fontId="6" fillId="0" borderId="14" xfId="2" applyNumberFormat="1" applyFont="1" applyFill="1" applyBorder="1" applyAlignment="1" applyProtection="1">
      <protection locked="0"/>
    </xf>
    <xf numFmtId="164" fontId="6" fillId="0" borderId="14" xfId="2" applyNumberFormat="1" applyFont="1" applyFill="1" applyBorder="1" applyAlignment="1"/>
    <xf numFmtId="2" fontId="6" fillId="0" borderId="14" xfId="1" applyNumberFormat="1" applyFont="1" applyFill="1" applyBorder="1" applyAlignment="1"/>
    <xf numFmtId="164" fontId="6" fillId="0" borderId="15" xfId="2" applyNumberFormat="1" applyFont="1" applyFill="1" applyBorder="1" applyAlignment="1"/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vertical="top"/>
    </xf>
    <xf numFmtId="166" fontId="6" fillId="0" borderId="20" xfId="1" applyNumberFormat="1" applyFont="1" applyFill="1" applyBorder="1" applyAlignment="1" applyProtection="1">
      <alignment horizontal="right"/>
      <protection locked="0"/>
    </xf>
    <xf numFmtId="166" fontId="6" fillId="0" borderId="20" xfId="1" applyNumberFormat="1" applyFont="1" applyFill="1" applyBorder="1" applyAlignment="1">
      <alignment horizontal="right"/>
    </xf>
    <xf numFmtId="166" fontId="6" fillId="0" borderId="20" xfId="1" applyNumberFormat="1" applyFont="1" applyFill="1" applyBorder="1" applyAlignment="1">
      <alignment horizontal="center"/>
    </xf>
    <xf numFmtId="166" fontId="6" fillId="0" borderId="23" xfId="1" applyNumberFormat="1" applyFont="1" applyFill="1" applyBorder="1" applyAlignment="1">
      <alignment horizontal="right"/>
    </xf>
    <xf numFmtId="166" fontId="6" fillId="0" borderId="5" xfId="1" applyNumberFormat="1" applyFont="1" applyFill="1" applyBorder="1" applyAlignment="1">
      <alignment horizontal="right"/>
    </xf>
    <xf numFmtId="166" fontId="6" fillId="0" borderId="5" xfId="1" applyNumberFormat="1" applyFont="1" applyFill="1" applyBorder="1" applyAlignment="1">
      <alignment horizontal="center"/>
    </xf>
    <xf numFmtId="166" fontId="6" fillId="0" borderId="24" xfId="1" applyNumberFormat="1" applyFont="1" applyFill="1" applyBorder="1" applyAlignment="1">
      <alignment horizontal="right"/>
    </xf>
    <xf numFmtId="166" fontId="6" fillId="0" borderId="25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 applyProtection="1">
      <alignment horizontal="right"/>
      <protection locked="0"/>
    </xf>
    <xf numFmtId="166" fontId="6" fillId="0" borderId="9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center"/>
    </xf>
    <xf numFmtId="166" fontId="6" fillId="0" borderId="26" xfId="1" applyNumberFormat="1" applyFont="1" applyFill="1" applyBorder="1" applyAlignment="1">
      <alignment horizontal="right"/>
    </xf>
    <xf numFmtId="166" fontId="6" fillId="0" borderId="27" xfId="1" applyNumberFormat="1" applyFont="1" applyFill="1" applyBorder="1" applyAlignment="1" applyProtection="1">
      <alignment horizontal="right"/>
      <protection locked="0"/>
    </xf>
    <xf numFmtId="166" fontId="6" fillId="0" borderId="27" xfId="1" applyNumberFormat="1" applyFont="1" applyFill="1" applyBorder="1" applyAlignment="1" applyProtection="1">
      <alignment horizontal="center"/>
      <protection locked="0"/>
    </xf>
    <xf numFmtId="166" fontId="6" fillId="0" borderId="26" xfId="1" applyNumberFormat="1" applyFont="1" applyFill="1" applyBorder="1" applyAlignment="1">
      <alignment horizontal="center"/>
    </xf>
    <xf numFmtId="166" fontId="6" fillId="0" borderId="28" xfId="1" applyNumberFormat="1" applyFont="1" applyFill="1" applyBorder="1" applyAlignment="1" applyProtection="1">
      <alignment horizontal="right"/>
      <protection locked="0"/>
    </xf>
    <xf numFmtId="166" fontId="6" fillId="0" borderId="29" xfId="1" applyNumberFormat="1" applyFont="1" applyFill="1" applyBorder="1" applyAlignment="1" applyProtection="1">
      <alignment horizontal="right"/>
      <protection locked="0"/>
    </xf>
    <xf numFmtId="166" fontId="6" fillId="0" borderId="29" xfId="1" applyNumberFormat="1" applyFont="1" applyFill="1" applyBorder="1" applyAlignment="1">
      <alignment horizontal="right"/>
    </xf>
    <xf numFmtId="166" fontId="6" fillId="0" borderId="29" xfId="1" applyNumberFormat="1" applyFont="1" applyFill="1" applyBorder="1" applyAlignment="1">
      <alignment horizontal="center"/>
    </xf>
    <xf numFmtId="166" fontId="6" fillId="0" borderId="36" xfId="1" applyNumberFormat="1" applyFont="1" applyFill="1" applyBorder="1" applyAlignment="1">
      <alignment horizontal="right"/>
    </xf>
    <xf numFmtId="166" fontId="6" fillId="0" borderId="13" xfId="1" applyNumberFormat="1" applyFont="1" applyFill="1" applyBorder="1" applyAlignment="1" applyProtection="1">
      <protection locked="0"/>
    </xf>
    <xf numFmtId="166" fontId="6" fillId="0" borderId="14" xfId="1" applyNumberFormat="1" applyFont="1" applyFill="1" applyBorder="1" applyAlignment="1" applyProtection="1">
      <protection locked="0"/>
    </xf>
    <xf numFmtId="166" fontId="6" fillId="0" borderId="14" xfId="1" applyNumberFormat="1" applyFont="1" applyFill="1" applyBorder="1" applyAlignment="1"/>
    <xf numFmtId="166" fontId="6" fillId="0" borderId="15" xfId="1" applyNumberFormat="1" applyFont="1" applyFill="1" applyBorder="1" applyAlignment="1"/>
    <xf numFmtId="166" fontId="6" fillId="0" borderId="18" xfId="1" applyNumberFormat="1" applyFont="1" applyFill="1" applyBorder="1" applyAlignment="1" applyProtection="1">
      <protection locked="0"/>
    </xf>
    <xf numFmtId="166" fontId="6" fillId="0" borderId="32" xfId="1" applyNumberFormat="1" applyFont="1" applyFill="1" applyBorder="1" applyAlignment="1" applyProtection="1">
      <alignment horizontal="right"/>
      <protection locked="0"/>
    </xf>
    <xf numFmtId="166" fontId="6" fillId="0" borderId="12" xfId="1" applyNumberFormat="1" applyFont="1" applyFill="1" applyBorder="1" applyAlignment="1" applyProtection="1">
      <alignment horizontal="right"/>
      <protection locked="0"/>
    </xf>
    <xf numFmtId="166" fontId="6" fillId="0" borderId="32" xfId="1" applyNumberFormat="1" applyFont="1" applyFill="1" applyBorder="1" applyAlignment="1" applyProtection="1">
      <alignment horizontal="center"/>
      <protection locked="0"/>
    </xf>
    <xf numFmtId="166" fontId="6" fillId="0" borderId="12" xfId="1" applyNumberFormat="1" applyFont="1" applyFill="1" applyBorder="1" applyAlignment="1" applyProtection="1">
      <alignment horizontal="center"/>
      <protection locked="0"/>
    </xf>
    <xf numFmtId="166" fontId="6" fillId="0" borderId="9" xfId="1" applyNumberFormat="1" applyFont="1" applyFill="1" applyBorder="1" applyAlignment="1" applyProtection="1">
      <alignment horizontal="center"/>
      <protection locked="0"/>
    </xf>
    <xf numFmtId="166" fontId="6" fillId="0" borderId="34" xfId="1" applyNumberFormat="1" applyFont="1" applyFill="1" applyBorder="1" applyAlignment="1" applyProtection="1">
      <alignment horizontal="center"/>
      <protection locked="0"/>
    </xf>
    <xf numFmtId="166" fontId="6" fillId="0" borderId="35" xfId="1" applyNumberFormat="1" applyFont="1" applyFill="1" applyBorder="1" applyAlignment="1" applyProtection="1">
      <alignment horizontal="center"/>
      <protection locked="0"/>
    </xf>
    <xf numFmtId="166" fontId="6" fillId="0" borderId="29" xfId="1" applyNumberFormat="1" applyFont="1" applyFill="1" applyBorder="1" applyAlignment="1" applyProtection="1">
      <alignment horizontal="center"/>
      <protection locked="0"/>
    </xf>
    <xf numFmtId="166" fontId="6" fillId="0" borderId="36" xfId="1" applyNumberFormat="1" applyFont="1" applyFill="1" applyBorder="1" applyAlignment="1">
      <alignment horizontal="center"/>
    </xf>
    <xf numFmtId="0" fontId="0" fillId="0" borderId="2" xfId="0" applyFont="1" applyBorder="1" applyAlignment="1">
      <alignment textRotation="180"/>
    </xf>
    <xf numFmtId="166" fontId="6" fillId="0" borderId="0" xfId="1" applyNumberFormat="1" applyFont="1" applyFill="1" applyBorder="1" applyAlignment="1" applyProtection="1">
      <alignment horizontal="center"/>
      <protection locked="0"/>
    </xf>
    <xf numFmtId="166" fontId="6" fillId="0" borderId="0" xfId="1" applyNumberFormat="1" applyFont="1" applyFill="1" applyBorder="1" applyAlignment="1">
      <alignment horizontal="center"/>
    </xf>
    <xf numFmtId="166" fontId="6" fillId="0" borderId="13" xfId="1" applyNumberFormat="1" applyFont="1" applyFill="1" applyBorder="1" applyAlignment="1"/>
    <xf numFmtId="166" fontId="6" fillId="0" borderId="22" xfId="1" applyNumberFormat="1" applyFont="1" applyFill="1" applyBorder="1" applyAlignment="1" applyProtection="1">
      <alignment horizontal="center"/>
      <protection locked="0"/>
    </xf>
    <xf numFmtId="164" fontId="6" fillId="0" borderId="18" xfId="2" applyNumberFormat="1" applyFont="1" applyFill="1" applyBorder="1" applyAlignment="1">
      <alignment horizontal="right"/>
    </xf>
    <xf numFmtId="164" fontId="6" fillId="0" borderId="9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4" fontId="6" fillId="0" borderId="24" xfId="2" applyNumberFormat="1" applyFont="1" applyFill="1" applyBorder="1" applyAlignment="1" applyProtection="1">
      <protection locked="0"/>
    </xf>
    <xf numFmtId="164" fontId="6" fillId="0" borderId="10" xfId="2" applyNumberFormat="1" applyFont="1" applyFill="1" applyBorder="1" applyAlignment="1" applyProtection="1">
      <protection locked="0"/>
    </xf>
    <xf numFmtId="164" fontId="6" fillId="0" borderId="10" xfId="2" applyNumberFormat="1" applyFont="1" applyFill="1" applyBorder="1" applyAlignment="1"/>
    <xf numFmtId="166" fontId="6" fillId="0" borderId="10" xfId="1" applyNumberFormat="1" applyFont="1" applyFill="1" applyBorder="1" applyAlignment="1"/>
    <xf numFmtId="164" fontId="6" fillId="0" borderId="37" xfId="2" applyNumberFormat="1" applyFont="1" applyFill="1" applyBorder="1" applyAlignment="1"/>
    <xf numFmtId="166" fontId="6" fillId="0" borderId="28" xfId="1" applyNumberFormat="1" applyFont="1" applyFill="1" applyBorder="1" applyAlignment="1" applyProtection="1">
      <alignment horizontal="center"/>
      <protection locked="0"/>
    </xf>
    <xf numFmtId="166" fontId="6" fillId="0" borderId="0" xfId="1" applyNumberFormat="1" applyFont="1" applyFill="1" applyBorder="1" applyAlignment="1">
      <alignment horizontal="right"/>
    </xf>
    <xf numFmtId="166" fontId="6" fillId="0" borderId="14" xfId="1" applyNumberFormat="1" applyFont="1" applyFill="1" applyBorder="1" applyAlignment="1" applyProtection="1">
      <alignment horizontal="center"/>
      <protection locked="0"/>
    </xf>
    <xf numFmtId="166" fontId="6" fillId="0" borderId="10" xfId="1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 applyProtection="1">
      <alignment horizontal="center"/>
      <protection locked="0"/>
    </xf>
    <xf numFmtId="43" fontId="6" fillId="0" borderId="24" xfId="1" applyFont="1" applyFill="1" applyBorder="1" applyAlignment="1"/>
    <xf numFmtId="43" fontId="6" fillId="0" borderId="10" xfId="1" applyFont="1" applyFill="1" applyBorder="1" applyAlignment="1"/>
    <xf numFmtId="43" fontId="6" fillId="0" borderId="10" xfId="1" applyFont="1" applyFill="1" applyBorder="1" applyAlignment="1" applyProtection="1">
      <protection locked="0"/>
    </xf>
    <xf numFmtId="43" fontId="6" fillId="0" borderId="37" xfId="1" applyFont="1" applyFill="1" applyBorder="1" applyAlignment="1"/>
    <xf numFmtId="43" fontId="6" fillId="0" borderId="18" xfId="1" applyFont="1" applyFill="1" applyBorder="1" applyAlignment="1"/>
    <xf numFmtId="166" fontId="6" fillId="0" borderId="35" xfId="1" applyNumberFormat="1" applyFont="1" applyFill="1" applyBorder="1" applyAlignment="1" applyProtection="1">
      <alignment horizontal="right"/>
      <protection locked="0"/>
    </xf>
    <xf numFmtId="166" fontId="6" fillId="0" borderId="38" xfId="1" applyNumberFormat="1" applyFont="1" applyFill="1" applyBorder="1" applyAlignment="1">
      <alignment horizontal="right"/>
    </xf>
    <xf numFmtId="166" fontId="6" fillId="0" borderId="38" xfId="1" applyNumberFormat="1" applyFont="1" applyFill="1" applyBorder="1" applyAlignment="1" applyProtection="1">
      <alignment horizontal="center"/>
      <protection locked="0"/>
    </xf>
    <xf numFmtId="166" fontId="6" fillId="0" borderId="30" xfId="1" applyNumberFormat="1" applyFont="1" applyFill="1" applyBorder="1" applyAlignment="1">
      <alignment horizontal="right"/>
    </xf>
    <xf numFmtId="0" fontId="6" fillId="0" borderId="7" xfId="0" applyFont="1" applyBorder="1" applyAlignment="1" applyProtection="1">
      <alignment horizontal="center"/>
      <protection locked="0"/>
    </xf>
    <xf numFmtId="166" fontId="6" fillId="0" borderId="10" xfId="1" applyNumberFormat="1" applyFont="1" applyFill="1" applyBorder="1" applyAlignment="1" applyProtection="1">
      <protection locked="0"/>
    </xf>
    <xf numFmtId="164" fontId="6" fillId="0" borderId="16" xfId="2" applyNumberFormat="1" applyFont="1" applyFill="1" applyBorder="1" applyAlignment="1" applyProtection="1">
      <protection locked="0"/>
    </xf>
    <xf numFmtId="164" fontId="6" fillId="0" borderId="18" xfId="2" applyNumberFormat="1" applyFont="1" applyFill="1" applyBorder="1" applyAlignment="1" applyProtection="1">
      <protection locked="0"/>
    </xf>
    <xf numFmtId="166" fontId="6" fillId="0" borderId="39" xfId="1" applyNumberFormat="1" applyFont="1" applyFill="1" applyBorder="1" applyAlignment="1" applyProtection="1">
      <alignment horizontal="center"/>
      <protection locked="0"/>
    </xf>
    <xf numFmtId="164" fontId="6" fillId="0" borderId="22" xfId="2" applyNumberFormat="1" applyFont="1" applyFill="1" applyBorder="1" applyAlignment="1" applyProtection="1">
      <alignment horizontal="right"/>
      <protection locked="0"/>
    </xf>
    <xf numFmtId="164" fontId="6" fillId="0" borderId="20" xfId="2" applyNumberFormat="1" applyFont="1" applyFill="1" applyBorder="1" applyAlignment="1" applyProtection="1">
      <alignment horizontal="right"/>
      <protection locked="0"/>
    </xf>
    <xf numFmtId="164" fontId="6" fillId="0" borderId="20" xfId="2" applyNumberFormat="1" applyFont="1" applyFill="1" applyBorder="1" applyAlignment="1">
      <alignment horizontal="right"/>
    </xf>
    <xf numFmtId="166" fontId="6" fillId="0" borderId="20" xfId="1" applyNumberFormat="1" applyFont="1" applyFill="1" applyBorder="1" applyAlignment="1" applyProtection="1">
      <alignment horizontal="center"/>
      <protection locked="0"/>
    </xf>
    <xf numFmtId="166" fontId="6" fillId="0" borderId="40" xfId="1" applyNumberFormat="1" applyFont="1" applyFill="1" applyBorder="1" applyAlignment="1" applyProtection="1">
      <alignment horizontal="right"/>
      <protection locked="0"/>
    </xf>
    <xf numFmtId="166" fontId="6" fillId="0" borderId="38" xfId="1" applyNumberFormat="1" applyFont="1" applyFill="1" applyBorder="1" applyAlignment="1" applyProtection="1">
      <alignment horizontal="right"/>
      <protection locked="0"/>
    </xf>
    <xf numFmtId="166" fontId="6" fillId="0" borderId="39" xfId="1" applyNumberFormat="1" applyFont="1" applyFill="1" applyBorder="1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164" fontId="6" fillId="0" borderId="28" xfId="2" applyNumberFormat="1" applyFont="1" applyFill="1" applyBorder="1" applyAlignment="1">
      <alignment horizontal="right"/>
    </xf>
    <xf numFmtId="164" fontId="6" fillId="0" borderId="29" xfId="2" applyNumberFormat="1" applyFont="1" applyFill="1" applyBorder="1" applyAlignment="1">
      <alignment horizontal="right"/>
    </xf>
    <xf numFmtId="164" fontId="6" fillId="0" borderId="36" xfId="2" applyNumberFormat="1" applyFont="1" applyFill="1" applyBorder="1" applyAlignment="1">
      <alignment horizontal="right"/>
    </xf>
    <xf numFmtId="164" fontId="6" fillId="0" borderId="22" xfId="2" applyNumberFormat="1" applyFont="1" applyFill="1" applyBorder="1" applyAlignment="1">
      <alignment horizontal="right"/>
    </xf>
    <xf numFmtId="164" fontId="6" fillId="0" borderId="27" xfId="2" applyNumberFormat="1" applyFont="1" applyFill="1" applyBorder="1" applyAlignment="1">
      <alignment horizontal="right"/>
    </xf>
    <xf numFmtId="166" fontId="6" fillId="0" borderId="27" xfId="1" applyNumberFormat="1" applyFont="1" applyFill="1" applyBorder="1" applyAlignment="1">
      <alignment horizontal="center"/>
    </xf>
    <xf numFmtId="164" fontId="6" fillId="0" borderId="39" xfId="2" applyNumberFormat="1" applyFont="1" applyFill="1" applyBorder="1" applyAlignment="1">
      <alignment horizontal="right"/>
    </xf>
    <xf numFmtId="164" fontId="6" fillId="0" borderId="23" xfId="2" applyNumberFormat="1" applyFont="1" applyFill="1" applyBorder="1" applyAlignment="1">
      <alignment horizontal="right"/>
    </xf>
    <xf numFmtId="164" fontId="6" fillId="0" borderId="40" xfId="2" applyNumberFormat="1" applyFont="1" applyFill="1" applyBorder="1" applyAlignment="1">
      <alignment horizontal="right"/>
    </xf>
    <xf numFmtId="164" fontId="6" fillId="0" borderId="38" xfId="2" applyNumberFormat="1" applyFont="1" applyFill="1" applyBorder="1" applyAlignment="1">
      <alignment horizontal="right"/>
    </xf>
    <xf numFmtId="166" fontId="6" fillId="0" borderId="38" xfId="1" applyNumberFormat="1" applyFont="1" applyFill="1" applyBorder="1" applyAlignment="1">
      <alignment horizontal="center"/>
    </xf>
    <xf numFmtId="164" fontId="6" fillId="0" borderId="3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63" fillId="0" borderId="0" xfId="0" applyFont="1" applyBorder="1" applyAlignment="1">
      <alignment horizontal="center"/>
    </xf>
    <xf numFmtId="166" fontId="6" fillId="0" borderId="20" xfId="1" applyNumberFormat="1" applyFont="1" applyFill="1" applyBorder="1" applyAlignment="1" applyProtection="1">
      <alignment horizontal="right"/>
      <protection locked="0"/>
    </xf>
    <xf numFmtId="166" fontId="6" fillId="0" borderId="9" xfId="1" applyNumberFormat="1" applyFont="1" applyFill="1" applyBorder="1" applyAlignment="1" applyProtection="1">
      <alignment horizontal="right"/>
      <protection locked="0"/>
    </xf>
    <xf numFmtId="166" fontId="6" fillId="0" borderId="27" xfId="1" applyNumberFormat="1" applyFont="1" applyFill="1" applyBorder="1" applyAlignment="1" applyProtection="1">
      <alignment horizontal="center"/>
      <protection locked="0"/>
    </xf>
    <xf numFmtId="164" fontId="6" fillId="0" borderId="12" xfId="2" applyNumberFormat="1" applyFont="1" applyFill="1" applyBorder="1" applyAlignment="1">
      <alignment horizontal="center"/>
    </xf>
    <xf numFmtId="0" fontId="6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3" fillId="0" borderId="6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vertical="center" textRotation="180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center" textRotation="180"/>
    </xf>
    <xf numFmtId="0" fontId="0" fillId="0" borderId="6" xfId="0" applyFont="1" applyBorder="1" applyAlignment="1">
      <alignment textRotation="180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textRotation="180"/>
    </xf>
    <xf numFmtId="0" fontId="4" fillId="0" borderId="2" xfId="0" applyFont="1" applyFill="1" applyBorder="1" applyAlignment="1">
      <alignment textRotation="180"/>
    </xf>
    <xf numFmtId="0" fontId="0" fillId="0" borderId="2" xfId="0" applyFont="1" applyBorder="1" applyAlignment="1">
      <alignment textRotation="180"/>
    </xf>
    <xf numFmtId="0" fontId="0" fillId="0" borderId="2" xfId="0" applyFont="1" applyBorder="1" applyAlignment="1"/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/>
    <xf numFmtId="0" fontId="4" fillId="0" borderId="6" xfId="0" applyFont="1" applyFill="1" applyBorder="1" applyAlignment="1">
      <alignment textRotation="180"/>
    </xf>
    <xf numFmtId="0" fontId="4" fillId="0" borderId="6" xfId="0" applyFont="1" applyFill="1" applyBorder="1" applyAlignment="1">
      <alignment vertical="center"/>
    </xf>
    <xf numFmtId="0" fontId="0" fillId="0" borderId="6" xfId="0" applyFont="1" applyFill="1" applyBorder="1" applyAlignment="1"/>
  </cellXfs>
  <cellStyles count="481">
    <cellStyle name="10pt Gen bold" xfId="3"/>
    <cellStyle name="10pt Geneva" xfId="4"/>
    <cellStyle name="20% - Accent1 2" xfId="5"/>
    <cellStyle name="20% - Accent1 2 2" xfId="6"/>
    <cellStyle name="20% - Accent2 2" xfId="7"/>
    <cellStyle name="20% - Accent2 2 2" xfId="8"/>
    <cellStyle name="20% - Accent3 2" xfId="9"/>
    <cellStyle name="20% - Accent3 2 2" xfId="10"/>
    <cellStyle name="20% - Accent4 2" xfId="11"/>
    <cellStyle name="20% - Accent4 2 2" xfId="12"/>
    <cellStyle name="20% - Accent5 2" xfId="13"/>
    <cellStyle name="20% - Accent5 2 2" xfId="14"/>
    <cellStyle name="20% - Accent6 2" xfId="15"/>
    <cellStyle name="20% - Accent6 2 2" xfId="16"/>
    <cellStyle name="40% - Accent1 2" xfId="17"/>
    <cellStyle name="40% - Accent1 2 2" xfId="18"/>
    <cellStyle name="40% - Accent2 2" xfId="19"/>
    <cellStyle name="40% - Accent2 2 2" xfId="20"/>
    <cellStyle name="40% - Accent3 2" xfId="21"/>
    <cellStyle name="40% - Accent3 2 2" xfId="22"/>
    <cellStyle name="40% - Accent4 2" xfId="23"/>
    <cellStyle name="40% - Accent4 2 2" xfId="24"/>
    <cellStyle name="40% - Accent5 2" xfId="25"/>
    <cellStyle name="40% - Accent5 2 2" xfId="26"/>
    <cellStyle name="40% - Accent6 2" xfId="27"/>
    <cellStyle name="40% - Accent6 2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AM/PM" xfId="41"/>
    <cellStyle name="AM/PM 2" xfId="42"/>
    <cellStyle name="AM/PM 3" xfId="43"/>
    <cellStyle name="Background" xfId="44"/>
    <cellStyle name="Bad 2" xfId="45"/>
    <cellStyle name="Calculation 2" xfId="46"/>
    <cellStyle name="Check Cell 2" xfId="47"/>
    <cellStyle name="Comma" xfId="1" builtinId="3"/>
    <cellStyle name="Comma  - Style1" xfId="48"/>
    <cellStyle name="Comma  - Style2" xfId="49"/>
    <cellStyle name="Comma  - Style3" xfId="50"/>
    <cellStyle name="Comma  - Style4" xfId="51"/>
    <cellStyle name="Comma  - Style5" xfId="52"/>
    <cellStyle name="Comma  - Style6" xfId="53"/>
    <cellStyle name="Comma  - Style7" xfId="54"/>
    <cellStyle name="Comma  - Style8" xfId="55"/>
    <cellStyle name="Comma (1)" xfId="56"/>
    <cellStyle name="Comma (1) 2" xfId="57"/>
    <cellStyle name="Comma (1) 3" xfId="58"/>
    <cellStyle name="Comma [0] 2" xfId="59"/>
    <cellStyle name="Comma [0] 3" xfId="60"/>
    <cellStyle name="Comma [0] 4" xfId="61"/>
    <cellStyle name="Comma [0] 5" xfId="62"/>
    <cellStyle name="Comma [0] 5 2" xfId="63"/>
    <cellStyle name="Comma [0] 6" xfId="64"/>
    <cellStyle name="Comma [0] 7" xfId="65"/>
    <cellStyle name="Comma [0] 7 2" xfId="66"/>
    <cellStyle name="Comma [1]" xfId="67"/>
    <cellStyle name="Comma [1] 2" xfId="68"/>
    <cellStyle name="Comma [1] 3" xfId="69"/>
    <cellStyle name="Comma [1] 4" xfId="70"/>
    <cellStyle name="Comma 10" xfId="71"/>
    <cellStyle name="Comma 10 2" xfId="72"/>
    <cellStyle name="Comma 10 3" xfId="73"/>
    <cellStyle name="Comma 11" xfId="74"/>
    <cellStyle name="Comma 11 2" xfId="75"/>
    <cellStyle name="Comma 11 3" xfId="76"/>
    <cellStyle name="Comma 12" xfId="77"/>
    <cellStyle name="Comma 12 2" xfId="78"/>
    <cellStyle name="Comma 12 3" xfId="79"/>
    <cellStyle name="Comma 13" xfId="80"/>
    <cellStyle name="Comma 13 2" xfId="81"/>
    <cellStyle name="Comma 13 3" xfId="82"/>
    <cellStyle name="Comma 14" xfId="83"/>
    <cellStyle name="Comma 15" xfId="84"/>
    <cellStyle name="Comma 15 2" xfId="85"/>
    <cellStyle name="Comma 15 3" xfId="86"/>
    <cellStyle name="Comma 16" xfId="87"/>
    <cellStyle name="Comma 17" xfId="88"/>
    <cellStyle name="Comma 18" xfId="89"/>
    <cellStyle name="Comma 19" xfId="90"/>
    <cellStyle name="Comma 2" xfId="91"/>
    <cellStyle name="Comma 2 2" xfId="92"/>
    <cellStyle name="Comma 2 2 2" xfId="93"/>
    <cellStyle name="Comma 2 2 3" xfId="94"/>
    <cellStyle name="Comma 2 3" xfId="95"/>
    <cellStyle name="Comma 2 3 2" xfId="96"/>
    <cellStyle name="Comma 20" xfId="97"/>
    <cellStyle name="Comma 21" xfId="98"/>
    <cellStyle name="Comma 3" xfId="99"/>
    <cellStyle name="Comma 3 2" xfId="100"/>
    <cellStyle name="Comma 3 2 2" xfId="101"/>
    <cellStyle name="Comma 3 2 3" xfId="102"/>
    <cellStyle name="Comma 3 3" xfId="103"/>
    <cellStyle name="Comma 3 4" xfId="104"/>
    <cellStyle name="Comma 4" xfId="105"/>
    <cellStyle name="Comma 4 2" xfId="106"/>
    <cellStyle name="Comma 4 3" xfId="107"/>
    <cellStyle name="Comma 4 4" xfId="108"/>
    <cellStyle name="Comma 5" xfId="109"/>
    <cellStyle name="Comma 5 2" xfId="110"/>
    <cellStyle name="Comma 5 3" xfId="111"/>
    <cellStyle name="Comma 6" xfId="112"/>
    <cellStyle name="Comma 6 2" xfId="113"/>
    <cellStyle name="Comma 6 3" xfId="114"/>
    <cellStyle name="Comma 7" xfId="115"/>
    <cellStyle name="Comma 7 2" xfId="116"/>
    <cellStyle name="Comma 7 3" xfId="117"/>
    <cellStyle name="Comma 8" xfId="118"/>
    <cellStyle name="Comma 8 2" xfId="119"/>
    <cellStyle name="Comma 8 3" xfId="120"/>
    <cellStyle name="Comma 9" xfId="121"/>
    <cellStyle name="Comma 9 2" xfId="122"/>
    <cellStyle name="Comma 9 3" xfId="123"/>
    <cellStyle name="Comma(0)" xfId="124"/>
    <cellStyle name="Comma(0) 2" xfId="125"/>
    <cellStyle name="Comma(0) 3" xfId="126"/>
    <cellStyle name="Comma(0) 4" xfId="127"/>
    <cellStyle name="Comma(1)" xfId="128"/>
    <cellStyle name="Comma(1) 2" xfId="129"/>
    <cellStyle name="Comma(1) 3" xfId="130"/>
    <cellStyle name="Comma0" xfId="131"/>
    <cellStyle name="Comment" xfId="132"/>
    <cellStyle name="Currency" xfId="2" builtinId="4"/>
    <cellStyle name="Currency [0] 2" xfId="133"/>
    <cellStyle name="Currency [0] 2 2" xfId="134"/>
    <cellStyle name="Currency [0] 3" xfId="135"/>
    <cellStyle name="Currency [0] 4" xfId="136"/>
    <cellStyle name="Currency [0] 4 2" xfId="137"/>
    <cellStyle name="Currency [1]" xfId="138"/>
    <cellStyle name="Currency [1] 2" xfId="139"/>
    <cellStyle name="Currency [1] 3" xfId="140"/>
    <cellStyle name="Currency [1] 4" xfId="141"/>
    <cellStyle name="Currency 10" xfId="142"/>
    <cellStyle name="Currency 2" xfId="143"/>
    <cellStyle name="Currency 2 2" xfId="144"/>
    <cellStyle name="Currency 3" xfId="145"/>
    <cellStyle name="Currency 3 2" xfId="146"/>
    <cellStyle name="Currency 3 3" xfId="147"/>
    <cellStyle name="Currency 3 4" xfId="148"/>
    <cellStyle name="Currency 4" xfId="149"/>
    <cellStyle name="Currency 5" xfId="150"/>
    <cellStyle name="Currency 6" xfId="151"/>
    <cellStyle name="Currency 7" xfId="152"/>
    <cellStyle name="Currency 8" xfId="153"/>
    <cellStyle name="Currency 9" xfId="154"/>
    <cellStyle name="Currency(1)" xfId="155"/>
    <cellStyle name="Currency(1) 2" xfId="156"/>
    <cellStyle name="Currency(1) 3" xfId="157"/>
    <cellStyle name="Currency(1) 4" xfId="158"/>
    <cellStyle name="Currency0" xfId="159"/>
    <cellStyle name="Data" xfId="160"/>
    <cellStyle name="DataEntry" xfId="161"/>
    <cellStyle name="DataEntry%" xfId="162"/>
    <cellStyle name="Date" xfId="163"/>
    <cellStyle name="DATE 2" xfId="164"/>
    <cellStyle name="DATE 3" xfId="165"/>
    <cellStyle name="DATE 4" xfId="166"/>
    <cellStyle name="Date 5" xfId="167"/>
    <cellStyle name="Date 6" xfId="168"/>
    <cellStyle name="Date 7" xfId="169"/>
    <cellStyle name="date(AM/PM)" xfId="170"/>
    <cellStyle name="date(AM/PM) 2" xfId="171"/>
    <cellStyle name="date(AM/PM) 3" xfId="172"/>
    <cellStyle name="DATE(MO/DAY)" xfId="173"/>
    <cellStyle name="DATE(MO/DAY) 2" xfId="174"/>
    <cellStyle name="DATE(MO/DAY) 3" xfId="175"/>
    <cellStyle name="DATE(MO/DAY) 4" xfId="176"/>
    <cellStyle name="DATE_1000-20120184-052507" xfId="177"/>
    <cellStyle name="DealTypeStyle" xfId="178"/>
    <cellStyle name="Descriptions" xfId="179"/>
    <cellStyle name="DescriptionsIndent1" xfId="180"/>
    <cellStyle name="Explanatory Text 2" xfId="181"/>
    <cellStyle name="F2" xfId="182"/>
    <cellStyle name="F3" xfId="183"/>
    <cellStyle name="F4" xfId="184"/>
    <cellStyle name="F5" xfId="185"/>
    <cellStyle name="F6" xfId="186"/>
    <cellStyle name="F7" xfId="187"/>
    <cellStyle name="F8" xfId="188"/>
    <cellStyle name="Fixed" xfId="189"/>
    <cellStyle name="Good 2" xfId="190"/>
    <cellStyle name="Grey" xfId="191"/>
    <cellStyle name="HEAD" xfId="192"/>
    <cellStyle name="Header" xfId="193"/>
    <cellStyle name="Header1" xfId="194"/>
    <cellStyle name="Header2" xfId="195"/>
    <cellStyle name="HeaderGroup" xfId="196"/>
    <cellStyle name="Heading" xfId="197"/>
    <cellStyle name="Heading 1 2" xfId="198"/>
    <cellStyle name="Heading 2 2" xfId="199"/>
    <cellStyle name="Heading 3 2" xfId="200"/>
    <cellStyle name="Heading 4 2" xfId="201"/>
    <cellStyle name="Heading1" xfId="202"/>
    <cellStyle name="Heading2" xfId="203"/>
    <cellStyle name="Hyperlink 2" xfId="204"/>
    <cellStyle name="Hyperlink 3" xfId="205"/>
    <cellStyle name="Hyperlink 4" xfId="206"/>
    <cellStyle name="IndexStyle5" xfId="207"/>
    <cellStyle name="Input [yellow]" xfId="208"/>
    <cellStyle name="Input 2" xfId="209"/>
    <cellStyle name="InputDescriptions" xfId="210"/>
    <cellStyle name="InputHeading1" xfId="211"/>
    <cellStyle name="InputNoCommas" xfId="212"/>
    <cellStyle name="Linked Cell 2" xfId="213"/>
    <cellStyle name="mm/dd/yy" xfId="214"/>
    <cellStyle name="mm/dd/yy 2" xfId="215"/>
    <cellStyle name="mm/dd/yy 2 2" xfId="216"/>
    <cellStyle name="mm/dd/yy 3" xfId="217"/>
    <cellStyle name="mm/dd/yy 4" xfId="218"/>
    <cellStyle name="mm/dd/yy 5" xfId="219"/>
    <cellStyle name="mm/dd/yy 6" xfId="220"/>
    <cellStyle name="mmmm d,yyyy" xfId="221"/>
    <cellStyle name="mmmm d,yyyy 2" xfId="222"/>
    <cellStyle name="mmmm d,yyyy 2 2" xfId="223"/>
    <cellStyle name="mmmm d,yyyy 3" xfId="224"/>
    <cellStyle name="mmmm d,yyyy 4" xfId="225"/>
    <cellStyle name="mmmm d,yyyy 5" xfId="226"/>
    <cellStyle name="mmmm d,yyyy 6" xfId="227"/>
    <cellStyle name="mmmm d,yyyy_dividend" xfId="228"/>
    <cellStyle name="mmmm, yyyy" xfId="229"/>
    <cellStyle name="mmmm, yyyy 2" xfId="230"/>
    <cellStyle name="mmmm, yyyy 3" xfId="231"/>
    <cellStyle name="mmmm, yyyy_Apr" xfId="232"/>
    <cellStyle name="Neutral 2" xfId="233"/>
    <cellStyle name="NODECS" xfId="234"/>
    <cellStyle name="Normal" xfId="0" builtinId="0"/>
    <cellStyle name="Normal - Style1" xfId="235"/>
    <cellStyle name="Normal 10" xfId="236"/>
    <cellStyle name="Normal 10 2" xfId="237"/>
    <cellStyle name="Normal 10 2 2" xfId="431"/>
    <cellStyle name="Normal 10 3" xfId="238"/>
    <cellStyle name="Normal 10 3 2" xfId="432"/>
    <cellStyle name="Normal 10 4" xfId="430"/>
    <cellStyle name="Normal 11" xfId="239"/>
    <cellStyle name="Normal 11 2" xfId="240"/>
    <cellStyle name="Normal 11 2 2" xfId="434"/>
    <cellStyle name="Normal 11 3" xfId="241"/>
    <cellStyle name="Normal 11 3 2" xfId="435"/>
    <cellStyle name="Normal 11 4" xfId="433"/>
    <cellStyle name="Normal 12" xfId="242"/>
    <cellStyle name="Normal 12 2" xfId="243"/>
    <cellStyle name="Normal 12 2 2" xfId="437"/>
    <cellStyle name="Normal 12 3" xfId="244"/>
    <cellStyle name="Normal 12 3 2" xfId="438"/>
    <cellStyle name="Normal 12 4" xfId="436"/>
    <cellStyle name="Normal 13" xfId="245"/>
    <cellStyle name="Normal 13 2" xfId="246"/>
    <cellStyle name="Normal 13 2 2" xfId="440"/>
    <cellStyle name="Normal 13 3" xfId="247"/>
    <cellStyle name="Normal 13 3 2" xfId="441"/>
    <cellStyle name="Normal 13 4" xfId="439"/>
    <cellStyle name="Normal 14" xfId="248"/>
    <cellStyle name="Normal 14 2" xfId="249"/>
    <cellStyle name="Normal 14 2 2" xfId="442"/>
    <cellStyle name="Normal 14 3" xfId="250"/>
    <cellStyle name="Normal 14 4" xfId="251"/>
    <cellStyle name="Normal 14 4 2" xfId="443"/>
    <cellStyle name="Normal 15" xfId="252"/>
    <cellStyle name="Normal 15 2" xfId="253"/>
    <cellStyle name="Normal 16" xfId="254"/>
    <cellStyle name="Normal 17" xfId="255"/>
    <cellStyle name="Normal 18" xfId="256"/>
    <cellStyle name="Normal 19" xfId="257"/>
    <cellStyle name="Normal 2" xfId="258"/>
    <cellStyle name="Normal 2 2" xfId="259"/>
    <cellStyle name="Normal 2 2 2" xfId="260"/>
    <cellStyle name="Normal 2 3" xfId="261"/>
    <cellStyle name="Normal 2 3 2" xfId="262"/>
    <cellStyle name="Normal 2_Apr" xfId="263"/>
    <cellStyle name="Normal 20" xfId="264"/>
    <cellStyle name="Normal 21" xfId="265"/>
    <cellStyle name="Normal 22" xfId="266"/>
    <cellStyle name="Normal 23" xfId="267"/>
    <cellStyle name="Normal 24" xfId="268"/>
    <cellStyle name="Normal 24 2" xfId="269"/>
    <cellStyle name="Normal 24 2 2" xfId="445"/>
    <cellStyle name="Normal 24 3" xfId="444"/>
    <cellStyle name="Normal 25" xfId="270"/>
    <cellStyle name="Normal 25 2" xfId="271"/>
    <cellStyle name="Normal 25 2 2" xfId="447"/>
    <cellStyle name="Normal 25 3" xfId="446"/>
    <cellStyle name="Normal 26" xfId="272"/>
    <cellStyle name="Normal 26 2" xfId="273"/>
    <cellStyle name="Normal 26 2 2" xfId="449"/>
    <cellStyle name="Normal 26 3" xfId="448"/>
    <cellStyle name="Normal 27" xfId="274"/>
    <cellStyle name="Normal 27 2" xfId="275"/>
    <cellStyle name="Normal 27 2 2" xfId="451"/>
    <cellStyle name="Normal 27 3" xfId="450"/>
    <cellStyle name="Normal 28" xfId="276"/>
    <cellStyle name="Normal 28 2" xfId="277"/>
    <cellStyle name="Normal 28 2 2" xfId="453"/>
    <cellStyle name="Normal 28 3" xfId="452"/>
    <cellStyle name="Normal 29" xfId="278"/>
    <cellStyle name="Normal 29 2" xfId="279"/>
    <cellStyle name="Normal 29 2 2" xfId="455"/>
    <cellStyle name="Normal 29 3" xfId="454"/>
    <cellStyle name="Normal 3" xfId="280"/>
    <cellStyle name="Normal 3 2" xfId="281"/>
    <cellStyle name="Normal 3 3" xfId="282"/>
    <cellStyle name="Normal 3 3 2" xfId="456"/>
    <cellStyle name="Normal 3 4" xfId="283"/>
    <cellStyle name="Normal 3 4 2" xfId="457"/>
    <cellStyle name="Normal 3 5" xfId="284"/>
    <cellStyle name="Normal 3_Apr" xfId="285"/>
    <cellStyle name="Normal 30" xfId="286"/>
    <cellStyle name="Normal 30 2" xfId="287"/>
    <cellStyle name="Normal 30 2 2" xfId="459"/>
    <cellStyle name="Normal 30 3" xfId="458"/>
    <cellStyle name="Normal 31" xfId="288"/>
    <cellStyle name="Normal 32" xfId="289"/>
    <cellStyle name="Normal 33" xfId="290"/>
    <cellStyle name="Normal 34" xfId="291"/>
    <cellStyle name="Normal 34 2" xfId="460"/>
    <cellStyle name="Normal 35" xfId="292"/>
    <cellStyle name="Normal 36" xfId="293"/>
    <cellStyle name="Normal 37" xfId="294"/>
    <cellStyle name="Normal 37 2" xfId="461"/>
    <cellStyle name="Normal 38" xfId="295"/>
    <cellStyle name="Normal 39" xfId="296"/>
    <cellStyle name="Normal 39 2" xfId="462"/>
    <cellStyle name="Normal 4" xfId="297"/>
    <cellStyle name="Normal 4 2" xfId="298"/>
    <cellStyle name="Normal 4 2 2" xfId="464"/>
    <cellStyle name="Normal 4 3" xfId="299"/>
    <cellStyle name="Normal 4 3 2" xfId="465"/>
    <cellStyle name="Normal 4 4" xfId="300"/>
    <cellStyle name="Normal 4 5" xfId="463"/>
    <cellStyle name="Normal 5" xfId="301"/>
    <cellStyle name="Normal 5 2" xfId="302"/>
    <cellStyle name="Normal 5 2 2" xfId="467"/>
    <cellStyle name="Normal 5 3" xfId="303"/>
    <cellStyle name="Normal 5 3 2" xfId="468"/>
    <cellStyle name="Normal 5 4" xfId="466"/>
    <cellStyle name="Normal 6" xfId="304"/>
    <cellStyle name="Normal 6 2" xfId="305"/>
    <cellStyle name="Normal 6 2 2" xfId="306"/>
    <cellStyle name="Normal 6 2 2 2" xfId="470"/>
    <cellStyle name="Normal 6 3" xfId="307"/>
    <cellStyle name="Normal 6 3 2" xfId="471"/>
    <cellStyle name="Normal 6 4" xfId="469"/>
    <cellStyle name="Normal 6_Apr" xfId="308"/>
    <cellStyle name="Normal 7" xfId="309"/>
    <cellStyle name="Normal 7 2" xfId="310"/>
    <cellStyle name="Normal 7 2 2" xfId="311"/>
    <cellStyle name="Normal 7 2 2 2" xfId="473"/>
    <cellStyle name="Normal 7 3" xfId="312"/>
    <cellStyle name="Normal 7 3 2" xfId="474"/>
    <cellStyle name="Normal 7 4" xfId="472"/>
    <cellStyle name="Normal 7_Apr" xfId="313"/>
    <cellStyle name="Normal 8" xfId="314"/>
    <cellStyle name="Normal 8 2" xfId="315"/>
    <cellStyle name="Normal 8 2 2" xfId="476"/>
    <cellStyle name="Normal 8 3" xfId="316"/>
    <cellStyle name="Normal 8 3 2" xfId="477"/>
    <cellStyle name="Normal 8 4" xfId="475"/>
    <cellStyle name="Normal 9" xfId="317"/>
    <cellStyle name="Normal 9 2" xfId="318"/>
    <cellStyle name="Normal 9 2 2" xfId="479"/>
    <cellStyle name="Normal 9 3" xfId="319"/>
    <cellStyle name="Normal 9 3 2" xfId="480"/>
    <cellStyle name="Normal 9 4" xfId="478"/>
    <cellStyle name="Note 2" xfId="320"/>
    <cellStyle name="Note 3" xfId="321"/>
    <cellStyle name="Note 4" xfId="322"/>
    <cellStyle name="Output 2" xfId="323"/>
    <cellStyle name="Output Amounts" xfId="324"/>
    <cellStyle name="OUTPUT AMOUNTS 2" xfId="325"/>
    <cellStyle name="OUTPUT AMOUNTS 2 2" xfId="326"/>
    <cellStyle name="Output Amounts 3" xfId="327"/>
    <cellStyle name="Output Amounts 4" xfId="328"/>
    <cellStyle name="Output Amounts 5" xfId="329"/>
    <cellStyle name="Output Amounts 6" xfId="330"/>
    <cellStyle name="Output Amounts 7" xfId="331"/>
    <cellStyle name="OUTPUT AMOUNTS_PYBS" xfId="332"/>
    <cellStyle name="Output Column Headings" xfId="333"/>
    <cellStyle name="OUTPUT COLUMN HEADINGS 2" xfId="334"/>
    <cellStyle name="OUTPUT COLUMN HEADINGS 2 2" xfId="335"/>
    <cellStyle name="Output Column Headings 3" xfId="336"/>
    <cellStyle name="Output Column Headings 4" xfId="337"/>
    <cellStyle name="Output Column Headings 5" xfId="338"/>
    <cellStyle name="Output Column Headings 6" xfId="339"/>
    <cellStyle name="Output Column Headings 7" xfId="340"/>
    <cellStyle name="OUTPUT COLUMN HEADINGS_PYBS" xfId="341"/>
    <cellStyle name="Output Line Items" xfId="342"/>
    <cellStyle name="OUTPUT LINE ITEMS 2" xfId="343"/>
    <cellStyle name="OUTPUT LINE ITEMS 2 2" xfId="344"/>
    <cellStyle name="Output Line Items 3" xfId="345"/>
    <cellStyle name="Output Line Items 4" xfId="346"/>
    <cellStyle name="Output Line Items 5" xfId="347"/>
    <cellStyle name="Output Line Items 6" xfId="348"/>
    <cellStyle name="Output Line Items 7" xfId="349"/>
    <cellStyle name="OUTPUT LINE ITEMS_PYBS" xfId="350"/>
    <cellStyle name="Output Report Heading" xfId="351"/>
    <cellStyle name="OUTPUT REPORT HEADING 2" xfId="352"/>
    <cellStyle name="OUTPUT REPORT HEADING 2 2" xfId="353"/>
    <cellStyle name="Output Report Heading 3" xfId="354"/>
    <cellStyle name="Output Report Heading 4" xfId="355"/>
    <cellStyle name="Output Report Heading 5" xfId="356"/>
    <cellStyle name="Output Report Heading 6" xfId="357"/>
    <cellStyle name="Output Report Heading 7" xfId="358"/>
    <cellStyle name="OUTPUT REPORT HEADING_PYBS" xfId="359"/>
    <cellStyle name="Output Report Title" xfId="360"/>
    <cellStyle name="OUTPUT REPORT TITLE 2" xfId="361"/>
    <cellStyle name="OUTPUT REPORT TITLE 2 2" xfId="362"/>
    <cellStyle name="Output Report Title 3" xfId="363"/>
    <cellStyle name="Output Report Title 4" xfId="364"/>
    <cellStyle name="Output Report Title 5" xfId="365"/>
    <cellStyle name="Output Report Title 6" xfId="366"/>
    <cellStyle name="Output Report Title 7" xfId="367"/>
    <cellStyle name="OUTPUT REPORT TITLE_PYBS" xfId="368"/>
    <cellStyle name="Override" xfId="369"/>
    <cellStyle name="Percent (2)" xfId="370"/>
    <cellStyle name="Percent (2) 2" xfId="371"/>
    <cellStyle name="Percent (2) 3" xfId="372"/>
    <cellStyle name="Percent [1]" xfId="373"/>
    <cellStyle name="Percent [1] 2" xfId="374"/>
    <cellStyle name="Percent [1] 2 2" xfId="375"/>
    <cellStyle name="Percent [1] 3" xfId="376"/>
    <cellStyle name="Percent [1] 4" xfId="377"/>
    <cellStyle name="Percent [1] 4 2" xfId="378"/>
    <cellStyle name="Percent [1] 5" xfId="379"/>
    <cellStyle name="Percent [1] 6" xfId="380"/>
    <cellStyle name="Percent [2]" xfId="381"/>
    <cellStyle name="Percent [2] 2" xfId="382"/>
    <cellStyle name="Percent [2] 2 2" xfId="383"/>
    <cellStyle name="Percent [2] 3" xfId="384"/>
    <cellStyle name="Percent [2] 4" xfId="385"/>
    <cellStyle name="Percent [2]_2011 Q2 CSXT-R-CSAOAJ-04-JNA-ART (General Acct)" xfId="386"/>
    <cellStyle name="Percent [4]" xfId="387"/>
    <cellStyle name="Percent [4] 2" xfId="388"/>
    <cellStyle name="Percent [4] 3" xfId="389"/>
    <cellStyle name="Percent 2" xfId="390"/>
    <cellStyle name="Percent 2 2" xfId="391"/>
    <cellStyle name="Percent 2 3" xfId="392"/>
    <cellStyle name="Percent 2 4" xfId="393"/>
    <cellStyle name="Percent 3" xfId="394"/>
    <cellStyle name="Percent 3 2" xfId="395"/>
    <cellStyle name="Percent 4" xfId="396"/>
    <cellStyle name="Percent 4 2" xfId="397"/>
    <cellStyle name="Percent 4 3" xfId="398"/>
    <cellStyle name="Percent 5" xfId="399"/>
    <cellStyle name="Percent(0)" xfId="400"/>
    <cellStyle name="Percent(0) 2" xfId="401"/>
    <cellStyle name="Percent(0) 3" xfId="402"/>
    <cellStyle name="Percent(0) 4" xfId="403"/>
    <cellStyle name="Percent(1)" xfId="404"/>
    <cellStyle name="Percent(1) 2" xfId="405"/>
    <cellStyle name="Percent(1) 3" xfId="406"/>
    <cellStyle name="Percent(1) 4" xfId="407"/>
    <cellStyle name="ProgramVariable" xfId="408"/>
    <cellStyle name="PSChar" xfId="409"/>
    <cellStyle name="PSDate" xfId="410"/>
    <cellStyle name="PSDec" xfId="411"/>
    <cellStyle name="PSHeading" xfId="412"/>
    <cellStyle name="PSInt" xfId="413"/>
    <cellStyle name="PSSpacer" xfId="414"/>
    <cellStyle name="Report" xfId="415"/>
    <cellStyle name="Style 33" xfId="416"/>
    <cellStyle name="Style 34" xfId="417"/>
    <cellStyle name="Style 35" xfId="418"/>
    <cellStyle name="Style 36" xfId="419"/>
    <cellStyle name="Style 37" xfId="420"/>
    <cellStyle name="Title 2" xfId="421"/>
    <cellStyle name="TitleBar" xfId="422"/>
    <cellStyle name="Total 2" xfId="423"/>
    <cellStyle name="Warning Text 2" xfId="424"/>
    <cellStyle name="桁区切り [0.00]_results" xfId="425"/>
    <cellStyle name="桁区切り_results" xfId="426"/>
    <cellStyle name="標準_results" xfId="427"/>
    <cellStyle name="通貨 [0.00]_results" xfId="428"/>
    <cellStyle name="通貨_results" xfId="4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un318.csxt.csx.com:10150/3%20GENERAL%20ACCOUNTING/Subsidiaries/CAPMAN/CSX%20Capital%20Mgmt/Interest%20Income%20Support/CapMan%20Notes%20Receivable%20Amort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4728/Local%20Settings/Temporary%20Internet%20Files/OLK70/Mechanical/BALANCE%20SHEET%20RECON%20MECHANICAL/BALANCE%20SHEET%20SUMMARY%20AS%20OF%20PD%200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Plan/Littlecr/2004/2004%20MONTHLY%20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ACCOUNTING%20&amp;%20REPORTING/01%20A&amp;R/06%20Compliance/Regulatory/STB%20Filings/Quarterly%20Filings/REI%20and%20CBS/2011/2011Q4/Support%20Files/2011%20Q4%20CSXT-R-CSAOAJ-10-NDD-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kington"/>
      <sheetName val="Boca Bay"/>
      <sheetName val="RDC"/>
      <sheetName val="Paducah&amp;Louisville"/>
      <sheetName val="hyp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 PT"/>
      <sheetName val="DETAIL RECORDS"/>
      <sheetName val="ZERO BALAN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VS PRIOR YR"/>
      <sheetName val="P&amp;L"/>
      <sheetName val="DETAIL PRINT BUTTON"/>
      <sheetName val="1QTRP&amp;L"/>
      <sheetName val="2QTRP&amp;L "/>
      <sheetName val="3QTRP&amp;L  "/>
      <sheetName val="4th QTR"/>
      <sheetName val="YTDP&amp;L "/>
      <sheetName val="PROJECTEDTAX CALC"/>
      <sheetName val="CONRAIL INC - MONTHLY"/>
      <sheetName val="CONRAIL - MONTHLY"/>
      <sheetName val="ANNUALP&amp;L"/>
      <sheetName val="CSAO VAR BY MONTH"/>
      <sheetName val="CSAO - MONTHLY"/>
      <sheetName val="CCR - MONTHLY"/>
      <sheetName val="PRR LLC MONTHLY"/>
      <sheetName val="NYC LLC MONTHLY"/>
      <sheetName val="BLANKP&amp;L"/>
      <sheetName val="SSO - MONTHLY"/>
      <sheetName val="act vs act"/>
    </sheetNames>
    <sheetDataSet>
      <sheetData sheetId="0" refreshError="1"/>
      <sheetData sheetId="1" refreshError="1">
        <row r="294">
          <cell r="A294" t="str">
            <v>CONRAIL INC. CONSOLIDATED INCOME STATEMENT</v>
          </cell>
        </row>
        <row r="295">
          <cell r="A295" t="str">
            <v>FOURTH QUARTER 2002</v>
          </cell>
        </row>
        <row r="297">
          <cell r="A297" t="str">
            <v>APPROVED - JANUARY 29, 2001</v>
          </cell>
        </row>
        <row r="299">
          <cell r="A299" t="str">
            <v>$ IN THOUSANDS</v>
          </cell>
          <cell r="B299" t="str">
            <v>CSAO</v>
          </cell>
          <cell r="C299" t="str">
            <v>CCR</v>
          </cell>
          <cell r="D299" t="str">
            <v>SSO</v>
          </cell>
          <cell r="E299" t="str">
            <v>CONRAIL</v>
          </cell>
          <cell r="G299" t="str">
            <v>PRR</v>
          </cell>
          <cell r="H299" t="str">
            <v>NYC</v>
          </cell>
          <cell r="I299" t="str">
            <v>CONRAIL</v>
          </cell>
        </row>
        <row r="300">
          <cell r="G300" t="str">
            <v>LLC</v>
          </cell>
          <cell r="H300" t="str">
            <v>LLC</v>
          </cell>
          <cell r="I300" t="str">
            <v>INC.</v>
          </cell>
        </row>
        <row r="302">
          <cell r="A302" t="str">
            <v>REVENUES</v>
          </cell>
        </row>
        <row r="303">
          <cell r="A303" t="str">
            <v>RENTAL - INTEREST(ROI)</v>
          </cell>
          <cell r="B303">
            <v>12000</v>
          </cell>
          <cell r="C303">
            <v>0</v>
          </cell>
          <cell r="D303">
            <v>0</v>
          </cell>
          <cell r="E303">
            <v>12000</v>
          </cell>
          <cell r="G303">
            <v>0</v>
          </cell>
          <cell r="H303">
            <v>0</v>
          </cell>
          <cell r="I303">
            <v>12000</v>
          </cell>
        </row>
        <row r="304">
          <cell r="A304" t="str">
            <v>RENTAL - ROAD LEASES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G304">
            <v>50683</v>
          </cell>
          <cell r="H304">
            <v>36594</v>
          </cell>
          <cell r="I304">
            <v>87277</v>
          </cell>
        </row>
        <row r="305">
          <cell r="A305" t="str">
            <v>RENTAL - EQUIP. LEASES</v>
          </cell>
          <cell r="B305">
            <v>0</v>
          </cell>
          <cell r="C305">
            <v>54</v>
          </cell>
          <cell r="D305">
            <v>0</v>
          </cell>
          <cell r="E305">
            <v>54</v>
          </cell>
          <cell r="G305">
            <v>35517</v>
          </cell>
          <cell r="H305">
            <v>24859</v>
          </cell>
          <cell r="I305">
            <v>60430</v>
          </cell>
        </row>
        <row r="306">
          <cell r="B306">
            <v>0</v>
          </cell>
          <cell r="C306">
            <v>0</v>
          </cell>
          <cell r="D306">
            <v>0</v>
          </cell>
          <cell r="G306">
            <v>0</v>
          </cell>
          <cell r="H306">
            <v>0</v>
          </cell>
        </row>
        <row r="307">
          <cell r="A307" t="str">
            <v>PRIOR MONTHS REV. ADJ.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 t="str">
            <v>EXPENSE REIMBURSEMENT</v>
          </cell>
          <cell r="B308">
            <v>43430.52</v>
          </cell>
          <cell r="C308">
            <v>0</v>
          </cell>
          <cell r="D308">
            <v>0</v>
          </cell>
          <cell r="E308">
            <v>43430.52</v>
          </cell>
          <cell r="G308">
            <v>0</v>
          </cell>
          <cell r="H308">
            <v>0</v>
          </cell>
          <cell r="I308">
            <v>43430.52</v>
          </cell>
        </row>
        <row r="309">
          <cell r="A309" t="str">
            <v>CAP. EXP. REIMBURSEMENT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 t="str">
            <v>SUBSIDIARY/MISC. REVENUE</v>
          </cell>
          <cell r="B310">
            <v>0</v>
          </cell>
          <cell r="C310">
            <v>21101</v>
          </cell>
          <cell r="D310">
            <v>0</v>
          </cell>
          <cell r="E310">
            <v>21101</v>
          </cell>
          <cell r="G310">
            <v>0</v>
          </cell>
          <cell r="H310">
            <v>508</v>
          </cell>
          <cell r="I310">
            <v>21609</v>
          </cell>
        </row>
        <row r="312">
          <cell r="A312" t="str">
            <v>TOTAL OPER. REVENUES</v>
          </cell>
          <cell r="B312">
            <v>55430.52</v>
          </cell>
          <cell r="C312">
            <v>21155</v>
          </cell>
          <cell r="D312">
            <v>0</v>
          </cell>
          <cell r="E312">
            <v>76585.52</v>
          </cell>
          <cell r="G312">
            <v>86200</v>
          </cell>
          <cell r="H312">
            <v>61961</v>
          </cell>
          <cell r="I312">
            <v>224746.52</v>
          </cell>
        </row>
        <row r="314">
          <cell r="A314" t="str">
            <v>EXPENSES</v>
          </cell>
        </row>
        <row r="315">
          <cell r="A315" t="str">
            <v>TRANSPORTATION</v>
          </cell>
          <cell r="B315">
            <v>14271</v>
          </cell>
          <cell r="C315">
            <v>0</v>
          </cell>
          <cell r="D315">
            <v>0</v>
          </cell>
          <cell r="E315">
            <v>14271</v>
          </cell>
          <cell r="G315">
            <v>0</v>
          </cell>
          <cell r="H315">
            <v>0</v>
          </cell>
          <cell r="I315">
            <v>14271</v>
          </cell>
        </row>
        <row r="316">
          <cell r="A316" t="str">
            <v>ENGINEERING</v>
          </cell>
          <cell r="B316">
            <v>6163</v>
          </cell>
          <cell r="C316">
            <v>0</v>
          </cell>
          <cell r="D316">
            <v>0</v>
          </cell>
          <cell r="E316">
            <v>6163</v>
          </cell>
          <cell r="G316">
            <v>0</v>
          </cell>
          <cell r="H316">
            <v>0</v>
          </cell>
          <cell r="I316">
            <v>6163</v>
          </cell>
        </row>
        <row r="317">
          <cell r="A317" t="str">
            <v>MECHANICAL</v>
          </cell>
          <cell r="B317">
            <v>3794</v>
          </cell>
          <cell r="C317">
            <v>0</v>
          </cell>
          <cell r="D317">
            <v>0</v>
          </cell>
          <cell r="E317">
            <v>3794</v>
          </cell>
          <cell r="G317">
            <v>0</v>
          </cell>
          <cell r="H317">
            <v>0</v>
          </cell>
          <cell r="I317">
            <v>3794</v>
          </cell>
        </row>
        <row r="318">
          <cell r="A318" t="str">
            <v>LOCOMOTIVE FUEL</v>
          </cell>
          <cell r="B318">
            <v>982</v>
          </cell>
          <cell r="C318">
            <v>0</v>
          </cell>
          <cell r="D318">
            <v>0</v>
          </cell>
          <cell r="E318">
            <v>982</v>
          </cell>
          <cell r="G318">
            <v>0</v>
          </cell>
          <cell r="H318">
            <v>0</v>
          </cell>
          <cell r="I318">
            <v>982</v>
          </cell>
        </row>
        <row r="319">
          <cell r="A319" t="str">
            <v>LOCOMOTIVE LEASES</v>
          </cell>
          <cell r="B319">
            <v>2275</v>
          </cell>
          <cell r="C319">
            <v>0</v>
          </cell>
          <cell r="D319">
            <v>0</v>
          </cell>
          <cell r="E319">
            <v>2275</v>
          </cell>
          <cell r="G319">
            <v>0</v>
          </cell>
          <cell r="H319">
            <v>0</v>
          </cell>
          <cell r="I319">
            <v>2275</v>
          </cell>
        </row>
        <row r="320">
          <cell r="A320" t="str">
            <v>OPERATING LEASE EXPENSE</v>
          </cell>
          <cell r="B320">
            <v>0</v>
          </cell>
          <cell r="C320">
            <v>10806</v>
          </cell>
          <cell r="D320">
            <v>0</v>
          </cell>
          <cell r="E320">
            <v>10806</v>
          </cell>
          <cell r="G320">
            <v>0</v>
          </cell>
          <cell r="H320">
            <v>0</v>
          </cell>
          <cell r="I320">
            <v>10806</v>
          </cell>
        </row>
        <row r="321">
          <cell r="A321" t="str">
            <v>RISK MANAGEMENT</v>
          </cell>
          <cell r="B321">
            <v>730</v>
          </cell>
          <cell r="C321">
            <v>4475</v>
          </cell>
          <cell r="D321">
            <v>0</v>
          </cell>
          <cell r="E321">
            <v>5205</v>
          </cell>
          <cell r="G321">
            <v>0</v>
          </cell>
          <cell r="H321">
            <v>0</v>
          </cell>
          <cell r="I321">
            <v>5205</v>
          </cell>
        </row>
        <row r="322">
          <cell r="A322" t="str">
            <v>PERSONAL INJURIES</v>
          </cell>
          <cell r="B322">
            <v>912</v>
          </cell>
          <cell r="C322">
            <v>-8775</v>
          </cell>
          <cell r="D322">
            <v>0</v>
          </cell>
          <cell r="E322">
            <v>-7863</v>
          </cell>
          <cell r="G322">
            <v>0</v>
          </cell>
          <cell r="H322">
            <v>0</v>
          </cell>
          <cell r="I322">
            <v>-7863</v>
          </cell>
        </row>
        <row r="323">
          <cell r="A323" t="str">
            <v>NCSC</v>
          </cell>
          <cell r="B323">
            <v>1111</v>
          </cell>
          <cell r="C323">
            <v>0</v>
          </cell>
          <cell r="D323">
            <v>0</v>
          </cell>
          <cell r="E323">
            <v>1111</v>
          </cell>
          <cell r="G323">
            <v>0</v>
          </cell>
          <cell r="H323">
            <v>0</v>
          </cell>
          <cell r="I323">
            <v>1111</v>
          </cell>
        </row>
        <row r="324">
          <cell r="A324" t="str">
            <v>PURCHASING/MATERIAL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 t="str">
            <v>SERVICE GROUP MGMT.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 t="str">
            <v>TERMINALS</v>
          </cell>
          <cell r="B326">
            <v>3774</v>
          </cell>
          <cell r="C326">
            <v>0</v>
          </cell>
          <cell r="D326">
            <v>0</v>
          </cell>
          <cell r="E326">
            <v>3774</v>
          </cell>
          <cell r="G326">
            <v>0</v>
          </cell>
          <cell r="H326">
            <v>0</v>
          </cell>
          <cell r="I326">
            <v>3774</v>
          </cell>
        </row>
        <row r="327">
          <cell r="A327" t="str">
            <v>GEN'L. &amp; ADMIN.</v>
          </cell>
          <cell r="B327">
            <v>5134</v>
          </cell>
          <cell r="C327">
            <v>88</v>
          </cell>
          <cell r="D327">
            <v>0</v>
          </cell>
          <cell r="E327">
            <v>5222</v>
          </cell>
          <cell r="G327">
            <v>0</v>
          </cell>
          <cell r="H327">
            <v>0</v>
          </cell>
          <cell r="I327">
            <v>5222</v>
          </cell>
        </row>
        <row r="328">
          <cell r="A328" t="str">
            <v>ACCOUNTING SERVICES/FEES</v>
          </cell>
          <cell r="B328">
            <v>2468</v>
          </cell>
          <cell r="C328">
            <v>0</v>
          </cell>
          <cell r="D328">
            <v>0</v>
          </cell>
          <cell r="E328">
            <v>2468</v>
          </cell>
          <cell r="G328">
            <v>0</v>
          </cell>
          <cell r="H328">
            <v>0</v>
          </cell>
          <cell r="I328">
            <v>2468</v>
          </cell>
        </row>
        <row r="329">
          <cell r="A329" t="str">
            <v>REAL ESTATE LEASE EXP.</v>
          </cell>
          <cell r="B329">
            <v>802</v>
          </cell>
          <cell r="C329">
            <v>0</v>
          </cell>
          <cell r="D329">
            <v>0</v>
          </cell>
          <cell r="E329">
            <v>802</v>
          </cell>
          <cell r="G329">
            <v>0</v>
          </cell>
          <cell r="H329">
            <v>0</v>
          </cell>
          <cell r="I329">
            <v>802</v>
          </cell>
        </row>
        <row r="330">
          <cell r="A330" t="str">
            <v>DEPRECIATION</v>
          </cell>
          <cell r="B330">
            <v>4728</v>
          </cell>
          <cell r="C330">
            <v>0</v>
          </cell>
          <cell r="D330">
            <v>0</v>
          </cell>
          <cell r="E330">
            <v>4728</v>
          </cell>
          <cell r="G330">
            <v>43893</v>
          </cell>
          <cell r="H330">
            <v>31194</v>
          </cell>
          <cell r="I330">
            <v>79815</v>
          </cell>
        </row>
        <row r="331">
          <cell r="A331" t="str">
            <v>PROPERTY TAXES</v>
          </cell>
          <cell r="B331">
            <v>-1522</v>
          </cell>
          <cell r="C331">
            <v>0</v>
          </cell>
          <cell r="D331">
            <v>0</v>
          </cell>
          <cell r="E331">
            <v>-1522</v>
          </cell>
          <cell r="G331">
            <v>0</v>
          </cell>
          <cell r="H331">
            <v>0</v>
          </cell>
          <cell r="I331">
            <v>-1522</v>
          </cell>
        </row>
        <row r="332">
          <cell r="A332" t="str">
            <v>CORPORATE TAXES</v>
          </cell>
          <cell r="B332">
            <v>0</v>
          </cell>
          <cell r="C332">
            <v>1140</v>
          </cell>
          <cell r="D332">
            <v>0</v>
          </cell>
          <cell r="E332">
            <v>1140</v>
          </cell>
          <cell r="G332">
            <v>1255</v>
          </cell>
          <cell r="H332">
            <v>284</v>
          </cell>
          <cell r="I332">
            <v>2679</v>
          </cell>
        </row>
        <row r="333">
          <cell r="A333" t="str">
            <v>SUBSIDIARIES</v>
          </cell>
          <cell r="B333">
            <v>0</v>
          </cell>
          <cell r="C333">
            <v>19190</v>
          </cell>
          <cell r="D333">
            <v>0</v>
          </cell>
          <cell r="E333">
            <v>19190</v>
          </cell>
          <cell r="G333">
            <v>0</v>
          </cell>
          <cell r="H333">
            <v>95</v>
          </cell>
          <cell r="I333">
            <v>19285</v>
          </cell>
        </row>
        <row r="334">
          <cell r="A334" t="str">
            <v>OTHER ITEMS - NET</v>
          </cell>
          <cell r="B334">
            <v>2961</v>
          </cell>
          <cell r="C334">
            <v>-3813</v>
          </cell>
          <cell r="D334">
            <v>0</v>
          </cell>
          <cell r="E334">
            <v>-852</v>
          </cell>
          <cell r="G334">
            <v>1238</v>
          </cell>
          <cell r="H334">
            <v>201</v>
          </cell>
          <cell r="I334">
            <v>587</v>
          </cell>
        </row>
        <row r="335">
          <cell r="A335" t="str">
            <v xml:space="preserve">     TOTAL OPTG EXP</v>
          </cell>
          <cell r="B335">
            <v>48583</v>
          </cell>
          <cell r="C335">
            <v>23111</v>
          </cell>
          <cell r="D335">
            <v>0</v>
          </cell>
          <cell r="E335">
            <v>71694</v>
          </cell>
          <cell r="G335">
            <v>46386</v>
          </cell>
          <cell r="H335">
            <v>31774</v>
          </cell>
          <cell r="I335">
            <v>149854</v>
          </cell>
        </row>
        <row r="336">
          <cell r="B336" t="str">
            <v/>
          </cell>
          <cell r="C336" t="str">
            <v/>
          </cell>
          <cell r="D336">
            <v>0</v>
          </cell>
          <cell r="E336" t="str">
            <v/>
          </cell>
          <cell r="G336" t="str">
            <v/>
          </cell>
          <cell r="H336" t="str">
            <v/>
          </cell>
          <cell r="I336" t="str">
            <v/>
          </cell>
        </row>
        <row r="337">
          <cell r="A337" t="str">
            <v>OPERATING INCOME</v>
          </cell>
          <cell r="B337">
            <v>6847.5199999999968</v>
          </cell>
          <cell r="C337">
            <v>-1956</v>
          </cell>
          <cell r="D337">
            <v>0</v>
          </cell>
          <cell r="E337">
            <v>4891.5200000000041</v>
          </cell>
          <cell r="F337">
            <v>0</v>
          </cell>
          <cell r="G337">
            <v>39814</v>
          </cell>
          <cell r="H337">
            <v>30187</v>
          </cell>
          <cell r="I337">
            <v>74892.51999999999</v>
          </cell>
        </row>
        <row r="339">
          <cell r="A339" t="str">
            <v>NONOPERATING ITEMS</v>
          </cell>
          <cell r="B339">
            <v>2188</v>
          </cell>
          <cell r="C339">
            <v>-13530</v>
          </cell>
          <cell r="D339">
            <v>0</v>
          </cell>
          <cell r="E339">
            <v>-11342</v>
          </cell>
          <cell r="G339">
            <v>2983</v>
          </cell>
          <cell r="H339">
            <v>2557</v>
          </cell>
          <cell r="I339">
            <v>-5802</v>
          </cell>
        </row>
        <row r="341">
          <cell r="A341" t="str">
            <v>CAP. EXP. REIMBURSEMENT</v>
          </cell>
          <cell r="B341">
            <v>178</v>
          </cell>
          <cell r="C341">
            <v>0</v>
          </cell>
          <cell r="D341">
            <v>0</v>
          </cell>
          <cell r="E341">
            <v>178</v>
          </cell>
          <cell r="G341">
            <v>0</v>
          </cell>
          <cell r="H341">
            <v>0</v>
          </cell>
          <cell r="I341">
            <v>178</v>
          </cell>
        </row>
        <row r="343">
          <cell r="A343" t="str">
            <v>INCOME BEFORE TAXES</v>
          </cell>
          <cell r="B343">
            <v>9213.5199999999968</v>
          </cell>
          <cell r="C343">
            <v>-15486</v>
          </cell>
          <cell r="D343">
            <v>0</v>
          </cell>
          <cell r="E343">
            <v>-6272.4799999999959</v>
          </cell>
          <cell r="G343">
            <v>42797</v>
          </cell>
          <cell r="H343">
            <v>32744</v>
          </cell>
          <cell r="I343">
            <v>69268.51999999999</v>
          </cell>
        </row>
        <row r="345">
          <cell r="A345" t="str">
            <v>STATE &amp; FED TAXES</v>
          </cell>
          <cell r="B345">
            <v>-4610</v>
          </cell>
          <cell r="C345">
            <v>21156</v>
          </cell>
          <cell r="D345">
            <v>0</v>
          </cell>
          <cell r="E345">
            <v>16546</v>
          </cell>
          <cell r="G345">
            <v>-14725</v>
          </cell>
          <cell r="H345">
            <v>-12498</v>
          </cell>
          <cell r="I345">
            <v>-10677</v>
          </cell>
        </row>
        <row r="346">
          <cell r="A346" t="str">
            <v/>
          </cell>
        </row>
        <row r="347">
          <cell r="A347" t="str">
            <v>NET INCOME</v>
          </cell>
          <cell r="B347">
            <v>4603.5199999999968</v>
          </cell>
          <cell r="C347">
            <v>5670</v>
          </cell>
          <cell r="D347">
            <v>0</v>
          </cell>
          <cell r="E347">
            <v>10273.520000000004</v>
          </cell>
          <cell r="G347">
            <v>28072</v>
          </cell>
          <cell r="H347">
            <v>20246</v>
          </cell>
          <cell r="I347">
            <v>58591.51999999999</v>
          </cell>
        </row>
        <row r="351">
          <cell r="A351" t="str">
            <v>CONRAIL INC. CONSOLIDATED INCOME STATEMENT</v>
          </cell>
        </row>
        <row r="352">
          <cell r="A352" t="str">
            <v>FOURTH QUARTER 2002</v>
          </cell>
        </row>
        <row r="353">
          <cell r="A353" t="str">
            <v>OTHER ITEMS NET</v>
          </cell>
        </row>
        <row r="354">
          <cell r="A354" t="str">
            <v>APPROVED - JANUARY 29, 2001</v>
          </cell>
        </row>
        <row r="356">
          <cell r="A356" t="str">
            <v>$ IN THOUSANDS</v>
          </cell>
          <cell r="B356" t="str">
            <v>CSAO</v>
          </cell>
          <cell r="C356" t="str">
            <v>CCR</v>
          </cell>
          <cell r="D356" t="str">
            <v>SSO</v>
          </cell>
          <cell r="E356" t="str">
            <v>CONRAIL</v>
          </cell>
          <cell r="G356" t="str">
            <v>PRR</v>
          </cell>
          <cell r="H356" t="str">
            <v>NYC</v>
          </cell>
          <cell r="I356" t="str">
            <v>CONRAIL</v>
          </cell>
        </row>
        <row r="357">
          <cell r="G357" t="str">
            <v>LLC</v>
          </cell>
          <cell r="H357" t="str">
            <v>LLC</v>
          </cell>
          <cell r="I357" t="str">
            <v>INC.</v>
          </cell>
        </row>
        <row r="359">
          <cell r="A359" t="str">
            <v/>
          </cell>
          <cell r="B359" t="str">
            <v/>
          </cell>
          <cell r="C359" t="str">
            <v/>
          </cell>
          <cell r="D359" t="str">
            <v/>
          </cell>
          <cell r="E359" t="str">
            <v/>
          </cell>
          <cell r="G359" t="str">
            <v/>
          </cell>
          <cell r="H359" t="str">
            <v/>
          </cell>
          <cell r="I359" t="str">
            <v/>
          </cell>
        </row>
        <row r="360">
          <cell r="A360" t="str">
            <v/>
          </cell>
          <cell r="B360" t="str">
            <v/>
          </cell>
          <cell r="C360" t="str">
            <v/>
          </cell>
          <cell r="D360" t="str">
            <v/>
          </cell>
          <cell r="E360" t="str">
            <v/>
          </cell>
          <cell r="G360" t="str">
            <v/>
          </cell>
          <cell r="H360" t="str">
            <v/>
          </cell>
          <cell r="I360" t="str">
            <v/>
          </cell>
        </row>
        <row r="361">
          <cell r="A361" t="str">
            <v xml:space="preserve">EQUAL HOL &amp; VAC 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 t="str">
            <v>PENSION CREDIT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 t="str">
            <v>C.I.P./L.T.I.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 t="str">
            <v>NY DOCK/ E.M.R.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 t="str">
            <v>NON AGREEMENT SEVERANCE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 t="str">
            <v xml:space="preserve">HEALTH &amp; WELFARE   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 t="str">
            <v xml:space="preserve">OVERHEAD CREDITS   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 t="str">
            <v>STORES EXPENSE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 t="str">
            <v>PROPERTY DAMAGE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 t="str">
            <v>INSURANCE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 t="str">
            <v xml:space="preserve">LOSS &amp; DAMAGE      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 t="str">
            <v>INVENTORY RESERVES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 xml:space="preserve">SALES &amp; USE TAXES   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 t="str">
            <v>COMMUTER PASSES(AMTRAK)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 t="str">
            <v>UNCOLLECTIBLES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 xml:space="preserve">SICK PAY BUY BACK   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 t="str">
            <v>PREFERRED OFFSET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A378" t="str">
            <v xml:space="preserve">FRA INSPECTION FEES        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  <cell r="H378">
            <v>0</v>
          </cell>
          <cell r="I378">
            <v>0</v>
          </cell>
        </row>
        <row r="379">
          <cell r="A379" t="str">
            <v>TUITION REIMBURSEMENT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A380" t="str">
            <v>ENVIRONMENTAL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A381" t="str">
            <v xml:space="preserve"> SPIN-OFF FEES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A382" t="str">
            <v>PROFESSIONAL FEES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A383" t="str">
            <v>LONG TERM INCENTIVE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A384" t="str">
            <v>AMORT. OTHER ASSETS/RMP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</row>
        <row r="386">
          <cell r="A386" t="str">
            <v>OTHER MISC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  <cell r="H386">
            <v>0</v>
          </cell>
          <cell r="I386">
            <v>0</v>
          </cell>
        </row>
        <row r="388">
          <cell r="A388" t="str">
            <v/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G388">
            <v>0</v>
          </cell>
          <cell r="H388">
            <v>0</v>
          </cell>
          <cell r="I388">
            <v>0</v>
          </cell>
        </row>
        <row r="399">
          <cell r="A399" t="str">
            <v>CONRAIL INC. CONSOLIDATED INCOME STATEMENT</v>
          </cell>
        </row>
        <row r="400">
          <cell r="A400" t="str">
            <v>FOURTH QUARTER 2002</v>
          </cell>
        </row>
        <row r="401">
          <cell r="A401" t="str">
            <v>NON-OPERATING ITEMS</v>
          </cell>
        </row>
        <row r="402">
          <cell r="A402" t="str">
            <v>APPROVED - JANUARY 29, 2001</v>
          </cell>
        </row>
        <row r="404">
          <cell r="A404" t="str">
            <v>$ IN THOUSANDS</v>
          </cell>
          <cell r="B404" t="str">
            <v>CSAO</v>
          </cell>
          <cell r="C404" t="str">
            <v>CCR</v>
          </cell>
          <cell r="D404" t="str">
            <v>SSO</v>
          </cell>
          <cell r="E404" t="str">
            <v>CONRAIL</v>
          </cell>
          <cell r="G404" t="str">
            <v>PRR</v>
          </cell>
          <cell r="H404" t="str">
            <v>NYC</v>
          </cell>
          <cell r="I404" t="str">
            <v>CONRAIL</v>
          </cell>
        </row>
        <row r="405">
          <cell r="G405" t="str">
            <v>LLC</v>
          </cell>
          <cell r="H405" t="str">
            <v>LLC</v>
          </cell>
          <cell r="I405" t="str">
            <v>INC.</v>
          </cell>
        </row>
        <row r="406">
          <cell r="A406" t="str">
            <v/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G406" t="str">
            <v/>
          </cell>
          <cell r="H406" t="str">
            <v/>
          </cell>
          <cell r="I406" t="str">
            <v/>
          </cell>
        </row>
        <row r="407">
          <cell r="A407" t="str">
            <v/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G407" t="str">
            <v/>
          </cell>
          <cell r="H407" t="str">
            <v/>
          </cell>
          <cell r="I407" t="str">
            <v/>
          </cell>
        </row>
        <row r="408">
          <cell r="A408" t="str">
            <v>INTEREST INCOME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PROPERTY SALES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G409">
            <v>0</v>
          </cell>
          <cell r="H409">
            <v>0</v>
          </cell>
          <cell r="I409">
            <v>0</v>
          </cell>
        </row>
        <row r="410">
          <cell r="A410" t="str">
            <v xml:space="preserve">RENTAL INCOME  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G410" t="str">
            <v/>
          </cell>
          <cell r="H410" t="str">
            <v/>
          </cell>
          <cell r="I410" t="str">
            <v/>
          </cell>
        </row>
        <row r="411">
          <cell r="A411" t="str">
            <v xml:space="preserve">  FIBER OPTICS/CELLULAR SITES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A412" t="str">
            <v xml:space="preserve">  MISC. RENT INCOME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A413" t="str">
            <v xml:space="preserve">  PIPE &amp; WIRE PRIV. - EXI.&amp;NEW</v>
          </cell>
          <cell r="B413">
            <v>0</v>
          </cell>
          <cell r="C413">
            <v>0</v>
          </cell>
          <cell r="D413">
            <v>0</v>
          </cell>
          <cell r="G413">
            <v>0</v>
          </cell>
          <cell r="H413">
            <v>0</v>
          </cell>
        </row>
        <row r="414">
          <cell r="A414" t="str">
            <v xml:space="preserve">  DOUBTFUL RENTS</v>
          </cell>
          <cell r="B414">
            <v>0</v>
          </cell>
          <cell r="C414">
            <v>0</v>
          </cell>
          <cell r="D414">
            <v>0</v>
          </cell>
          <cell r="G414">
            <v>0</v>
          </cell>
          <cell r="H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G415">
            <v>0</v>
          </cell>
          <cell r="H415">
            <v>0</v>
          </cell>
        </row>
        <row r="416">
          <cell r="A416" t="str">
            <v xml:space="preserve">      TOTAL RENTAL INCOME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B417" t="str">
            <v/>
          </cell>
        </row>
        <row r="418">
          <cell r="A418" t="str">
            <v>EQUITY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A419" t="str">
            <v/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</row>
        <row r="420">
          <cell r="A420" t="str">
            <v>MISC INCOME/( - EXP )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G420" t="str">
            <v/>
          </cell>
          <cell r="H420" t="str">
            <v/>
          </cell>
          <cell r="I420" t="str">
            <v/>
          </cell>
        </row>
        <row r="421">
          <cell r="A421" t="str">
            <v xml:space="preserve">  NON OPER PROPERTY TAXES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G421">
            <v>0</v>
          </cell>
          <cell r="H421">
            <v>0</v>
          </cell>
          <cell r="I421">
            <v>0</v>
          </cell>
        </row>
        <row r="422">
          <cell r="A422" t="str">
            <v xml:space="preserve">  FINES AND PENALTIES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G422">
            <v>0</v>
          </cell>
          <cell r="H422">
            <v>0</v>
          </cell>
          <cell r="I422">
            <v>0</v>
          </cell>
        </row>
        <row r="423">
          <cell r="A423" t="str">
            <v xml:space="preserve">  GAIN: SLS/LSEBKS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A424" t="str">
            <v xml:space="preserve">  PREMIUM(-DISC) ON EXCHANGE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A425" t="str">
            <v xml:space="preserve">  BANK FEES/REVOLVER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 xml:space="preserve">  AGENCY RATINGS FEES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 xml:space="preserve">  COLI - NET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A428" t="str">
            <v xml:space="preserve">  OTHER SUBSIDIES/ELIMINATIONS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A429" t="str">
            <v xml:space="preserve">  ALL OTHER ITEMS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 t="str">
            <v/>
          </cell>
          <cell r="G429">
            <v>0</v>
          </cell>
          <cell r="H429">
            <v>0</v>
          </cell>
          <cell r="I429">
            <v>0</v>
          </cell>
        </row>
        <row r="430">
          <cell r="A430" t="str">
            <v xml:space="preserve">      TOTAL MISC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 t="str">
            <v/>
          </cell>
          <cell r="G430">
            <v>0</v>
          </cell>
          <cell r="H430">
            <v>0</v>
          </cell>
          <cell r="I430">
            <v>0</v>
          </cell>
        </row>
        <row r="432">
          <cell r="A432" t="str">
            <v xml:space="preserve"> TOTAL NONOP INCOME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G432">
            <v>0</v>
          </cell>
          <cell r="H432">
            <v>0</v>
          </cell>
          <cell r="I432">
            <v>0</v>
          </cell>
        </row>
        <row r="434">
          <cell r="A434" t="str">
            <v xml:space="preserve">INTEREST ON DEBT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WP2"/>
      <sheetName val="WP3"/>
      <sheetName val="WP4"/>
      <sheetName val="WP5"/>
      <sheetName val="WP6"/>
      <sheetName val="WP7"/>
      <sheetName val="WP8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showGridLines="0" view="pageBreakPreview" zoomScaleNormal="100" zoomScaleSheetLayoutView="100" workbookViewId="0">
      <selection activeCell="B22" sqref="B22"/>
    </sheetView>
  </sheetViews>
  <sheetFormatPr defaultRowHeight="9"/>
  <cols>
    <col min="1" max="1" width="4.7109375" style="93" customWidth="1"/>
    <col min="2" max="2" width="37.7109375" style="93" customWidth="1"/>
    <col min="3" max="3" width="5.7109375" style="93" customWidth="1"/>
    <col min="4" max="4" width="37.7109375" style="93" customWidth="1"/>
    <col min="5" max="5" width="4.7109375" style="93" customWidth="1"/>
    <col min="6" max="16384" width="9.140625" style="79"/>
  </cols>
  <sheetData>
    <row r="1" spans="1:5">
      <c r="A1" s="104">
        <v>47</v>
      </c>
      <c r="B1" s="77"/>
      <c r="C1" s="77"/>
      <c r="D1" s="77"/>
      <c r="E1" s="78" t="s">
        <v>288</v>
      </c>
    </row>
    <row r="2" spans="1:5" ht="12.75">
      <c r="A2" s="206" t="s">
        <v>220</v>
      </c>
      <c r="B2" s="207"/>
      <c r="C2" s="207"/>
      <c r="D2" s="207"/>
      <c r="E2" s="208"/>
    </row>
    <row r="3" spans="1:5">
      <c r="A3" s="80"/>
      <c r="B3" s="81"/>
      <c r="C3" s="81"/>
      <c r="D3" s="81"/>
      <c r="E3" s="82"/>
    </row>
    <row r="4" spans="1:5">
      <c r="A4" s="209" t="s">
        <v>221</v>
      </c>
      <c r="B4" s="210"/>
      <c r="C4" s="210"/>
      <c r="D4" s="210"/>
      <c r="E4" s="211"/>
    </row>
    <row r="5" spans="1:5">
      <c r="A5" s="83"/>
      <c r="B5" s="84"/>
      <c r="C5" s="84"/>
      <c r="D5" s="84"/>
      <c r="E5" s="82"/>
    </row>
    <row r="6" spans="1:5">
      <c r="A6" s="83"/>
      <c r="B6" s="201" t="s">
        <v>222</v>
      </c>
      <c r="C6" s="84"/>
      <c r="D6" s="201" t="s">
        <v>223</v>
      </c>
      <c r="E6" s="82"/>
    </row>
    <row r="7" spans="1:5">
      <c r="A7" s="83"/>
      <c r="B7" s="84"/>
      <c r="C7" s="84"/>
      <c r="D7" s="84"/>
      <c r="E7" s="82"/>
    </row>
    <row r="8" spans="1:5">
      <c r="A8" s="83"/>
      <c r="B8" s="85" t="s">
        <v>224</v>
      </c>
      <c r="C8" s="86" t="s">
        <v>225</v>
      </c>
      <c r="D8" s="85" t="s">
        <v>226</v>
      </c>
      <c r="E8" s="82"/>
    </row>
    <row r="9" spans="1:5">
      <c r="A9" s="83"/>
      <c r="B9" s="85" t="s">
        <v>227</v>
      </c>
      <c r="C9" s="86" t="s">
        <v>225</v>
      </c>
      <c r="D9" s="85" t="s">
        <v>228</v>
      </c>
      <c r="E9" s="82"/>
    </row>
    <row r="10" spans="1:5">
      <c r="A10" s="83"/>
      <c r="B10" s="85" t="s">
        <v>229</v>
      </c>
      <c r="C10" s="86" t="s">
        <v>225</v>
      </c>
      <c r="D10" s="85" t="s">
        <v>230</v>
      </c>
      <c r="E10" s="82"/>
    </row>
    <row r="11" spans="1:5">
      <c r="A11" s="83"/>
      <c r="B11" s="84"/>
      <c r="C11" s="85"/>
      <c r="D11" s="84"/>
      <c r="E11" s="82"/>
    </row>
    <row r="12" spans="1:5">
      <c r="A12" s="83"/>
      <c r="B12" s="84"/>
      <c r="C12" s="85"/>
      <c r="D12" s="87" t="s">
        <v>231</v>
      </c>
      <c r="E12" s="82"/>
    </row>
    <row r="13" spans="1:5">
      <c r="A13" s="83"/>
      <c r="B13" s="84"/>
      <c r="C13" s="85"/>
      <c r="D13" s="84"/>
      <c r="E13" s="82"/>
    </row>
    <row r="14" spans="1:5">
      <c r="A14" s="83"/>
      <c r="B14" s="85" t="s">
        <v>232</v>
      </c>
      <c r="C14" s="86" t="s">
        <v>225</v>
      </c>
      <c r="D14" s="85" t="s">
        <v>233</v>
      </c>
      <c r="E14" s="82"/>
    </row>
    <row r="15" spans="1:5" ht="28.5" customHeight="1">
      <c r="A15" s="83"/>
      <c r="B15" s="88" t="s">
        <v>234</v>
      </c>
      <c r="C15" s="86" t="s">
        <v>225</v>
      </c>
      <c r="D15" s="85" t="s">
        <v>235</v>
      </c>
      <c r="E15" s="82"/>
    </row>
    <row r="16" spans="1:5">
      <c r="A16" s="83"/>
      <c r="B16" s="84"/>
      <c r="C16" s="85"/>
      <c r="D16" s="84"/>
      <c r="E16" s="82"/>
    </row>
    <row r="17" spans="1:5">
      <c r="A17" s="83"/>
      <c r="B17" s="84"/>
      <c r="C17" s="85"/>
      <c r="D17" s="87" t="s">
        <v>236</v>
      </c>
      <c r="E17" s="82"/>
    </row>
    <row r="18" spans="1:5">
      <c r="A18" s="83"/>
      <c r="B18" s="84"/>
      <c r="C18" s="85"/>
      <c r="D18" s="84"/>
      <c r="E18" s="82"/>
    </row>
    <row r="19" spans="1:5">
      <c r="A19" s="83"/>
      <c r="B19" s="85" t="s">
        <v>237</v>
      </c>
      <c r="C19" s="86" t="s">
        <v>225</v>
      </c>
      <c r="D19" s="85" t="s">
        <v>238</v>
      </c>
      <c r="E19" s="82"/>
    </row>
    <row r="20" spans="1:5">
      <c r="A20" s="83"/>
      <c r="B20" s="85" t="s">
        <v>239</v>
      </c>
      <c r="C20" s="86" t="s">
        <v>225</v>
      </c>
      <c r="D20" s="85" t="s">
        <v>240</v>
      </c>
      <c r="E20" s="82"/>
    </row>
    <row r="21" spans="1:5">
      <c r="A21" s="83"/>
      <c r="B21" s="84"/>
      <c r="C21" s="85"/>
      <c r="D21" s="84"/>
      <c r="E21" s="82"/>
    </row>
    <row r="22" spans="1:5">
      <c r="A22" s="83"/>
      <c r="B22" s="84"/>
      <c r="C22" s="85"/>
      <c r="D22" s="87" t="s">
        <v>241</v>
      </c>
      <c r="E22" s="82"/>
    </row>
    <row r="23" spans="1:5">
      <c r="A23" s="83"/>
      <c r="B23" s="84"/>
      <c r="C23" s="85"/>
      <c r="D23" s="84"/>
      <c r="E23" s="82"/>
    </row>
    <row r="24" spans="1:5">
      <c r="A24" s="83"/>
      <c r="B24" s="85" t="s">
        <v>242</v>
      </c>
      <c r="C24" s="86" t="s">
        <v>225</v>
      </c>
      <c r="D24" s="85" t="s">
        <v>243</v>
      </c>
      <c r="E24" s="82"/>
    </row>
    <row r="25" spans="1:5">
      <c r="A25" s="83"/>
      <c r="B25" s="85" t="s">
        <v>244</v>
      </c>
      <c r="C25" s="86" t="s">
        <v>225</v>
      </c>
      <c r="D25" s="85" t="s">
        <v>245</v>
      </c>
      <c r="E25" s="82"/>
    </row>
    <row r="26" spans="1:5">
      <c r="A26" s="83"/>
      <c r="B26" s="85" t="s">
        <v>246</v>
      </c>
      <c r="C26" s="86" t="s">
        <v>225</v>
      </c>
      <c r="D26" s="85" t="s">
        <v>247</v>
      </c>
      <c r="E26" s="82"/>
    </row>
    <row r="27" spans="1:5">
      <c r="A27" s="83"/>
      <c r="B27" s="84"/>
      <c r="C27" s="85"/>
      <c r="D27" s="84"/>
      <c r="E27" s="82"/>
    </row>
    <row r="28" spans="1:5">
      <c r="A28" s="83"/>
      <c r="B28" s="84"/>
      <c r="C28" s="85"/>
      <c r="D28" s="87" t="s">
        <v>248</v>
      </c>
      <c r="E28" s="82"/>
    </row>
    <row r="29" spans="1:5">
      <c r="A29" s="83"/>
      <c r="B29" s="84"/>
      <c r="C29" s="85"/>
      <c r="D29" s="87" t="s">
        <v>236</v>
      </c>
      <c r="E29" s="82"/>
    </row>
    <row r="30" spans="1:5">
      <c r="A30" s="83"/>
      <c r="B30" s="84"/>
      <c r="C30" s="85"/>
      <c r="D30" s="84"/>
      <c r="E30" s="82"/>
    </row>
    <row r="31" spans="1:5" ht="18">
      <c r="A31" s="83"/>
      <c r="B31" s="84"/>
      <c r="C31" s="85"/>
      <c r="D31" s="88" t="s">
        <v>249</v>
      </c>
      <c r="E31" s="82"/>
    </row>
    <row r="32" spans="1:5">
      <c r="A32" s="83"/>
      <c r="B32" s="84"/>
      <c r="C32" s="85"/>
      <c r="D32" s="84"/>
      <c r="E32" s="82"/>
    </row>
    <row r="33" spans="1:5">
      <c r="A33" s="83"/>
      <c r="B33" s="84"/>
      <c r="C33" s="85"/>
      <c r="D33" s="87" t="s">
        <v>241</v>
      </c>
      <c r="E33" s="82"/>
    </row>
    <row r="34" spans="1:5">
      <c r="A34" s="83"/>
      <c r="B34" s="84"/>
      <c r="C34" s="85"/>
      <c r="D34" s="84"/>
      <c r="E34" s="82"/>
    </row>
    <row r="35" spans="1:5">
      <c r="A35" s="83"/>
      <c r="B35" s="85" t="s">
        <v>250</v>
      </c>
      <c r="C35" s="86" t="s">
        <v>225</v>
      </c>
      <c r="D35" s="85" t="s">
        <v>251</v>
      </c>
      <c r="E35" s="82"/>
    </row>
    <row r="36" spans="1:5">
      <c r="A36" s="83"/>
      <c r="B36" s="85" t="s">
        <v>252</v>
      </c>
      <c r="C36" s="86" t="s">
        <v>225</v>
      </c>
      <c r="D36" s="85" t="s">
        <v>253</v>
      </c>
      <c r="E36" s="82"/>
    </row>
    <row r="37" spans="1:5">
      <c r="A37" s="83"/>
      <c r="B37" s="85" t="s">
        <v>254</v>
      </c>
      <c r="C37" s="86" t="s">
        <v>225</v>
      </c>
      <c r="D37" s="85" t="s">
        <v>255</v>
      </c>
      <c r="E37" s="82"/>
    </row>
    <row r="38" spans="1:5">
      <c r="A38" s="83"/>
      <c r="B38" s="84"/>
      <c r="C38" s="85"/>
      <c r="D38" s="84"/>
      <c r="E38" s="82"/>
    </row>
    <row r="39" spans="1:5" ht="24" customHeight="1">
      <c r="A39" s="83"/>
      <c r="B39" s="88" t="s">
        <v>256</v>
      </c>
      <c r="C39" s="85"/>
      <c r="D39" s="85" t="s">
        <v>257</v>
      </c>
      <c r="E39" s="82"/>
    </row>
    <row r="40" spans="1:5">
      <c r="A40" s="83"/>
      <c r="B40" s="84"/>
      <c r="C40" s="85"/>
      <c r="D40" s="84"/>
      <c r="E40" s="82"/>
    </row>
    <row r="41" spans="1:5" ht="21.75" customHeight="1">
      <c r="A41" s="83"/>
      <c r="B41" s="88" t="s">
        <v>258</v>
      </c>
      <c r="C41" s="85"/>
      <c r="D41" s="85" t="s">
        <v>259</v>
      </c>
      <c r="E41" s="82"/>
    </row>
    <row r="42" spans="1:5">
      <c r="A42" s="83"/>
      <c r="B42" s="84"/>
      <c r="C42" s="85"/>
      <c r="D42" s="84"/>
      <c r="E42" s="82"/>
    </row>
    <row r="43" spans="1:5" ht="21.75" customHeight="1">
      <c r="A43" s="83"/>
      <c r="B43" s="88" t="s">
        <v>260</v>
      </c>
      <c r="C43" s="85"/>
      <c r="D43" s="85" t="s">
        <v>261</v>
      </c>
      <c r="E43" s="82"/>
    </row>
    <row r="44" spans="1:5">
      <c r="A44" s="83"/>
      <c r="B44" s="84"/>
      <c r="C44" s="85"/>
      <c r="D44" s="84"/>
      <c r="E44" s="82"/>
    </row>
    <row r="45" spans="1:5">
      <c r="A45" s="83"/>
      <c r="B45" s="84"/>
      <c r="C45" s="85"/>
      <c r="D45" s="87" t="s">
        <v>262</v>
      </c>
      <c r="E45" s="82"/>
    </row>
    <row r="46" spans="1:5">
      <c r="A46" s="83"/>
      <c r="B46" s="84"/>
      <c r="C46" s="85"/>
      <c r="D46" s="84"/>
      <c r="E46" s="82"/>
    </row>
    <row r="47" spans="1:5">
      <c r="A47" s="83"/>
      <c r="B47" s="85" t="s">
        <v>263</v>
      </c>
      <c r="C47" s="86" t="s">
        <v>225</v>
      </c>
      <c r="D47" s="85" t="s">
        <v>264</v>
      </c>
      <c r="E47" s="82"/>
    </row>
    <row r="48" spans="1:5">
      <c r="A48" s="83"/>
      <c r="B48" s="85" t="s">
        <v>265</v>
      </c>
      <c r="C48" s="86" t="s">
        <v>225</v>
      </c>
      <c r="D48" s="85" t="s">
        <v>266</v>
      </c>
      <c r="E48" s="82"/>
    </row>
    <row r="49" spans="1:5">
      <c r="A49" s="83"/>
      <c r="B49" s="85" t="s">
        <v>267</v>
      </c>
      <c r="C49" s="86" t="s">
        <v>225</v>
      </c>
      <c r="D49" s="85" t="s">
        <v>268</v>
      </c>
      <c r="E49" s="82"/>
    </row>
    <row r="50" spans="1:5">
      <c r="A50" s="83"/>
      <c r="B50" s="85" t="s">
        <v>269</v>
      </c>
      <c r="C50" s="86" t="s">
        <v>225</v>
      </c>
      <c r="D50" s="85" t="s">
        <v>270</v>
      </c>
      <c r="E50" s="82"/>
    </row>
    <row r="51" spans="1:5">
      <c r="A51" s="83"/>
      <c r="B51" s="85" t="s">
        <v>271</v>
      </c>
      <c r="C51" s="86" t="s">
        <v>225</v>
      </c>
      <c r="D51" s="85" t="s">
        <v>272</v>
      </c>
      <c r="E51" s="82"/>
    </row>
    <row r="52" spans="1:5">
      <c r="A52" s="83"/>
      <c r="B52" s="85" t="s">
        <v>273</v>
      </c>
      <c r="C52" s="86" t="s">
        <v>225</v>
      </c>
      <c r="D52" s="85" t="s">
        <v>274</v>
      </c>
      <c r="E52" s="82"/>
    </row>
    <row r="53" spans="1:5">
      <c r="A53" s="83"/>
      <c r="B53" s="85" t="s">
        <v>275</v>
      </c>
      <c r="C53" s="86" t="s">
        <v>225</v>
      </c>
      <c r="D53" s="85" t="s">
        <v>276</v>
      </c>
      <c r="E53" s="82"/>
    </row>
    <row r="54" spans="1:5">
      <c r="A54" s="83"/>
      <c r="B54" s="85" t="s">
        <v>277</v>
      </c>
      <c r="C54" s="86" t="s">
        <v>225</v>
      </c>
      <c r="D54" s="85" t="s">
        <v>278</v>
      </c>
      <c r="E54" s="82"/>
    </row>
    <row r="55" spans="1:5">
      <c r="A55" s="83"/>
      <c r="B55" s="85" t="s">
        <v>279</v>
      </c>
      <c r="C55" s="86" t="s">
        <v>225</v>
      </c>
      <c r="D55" s="85" t="s">
        <v>280</v>
      </c>
      <c r="E55" s="82"/>
    </row>
    <row r="56" spans="1:5">
      <c r="A56" s="83"/>
      <c r="B56" s="85" t="s">
        <v>281</v>
      </c>
      <c r="C56" s="86" t="s">
        <v>225</v>
      </c>
      <c r="D56" s="85" t="s">
        <v>282</v>
      </c>
      <c r="E56" s="82"/>
    </row>
    <row r="57" spans="1:5">
      <c r="A57" s="83"/>
      <c r="B57" s="85" t="s">
        <v>283</v>
      </c>
      <c r="C57" s="86" t="s">
        <v>225</v>
      </c>
      <c r="D57" s="85" t="s">
        <v>284</v>
      </c>
      <c r="E57" s="82"/>
    </row>
    <row r="58" spans="1:5">
      <c r="A58" s="83"/>
      <c r="B58" s="84"/>
      <c r="C58" s="85"/>
      <c r="D58" s="84"/>
      <c r="E58" s="82"/>
    </row>
    <row r="59" spans="1:5">
      <c r="A59" s="83"/>
      <c r="B59" s="87" t="s">
        <v>285</v>
      </c>
      <c r="C59" s="85"/>
      <c r="D59" s="87" t="s">
        <v>223</v>
      </c>
      <c r="E59" s="82"/>
    </row>
    <row r="60" spans="1:5">
      <c r="A60" s="83"/>
      <c r="B60" s="84"/>
      <c r="C60" s="85"/>
      <c r="D60" s="84"/>
      <c r="E60" s="82"/>
    </row>
    <row r="61" spans="1:5">
      <c r="A61" s="83"/>
      <c r="B61" s="85" t="s">
        <v>286</v>
      </c>
      <c r="C61" s="86" t="s">
        <v>225</v>
      </c>
      <c r="D61" s="85" t="s">
        <v>287</v>
      </c>
      <c r="E61" s="82"/>
    </row>
    <row r="62" spans="1:5">
      <c r="A62" s="83"/>
      <c r="B62" s="85"/>
      <c r="C62" s="86"/>
      <c r="D62" s="85"/>
      <c r="E62" s="82"/>
    </row>
    <row r="63" spans="1:5">
      <c r="A63" s="83"/>
      <c r="B63" s="85"/>
      <c r="C63" s="86"/>
      <c r="D63" s="85"/>
      <c r="E63" s="82"/>
    </row>
    <row r="64" spans="1:5">
      <c r="A64" s="83"/>
      <c r="B64" s="85"/>
      <c r="C64" s="86"/>
      <c r="D64" s="85"/>
      <c r="E64" s="82"/>
    </row>
    <row r="65" spans="1:5">
      <c r="A65" s="83"/>
      <c r="B65" s="85"/>
      <c r="C65" s="86"/>
      <c r="D65" s="85"/>
      <c r="E65" s="82"/>
    </row>
    <row r="66" spans="1:5">
      <c r="A66" s="83"/>
      <c r="B66" s="85"/>
      <c r="C66" s="86"/>
      <c r="D66" s="85"/>
      <c r="E66" s="82"/>
    </row>
    <row r="67" spans="1:5">
      <c r="A67" s="83"/>
      <c r="B67" s="85"/>
      <c r="C67" s="86"/>
      <c r="D67" s="85"/>
      <c r="E67" s="82"/>
    </row>
    <row r="68" spans="1:5">
      <c r="A68" s="83"/>
      <c r="B68" s="84"/>
      <c r="C68" s="85"/>
      <c r="D68" s="84"/>
      <c r="E68" s="82"/>
    </row>
    <row r="69" spans="1:5">
      <c r="A69" s="89"/>
      <c r="B69" s="90"/>
      <c r="C69" s="91"/>
      <c r="D69" s="90"/>
      <c r="E69" s="92"/>
    </row>
    <row r="70" spans="1:5">
      <c r="A70" s="77"/>
      <c r="B70" s="77"/>
      <c r="C70" s="77"/>
      <c r="D70" s="77"/>
      <c r="E70" s="78" t="s">
        <v>0</v>
      </c>
    </row>
  </sheetData>
  <mergeCells count="2">
    <mergeCell ref="A2:E2"/>
    <mergeCell ref="A4:E4"/>
  </mergeCells>
  <pageMargins left="0.75" right="0.7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2"/>
  <sheetViews>
    <sheetView showGridLines="0" tabSelected="1" zoomScaleNormal="100" zoomScaleSheetLayoutView="100" workbookViewId="0">
      <selection sqref="A1:A11"/>
    </sheetView>
  </sheetViews>
  <sheetFormatPr defaultRowHeight="11.25"/>
  <cols>
    <col min="1" max="1" width="2.7109375" style="30" customWidth="1"/>
    <col min="2" max="2" width="4.7109375" style="72" customWidth="1"/>
    <col min="3" max="3" width="4.7109375" style="73" customWidth="1"/>
    <col min="4" max="4" width="1.7109375" style="73" customWidth="1"/>
    <col min="5" max="5" width="36.28515625" style="73" customWidth="1"/>
    <col min="6" max="10" width="9.7109375" style="73" customWidth="1"/>
    <col min="11" max="11" width="7.42578125" style="73" bestFit="1" customWidth="1"/>
    <col min="12" max="12" width="9.7109375" style="73" customWidth="1"/>
    <col min="13" max="13" width="4.7109375" style="74" customWidth="1"/>
    <col min="14" max="14" width="2.7109375" style="30" customWidth="1"/>
    <col min="15" max="15" width="9.140625" style="1"/>
    <col min="16" max="16" width="9.85546875" style="1" bestFit="1" customWidth="1"/>
    <col min="17" max="16384" width="9.140625" style="1"/>
  </cols>
  <sheetData>
    <row r="1" spans="1:14" ht="15" customHeight="1">
      <c r="A1" s="212" t="s">
        <v>0</v>
      </c>
      <c r="B1" s="213" t="s">
        <v>1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5"/>
      <c r="N1" s="216" t="s">
        <v>288</v>
      </c>
    </row>
    <row r="2" spans="1:14">
      <c r="A2" s="212"/>
      <c r="B2" s="218" t="s">
        <v>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20"/>
      <c r="N2" s="216"/>
    </row>
    <row r="3" spans="1:14">
      <c r="A3" s="212"/>
      <c r="B3" s="2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3"/>
      <c r="N3" s="216"/>
    </row>
    <row r="4" spans="1:14">
      <c r="A4" s="212"/>
      <c r="B4" s="105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5"/>
      <c r="N4" s="216"/>
    </row>
    <row r="5" spans="1:14">
      <c r="A5" s="212"/>
      <c r="B5" s="105"/>
      <c r="C5" s="4" t="s">
        <v>4</v>
      </c>
      <c r="D5" s="4"/>
      <c r="E5" s="4"/>
      <c r="F5" s="4"/>
      <c r="G5" s="4"/>
      <c r="H5" s="4"/>
      <c r="I5" s="4"/>
      <c r="J5" s="4"/>
      <c r="K5" s="4"/>
      <c r="L5" s="4"/>
      <c r="M5" s="5"/>
      <c r="N5" s="216"/>
    </row>
    <row r="6" spans="1:14">
      <c r="A6" s="212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216"/>
    </row>
    <row r="7" spans="1:14">
      <c r="A7" s="212"/>
      <c r="B7" s="9" t="s">
        <v>5</v>
      </c>
      <c r="C7" s="10" t="s">
        <v>5</v>
      </c>
      <c r="D7" s="11" t="s">
        <v>5</v>
      </c>
      <c r="E7" s="11" t="s">
        <v>5</v>
      </c>
      <c r="F7" s="10"/>
      <c r="G7" s="10"/>
      <c r="H7" s="10"/>
      <c r="I7" s="10"/>
      <c r="J7" s="10"/>
      <c r="K7" s="12" t="s">
        <v>5</v>
      </c>
      <c r="L7" s="12" t="s">
        <v>5</v>
      </c>
      <c r="M7" s="13" t="s">
        <v>5</v>
      </c>
      <c r="N7" s="216"/>
    </row>
    <row r="8" spans="1:14">
      <c r="A8" s="212"/>
      <c r="B8" s="14"/>
      <c r="C8" s="15" t="s">
        <v>5</v>
      </c>
      <c r="D8" s="100"/>
      <c r="E8" s="100"/>
      <c r="F8" s="15"/>
      <c r="G8" s="15" t="s">
        <v>6</v>
      </c>
      <c r="H8" s="15"/>
      <c r="I8" s="15"/>
      <c r="J8" s="15" t="s">
        <v>7</v>
      </c>
      <c r="K8" s="101"/>
      <c r="L8" s="101"/>
      <c r="M8" s="3"/>
      <c r="N8" s="216"/>
    </row>
    <row r="9" spans="1:14">
      <c r="A9" s="212"/>
      <c r="B9" s="14" t="s">
        <v>8</v>
      </c>
      <c r="C9" s="15" t="s">
        <v>9</v>
      </c>
      <c r="D9" s="221" t="s">
        <v>10</v>
      </c>
      <c r="E9" s="222"/>
      <c r="F9" s="15" t="s">
        <v>11</v>
      </c>
      <c r="G9" s="15" t="s">
        <v>12</v>
      </c>
      <c r="H9" s="15" t="s">
        <v>13</v>
      </c>
      <c r="I9" s="15" t="s">
        <v>14</v>
      </c>
      <c r="J9" s="15" t="s">
        <v>15</v>
      </c>
      <c r="K9" s="101" t="s">
        <v>16</v>
      </c>
      <c r="L9" s="101" t="s">
        <v>7</v>
      </c>
      <c r="M9" s="3" t="s">
        <v>8</v>
      </c>
      <c r="N9" s="216"/>
    </row>
    <row r="10" spans="1:14">
      <c r="A10" s="212"/>
      <c r="B10" s="14" t="s">
        <v>17</v>
      </c>
      <c r="C10" s="15" t="s">
        <v>18</v>
      </c>
      <c r="D10" s="100"/>
      <c r="E10" s="100"/>
      <c r="F10" s="15" t="s">
        <v>19</v>
      </c>
      <c r="G10" s="15" t="s">
        <v>20</v>
      </c>
      <c r="H10" s="15" t="s">
        <v>21</v>
      </c>
      <c r="I10" s="15"/>
      <c r="J10" s="15" t="s">
        <v>22</v>
      </c>
      <c r="K10" s="101"/>
      <c r="L10" s="101"/>
      <c r="M10" s="3" t="s">
        <v>17</v>
      </c>
      <c r="N10" s="216"/>
    </row>
    <row r="11" spans="1:14" ht="12" thickBot="1">
      <c r="A11" s="212"/>
      <c r="B11" s="14"/>
      <c r="C11" s="16"/>
      <c r="D11" s="223" t="s">
        <v>23</v>
      </c>
      <c r="E11" s="224"/>
      <c r="F11" s="15" t="s">
        <v>24</v>
      </c>
      <c r="G11" s="15" t="s">
        <v>25</v>
      </c>
      <c r="H11" s="15" t="s">
        <v>26</v>
      </c>
      <c r="I11" s="15" t="s">
        <v>27</v>
      </c>
      <c r="J11" s="15" t="s">
        <v>28</v>
      </c>
      <c r="K11" s="101" t="s">
        <v>29</v>
      </c>
      <c r="L11" s="101" t="s">
        <v>30</v>
      </c>
      <c r="M11" s="14"/>
      <c r="N11" s="216"/>
    </row>
    <row r="12" spans="1:14">
      <c r="A12" s="98"/>
      <c r="B12" s="9"/>
      <c r="C12" s="17" t="s">
        <v>5</v>
      </c>
      <c r="D12" s="18" t="s">
        <v>31</v>
      </c>
      <c r="E12" s="18"/>
      <c r="F12" s="106"/>
      <c r="G12" s="107"/>
      <c r="H12" s="107"/>
      <c r="I12" s="107"/>
      <c r="J12" s="108"/>
      <c r="K12" s="109"/>
      <c r="L12" s="110"/>
      <c r="M12" s="19"/>
      <c r="N12" s="217"/>
    </row>
    <row r="13" spans="1:14" ht="12.75">
      <c r="A13" s="111"/>
      <c r="B13" s="14"/>
      <c r="C13" s="17" t="s">
        <v>5</v>
      </c>
      <c r="D13" s="18" t="s">
        <v>32</v>
      </c>
      <c r="E13" s="18"/>
      <c r="F13" s="20"/>
      <c r="G13" s="21"/>
      <c r="H13" s="21"/>
      <c r="I13" s="21"/>
      <c r="J13" s="21"/>
      <c r="K13" s="22"/>
      <c r="L13" s="23"/>
      <c r="M13" s="5"/>
      <c r="N13" s="24"/>
    </row>
    <row r="14" spans="1:14" ht="12.75">
      <c r="A14" s="111"/>
      <c r="B14" s="25">
        <v>1</v>
      </c>
      <c r="C14" s="17" t="s">
        <v>5</v>
      </c>
      <c r="D14" s="4"/>
      <c r="E14" s="4" t="s">
        <v>33</v>
      </c>
      <c r="F14" s="26">
        <v>4327</v>
      </c>
      <c r="G14" s="27">
        <v>725</v>
      </c>
      <c r="H14" s="27">
        <v>4102</v>
      </c>
      <c r="I14" s="27">
        <v>2478</v>
      </c>
      <c r="J14" s="27">
        <f>F14+G14+H14+I14</f>
        <v>11632</v>
      </c>
      <c r="K14" s="28" t="s">
        <v>34</v>
      </c>
      <c r="L14" s="29">
        <f>J14</f>
        <v>11632</v>
      </c>
      <c r="M14" s="94" t="s">
        <v>35</v>
      </c>
      <c r="N14" s="112"/>
    </row>
    <row r="15" spans="1:14" ht="12.75">
      <c r="B15" s="25">
        <v>2</v>
      </c>
      <c r="C15" s="31" t="s">
        <v>5</v>
      </c>
      <c r="D15" s="32"/>
      <c r="E15" s="32" t="s">
        <v>36</v>
      </c>
      <c r="F15" s="33">
        <v>1695</v>
      </c>
      <c r="G15" s="113">
        <v>274</v>
      </c>
      <c r="H15" s="113">
        <v>832</v>
      </c>
      <c r="I15" s="113">
        <v>796</v>
      </c>
      <c r="J15" s="114">
        <f>F15+G15+H15+I15</f>
        <v>3597</v>
      </c>
      <c r="K15" s="115" t="s">
        <v>34</v>
      </c>
      <c r="L15" s="116">
        <f>J15</f>
        <v>3597</v>
      </c>
      <c r="M15" s="34">
        <v>2</v>
      </c>
      <c r="N15" s="112"/>
    </row>
    <row r="16" spans="1:14" ht="12.75">
      <c r="B16" s="25">
        <v>3</v>
      </c>
      <c r="C16" s="31" t="s">
        <v>5</v>
      </c>
      <c r="D16" s="32"/>
      <c r="E16" s="32" t="s">
        <v>37</v>
      </c>
      <c r="F16" s="33">
        <v>18000</v>
      </c>
      <c r="G16" s="113">
        <v>2585</v>
      </c>
      <c r="H16" s="113">
        <v>7920</v>
      </c>
      <c r="I16" s="113">
        <v>5028</v>
      </c>
      <c r="J16" s="114">
        <f>F16+G16+H16+I16</f>
        <v>33533</v>
      </c>
      <c r="K16" s="115" t="s">
        <v>34</v>
      </c>
      <c r="L16" s="116">
        <f>J16</f>
        <v>33533</v>
      </c>
      <c r="M16" s="34">
        <v>3</v>
      </c>
      <c r="N16" s="112"/>
    </row>
    <row r="17" spans="2:14" ht="12.75">
      <c r="B17" s="25">
        <v>4</v>
      </c>
      <c r="C17" s="31" t="s">
        <v>5</v>
      </c>
      <c r="D17" s="32"/>
      <c r="E17" s="32" t="s">
        <v>38</v>
      </c>
      <c r="F17" s="33">
        <v>0</v>
      </c>
      <c r="G17" s="113">
        <v>36</v>
      </c>
      <c r="H17" s="113">
        <v>3752</v>
      </c>
      <c r="I17" s="113">
        <v>30</v>
      </c>
      <c r="J17" s="114">
        <f>F17+G17+H17+I17</f>
        <v>3818</v>
      </c>
      <c r="K17" s="115" t="s">
        <v>34</v>
      </c>
      <c r="L17" s="116">
        <f>J17</f>
        <v>3818</v>
      </c>
      <c r="M17" s="34">
        <v>4</v>
      </c>
      <c r="N17" s="112"/>
    </row>
    <row r="18" spans="2:14">
      <c r="B18" s="14">
        <v>5</v>
      </c>
      <c r="C18" s="35" t="s">
        <v>5</v>
      </c>
      <c r="D18" s="36"/>
      <c r="E18" s="36" t="s">
        <v>39</v>
      </c>
      <c r="F18" s="33">
        <v>25226</v>
      </c>
      <c r="G18" s="113">
        <v>9927</v>
      </c>
      <c r="H18" s="113">
        <v>3826</v>
      </c>
      <c r="I18" s="113">
        <v>3930</v>
      </c>
      <c r="J18" s="117">
        <f>F18+G18+H18+I18</f>
        <v>42909</v>
      </c>
      <c r="K18" s="118" t="s">
        <v>34</v>
      </c>
      <c r="L18" s="116">
        <f>J18</f>
        <v>42909</v>
      </c>
      <c r="M18" s="13">
        <v>5</v>
      </c>
    </row>
    <row r="19" spans="2:14">
      <c r="B19" s="9"/>
      <c r="C19" s="35" t="s">
        <v>5</v>
      </c>
      <c r="D19" s="37" t="s">
        <v>40</v>
      </c>
      <c r="E19" s="36"/>
      <c r="F19" s="119"/>
      <c r="G19" s="117"/>
      <c r="H19" s="117"/>
      <c r="I19" s="117"/>
      <c r="J19" s="117"/>
      <c r="K19" s="118"/>
      <c r="L19" s="120"/>
      <c r="M19" s="13"/>
    </row>
    <row r="20" spans="2:14">
      <c r="B20" s="25">
        <v>6</v>
      </c>
      <c r="C20" s="38" t="s">
        <v>5</v>
      </c>
      <c r="D20" s="7"/>
      <c r="E20" s="7" t="s">
        <v>41</v>
      </c>
      <c r="F20" s="62">
        <v>50763</v>
      </c>
      <c r="G20" s="121">
        <v>3130</v>
      </c>
      <c r="H20" s="121">
        <v>14969</v>
      </c>
      <c r="I20" s="121">
        <v>0</v>
      </c>
      <c r="J20" s="122">
        <f t="shared" ref="J20:J33" si="0">F20+G20+H20+I20</f>
        <v>68862</v>
      </c>
      <c r="K20" s="123" t="s">
        <v>34</v>
      </c>
      <c r="L20" s="124">
        <f t="shared" ref="L20:L44" si="1">J20</f>
        <v>68862</v>
      </c>
      <c r="M20" s="39">
        <v>6</v>
      </c>
    </row>
    <row r="21" spans="2:14">
      <c r="B21" s="25">
        <v>7</v>
      </c>
      <c r="C21" s="38" t="s">
        <v>5</v>
      </c>
      <c r="D21" s="7"/>
      <c r="E21" s="7" t="s">
        <v>42</v>
      </c>
      <c r="F21" s="62">
        <v>7028</v>
      </c>
      <c r="G21" s="121">
        <v>76</v>
      </c>
      <c r="H21" s="121">
        <v>320</v>
      </c>
      <c r="I21" s="121">
        <v>34</v>
      </c>
      <c r="J21" s="122">
        <f t="shared" si="0"/>
        <v>7458</v>
      </c>
      <c r="K21" s="123" t="s">
        <v>34</v>
      </c>
      <c r="L21" s="124">
        <f t="shared" si="1"/>
        <v>7458</v>
      </c>
      <c r="M21" s="39">
        <v>7</v>
      </c>
    </row>
    <row r="22" spans="2:14">
      <c r="B22" s="25">
        <v>8</v>
      </c>
      <c r="C22" s="31" t="s">
        <v>5</v>
      </c>
      <c r="D22" s="32"/>
      <c r="E22" s="32" t="s">
        <v>43</v>
      </c>
      <c r="F22" s="62">
        <v>16</v>
      </c>
      <c r="G22" s="121">
        <v>0</v>
      </c>
      <c r="H22" s="121">
        <v>0</v>
      </c>
      <c r="I22" s="121">
        <v>0</v>
      </c>
      <c r="J22" s="114">
        <f t="shared" si="0"/>
        <v>16</v>
      </c>
      <c r="K22" s="115" t="s">
        <v>34</v>
      </c>
      <c r="L22" s="124">
        <f t="shared" si="1"/>
        <v>16</v>
      </c>
      <c r="M22" s="34">
        <v>8</v>
      </c>
    </row>
    <row r="23" spans="2:14">
      <c r="B23" s="25">
        <v>9</v>
      </c>
      <c r="C23" s="31" t="s">
        <v>5</v>
      </c>
      <c r="D23" s="32"/>
      <c r="E23" s="32" t="s">
        <v>44</v>
      </c>
      <c r="F23" s="62">
        <v>0</v>
      </c>
      <c r="G23" s="121">
        <v>2502</v>
      </c>
      <c r="H23" s="121">
        <v>0</v>
      </c>
      <c r="I23" s="121">
        <v>0</v>
      </c>
      <c r="J23" s="114">
        <f t="shared" si="0"/>
        <v>2502</v>
      </c>
      <c r="K23" s="115" t="s">
        <v>34</v>
      </c>
      <c r="L23" s="124">
        <f t="shared" si="1"/>
        <v>2502</v>
      </c>
      <c r="M23" s="34">
        <v>9</v>
      </c>
    </row>
    <row r="24" spans="2:14">
      <c r="B24" s="25">
        <v>10</v>
      </c>
      <c r="C24" s="31" t="s">
        <v>5</v>
      </c>
      <c r="D24" s="32"/>
      <c r="E24" s="32" t="s">
        <v>45</v>
      </c>
      <c r="F24" s="62">
        <v>16776</v>
      </c>
      <c r="G24" s="121">
        <v>3708</v>
      </c>
      <c r="H24" s="121">
        <v>3303</v>
      </c>
      <c r="I24" s="121">
        <v>4116</v>
      </c>
      <c r="J24" s="114">
        <f t="shared" si="0"/>
        <v>27903</v>
      </c>
      <c r="K24" s="115" t="s">
        <v>34</v>
      </c>
      <c r="L24" s="124">
        <f t="shared" si="1"/>
        <v>27903</v>
      </c>
      <c r="M24" s="34">
        <v>10</v>
      </c>
    </row>
    <row r="25" spans="2:14">
      <c r="B25" s="25">
        <v>11</v>
      </c>
      <c r="C25" s="31" t="s">
        <v>5</v>
      </c>
      <c r="D25" s="32"/>
      <c r="E25" s="32" t="s">
        <v>46</v>
      </c>
      <c r="F25" s="62">
        <v>1</v>
      </c>
      <c r="G25" s="121">
        <v>0</v>
      </c>
      <c r="H25" s="121">
        <v>0</v>
      </c>
      <c r="I25" s="121">
        <v>0</v>
      </c>
      <c r="J25" s="114">
        <f t="shared" si="0"/>
        <v>1</v>
      </c>
      <c r="K25" s="115" t="s">
        <v>34</v>
      </c>
      <c r="L25" s="124">
        <f t="shared" si="1"/>
        <v>1</v>
      </c>
      <c r="M25" s="34">
        <v>11</v>
      </c>
    </row>
    <row r="26" spans="2:14">
      <c r="B26" s="25">
        <v>12</v>
      </c>
      <c r="C26" s="31" t="s">
        <v>5</v>
      </c>
      <c r="D26" s="32"/>
      <c r="E26" s="32" t="s">
        <v>47</v>
      </c>
      <c r="F26" s="62">
        <v>1883</v>
      </c>
      <c r="G26" s="121">
        <v>1335</v>
      </c>
      <c r="H26" s="121">
        <v>204</v>
      </c>
      <c r="I26" s="121">
        <v>382</v>
      </c>
      <c r="J26" s="114">
        <f t="shared" si="0"/>
        <v>3804</v>
      </c>
      <c r="K26" s="115" t="s">
        <v>34</v>
      </c>
      <c r="L26" s="124">
        <f t="shared" si="1"/>
        <v>3804</v>
      </c>
      <c r="M26" s="34">
        <v>12</v>
      </c>
    </row>
    <row r="27" spans="2:14">
      <c r="B27" s="25">
        <v>13</v>
      </c>
      <c r="C27" s="31" t="s">
        <v>5</v>
      </c>
      <c r="D27" s="32"/>
      <c r="E27" s="32" t="s">
        <v>48</v>
      </c>
      <c r="F27" s="62">
        <v>4083</v>
      </c>
      <c r="G27" s="121">
        <v>56</v>
      </c>
      <c r="H27" s="121">
        <v>0</v>
      </c>
      <c r="I27" s="121">
        <v>0</v>
      </c>
      <c r="J27" s="114">
        <f t="shared" si="0"/>
        <v>4139</v>
      </c>
      <c r="K27" s="115" t="s">
        <v>34</v>
      </c>
      <c r="L27" s="124">
        <f t="shared" si="1"/>
        <v>4139</v>
      </c>
      <c r="M27" s="34">
        <v>13</v>
      </c>
    </row>
    <row r="28" spans="2:14">
      <c r="B28" s="25">
        <v>14</v>
      </c>
      <c r="C28" s="31" t="s">
        <v>5</v>
      </c>
      <c r="D28" s="32"/>
      <c r="E28" s="32" t="s">
        <v>49</v>
      </c>
      <c r="F28" s="33">
        <v>83139</v>
      </c>
      <c r="G28" s="125">
        <v>15950</v>
      </c>
      <c r="H28" s="125">
        <v>42699</v>
      </c>
      <c r="I28" s="113">
        <v>7978</v>
      </c>
      <c r="J28" s="114">
        <f t="shared" si="0"/>
        <v>149766</v>
      </c>
      <c r="K28" s="115" t="s">
        <v>34</v>
      </c>
      <c r="L28" s="124">
        <f t="shared" si="1"/>
        <v>149766</v>
      </c>
      <c r="M28" s="34">
        <v>14</v>
      </c>
    </row>
    <row r="29" spans="2:14">
      <c r="B29" s="25">
        <v>15</v>
      </c>
      <c r="C29" s="31" t="s">
        <v>5</v>
      </c>
      <c r="D29" s="32"/>
      <c r="E29" s="32" t="s">
        <v>50</v>
      </c>
      <c r="F29" s="33">
        <v>8497</v>
      </c>
      <c r="G29" s="125">
        <v>989</v>
      </c>
      <c r="H29" s="125">
        <v>1</v>
      </c>
      <c r="I29" s="113">
        <v>48</v>
      </c>
      <c r="J29" s="114">
        <f t="shared" si="0"/>
        <v>9535</v>
      </c>
      <c r="K29" s="115" t="s">
        <v>34</v>
      </c>
      <c r="L29" s="124">
        <f t="shared" si="1"/>
        <v>9535</v>
      </c>
      <c r="M29" s="34">
        <v>15</v>
      </c>
    </row>
    <row r="30" spans="2:14">
      <c r="B30" s="25">
        <v>16</v>
      </c>
      <c r="C30" s="31" t="s">
        <v>5</v>
      </c>
      <c r="D30" s="32"/>
      <c r="E30" s="32" t="s">
        <v>51</v>
      </c>
      <c r="F30" s="33">
        <v>20193</v>
      </c>
      <c r="G30" s="113">
        <v>1096</v>
      </c>
      <c r="H30" s="113">
        <v>0</v>
      </c>
      <c r="I30" s="113">
        <v>0</v>
      </c>
      <c r="J30" s="114">
        <f t="shared" si="0"/>
        <v>21289</v>
      </c>
      <c r="K30" s="115" t="s">
        <v>34</v>
      </c>
      <c r="L30" s="124">
        <f t="shared" si="1"/>
        <v>21289</v>
      </c>
      <c r="M30" s="34">
        <v>16</v>
      </c>
    </row>
    <row r="31" spans="2:14">
      <c r="B31" s="25">
        <v>17</v>
      </c>
      <c r="C31" s="31" t="s">
        <v>5</v>
      </c>
      <c r="D31" s="32"/>
      <c r="E31" s="32" t="s">
        <v>52</v>
      </c>
      <c r="F31" s="33">
        <v>444</v>
      </c>
      <c r="G31" s="113">
        <v>31</v>
      </c>
      <c r="H31" s="113">
        <v>0</v>
      </c>
      <c r="I31" s="113">
        <v>0</v>
      </c>
      <c r="J31" s="114">
        <f t="shared" si="0"/>
        <v>475</v>
      </c>
      <c r="K31" s="115" t="s">
        <v>34</v>
      </c>
      <c r="L31" s="124">
        <f t="shared" si="1"/>
        <v>475</v>
      </c>
      <c r="M31" s="34">
        <v>17</v>
      </c>
    </row>
    <row r="32" spans="2:14">
      <c r="B32" s="25">
        <v>18</v>
      </c>
      <c r="C32" s="31" t="s">
        <v>5</v>
      </c>
      <c r="D32" s="32"/>
      <c r="E32" s="32" t="s">
        <v>53</v>
      </c>
      <c r="F32" s="33">
        <v>5243</v>
      </c>
      <c r="G32" s="113">
        <v>227</v>
      </c>
      <c r="H32" s="113">
        <v>15</v>
      </c>
      <c r="I32" s="113">
        <v>0</v>
      </c>
      <c r="J32" s="114">
        <f t="shared" si="0"/>
        <v>5485</v>
      </c>
      <c r="K32" s="115" t="s">
        <v>34</v>
      </c>
      <c r="L32" s="124">
        <f t="shared" si="1"/>
        <v>5485</v>
      </c>
      <c r="M32" s="34">
        <v>18</v>
      </c>
    </row>
    <row r="33" spans="1:14">
      <c r="B33" s="25">
        <v>19</v>
      </c>
      <c r="C33" s="31" t="s">
        <v>5</v>
      </c>
      <c r="D33" s="32"/>
      <c r="E33" s="32" t="s">
        <v>54</v>
      </c>
      <c r="F33" s="33">
        <v>514</v>
      </c>
      <c r="G33" s="113">
        <v>0</v>
      </c>
      <c r="H33" s="113">
        <v>0</v>
      </c>
      <c r="I33" s="113">
        <v>0</v>
      </c>
      <c r="J33" s="114">
        <f t="shared" si="0"/>
        <v>514</v>
      </c>
      <c r="K33" s="115" t="s">
        <v>34</v>
      </c>
      <c r="L33" s="124">
        <f t="shared" si="1"/>
        <v>514</v>
      </c>
      <c r="M33" s="34">
        <v>19</v>
      </c>
    </row>
    <row r="34" spans="1:14">
      <c r="B34" s="25">
        <v>20</v>
      </c>
      <c r="C34" s="31" t="s">
        <v>5</v>
      </c>
      <c r="D34" s="32"/>
      <c r="E34" s="32" t="s">
        <v>55</v>
      </c>
      <c r="F34" s="33">
        <v>0</v>
      </c>
      <c r="G34" s="113">
        <v>356</v>
      </c>
      <c r="H34" s="113">
        <v>0</v>
      </c>
      <c r="I34" s="113">
        <v>0</v>
      </c>
      <c r="J34" s="126">
        <f>SUM(F34:I34)</f>
        <v>356</v>
      </c>
      <c r="K34" s="115" t="s">
        <v>34</v>
      </c>
      <c r="L34" s="127">
        <f t="shared" si="1"/>
        <v>356</v>
      </c>
      <c r="M34" s="34">
        <v>20</v>
      </c>
      <c r="N34" s="102"/>
    </row>
    <row r="35" spans="1:14">
      <c r="B35" s="25">
        <v>21</v>
      </c>
      <c r="C35" s="31" t="s">
        <v>5</v>
      </c>
      <c r="D35" s="32"/>
      <c r="E35" s="32" t="s">
        <v>56</v>
      </c>
      <c r="F35" s="33">
        <v>54091</v>
      </c>
      <c r="G35" s="113">
        <v>18234</v>
      </c>
      <c r="H35" s="113">
        <v>8638</v>
      </c>
      <c r="I35" s="113">
        <v>3467</v>
      </c>
      <c r="J35" s="114">
        <f t="shared" ref="J35:J44" si="2">F35+G35+H35+I35</f>
        <v>84430</v>
      </c>
      <c r="K35" s="115" t="s">
        <v>34</v>
      </c>
      <c r="L35" s="124">
        <f t="shared" si="1"/>
        <v>84430</v>
      </c>
      <c r="M35" s="34">
        <v>21</v>
      </c>
      <c r="N35" s="102"/>
    </row>
    <row r="36" spans="1:14">
      <c r="B36" s="25">
        <v>22</v>
      </c>
      <c r="C36" s="31" t="s">
        <v>5</v>
      </c>
      <c r="D36" s="32"/>
      <c r="E36" s="32" t="s">
        <v>57</v>
      </c>
      <c r="F36" s="33">
        <v>16071</v>
      </c>
      <c r="G36" s="113">
        <v>950</v>
      </c>
      <c r="H36" s="113">
        <v>4787</v>
      </c>
      <c r="I36" s="113">
        <v>0</v>
      </c>
      <c r="J36" s="114">
        <f t="shared" si="2"/>
        <v>21808</v>
      </c>
      <c r="K36" s="115" t="s">
        <v>34</v>
      </c>
      <c r="L36" s="124">
        <f t="shared" si="1"/>
        <v>21808</v>
      </c>
      <c r="M36" s="34">
        <v>22</v>
      </c>
    </row>
    <row r="37" spans="1:14">
      <c r="B37" s="25">
        <v>23</v>
      </c>
      <c r="C37" s="31" t="s">
        <v>5</v>
      </c>
      <c r="D37" s="32"/>
      <c r="E37" s="32" t="s">
        <v>58</v>
      </c>
      <c r="F37" s="33">
        <v>29698</v>
      </c>
      <c r="G37" s="113">
        <v>6192</v>
      </c>
      <c r="H37" s="113">
        <v>7980</v>
      </c>
      <c r="I37" s="113">
        <v>748</v>
      </c>
      <c r="J37" s="114">
        <f t="shared" si="2"/>
        <v>44618</v>
      </c>
      <c r="K37" s="115" t="s">
        <v>34</v>
      </c>
      <c r="L37" s="124">
        <f t="shared" si="1"/>
        <v>44618</v>
      </c>
      <c r="M37" s="34">
        <v>23</v>
      </c>
    </row>
    <row r="38" spans="1:14">
      <c r="B38" s="25">
        <v>24</v>
      </c>
      <c r="C38" s="31" t="s">
        <v>5</v>
      </c>
      <c r="D38" s="32"/>
      <c r="E38" s="32" t="s">
        <v>59</v>
      </c>
      <c r="F38" s="33">
        <v>1313</v>
      </c>
      <c r="G38" s="113">
        <v>0</v>
      </c>
      <c r="H38" s="113">
        <v>0</v>
      </c>
      <c r="I38" s="113">
        <v>0</v>
      </c>
      <c r="J38" s="114">
        <f t="shared" si="2"/>
        <v>1313</v>
      </c>
      <c r="K38" s="115" t="s">
        <v>34</v>
      </c>
      <c r="L38" s="124">
        <f t="shared" si="1"/>
        <v>1313</v>
      </c>
      <c r="M38" s="34">
        <v>24</v>
      </c>
    </row>
    <row r="39" spans="1:14">
      <c r="B39" s="25">
        <v>25</v>
      </c>
      <c r="C39" s="31" t="s">
        <v>5</v>
      </c>
      <c r="D39" s="32"/>
      <c r="E39" s="32" t="s">
        <v>60</v>
      </c>
      <c r="F39" s="33">
        <v>14323</v>
      </c>
      <c r="G39" s="113">
        <v>461</v>
      </c>
      <c r="H39" s="113">
        <v>949</v>
      </c>
      <c r="I39" s="113">
        <v>0</v>
      </c>
      <c r="J39" s="114">
        <f t="shared" si="2"/>
        <v>15733</v>
      </c>
      <c r="K39" s="115" t="s">
        <v>34</v>
      </c>
      <c r="L39" s="124">
        <f t="shared" si="1"/>
        <v>15733</v>
      </c>
      <c r="M39" s="34">
        <v>25</v>
      </c>
    </row>
    <row r="40" spans="1:14">
      <c r="B40" s="25">
        <v>26</v>
      </c>
      <c r="C40" s="31" t="s">
        <v>5</v>
      </c>
      <c r="D40" s="32"/>
      <c r="E40" s="32" t="s">
        <v>61</v>
      </c>
      <c r="F40" s="33">
        <v>43</v>
      </c>
      <c r="G40" s="113">
        <v>34</v>
      </c>
      <c r="H40" s="113">
        <v>479</v>
      </c>
      <c r="I40" s="113">
        <v>0</v>
      </c>
      <c r="J40" s="114">
        <f t="shared" si="2"/>
        <v>556</v>
      </c>
      <c r="K40" s="115" t="s">
        <v>34</v>
      </c>
      <c r="L40" s="124">
        <f t="shared" si="1"/>
        <v>556</v>
      </c>
      <c r="M40" s="34">
        <v>26</v>
      </c>
    </row>
    <row r="41" spans="1:14">
      <c r="B41" s="25">
        <v>27</v>
      </c>
      <c r="C41" s="31" t="s">
        <v>5</v>
      </c>
      <c r="D41" s="32"/>
      <c r="E41" s="32" t="s">
        <v>62</v>
      </c>
      <c r="F41" s="33">
        <v>7807</v>
      </c>
      <c r="G41" s="113">
        <v>6576</v>
      </c>
      <c r="H41" s="113">
        <v>5768</v>
      </c>
      <c r="I41" s="113">
        <v>1978</v>
      </c>
      <c r="J41" s="114">
        <f t="shared" si="2"/>
        <v>22129</v>
      </c>
      <c r="K41" s="115" t="s">
        <v>34</v>
      </c>
      <c r="L41" s="124">
        <f t="shared" si="1"/>
        <v>22129</v>
      </c>
      <c r="M41" s="34">
        <v>27</v>
      </c>
    </row>
    <row r="42" spans="1:14">
      <c r="B42" s="25">
        <v>28</v>
      </c>
      <c r="C42" s="31" t="s">
        <v>5</v>
      </c>
      <c r="D42" s="32"/>
      <c r="E42" s="32" t="s">
        <v>63</v>
      </c>
      <c r="F42" s="33">
        <v>3315</v>
      </c>
      <c r="G42" s="113">
        <v>2159</v>
      </c>
      <c r="H42" s="113">
        <v>3411</v>
      </c>
      <c r="I42" s="113">
        <v>148</v>
      </c>
      <c r="J42" s="114">
        <f t="shared" si="2"/>
        <v>9033</v>
      </c>
      <c r="K42" s="115" t="s">
        <v>34</v>
      </c>
      <c r="L42" s="124">
        <f t="shared" si="1"/>
        <v>9033</v>
      </c>
      <c r="M42" s="34">
        <v>28</v>
      </c>
    </row>
    <row r="43" spans="1:14">
      <c r="B43" s="48">
        <v>29</v>
      </c>
      <c r="C43" s="31" t="s">
        <v>5</v>
      </c>
      <c r="D43" s="32"/>
      <c r="E43" s="32" t="s">
        <v>64</v>
      </c>
      <c r="F43" s="33">
        <v>614</v>
      </c>
      <c r="G43" s="113">
        <v>219</v>
      </c>
      <c r="H43" s="113">
        <v>3001</v>
      </c>
      <c r="I43" s="113">
        <v>0</v>
      </c>
      <c r="J43" s="114">
        <f t="shared" si="2"/>
        <v>3834</v>
      </c>
      <c r="K43" s="115" t="s">
        <v>34</v>
      </c>
      <c r="L43" s="116">
        <f t="shared" si="1"/>
        <v>3834</v>
      </c>
      <c r="M43" s="34">
        <v>29</v>
      </c>
      <c r="N43" s="225">
        <v>48</v>
      </c>
    </row>
    <row r="44" spans="1:14" ht="12" thickBot="1">
      <c r="B44" s="48">
        <v>30</v>
      </c>
      <c r="C44" s="31" t="s">
        <v>5</v>
      </c>
      <c r="D44" s="32"/>
      <c r="E44" s="57" t="s">
        <v>65</v>
      </c>
      <c r="F44" s="128">
        <v>2239</v>
      </c>
      <c r="G44" s="129">
        <v>3418</v>
      </c>
      <c r="H44" s="129">
        <v>5153</v>
      </c>
      <c r="I44" s="129">
        <v>0</v>
      </c>
      <c r="J44" s="130">
        <f t="shared" si="2"/>
        <v>10810</v>
      </c>
      <c r="K44" s="131" t="s">
        <v>34</v>
      </c>
      <c r="L44" s="132">
        <f t="shared" si="1"/>
        <v>10810</v>
      </c>
      <c r="M44" s="58">
        <v>30</v>
      </c>
      <c r="N44" s="225"/>
    </row>
    <row r="45" spans="1:14" s="96" customFormat="1" ht="3" customHeight="1">
      <c r="A45" s="97"/>
      <c r="N45" s="97"/>
    </row>
    <row r="46" spans="1:14" ht="27" customHeight="1">
      <c r="B46" s="213" t="s">
        <v>66</v>
      </c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5"/>
      <c r="N46" s="40">
        <v>49</v>
      </c>
    </row>
    <row r="47" spans="1:14">
      <c r="B47" s="218" t="s">
        <v>2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20"/>
    </row>
    <row r="48" spans="1:14"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1"/>
    </row>
    <row r="49" spans="2:13"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1"/>
    </row>
    <row r="50" spans="2:13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</row>
    <row r="51" spans="2:13">
      <c r="B51" s="14" t="s">
        <v>5</v>
      </c>
      <c r="C51" s="15" t="s">
        <v>5</v>
      </c>
      <c r="D51" s="100" t="s">
        <v>5</v>
      </c>
      <c r="E51" s="100" t="s">
        <v>5</v>
      </c>
      <c r="F51" s="10"/>
      <c r="G51" s="10"/>
      <c r="H51" s="10"/>
      <c r="I51" s="10"/>
      <c r="J51" s="10"/>
      <c r="K51" s="101" t="s">
        <v>5</v>
      </c>
      <c r="L51" s="101" t="s">
        <v>5</v>
      </c>
      <c r="M51" s="3" t="s">
        <v>5</v>
      </c>
    </row>
    <row r="52" spans="2:13">
      <c r="B52" s="14"/>
      <c r="C52" s="15" t="s">
        <v>5</v>
      </c>
      <c r="D52" s="100"/>
      <c r="E52" s="100"/>
      <c r="F52" s="15"/>
      <c r="G52" s="15" t="s">
        <v>6</v>
      </c>
      <c r="H52" s="15"/>
      <c r="I52" s="15"/>
      <c r="J52" s="15" t="s">
        <v>7</v>
      </c>
      <c r="K52" s="101"/>
      <c r="L52" s="101"/>
      <c r="M52" s="3"/>
    </row>
    <row r="53" spans="2:13">
      <c r="B53" s="14" t="s">
        <v>8</v>
      </c>
      <c r="C53" s="15" t="s">
        <v>9</v>
      </c>
      <c r="D53" s="221" t="s">
        <v>10</v>
      </c>
      <c r="E53" s="222"/>
      <c r="F53" s="15" t="s">
        <v>11</v>
      </c>
      <c r="G53" s="15" t="s">
        <v>12</v>
      </c>
      <c r="H53" s="15" t="s">
        <v>13</v>
      </c>
      <c r="I53" s="15" t="s">
        <v>14</v>
      </c>
      <c r="J53" s="15" t="s">
        <v>15</v>
      </c>
      <c r="K53" s="101" t="s">
        <v>16</v>
      </c>
      <c r="L53" s="101" t="s">
        <v>7</v>
      </c>
      <c r="M53" s="3" t="s">
        <v>8</v>
      </c>
    </row>
    <row r="54" spans="2:13">
      <c r="B54" s="14" t="s">
        <v>17</v>
      </c>
      <c r="C54" s="15" t="s">
        <v>18</v>
      </c>
      <c r="D54" s="100"/>
      <c r="E54" s="100"/>
      <c r="F54" s="15" t="s">
        <v>19</v>
      </c>
      <c r="G54" s="15" t="s">
        <v>20</v>
      </c>
      <c r="H54" s="15" t="s">
        <v>21</v>
      </c>
      <c r="I54" s="15"/>
      <c r="J54" s="15" t="s">
        <v>22</v>
      </c>
      <c r="K54" s="101"/>
      <c r="L54" s="101"/>
      <c r="M54" s="3" t="s">
        <v>17</v>
      </c>
    </row>
    <row r="55" spans="2:13" ht="12" thickBot="1">
      <c r="B55" s="25"/>
      <c r="C55" s="16"/>
      <c r="D55" s="223" t="s">
        <v>23</v>
      </c>
      <c r="E55" s="224"/>
      <c r="F55" s="41" t="s">
        <v>24</v>
      </c>
      <c r="G55" s="41" t="s">
        <v>25</v>
      </c>
      <c r="H55" s="41" t="s">
        <v>26</v>
      </c>
      <c r="I55" s="41" t="s">
        <v>27</v>
      </c>
      <c r="J55" s="41" t="s">
        <v>28</v>
      </c>
      <c r="K55" s="101" t="s">
        <v>29</v>
      </c>
      <c r="L55" s="101" t="s">
        <v>30</v>
      </c>
      <c r="M55" s="25"/>
    </row>
    <row r="56" spans="2:13">
      <c r="B56" s="14"/>
      <c r="C56" s="17"/>
      <c r="D56" s="42" t="s">
        <v>67</v>
      </c>
      <c r="E56" s="36"/>
      <c r="F56" s="133"/>
      <c r="G56" s="134"/>
      <c r="H56" s="134"/>
      <c r="I56" s="134"/>
      <c r="J56" s="135"/>
      <c r="K56" s="135"/>
      <c r="L56" s="136"/>
      <c r="M56" s="5"/>
    </row>
    <row r="57" spans="2:13">
      <c r="B57" s="25">
        <v>101</v>
      </c>
      <c r="C57" s="38"/>
      <c r="D57" s="43"/>
      <c r="E57" s="7" t="s">
        <v>68</v>
      </c>
      <c r="F57" s="137">
        <v>2390</v>
      </c>
      <c r="G57" s="44">
        <v>160</v>
      </c>
      <c r="H57" s="44">
        <v>0</v>
      </c>
      <c r="I57" s="44">
        <v>0</v>
      </c>
      <c r="J57" s="44">
        <f t="shared" ref="J57:J67" si="3">F57+G57+H57+I57</f>
        <v>2550</v>
      </c>
      <c r="K57" s="45" t="s">
        <v>34</v>
      </c>
      <c r="L57" s="46">
        <f>J57</f>
        <v>2550</v>
      </c>
      <c r="M57" s="39">
        <v>101</v>
      </c>
    </row>
    <row r="58" spans="2:13">
      <c r="B58" s="25">
        <v>102</v>
      </c>
      <c r="C58" s="38"/>
      <c r="D58" s="43"/>
      <c r="E58" s="7" t="s">
        <v>69</v>
      </c>
      <c r="F58" s="138">
        <v>196</v>
      </c>
      <c r="G58" s="125">
        <v>63</v>
      </c>
      <c r="H58" s="125">
        <v>244</v>
      </c>
      <c r="I58" s="121">
        <v>35</v>
      </c>
      <c r="J58" s="122">
        <f t="shared" si="3"/>
        <v>538</v>
      </c>
      <c r="K58" s="115" t="s">
        <v>34</v>
      </c>
      <c r="L58" s="124">
        <f t="shared" ref="L58:L89" si="4">J58</f>
        <v>538</v>
      </c>
      <c r="M58" s="39">
        <v>102</v>
      </c>
    </row>
    <row r="59" spans="2:13">
      <c r="B59" s="25">
        <v>103</v>
      </c>
      <c r="C59" s="38"/>
      <c r="D59" s="43"/>
      <c r="E59" s="7" t="s">
        <v>70</v>
      </c>
      <c r="F59" s="138">
        <v>64</v>
      </c>
      <c r="G59" s="139">
        <v>0</v>
      </c>
      <c r="H59" s="139">
        <v>8193</v>
      </c>
      <c r="I59" s="121">
        <v>0</v>
      </c>
      <c r="J59" s="122">
        <f t="shared" si="3"/>
        <v>8257</v>
      </c>
      <c r="K59" s="123" t="s">
        <v>34</v>
      </c>
      <c r="L59" s="124">
        <f t="shared" si="4"/>
        <v>8257</v>
      </c>
      <c r="M59" s="39">
        <v>103</v>
      </c>
    </row>
    <row r="60" spans="2:13">
      <c r="B60" s="25">
        <v>104</v>
      </c>
      <c r="C60" s="38"/>
      <c r="D60" s="43"/>
      <c r="E60" s="7" t="s">
        <v>71</v>
      </c>
      <c r="F60" s="138">
        <v>0</v>
      </c>
      <c r="G60" s="139">
        <v>0</v>
      </c>
      <c r="H60" s="139">
        <v>1</v>
      </c>
      <c r="I60" s="121">
        <v>0</v>
      </c>
      <c r="J60" s="122">
        <f t="shared" si="3"/>
        <v>1</v>
      </c>
      <c r="K60" s="123" t="s">
        <v>34</v>
      </c>
      <c r="L60" s="124">
        <f t="shared" si="4"/>
        <v>1</v>
      </c>
      <c r="M60" s="39">
        <v>104</v>
      </c>
    </row>
    <row r="61" spans="2:13">
      <c r="B61" s="25">
        <v>105</v>
      </c>
      <c r="C61" s="38"/>
      <c r="D61" s="43"/>
      <c r="E61" s="7" t="s">
        <v>72</v>
      </c>
      <c r="F61" s="138">
        <v>0</v>
      </c>
      <c r="G61" s="139">
        <v>0</v>
      </c>
      <c r="H61" s="139">
        <v>1370</v>
      </c>
      <c r="I61" s="121">
        <v>0</v>
      </c>
      <c r="J61" s="122">
        <f t="shared" si="3"/>
        <v>1370</v>
      </c>
      <c r="K61" s="123" t="s">
        <v>34</v>
      </c>
      <c r="L61" s="124">
        <f t="shared" si="4"/>
        <v>1370</v>
      </c>
      <c r="M61" s="39">
        <v>105</v>
      </c>
    </row>
    <row r="62" spans="2:13">
      <c r="B62" s="25">
        <v>106</v>
      </c>
      <c r="C62" s="38"/>
      <c r="D62" s="43" t="s">
        <v>5</v>
      </c>
      <c r="E62" s="7" t="s">
        <v>73</v>
      </c>
      <c r="F62" s="138">
        <v>0</v>
      </c>
      <c r="G62" s="139">
        <v>0</v>
      </c>
      <c r="H62" s="139">
        <v>0</v>
      </c>
      <c r="I62" s="121">
        <v>0</v>
      </c>
      <c r="J62" s="122">
        <f t="shared" si="3"/>
        <v>0</v>
      </c>
      <c r="K62" s="123" t="s">
        <v>34</v>
      </c>
      <c r="L62" s="124">
        <f t="shared" si="4"/>
        <v>0</v>
      </c>
      <c r="M62" s="39">
        <v>106</v>
      </c>
    </row>
    <row r="63" spans="2:13">
      <c r="B63" s="25">
        <v>107</v>
      </c>
      <c r="C63" s="38"/>
      <c r="D63" s="43"/>
      <c r="E63" s="7" t="s">
        <v>74</v>
      </c>
      <c r="F63" s="138">
        <v>1</v>
      </c>
      <c r="G63" s="139">
        <v>0</v>
      </c>
      <c r="H63" s="139">
        <v>0</v>
      </c>
      <c r="I63" s="121">
        <v>0</v>
      </c>
      <c r="J63" s="122">
        <f t="shared" si="3"/>
        <v>1</v>
      </c>
      <c r="K63" s="123" t="s">
        <v>34</v>
      </c>
      <c r="L63" s="124">
        <f t="shared" si="4"/>
        <v>1</v>
      </c>
      <c r="M63" s="39">
        <v>107</v>
      </c>
    </row>
    <row r="64" spans="2:13">
      <c r="B64" s="25">
        <v>108</v>
      </c>
      <c r="C64" s="38"/>
      <c r="D64" s="43"/>
      <c r="E64" s="7" t="s">
        <v>75</v>
      </c>
      <c r="F64" s="138">
        <v>111</v>
      </c>
      <c r="G64" s="139">
        <v>138</v>
      </c>
      <c r="H64" s="139">
        <v>0</v>
      </c>
      <c r="I64" s="121">
        <v>0</v>
      </c>
      <c r="J64" s="122">
        <f t="shared" si="3"/>
        <v>249</v>
      </c>
      <c r="K64" s="123" t="s">
        <v>34</v>
      </c>
      <c r="L64" s="124">
        <f t="shared" si="4"/>
        <v>249</v>
      </c>
      <c r="M64" s="39">
        <v>108</v>
      </c>
    </row>
    <row r="65" spans="1:14">
      <c r="B65" s="25">
        <v>109</v>
      </c>
      <c r="C65" s="38"/>
      <c r="D65" s="43"/>
      <c r="E65" s="7" t="s">
        <v>76</v>
      </c>
      <c r="F65" s="138">
        <v>2922</v>
      </c>
      <c r="G65" s="139">
        <v>12513</v>
      </c>
      <c r="H65" s="139">
        <v>964</v>
      </c>
      <c r="I65" s="121">
        <v>238</v>
      </c>
      <c r="J65" s="122">
        <f t="shared" si="3"/>
        <v>16637</v>
      </c>
      <c r="K65" s="123" t="s">
        <v>34</v>
      </c>
      <c r="L65" s="124">
        <f t="shared" si="4"/>
        <v>16637</v>
      </c>
      <c r="M65" s="39">
        <v>109</v>
      </c>
    </row>
    <row r="66" spans="1:14">
      <c r="B66" s="25">
        <v>110</v>
      </c>
      <c r="C66" s="38"/>
      <c r="D66" s="43"/>
      <c r="E66" s="7" t="s">
        <v>77</v>
      </c>
      <c r="F66" s="138">
        <v>0</v>
      </c>
      <c r="G66" s="139">
        <v>0</v>
      </c>
      <c r="H66" s="139">
        <v>0</v>
      </c>
      <c r="I66" s="121">
        <v>0</v>
      </c>
      <c r="J66" s="122">
        <f>F66+G66+H66+I66</f>
        <v>0</v>
      </c>
      <c r="K66" s="123" t="s">
        <v>34</v>
      </c>
      <c r="L66" s="124">
        <f t="shared" si="4"/>
        <v>0</v>
      </c>
      <c r="M66" s="39">
        <v>110</v>
      </c>
    </row>
    <row r="67" spans="1:14">
      <c r="B67" s="25">
        <v>111</v>
      </c>
      <c r="C67" s="38"/>
      <c r="D67" s="43"/>
      <c r="E67" s="7" t="s">
        <v>78</v>
      </c>
      <c r="F67" s="138">
        <v>1737</v>
      </c>
      <c r="G67" s="139">
        <v>0</v>
      </c>
      <c r="H67" s="139">
        <v>617</v>
      </c>
      <c r="I67" s="121">
        <v>0</v>
      </c>
      <c r="J67" s="122">
        <f t="shared" si="3"/>
        <v>2354</v>
      </c>
      <c r="K67" s="123" t="s">
        <v>34</v>
      </c>
      <c r="L67" s="124">
        <f t="shared" si="4"/>
        <v>2354</v>
      </c>
      <c r="M67" s="39">
        <v>111</v>
      </c>
    </row>
    <row r="68" spans="1:14">
      <c r="B68" s="25">
        <v>112</v>
      </c>
      <c r="C68" s="38"/>
      <c r="D68" s="43"/>
      <c r="E68" s="7" t="s">
        <v>79</v>
      </c>
      <c r="F68" s="140" t="s">
        <v>34</v>
      </c>
      <c r="G68" s="141" t="s">
        <v>34</v>
      </c>
      <c r="H68" s="141" t="s">
        <v>34</v>
      </c>
      <c r="I68" s="121">
        <v>101969</v>
      </c>
      <c r="J68" s="122">
        <f t="shared" ref="J68:J73" si="5">I68</f>
        <v>101969</v>
      </c>
      <c r="K68" s="123" t="s">
        <v>34</v>
      </c>
      <c r="L68" s="124">
        <f t="shared" si="4"/>
        <v>101969</v>
      </c>
      <c r="M68" s="39">
        <v>112</v>
      </c>
    </row>
    <row r="69" spans="1:14">
      <c r="B69" s="25">
        <v>113</v>
      </c>
      <c r="C69" s="38"/>
      <c r="D69" s="43"/>
      <c r="E69" s="7" t="s">
        <v>80</v>
      </c>
      <c r="F69" s="140" t="s">
        <v>34</v>
      </c>
      <c r="G69" s="141" t="s">
        <v>34</v>
      </c>
      <c r="H69" s="141" t="s">
        <v>34</v>
      </c>
      <c r="I69" s="121">
        <v>0</v>
      </c>
      <c r="J69" s="121">
        <f>I69</f>
        <v>0</v>
      </c>
      <c r="K69" s="123" t="s">
        <v>34</v>
      </c>
      <c r="L69" s="124">
        <f>J69</f>
        <v>0</v>
      </c>
      <c r="M69" s="39">
        <v>113</v>
      </c>
    </row>
    <row r="70" spans="1:14">
      <c r="B70" s="25">
        <v>114</v>
      </c>
      <c r="C70" s="38"/>
      <c r="D70" s="43"/>
      <c r="E70" s="7" t="s">
        <v>81</v>
      </c>
      <c r="F70" s="140" t="s">
        <v>34</v>
      </c>
      <c r="G70" s="141" t="s">
        <v>34</v>
      </c>
      <c r="H70" s="141" t="s">
        <v>34</v>
      </c>
      <c r="I70" s="121">
        <v>50904</v>
      </c>
      <c r="J70" s="122">
        <f t="shared" si="5"/>
        <v>50904</v>
      </c>
      <c r="K70" s="123" t="s">
        <v>34</v>
      </c>
      <c r="L70" s="124">
        <f t="shared" si="4"/>
        <v>50904</v>
      </c>
      <c r="M70" s="39">
        <v>114</v>
      </c>
    </row>
    <row r="71" spans="1:14">
      <c r="B71" s="25">
        <v>115</v>
      </c>
      <c r="C71" s="38"/>
      <c r="D71" s="43"/>
      <c r="E71" s="7" t="s">
        <v>82</v>
      </c>
      <c r="F71" s="140" t="s">
        <v>34</v>
      </c>
      <c r="G71" s="141" t="s">
        <v>34</v>
      </c>
      <c r="H71" s="141" t="s">
        <v>34</v>
      </c>
      <c r="I71" s="203">
        <v>18179</v>
      </c>
      <c r="J71" s="122">
        <f t="shared" si="5"/>
        <v>18179</v>
      </c>
      <c r="K71" s="123" t="s">
        <v>34</v>
      </c>
      <c r="L71" s="124">
        <f t="shared" si="4"/>
        <v>18179</v>
      </c>
      <c r="M71" s="39">
        <v>115</v>
      </c>
    </row>
    <row r="72" spans="1:14">
      <c r="B72" s="25">
        <v>116</v>
      </c>
      <c r="C72" s="38"/>
      <c r="D72" s="43"/>
      <c r="E72" s="7" t="s">
        <v>83</v>
      </c>
      <c r="F72" s="140" t="s">
        <v>34</v>
      </c>
      <c r="G72" s="141" t="s">
        <v>34</v>
      </c>
      <c r="H72" s="141" t="s">
        <v>34</v>
      </c>
      <c r="I72" s="126">
        <v>4756</v>
      </c>
      <c r="J72" s="126">
        <f t="shared" si="5"/>
        <v>4756</v>
      </c>
      <c r="K72" s="123" t="s">
        <v>34</v>
      </c>
      <c r="L72" s="127">
        <f t="shared" si="4"/>
        <v>4756</v>
      </c>
      <c r="M72" s="39">
        <v>116</v>
      </c>
    </row>
    <row r="73" spans="1:14">
      <c r="B73" s="25">
        <v>117</v>
      </c>
      <c r="C73" s="38"/>
      <c r="D73" s="43"/>
      <c r="E73" s="7" t="s">
        <v>84</v>
      </c>
      <c r="F73" s="140" t="s">
        <v>34</v>
      </c>
      <c r="G73" s="141" t="s">
        <v>34</v>
      </c>
      <c r="H73" s="141" t="s">
        <v>34</v>
      </c>
      <c r="I73" s="121">
        <v>2378</v>
      </c>
      <c r="J73" s="122">
        <f t="shared" si="5"/>
        <v>2378</v>
      </c>
      <c r="K73" s="123" t="s">
        <v>34</v>
      </c>
      <c r="L73" s="124">
        <f t="shared" si="4"/>
        <v>2378</v>
      </c>
      <c r="M73" s="39">
        <v>117</v>
      </c>
    </row>
    <row r="74" spans="1:14">
      <c r="B74" s="25">
        <v>118</v>
      </c>
      <c r="C74" s="47" t="s">
        <v>85</v>
      </c>
      <c r="D74" s="43"/>
      <c r="E74" s="7" t="s">
        <v>86</v>
      </c>
      <c r="F74" s="140" t="s">
        <v>34</v>
      </c>
      <c r="G74" s="141" t="s">
        <v>34</v>
      </c>
      <c r="H74" s="139">
        <v>44098</v>
      </c>
      <c r="I74" s="142" t="s">
        <v>34</v>
      </c>
      <c r="J74" s="122">
        <f t="shared" ref="J74:J89" si="6">H74</f>
        <v>44098</v>
      </c>
      <c r="K74" s="123" t="s">
        <v>34</v>
      </c>
      <c r="L74" s="124">
        <f t="shared" si="4"/>
        <v>44098</v>
      </c>
      <c r="M74" s="39">
        <v>118</v>
      </c>
    </row>
    <row r="75" spans="1:14">
      <c r="B75" s="25">
        <v>119</v>
      </c>
      <c r="C75" s="47" t="s">
        <v>85</v>
      </c>
      <c r="D75" s="43"/>
      <c r="E75" s="7" t="s">
        <v>87</v>
      </c>
      <c r="F75" s="140" t="s">
        <v>34</v>
      </c>
      <c r="G75" s="141" t="s">
        <v>34</v>
      </c>
      <c r="H75" s="126">
        <v>0</v>
      </c>
      <c r="I75" s="142" t="s">
        <v>34</v>
      </c>
      <c r="J75" s="142">
        <f>H75</f>
        <v>0</v>
      </c>
      <c r="K75" s="123" t="s">
        <v>34</v>
      </c>
      <c r="L75" s="127">
        <f t="shared" si="4"/>
        <v>0</v>
      </c>
      <c r="M75" s="39">
        <v>119</v>
      </c>
    </row>
    <row r="76" spans="1:14">
      <c r="B76" s="25">
        <v>120</v>
      </c>
      <c r="C76" s="47" t="s">
        <v>85</v>
      </c>
      <c r="D76" s="43"/>
      <c r="E76" s="7" t="s">
        <v>88</v>
      </c>
      <c r="F76" s="140" t="s">
        <v>34</v>
      </c>
      <c r="G76" s="141" t="s">
        <v>34</v>
      </c>
      <c r="H76" s="125">
        <v>8026</v>
      </c>
      <c r="I76" s="142" t="s">
        <v>34</v>
      </c>
      <c r="J76" s="122">
        <f t="shared" si="6"/>
        <v>8026</v>
      </c>
      <c r="K76" s="123" t="s">
        <v>34</v>
      </c>
      <c r="L76" s="124">
        <f t="shared" si="4"/>
        <v>8026</v>
      </c>
      <c r="M76" s="39">
        <v>120</v>
      </c>
    </row>
    <row r="77" spans="1:14">
      <c r="B77" s="25">
        <v>121</v>
      </c>
      <c r="C77" s="47" t="s">
        <v>85</v>
      </c>
      <c r="D77" s="43"/>
      <c r="E77" s="7" t="s">
        <v>89</v>
      </c>
      <c r="F77" s="140" t="s">
        <v>34</v>
      </c>
      <c r="G77" s="141" t="s">
        <v>34</v>
      </c>
      <c r="H77" s="125">
        <v>-27570</v>
      </c>
      <c r="I77" s="142" t="s">
        <v>34</v>
      </c>
      <c r="J77" s="122">
        <f t="shared" si="6"/>
        <v>-27570</v>
      </c>
      <c r="K77" s="123" t="s">
        <v>34</v>
      </c>
      <c r="L77" s="124">
        <f t="shared" si="4"/>
        <v>-27570</v>
      </c>
      <c r="M77" s="39">
        <v>121</v>
      </c>
      <c r="N77" s="102"/>
    </row>
    <row r="78" spans="1:14">
      <c r="A78" s="102"/>
      <c r="B78" s="25">
        <v>122</v>
      </c>
      <c r="C78" s="47" t="s">
        <v>85</v>
      </c>
      <c r="D78" s="43"/>
      <c r="E78" s="7" t="s">
        <v>90</v>
      </c>
      <c r="F78" s="140" t="s">
        <v>34</v>
      </c>
      <c r="G78" s="141" t="s">
        <v>34</v>
      </c>
      <c r="H78" s="126">
        <v>0</v>
      </c>
      <c r="I78" s="142" t="s">
        <v>34</v>
      </c>
      <c r="J78" s="142">
        <f t="shared" si="6"/>
        <v>0</v>
      </c>
      <c r="K78" s="123" t="s">
        <v>34</v>
      </c>
      <c r="L78" s="127">
        <f t="shared" si="4"/>
        <v>0</v>
      </c>
      <c r="M78" s="39">
        <v>122</v>
      </c>
      <c r="N78" s="231" t="str">
        <f>N1</f>
        <v>Road Initials: CSXT  Year: 2013</v>
      </c>
    </row>
    <row r="79" spans="1:14" ht="11.25" customHeight="1">
      <c r="A79" s="226" t="s">
        <v>0</v>
      </c>
      <c r="B79" s="25">
        <v>123</v>
      </c>
      <c r="C79" s="38"/>
      <c r="D79" s="43"/>
      <c r="E79" s="7" t="s">
        <v>91</v>
      </c>
      <c r="F79" s="140" t="s">
        <v>34</v>
      </c>
      <c r="G79" s="141" t="s">
        <v>34</v>
      </c>
      <c r="H79" s="125">
        <v>-46051</v>
      </c>
      <c r="I79" s="142" t="s">
        <v>34</v>
      </c>
      <c r="J79" s="122">
        <f t="shared" si="6"/>
        <v>-46051</v>
      </c>
      <c r="K79" s="123" t="s">
        <v>34</v>
      </c>
      <c r="L79" s="124">
        <f t="shared" si="4"/>
        <v>-46051</v>
      </c>
      <c r="M79" s="39">
        <v>123</v>
      </c>
      <c r="N79" s="231"/>
    </row>
    <row r="80" spans="1:14" ht="11.25" customHeight="1">
      <c r="A80" s="227"/>
      <c r="B80" s="25">
        <v>124</v>
      </c>
      <c r="C80" s="38"/>
      <c r="D80" s="43"/>
      <c r="E80" s="7" t="s">
        <v>92</v>
      </c>
      <c r="F80" s="140" t="s">
        <v>34</v>
      </c>
      <c r="G80" s="141" t="s">
        <v>34</v>
      </c>
      <c r="H80" s="126">
        <v>0</v>
      </c>
      <c r="I80" s="142" t="s">
        <v>34</v>
      </c>
      <c r="J80" s="142">
        <f t="shared" si="6"/>
        <v>0</v>
      </c>
      <c r="K80" s="123" t="s">
        <v>34</v>
      </c>
      <c r="L80" s="127">
        <f t="shared" si="4"/>
        <v>0</v>
      </c>
      <c r="M80" s="39">
        <v>124</v>
      </c>
      <c r="N80" s="231"/>
    </row>
    <row r="81" spans="1:14" ht="11.25" customHeight="1">
      <c r="A81" s="227"/>
      <c r="B81" s="25">
        <v>125</v>
      </c>
      <c r="C81" s="38"/>
      <c r="D81" s="43"/>
      <c r="E81" s="7" t="s">
        <v>93</v>
      </c>
      <c r="F81" s="140" t="s">
        <v>34</v>
      </c>
      <c r="G81" s="141" t="s">
        <v>34</v>
      </c>
      <c r="H81" s="126">
        <v>24453</v>
      </c>
      <c r="I81" s="142" t="s">
        <v>34</v>
      </c>
      <c r="J81" s="142">
        <f t="shared" si="6"/>
        <v>24453</v>
      </c>
      <c r="K81" s="123" t="s">
        <v>34</v>
      </c>
      <c r="L81" s="127">
        <f t="shared" si="4"/>
        <v>24453</v>
      </c>
      <c r="M81" s="39">
        <v>125</v>
      </c>
      <c r="N81" s="231"/>
    </row>
    <row r="82" spans="1:14" ht="11.25" customHeight="1">
      <c r="A82" s="227"/>
      <c r="B82" s="25">
        <v>126</v>
      </c>
      <c r="C82" s="38"/>
      <c r="D82" s="43"/>
      <c r="E82" s="7" t="s">
        <v>94</v>
      </c>
      <c r="F82" s="140" t="s">
        <v>34</v>
      </c>
      <c r="G82" s="141" t="s">
        <v>34</v>
      </c>
      <c r="H82" s="126">
        <v>0</v>
      </c>
      <c r="I82" s="142" t="s">
        <v>34</v>
      </c>
      <c r="J82" s="142">
        <f t="shared" si="6"/>
        <v>0</v>
      </c>
      <c r="K82" s="123" t="s">
        <v>34</v>
      </c>
      <c r="L82" s="127">
        <f t="shared" si="4"/>
        <v>0</v>
      </c>
      <c r="M82" s="39">
        <v>126</v>
      </c>
      <c r="N82" s="231"/>
    </row>
    <row r="83" spans="1:14">
      <c r="A83" s="227"/>
      <c r="B83" s="25">
        <v>127</v>
      </c>
      <c r="C83" s="38"/>
      <c r="D83" s="43"/>
      <c r="E83" s="7" t="s">
        <v>95</v>
      </c>
      <c r="F83" s="140" t="s">
        <v>34</v>
      </c>
      <c r="G83" s="141" t="s">
        <v>34</v>
      </c>
      <c r="H83" s="139">
        <v>0</v>
      </c>
      <c r="I83" s="142" t="s">
        <v>34</v>
      </c>
      <c r="J83" s="122">
        <f t="shared" si="6"/>
        <v>0</v>
      </c>
      <c r="K83" s="123" t="s">
        <v>34</v>
      </c>
      <c r="L83" s="124">
        <f t="shared" si="4"/>
        <v>0</v>
      </c>
      <c r="M83" s="39">
        <v>127</v>
      </c>
      <c r="N83" s="231"/>
    </row>
    <row r="84" spans="1:14">
      <c r="A84" s="227"/>
      <c r="B84" s="25">
        <v>128</v>
      </c>
      <c r="C84" s="38"/>
      <c r="D84" s="43"/>
      <c r="E84" s="7" t="s">
        <v>96</v>
      </c>
      <c r="F84" s="140" t="s">
        <v>34</v>
      </c>
      <c r="G84" s="141" t="s">
        <v>34</v>
      </c>
      <c r="H84" s="125">
        <v>-29</v>
      </c>
      <c r="I84" s="142" t="s">
        <v>34</v>
      </c>
      <c r="J84" s="122">
        <f t="shared" si="6"/>
        <v>-29</v>
      </c>
      <c r="K84" s="123" t="s">
        <v>34</v>
      </c>
      <c r="L84" s="124">
        <f t="shared" si="4"/>
        <v>-29</v>
      </c>
      <c r="M84" s="39">
        <v>128</v>
      </c>
      <c r="N84" s="231"/>
    </row>
    <row r="85" spans="1:14">
      <c r="A85" s="227"/>
      <c r="B85" s="25">
        <v>129</v>
      </c>
      <c r="C85" s="38"/>
      <c r="D85" s="43"/>
      <c r="E85" s="7" t="s">
        <v>97</v>
      </c>
      <c r="F85" s="140" t="s">
        <v>34</v>
      </c>
      <c r="G85" s="141" t="s">
        <v>34</v>
      </c>
      <c r="H85" s="139">
        <v>0</v>
      </c>
      <c r="I85" s="142" t="s">
        <v>34</v>
      </c>
      <c r="J85" s="122">
        <f t="shared" si="6"/>
        <v>0</v>
      </c>
      <c r="K85" s="123" t="s">
        <v>34</v>
      </c>
      <c r="L85" s="124">
        <f t="shared" si="4"/>
        <v>0</v>
      </c>
      <c r="M85" s="39">
        <v>129</v>
      </c>
      <c r="N85" s="231"/>
    </row>
    <row r="86" spans="1:14">
      <c r="A86" s="227"/>
      <c r="B86" s="25">
        <v>130</v>
      </c>
      <c r="C86" s="47" t="s">
        <v>85</v>
      </c>
      <c r="D86" s="43"/>
      <c r="E86" s="7" t="s">
        <v>98</v>
      </c>
      <c r="F86" s="140" t="s">
        <v>34</v>
      </c>
      <c r="G86" s="141" t="s">
        <v>34</v>
      </c>
      <c r="H86" s="125">
        <v>9</v>
      </c>
      <c r="I86" s="142" t="s">
        <v>34</v>
      </c>
      <c r="J86" s="122">
        <f t="shared" si="6"/>
        <v>9</v>
      </c>
      <c r="K86" s="123" t="s">
        <v>34</v>
      </c>
      <c r="L86" s="124">
        <f t="shared" si="4"/>
        <v>9</v>
      </c>
      <c r="M86" s="39">
        <v>130</v>
      </c>
      <c r="N86" s="231"/>
    </row>
    <row r="87" spans="1:14">
      <c r="A87" s="227"/>
      <c r="B87" s="25">
        <v>131</v>
      </c>
      <c r="C87" s="47" t="s">
        <v>85</v>
      </c>
      <c r="D87" s="43"/>
      <c r="E87" s="7" t="s">
        <v>99</v>
      </c>
      <c r="F87" s="140" t="s">
        <v>34</v>
      </c>
      <c r="G87" s="141" t="s">
        <v>34</v>
      </c>
      <c r="H87" s="126">
        <v>0</v>
      </c>
      <c r="I87" s="142" t="s">
        <v>34</v>
      </c>
      <c r="J87" s="142">
        <f t="shared" si="6"/>
        <v>0</v>
      </c>
      <c r="K87" s="123" t="s">
        <v>34</v>
      </c>
      <c r="L87" s="127">
        <f t="shared" si="4"/>
        <v>0</v>
      </c>
      <c r="M87" s="39">
        <v>131</v>
      </c>
      <c r="N87" s="231"/>
    </row>
    <row r="88" spans="1:14">
      <c r="A88" s="227"/>
      <c r="B88" s="25">
        <v>132</v>
      </c>
      <c r="C88" s="47" t="s">
        <v>85</v>
      </c>
      <c r="D88" s="43"/>
      <c r="E88" s="7" t="s">
        <v>100</v>
      </c>
      <c r="F88" s="140" t="s">
        <v>34</v>
      </c>
      <c r="G88" s="141" t="s">
        <v>34</v>
      </c>
      <c r="H88" s="126">
        <v>0</v>
      </c>
      <c r="I88" s="142" t="s">
        <v>34</v>
      </c>
      <c r="J88" s="142">
        <f t="shared" si="6"/>
        <v>0</v>
      </c>
      <c r="K88" s="123" t="s">
        <v>34</v>
      </c>
      <c r="L88" s="127">
        <f t="shared" si="4"/>
        <v>0</v>
      </c>
      <c r="M88" s="39">
        <v>132</v>
      </c>
      <c r="N88" s="231"/>
    </row>
    <row r="89" spans="1:14" ht="12" thickBot="1">
      <c r="A89" s="227"/>
      <c r="B89" s="48">
        <v>133</v>
      </c>
      <c r="C89" s="49" t="s">
        <v>85</v>
      </c>
      <c r="D89" s="50"/>
      <c r="E89" s="32" t="s">
        <v>101</v>
      </c>
      <c r="F89" s="143" t="s">
        <v>34</v>
      </c>
      <c r="G89" s="144" t="s">
        <v>34</v>
      </c>
      <c r="H89" s="144">
        <v>0</v>
      </c>
      <c r="I89" s="145" t="s">
        <v>34</v>
      </c>
      <c r="J89" s="145">
        <f t="shared" si="6"/>
        <v>0</v>
      </c>
      <c r="K89" s="145" t="s">
        <v>34</v>
      </c>
      <c r="L89" s="146">
        <f t="shared" si="4"/>
        <v>0</v>
      </c>
      <c r="M89" s="34">
        <v>133</v>
      </c>
      <c r="N89" s="231"/>
    </row>
    <row r="90" spans="1:14" ht="1.5" customHeight="1">
      <c r="A90" s="147"/>
      <c r="B90" s="2"/>
      <c r="C90" s="100"/>
      <c r="D90" s="4"/>
      <c r="E90" s="4"/>
      <c r="F90" s="148"/>
      <c r="G90" s="148"/>
      <c r="H90" s="148"/>
      <c r="I90" s="148"/>
      <c r="J90" s="148"/>
      <c r="K90" s="148"/>
      <c r="L90" s="149"/>
      <c r="M90" s="3"/>
      <c r="N90" s="103"/>
    </row>
    <row r="91" spans="1:14" ht="15" customHeight="1">
      <c r="A91" s="212" t="s">
        <v>0</v>
      </c>
      <c r="B91" s="213" t="s">
        <v>66</v>
      </c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5"/>
      <c r="N91" s="216" t="str">
        <f>N1</f>
        <v>Road Initials: CSXT  Year: 2013</v>
      </c>
    </row>
    <row r="92" spans="1:14">
      <c r="A92" s="212"/>
      <c r="B92" s="218" t="s">
        <v>2</v>
      </c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20"/>
      <c r="N92" s="216"/>
    </row>
    <row r="93" spans="1:14">
      <c r="A93" s="212"/>
      <c r="B93" s="6"/>
      <c r="C93" s="7"/>
      <c r="D93" s="7"/>
      <c r="E93" s="7"/>
      <c r="F93" s="7"/>
      <c r="G93" s="7"/>
      <c r="H93" s="7"/>
      <c r="I93" s="7"/>
      <c r="J93" s="7"/>
      <c r="K93" s="7"/>
      <c r="L93" s="7"/>
      <c r="M93" s="8"/>
      <c r="N93" s="216"/>
    </row>
    <row r="94" spans="1:14">
      <c r="A94" s="212"/>
      <c r="B94" s="14" t="s">
        <v>5</v>
      </c>
      <c r="C94" s="15" t="s">
        <v>5</v>
      </c>
      <c r="D94" s="100" t="s">
        <v>5</v>
      </c>
      <c r="E94" s="100" t="s">
        <v>5</v>
      </c>
      <c r="F94" s="10"/>
      <c r="G94" s="10"/>
      <c r="H94" s="10"/>
      <c r="I94" s="10"/>
      <c r="J94" s="10"/>
      <c r="K94" s="101" t="s">
        <v>5</v>
      </c>
      <c r="L94" s="101" t="s">
        <v>5</v>
      </c>
      <c r="M94" s="3" t="s">
        <v>5</v>
      </c>
      <c r="N94" s="216"/>
    </row>
    <row r="95" spans="1:14">
      <c r="A95" s="212"/>
      <c r="B95" s="14"/>
      <c r="C95" s="15" t="s">
        <v>5</v>
      </c>
      <c r="D95" s="100"/>
      <c r="E95" s="100"/>
      <c r="F95" s="15"/>
      <c r="G95" s="15" t="s">
        <v>6</v>
      </c>
      <c r="H95" s="15"/>
      <c r="I95" s="15"/>
      <c r="J95" s="15" t="s">
        <v>7</v>
      </c>
      <c r="K95" s="101"/>
      <c r="L95" s="101"/>
      <c r="M95" s="3"/>
      <c r="N95" s="216"/>
    </row>
    <row r="96" spans="1:14">
      <c r="A96" s="212"/>
      <c r="B96" s="14" t="s">
        <v>8</v>
      </c>
      <c r="C96" s="15" t="s">
        <v>9</v>
      </c>
      <c r="D96" s="221" t="s">
        <v>10</v>
      </c>
      <c r="E96" s="222"/>
      <c r="F96" s="15" t="s">
        <v>11</v>
      </c>
      <c r="G96" s="15" t="s">
        <v>12</v>
      </c>
      <c r="H96" s="15" t="s">
        <v>13</v>
      </c>
      <c r="I96" s="15" t="s">
        <v>14</v>
      </c>
      <c r="J96" s="15" t="s">
        <v>15</v>
      </c>
      <c r="K96" s="101" t="s">
        <v>16</v>
      </c>
      <c r="L96" s="101" t="s">
        <v>7</v>
      </c>
      <c r="M96" s="3" t="s">
        <v>8</v>
      </c>
      <c r="N96" s="216"/>
    </row>
    <row r="97" spans="1:14">
      <c r="A97" s="212"/>
      <c r="B97" s="14" t="s">
        <v>17</v>
      </c>
      <c r="C97" s="15" t="s">
        <v>18</v>
      </c>
      <c r="D97" s="100"/>
      <c r="E97" s="100"/>
      <c r="F97" s="15" t="s">
        <v>19</v>
      </c>
      <c r="G97" s="15" t="s">
        <v>20</v>
      </c>
      <c r="H97" s="15" t="s">
        <v>21</v>
      </c>
      <c r="I97" s="15"/>
      <c r="J97" s="15" t="s">
        <v>22</v>
      </c>
      <c r="K97" s="101"/>
      <c r="L97" s="101"/>
      <c r="M97" s="3" t="s">
        <v>17</v>
      </c>
      <c r="N97" s="216"/>
    </row>
    <row r="98" spans="1:14" ht="12" thickBot="1">
      <c r="A98" s="212"/>
      <c r="B98" s="25"/>
      <c r="C98" s="16"/>
      <c r="D98" s="223" t="s">
        <v>23</v>
      </c>
      <c r="E98" s="224"/>
      <c r="F98" s="41" t="s">
        <v>24</v>
      </c>
      <c r="G98" s="41" t="s">
        <v>25</v>
      </c>
      <c r="H98" s="41" t="s">
        <v>26</v>
      </c>
      <c r="I98" s="41" t="s">
        <v>27</v>
      </c>
      <c r="J98" s="41" t="s">
        <v>28</v>
      </c>
      <c r="K98" s="101" t="s">
        <v>29</v>
      </c>
      <c r="L98" s="101" t="s">
        <v>30</v>
      </c>
      <c r="M98" s="25"/>
      <c r="N98" s="216"/>
    </row>
    <row r="99" spans="1:14">
      <c r="A99" s="212"/>
      <c r="B99" s="14"/>
      <c r="C99" s="17"/>
      <c r="D99" s="18" t="s">
        <v>102</v>
      </c>
      <c r="E99" s="4"/>
      <c r="F99" s="150"/>
      <c r="G99" s="135"/>
      <c r="H99" s="135"/>
      <c r="I99" s="135"/>
      <c r="J99" s="135"/>
      <c r="K99" s="134"/>
      <c r="L99" s="136"/>
      <c r="M99" s="5"/>
      <c r="N99" s="216"/>
    </row>
    <row r="100" spans="1:14">
      <c r="A100" s="228"/>
      <c r="B100" s="25">
        <v>134</v>
      </c>
      <c r="C100" s="47" t="s">
        <v>85</v>
      </c>
      <c r="D100" s="7"/>
      <c r="E100" s="7" t="s">
        <v>103</v>
      </c>
      <c r="F100" s="66" t="s">
        <v>34</v>
      </c>
      <c r="G100" s="45" t="s">
        <v>34</v>
      </c>
      <c r="H100" s="45">
        <v>0</v>
      </c>
      <c r="I100" s="45" t="s">
        <v>34</v>
      </c>
      <c r="J100" s="45">
        <v>0</v>
      </c>
      <c r="K100" s="45" t="s">
        <v>34</v>
      </c>
      <c r="L100" s="52">
        <v>0</v>
      </c>
      <c r="M100" s="39">
        <v>134</v>
      </c>
      <c r="N100" s="216"/>
    </row>
    <row r="101" spans="1:14">
      <c r="A101" s="228"/>
      <c r="B101" s="25">
        <v>135</v>
      </c>
      <c r="C101" s="47" t="s">
        <v>85</v>
      </c>
      <c r="D101" s="7"/>
      <c r="E101" s="7" t="s">
        <v>104</v>
      </c>
      <c r="F101" s="151" t="s">
        <v>34</v>
      </c>
      <c r="G101" s="126" t="s">
        <v>34</v>
      </c>
      <c r="H101" s="126">
        <v>0</v>
      </c>
      <c r="I101" s="126" t="s">
        <v>34</v>
      </c>
      <c r="J101" s="126">
        <f>H101</f>
        <v>0</v>
      </c>
      <c r="K101" s="142" t="s">
        <v>34</v>
      </c>
      <c r="L101" s="127">
        <f t="shared" ref="L101:L116" si="7">J101</f>
        <v>0</v>
      </c>
      <c r="M101" s="39">
        <v>135</v>
      </c>
      <c r="N101" s="229"/>
    </row>
    <row r="102" spans="1:14">
      <c r="B102" s="25">
        <v>136</v>
      </c>
      <c r="C102" s="47" t="s">
        <v>85</v>
      </c>
      <c r="D102" s="7"/>
      <c r="E102" s="7" t="s">
        <v>105</v>
      </c>
      <c r="F102" s="151" t="s">
        <v>34</v>
      </c>
      <c r="G102" s="126" t="s">
        <v>34</v>
      </c>
      <c r="H102" s="126" t="s">
        <v>34</v>
      </c>
      <c r="I102" s="121">
        <v>493366</v>
      </c>
      <c r="J102" s="122">
        <f>I102</f>
        <v>493366</v>
      </c>
      <c r="K102" s="142" t="s">
        <v>34</v>
      </c>
      <c r="L102" s="124">
        <f t="shared" si="7"/>
        <v>493366</v>
      </c>
      <c r="M102" s="39">
        <v>136</v>
      </c>
      <c r="N102" s="230"/>
    </row>
    <row r="103" spans="1:14">
      <c r="B103" s="25">
        <v>137</v>
      </c>
      <c r="C103" s="47" t="s">
        <v>85</v>
      </c>
      <c r="D103" s="7"/>
      <c r="E103" s="7" t="s">
        <v>106</v>
      </c>
      <c r="F103" s="151" t="s">
        <v>34</v>
      </c>
      <c r="G103" s="126" t="s">
        <v>34</v>
      </c>
      <c r="H103" s="126" t="s">
        <v>34</v>
      </c>
      <c r="I103" s="126">
        <v>0</v>
      </c>
      <c r="J103" s="126">
        <f>I103</f>
        <v>0</v>
      </c>
      <c r="K103" s="142" t="s">
        <v>34</v>
      </c>
      <c r="L103" s="127">
        <f t="shared" si="7"/>
        <v>0</v>
      </c>
      <c r="M103" s="39">
        <v>137</v>
      </c>
    </row>
    <row r="104" spans="1:14">
      <c r="B104" s="25">
        <v>138</v>
      </c>
      <c r="C104" s="47" t="s">
        <v>85</v>
      </c>
      <c r="D104" s="7"/>
      <c r="E104" s="7" t="s">
        <v>107</v>
      </c>
      <c r="F104" s="151" t="s">
        <v>34</v>
      </c>
      <c r="G104" s="126" t="s">
        <v>34</v>
      </c>
      <c r="H104" s="126" t="s">
        <v>34</v>
      </c>
      <c r="I104" s="121">
        <v>249817</v>
      </c>
      <c r="J104" s="122">
        <f>I104</f>
        <v>249817</v>
      </c>
      <c r="K104" s="142" t="s">
        <v>34</v>
      </c>
      <c r="L104" s="124">
        <f t="shared" si="7"/>
        <v>249817</v>
      </c>
      <c r="M104" s="39">
        <v>138</v>
      </c>
    </row>
    <row r="105" spans="1:14">
      <c r="B105" s="25">
        <v>139</v>
      </c>
      <c r="C105" s="38"/>
      <c r="D105" s="7" t="s">
        <v>5</v>
      </c>
      <c r="E105" s="7" t="s">
        <v>108</v>
      </c>
      <c r="F105" s="151" t="s">
        <v>34</v>
      </c>
      <c r="G105" s="126" t="s">
        <v>34</v>
      </c>
      <c r="H105" s="126">
        <v>0</v>
      </c>
      <c r="I105" s="126" t="s">
        <v>34</v>
      </c>
      <c r="J105" s="126">
        <f t="shared" ref="J105:J110" si="8">H105</f>
        <v>0</v>
      </c>
      <c r="K105" s="142" t="s">
        <v>34</v>
      </c>
      <c r="L105" s="127">
        <f t="shared" si="7"/>
        <v>0</v>
      </c>
      <c r="M105" s="39">
        <v>139</v>
      </c>
    </row>
    <row r="106" spans="1:14">
      <c r="B106" s="25">
        <v>140</v>
      </c>
      <c r="C106" s="38"/>
      <c r="D106" s="7"/>
      <c r="E106" s="7" t="s">
        <v>109</v>
      </c>
      <c r="F106" s="151" t="s">
        <v>34</v>
      </c>
      <c r="G106" s="126" t="s">
        <v>34</v>
      </c>
      <c r="H106" s="126">
        <v>13454</v>
      </c>
      <c r="I106" s="126" t="s">
        <v>34</v>
      </c>
      <c r="J106" s="126">
        <f t="shared" si="8"/>
        <v>13454</v>
      </c>
      <c r="K106" s="142" t="s">
        <v>34</v>
      </c>
      <c r="L106" s="124">
        <f t="shared" si="7"/>
        <v>13454</v>
      </c>
      <c r="M106" s="39">
        <v>140</v>
      </c>
    </row>
    <row r="107" spans="1:14">
      <c r="B107" s="25">
        <v>141</v>
      </c>
      <c r="C107" s="38"/>
      <c r="D107" s="7"/>
      <c r="E107" s="7" t="s">
        <v>110</v>
      </c>
      <c r="F107" s="151" t="s">
        <v>34</v>
      </c>
      <c r="G107" s="126" t="s">
        <v>34</v>
      </c>
      <c r="H107" s="126">
        <v>0</v>
      </c>
      <c r="I107" s="126" t="s">
        <v>34</v>
      </c>
      <c r="J107" s="126">
        <f t="shared" si="8"/>
        <v>0</v>
      </c>
      <c r="K107" s="142" t="s">
        <v>34</v>
      </c>
      <c r="L107" s="127">
        <f t="shared" si="7"/>
        <v>0</v>
      </c>
      <c r="M107" s="39">
        <v>141</v>
      </c>
    </row>
    <row r="108" spans="1:14">
      <c r="B108" s="25">
        <v>142</v>
      </c>
      <c r="C108" s="38"/>
      <c r="D108" s="7"/>
      <c r="E108" s="7" t="s">
        <v>111</v>
      </c>
      <c r="F108" s="151" t="s">
        <v>34</v>
      </c>
      <c r="G108" s="126" t="s">
        <v>34</v>
      </c>
      <c r="H108" s="139">
        <v>-11</v>
      </c>
      <c r="I108" s="126" t="s">
        <v>34</v>
      </c>
      <c r="J108" s="122">
        <f t="shared" si="8"/>
        <v>-11</v>
      </c>
      <c r="K108" s="142" t="s">
        <v>34</v>
      </c>
      <c r="L108" s="124">
        <f t="shared" si="7"/>
        <v>-11</v>
      </c>
      <c r="M108" s="39">
        <v>142</v>
      </c>
    </row>
    <row r="109" spans="1:14">
      <c r="B109" s="25">
        <v>143</v>
      </c>
      <c r="C109" s="38"/>
      <c r="D109" s="7"/>
      <c r="E109" s="7" t="s">
        <v>112</v>
      </c>
      <c r="F109" s="151" t="s">
        <v>34</v>
      </c>
      <c r="G109" s="126" t="s">
        <v>34</v>
      </c>
      <c r="H109" s="126">
        <v>0</v>
      </c>
      <c r="I109" s="126" t="s">
        <v>34</v>
      </c>
      <c r="J109" s="126">
        <f t="shared" si="8"/>
        <v>0</v>
      </c>
      <c r="K109" s="142" t="s">
        <v>34</v>
      </c>
      <c r="L109" s="127">
        <f t="shared" si="7"/>
        <v>0</v>
      </c>
      <c r="M109" s="39">
        <v>143</v>
      </c>
    </row>
    <row r="110" spans="1:14">
      <c r="B110" s="25">
        <v>144</v>
      </c>
      <c r="C110" s="38"/>
      <c r="D110" s="7"/>
      <c r="E110" s="7" t="s">
        <v>113</v>
      </c>
      <c r="F110" s="151" t="s">
        <v>34</v>
      </c>
      <c r="G110" s="126" t="s">
        <v>34</v>
      </c>
      <c r="H110" s="139">
        <v>0</v>
      </c>
      <c r="I110" s="126" t="s">
        <v>34</v>
      </c>
      <c r="J110" s="122">
        <f t="shared" si="8"/>
        <v>0</v>
      </c>
      <c r="K110" s="142" t="s">
        <v>34</v>
      </c>
      <c r="L110" s="124">
        <f t="shared" si="7"/>
        <v>0</v>
      </c>
      <c r="M110" s="39">
        <v>144</v>
      </c>
    </row>
    <row r="111" spans="1:14">
      <c r="B111" s="25">
        <v>145</v>
      </c>
      <c r="C111" s="38"/>
      <c r="D111" s="7"/>
      <c r="E111" s="7" t="s">
        <v>114</v>
      </c>
      <c r="F111" s="138">
        <v>164</v>
      </c>
      <c r="G111" s="139">
        <v>0</v>
      </c>
      <c r="H111" s="139">
        <v>0</v>
      </c>
      <c r="I111" s="121">
        <v>0</v>
      </c>
      <c r="J111" s="122">
        <f>F111+G111+H111+I111</f>
        <v>164</v>
      </c>
      <c r="K111" s="142" t="s">
        <v>34</v>
      </c>
      <c r="L111" s="124">
        <f t="shared" si="7"/>
        <v>164</v>
      </c>
      <c r="M111" s="39">
        <v>145</v>
      </c>
    </row>
    <row r="112" spans="1:14">
      <c r="B112" s="25">
        <v>146</v>
      </c>
      <c r="C112" s="38"/>
      <c r="D112" s="7"/>
      <c r="E112" s="7" t="s">
        <v>115</v>
      </c>
      <c r="F112" s="151">
        <v>0</v>
      </c>
      <c r="G112" s="126">
        <v>0</v>
      </c>
      <c r="H112" s="126">
        <v>0</v>
      </c>
      <c r="I112" s="126">
        <v>0</v>
      </c>
      <c r="J112" s="122">
        <f>F112+G112+H112+I112</f>
        <v>0</v>
      </c>
      <c r="K112" s="142" t="s">
        <v>34</v>
      </c>
      <c r="L112" s="127">
        <f t="shared" si="7"/>
        <v>0</v>
      </c>
      <c r="M112" s="39">
        <v>146</v>
      </c>
    </row>
    <row r="113" spans="1:15">
      <c r="B113" s="25">
        <v>147</v>
      </c>
      <c r="C113" s="38"/>
      <c r="D113" s="7"/>
      <c r="E113" s="7" t="s">
        <v>116</v>
      </c>
      <c r="F113" s="138">
        <v>0</v>
      </c>
      <c r="G113" s="139">
        <v>0</v>
      </c>
      <c r="H113" s="139">
        <v>0</v>
      </c>
      <c r="I113" s="121">
        <v>0</v>
      </c>
      <c r="J113" s="122">
        <f t="shared" ref="J113:J116" si="9">F113+G113+H113+I113</f>
        <v>0</v>
      </c>
      <c r="K113" s="142" t="s">
        <v>34</v>
      </c>
      <c r="L113" s="124">
        <f t="shared" si="7"/>
        <v>0</v>
      </c>
      <c r="M113" s="39">
        <v>147</v>
      </c>
    </row>
    <row r="114" spans="1:15">
      <c r="B114" s="25">
        <v>148</v>
      </c>
      <c r="C114" s="38"/>
      <c r="D114" s="7"/>
      <c r="E114" s="7" t="s">
        <v>117</v>
      </c>
      <c r="F114" s="138">
        <v>2598</v>
      </c>
      <c r="G114" s="139">
        <v>2452</v>
      </c>
      <c r="H114" s="139">
        <v>6862</v>
      </c>
      <c r="I114" s="121">
        <v>0</v>
      </c>
      <c r="J114" s="122">
        <f t="shared" si="9"/>
        <v>11912</v>
      </c>
      <c r="K114" s="142" t="s">
        <v>34</v>
      </c>
      <c r="L114" s="124">
        <f t="shared" si="7"/>
        <v>11912</v>
      </c>
      <c r="M114" s="39">
        <v>148</v>
      </c>
    </row>
    <row r="115" spans="1:15">
      <c r="B115" s="25">
        <v>149</v>
      </c>
      <c r="C115" s="38"/>
      <c r="D115" s="7"/>
      <c r="E115" s="7" t="s">
        <v>118</v>
      </c>
      <c r="F115" s="138">
        <v>20399</v>
      </c>
      <c r="G115" s="139">
        <v>228</v>
      </c>
      <c r="H115" s="139">
        <v>1497</v>
      </c>
      <c r="I115" s="121">
        <v>1327</v>
      </c>
      <c r="J115" s="122">
        <f t="shared" si="9"/>
        <v>23451</v>
      </c>
      <c r="K115" s="142" t="s">
        <v>34</v>
      </c>
      <c r="L115" s="124">
        <f t="shared" si="7"/>
        <v>23451</v>
      </c>
      <c r="M115" s="39">
        <v>149</v>
      </c>
    </row>
    <row r="116" spans="1:15">
      <c r="B116" s="25">
        <v>150</v>
      </c>
      <c r="C116" s="38"/>
      <c r="D116" s="7"/>
      <c r="E116" s="7" t="s">
        <v>119</v>
      </c>
      <c r="F116" s="138">
        <v>1951</v>
      </c>
      <c r="G116" s="139">
        <v>725</v>
      </c>
      <c r="H116" s="139">
        <v>1566</v>
      </c>
      <c r="I116" s="121">
        <v>749</v>
      </c>
      <c r="J116" s="122">
        <f t="shared" si="9"/>
        <v>4991</v>
      </c>
      <c r="K116" s="142" t="s">
        <v>34</v>
      </c>
      <c r="L116" s="124">
        <f t="shared" si="7"/>
        <v>4991</v>
      </c>
      <c r="M116" s="39">
        <v>150</v>
      </c>
    </row>
    <row r="117" spans="1:15">
      <c r="B117" s="14">
        <v>151</v>
      </c>
      <c r="C117" s="38"/>
      <c r="D117" s="53" t="s">
        <v>120</v>
      </c>
      <c r="E117" s="7"/>
      <c r="F117" s="152">
        <f>SUM(F99:F116)+SUM(F56:F89)+SUM(F12:F44)</f>
        <v>409875</v>
      </c>
      <c r="G117" s="153">
        <f>SUM(G99:G116)+SUM(G56:G89)+SUM(G12:G44)</f>
        <v>97525</v>
      </c>
      <c r="H117" s="153">
        <f>SUM(H99:H116)+SUM(H56:H89)+SUM(H12:H44)</f>
        <v>159802</v>
      </c>
      <c r="I117" s="153">
        <f>SUM(I99:I116)+SUM(I56:I89)+SUM(I12:I44)</f>
        <v>954879</v>
      </c>
      <c r="J117" s="153">
        <f>SUM(J99:J116)+SUM(J56:J89)+SUM(J12:J44)</f>
        <v>1622081</v>
      </c>
      <c r="K117" s="142" t="s">
        <v>34</v>
      </c>
      <c r="L117" s="154">
        <f>SUM(L99:L116)+SUM(L56:L89)+SUM(L12:L44)</f>
        <v>1622081</v>
      </c>
      <c r="M117" s="39">
        <v>151</v>
      </c>
      <c r="O117" s="54"/>
    </row>
    <row r="118" spans="1:15">
      <c r="B118" s="9" t="s">
        <v>5</v>
      </c>
      <c r="C118" s="17"/>
      <c r="D118" s="55" t="s">
        <v>121</v>
      </c>
      <c r="E118" s="4"/>
      <c r="F118" s="155"/>
      <c r="G118" s="156"/>
      <c r="H118" s="156"/>
      <c r="I118" s="156"/>
      <c r="J118" s="157"/>
      <c r="K118" s="158"/>
      <c r="L118" s="159"/>
      <c r="M118" s="3" t="s">
        <v>5</v>
      </c>
    </row>
    <row r="119" spans="1:15">
      <c r="B119" s="14" t="s">
        <v>5</v>
      </c>
      <c r="C119" s="17"/>
      <c r="D119" s="55" t="s">
        <v>122</v>
      </c>
      <c r="E119" s="4"/>
      <c r="F119" s="20"/>
      <c r="G119" s="21"/>
      <c r="H119" s="21"/>
      <c r="I119" s="21"/>
      <c r="J119" s="21"/>
      <c r="K119" s="56"/>
      <c r="L119" s="23"/>
      <c r="M119" s="3" t="s">
        <v>5</v>
      </c>
    </row>
    <row r="120" spans="1:15">
      <c r="B120" s="25">
        <v>201</v>
      </c>
      <c r="C120" s="38"/>
      <c r="D120" s="43"/>
      <c r="E120" s="7" t="s">
        <v>123</v>
      </c>
      <c r="F120" s="26">
        <v>15400</v>
      </c>
      <c r="G120" s="27">
        <v>779</v>
      </c>
      <c r="H120" s="27">
        <v>3928</v>
      </c>
      <c r="I120" s="27">
        <v>2550</v>
      </c>
      <c r="J120" s="27">
        <f>F120+G120+H120+I120</f>
        <v>22657</v>
      </c>
      <c r="K120" s="45" t="s">
        <v>34</v>
      </c>
      <c r="L120" s="29">
        <f t="shared" ref="L120:L135" si="10">J120</f>
        <v>22657</v>
      </c>
      <c r="M120" s="39">
        <v>201</v>
      </c>
    </row>
    <row r="121" spans="1:15">
      <c r="B121" s="25">
        <v>202</v>
      </c>
      <c r="C121" s="47" t="s">
        <v>85</v>
      </c>
      <c r="D121" s="43"/>
      <c r="E121" s="7" t="s">
        <v>124</v>
      </c>
      <c r="F121" s="62">
        <v>36053</v>
      </c>
      <c r="G121" s="121">
        <v>91674</v>
      </c>
      <c r="H121" s="121">
        <v>264976</v>
      </c>
      <c r="I121" s="121">
        <v>9078</v>
      </c>
      <c r="J121" s="122">
        <f>F121+G121+H121+I121</f>
        <v>401781</v>
      </c>
      <c r="K121" s="142" t="s">
        <v>34</v>
      </c>
      <c r="L121" s="124">
        <f t="shared" si="10"/>
        <v>401781</v>
      </c>
      <c r="M121" s="39">
        <v>202</v>
      </c>
    </row>
    <row r="122" spans="1:15">
      <c r="B122" s="25">
        <v>203</v>
      </c>
      <c r="C122" s="47" t="s">
        <v>85</v>
      </c>
      <c r="D122" s="43"/>
      <c r="E122" s="7" t="s">
        <v>125</v>
      </c>
      <c r="F122" s="62">
        <v>1018</v>
      </c>
      <c r="G122" s="121">
        <v>423</v>
      </c>
      <c r="H122" s="121">
        <v>83</v>
      </c>
      <c r="I122" s="121">
        <v>0</v>
      </c>
      <c r="J122" s="122">
        <f>F122+G122+H122+I122</f>
        <v>1524</v>
      </c>
      <c r="K122" s="142" t="s">
        <v>34</v>
      </c>
      <c r="L122" s="124">
        <f t="shared" si="10"/>
        <v>1524</v>
      </c>
      <c r="M122" s="39">
        <v>203</v>
      </c>
    </row>
    <row r="123" spans="1:15">
      <c r="A123" s="225"/>
      <c r="B123" s="25">
        <v>204</v>
      </c>
      <c r="C123" s="38"/>
      <c r="D123" s="43"/>
      <c r="E123" s="7" t="s">
        <v>126</v>
      </c>
      <c r="F123" s="62">
        <v>0</v>
      </c>
      <c r="G123" s="121">
        <v>0</v>
      </c>
      <c r="H123" s="121">
        <v>0</v>
      </c>
      <c r="I123" s="121">
        <v>0</v>
      </c>
      <c r="J123" s="122">
        <f>F123+G123+H123+I123</f>
        <v>0</v>
      </c>
      <c r="K123" s="142" t="s">
        <v>34</v>
      </c>
      <c r="L123" s="124">
        <f t="shared" si="10"/>
        <v>0</v>
      </c>
      <c r="M123" s="39">
        <v>204</v>
      </c>
    </row>
    <row r="124" spans="1:15">
      <c r="A124" s="225"/>
      <c r="B124" s="25">
        <v>205</v>
      </c>
      <c r="C124" s="38"/>
      <c r="D124" s="43"/>
      <c r="E124" s="7" t="s">
        <v>127</v>
      </c>
      <c r="F124" s="151" t="s">
        <v>34</v>
      </c>
      <c r="G124" s="126" t="s">
        <v>34</v>
      </c>
      <c r="H124" s="126" t="s">
        <v>34</v>
      </c>
      <c r="I124" s="121">
        <v>52219</v>
      </c>
      <c r="J124" s="122">
        <f>I124</f>
        <v>52219</v>
      </c>
      <c r="K124" s="142" t="s">
        <v>34</v>
      </c>
      <c r="L124" s="124">
        <f t="shared" si="10"/>
        <v>52219</v>
      </c>
      <c r="M124" s="39">
        <v>205</v>
      </c>
    </row>
    <row r="125" spans="1:15">
      <c r="A125" s="225"/>
      <c r="B125" s="25">
        <v>206</v>
      </c>
      <c r="C125" s="38"/>
      <c r="D125" s="43"/>
      <c r="E125" s="7" t="s">
        <v>128</v>
      </c>
      <c r="F125" s="151" t="s">
        <v>34</v>
      </c>
      <c r="G125" s="126" t="s">
        <v>34</v>
      </c>
      <c r="H125" s="126" t="s">
        <v>34</v>
      </c>
      <c r="I125" s="203">
        <v>8886</v>
      </c>
      <c r="J125" s="122">
        <f>I125</f>
        <v>8886</v>
      </c>
      <c r="K125" s="142" t="s">
        <v>34</v>
      </c>
      <c r="L125" s="124">
        <f t="shared" si="10"/>
        <v>8886</v>
      </c>
      <c r="M125" s="39">
        <v>206</v>
      </c>
    </row>
    <row r="126" spans="1:15">
      <c r="A126" s="225"/>
      <c r="B126" s="25">
        <v>207</v>
      </c>
      <c r="C126" s="47" t="s">
        <v>85</v>
      </c>
      <c r="D126" s="43"/>
      <c r="E126" s="7" t="s">
        <v>129</v>
      </c>
      <c r="F126" s="151" t="s">
        <v>34</v>
      </c>
      <c r="G126" s="126" t="s">
        <v>34</v>
      </c>
      <c r="H126" s="121">
        <v>4257</v>
      </c>
      <c r="I126" s="126" t="s">
        <v>34</v>
      </c>
      <c r="J126" s="122">
        <f t="shared" ref="J126:J131" si="11">H126</f>
        <v>4257</v>
      </c>
      <c r="K126" s="142" t="s">
        <v>34</v>
      </c>
      <c r="L126" s="124">
        <f t="shared" si="10"/>
        <v>4257</v>
      </c>
      <c r="M126" s="39">
        <v>207</v>
      </c>
    </row>
    <row r="127" spans="1:15">
      <c r="A127" s="225"/>
      <c r="B127" s="25">
        <v>208</v>
      </c>
      <c r="C127" s="47" t="s">
        <v>85</v>
      </c>
      <c r="D127" s="43"/>
      <c r="E127" s="7" t="s">
        <v>130</v>
      </c>
      <c r="F127" s="151" t="s">
        <v>34</v>
      </c>
      <c r="G127" s="126" t="s">
        <v>34</v>
      </c>
      <c r="H127" s="121">
        <v>0</v>
      </c>
      <c r="I127" s="126" t="s">
        <v>34</v>
      </c>
      <c r="J127" s="122">
        <f t="shared" si="11"/>
        <v>0</v>
      </c>
      <c r="K127" s="142" t="s">
        <v>34</v>
      </c>
      <c r="L127" s="124">
        <f t="shared" si="10"/>
        <v>0</v>
      </c>
      <c r="M127" s="39">
        <v>208</v>
      </c>
    </row>
    <row r="128" spans="1:15">
      <c r="A128" s="225"/>
      <c r="B128" s="25">
        <v>209</v>
      </c>
      <c r="C128" s="38"/>
      <c r="D128" s="43"/>
      <c r="E128" s="7" t="s">
        <v>131</v>
      </c>
      <c r="F128" s="151" t="s">
        <v>34</v>
      </c>
      <c r="G128" s="126" t="s">
        <v>34</v>
      </c>
      <c r="H128" s="126">
        <v>0</v>
      </c>
      <c r="I128" s="126" t="s">
        <v>34</v>
      </c>
      <c r="J128" s="126">
        <f t="shared" si="11"/>
        <v>0</v>
      </c>
      <c r="K128" s="142" t="s">
        <v>34</v>
      </c>
      <c r="L128" s="127">
        <f t="shared" si="10"/>
        <v>0</v>
      </c>
      <c r="M128" s="39">
        <v>209</v>
      </c>
    </row>
    <row r="129" spans="1:14">
      <c r="A129" s="225"/>
      <c r="B129" s="25">
        <v>210</v>
      </c>
      <c r="C129" s="38"/>
      <c r="D129" s="43"/>
      <c r="E129" s="7" t="s">
        <v>132</v>
      </c>
      <c r="F129" s="151" t="s">
        <v>34</v>
      </c>
      <c r="G129" s="126" t="s">
        <v>34</v>
      </c>
      <c r="H129" s="126">
        <v>0</v>
      </c>
      <c r="I129" s="126" t="s">
        <v>34</v>
      </c>
      <c r="J129" s="126">
        <f t="shared" si="11"/>
        <v>0</v>
      </c>
      <c r="K129" s="142" t="s">
        <v>34</v>
      </c>
      <c r="L129" s="127">
        <f t="shared" si="10"/>
        <v>0</v>
      </c>
      <c r="M129" s="39">
        <v>210</v>
      </c>
    </row>
    <row r="130" spans="1:14">
      <c r="A130" s="225"/>
      <c r="B130" s="25">
        <v>211</v>
      </c>
      <c r="C130" s="47" t="s">
        <v>85</v>
      </c>
      <c r="D130" s="43"/>
      <c r="E130" s="7" t="s">
        <v>133</v>
      </c>
      <c r="F130" s="151" t="s">
        <v>34</v>
      </c>
      <c r="G130" s="126" t="s">
        <v>34</v>
      </c>
      <c r="H130" s="121">
        <v>0</v>
      </c>
      <c r="I130" s="126" t="s">
        <v>34</v>
      </c>
      <c r="J130" s="122">
        <f t="shared" si="11"/>
        <v>0</v>
      </c>
      <c r="K130" s="142" t="s">
        <v>34</v>
      </c>
      <c r="L130" s="124">
        <f t="shared" si="10"/>
        <v>0</v>
      </c>
      <c r="M130" s="39">
        <v>211</v>
      </c>
    </row>
    <row r="131" spans="1:14">
      <c r="A131" s="225"/>
      <c r="B131" s="25">
        <v>212</v>
      </c>
      <c r="C131" s="47" t="s">
        <v>85</v>
      </c>
      <c r="D131" s="43"/>
      <c r="E131" s="7" t="s">
        <v>134</v>
      </c>
      <c r="F131" s="151" t="s">
        <v>34</v>
      </c>
      <c r="G131" s="126" t="s">
        <v>34</v>
      </c>
      <c r="H131" s="126">
        <v>0</v>
      </c>
      <c r="I131" s="126" t="s">
        <v>34</v>
      </c>
      <c r="J131" s="123">
        <f t="shared" si="11"/>
        <v>0</v>
      </c>
      <c r="K131" s="142" t="s">
        <v>34</v>
      </c>
      <c r="L131" s="124">
        <f t="shared" si="10"/>
        <v>0</v>
      </c>
      <c r="M131" s="39">
        <v>212</v>
      </c>
    </row>
    <row r="132" spans="1:14">
      <c r="A132" s="225"/>
      <c r="B132" s="25">
        <v>213</v>
      </c>
      <c r="C132" s="47" t="s">
        <v>85</v>
      </c>
      <c r="D132" s="43"/>
      <c r="E132" s="7" t="s">
        <v>135</v>
      </c>
      <c r="F132" s="151" t="s">
        <v>34</v>
      </c>
      <c r="G132" s="126" t="s">
        <v>34</v>
      </c>
      <c r="H132" s="126" t="s">
        <v>34</v>
      </c>
      <c r="I132" s="121">
        <v>156959</v>
      </c>
      <c r="J132" s="122">
        <f>I132</f>
        <v>156959</v>
      </c>
      <c r="K132" s="142" t="s">
        <v>34</v>
      </c>
      <c r="L132" s="124">
        <f t="shared" si="10"/>
        <v>156959</v>
      </c>
      <c r="M132" s="39">
        <v>213</v>
      </c>
    </row>
    <row r="133" spans="1:14">
      <c r="A133" s="225"/>
      <c r="B133" s="25">
        <v>214</v>
      </c>
      <c r="C133" s="38"/>
      <c r="D133" s="43"/>
      <c r="E133" s="7" t="s">
        <v>136</v>
      </c>
      <c r="F133" s="151" t="s">
        <v>34</v>
      </c>
      <c r="G133" s="126" t="s">
        <v>34</v>
      </c>
      <c r="H133" s="126">
        <v>0</v>
      </c>
      <c r="I133" s="126" t="s">
        <v>34</v>
      </c>
      <c r="J133" s="126">
        <f>H133</f>
        <v>0</v>
      </c>
      <c r="K133" s="142" t="s">
        <v>34</v>
      </c>
      <c r="L133" s="127">
        <f t="shared" si="10"/>
        <v>0</v>
      </c>
      <c r="M133" s="39">
        <v>214</v>
      </c>
    </row>
    <row r="134" spans="1:14">
      <c r="A134" s="225"/>
      <c r="B134" s="25">
        <v>215</v>
      </c>
      <c r="C134" s="38"/>
      <c r="D134" s="43"/>
      <c r="E134" s="7" t="s">
        <v>137</v>
      </c>
      <c r="F134" s="151" t="s">
        <v>34</v>
      </c>
      <c r="G134" s="126" t="s">
        <v>34</v>
      </c>
      <c r="H134" s="126">
        <v>0</v>
      </c>
      <c r="I134" s="126" t="s">
        <v>34</v>
      </c>
      <c r="J134" s="126">
        <f>H134</f>
        <v>0</v>
      </c>
      <c r="K134" s="142" t="s">
        <v>34</v>
      </c>
      <c r="L134" s="127">
        <f t="shared" si="10"/>
        <v>0</v>
      </c>
      <c r="M134" s="39">
        <v>215</v>
      </c>
      <c r="N134" s="231">
        <v>50</v>
      </c>
    </row>
    <row r="135" spans="1:14" ht="11.25" customHeight="1" thickBot="1">
      <c r="A135" s="225"/>
      <c r="B135" s="48">
        <v>216</v>
      </c>
      <c r="C135" s="49" t="s">
        <v>85</v>
      </c>
      <c r="D135" s="50"/>
      <c r="E135" s="57" t="s">
        <v>138</v>
      </c>
      <c r="F135" s="160" t="s">
        <v>34</v>
      </c>
      <c r="G135" s="144" t="s">
        <v>34</v>
      </c>
      <c r="H135" s="144">
        <v>0</v>
      </c>
      <c r="I135" s="144" t="s">
        <v>34</v>
      </c>
      <c r="J135" s="144">
        <f>H135</f>
        <v>0</v>
      </c>
      <c r="K135" s="131" t="s">
        <v>34</v>
      </c>
      <c r="L135" s="146">
        <f t="shared" si="10"/>
        <v>0</v>
      </c>
      <c r="M135" s="58">
        <v>216</v>
      </c>
      <c r="N135" s="230"/>
    </row>
    <row r="136" spans="1:14" ht="6.95" customHeight="1">
      <c r="A136" s="102"/>
      <c r="B136" s="51"/>
      <c r="C136" s="100"/>
      <c r="D136" s="4"/>
      <c r="E136" s="4"/>
      <c r="F136" s="148"/>
      <c r="G136" s="148"/>
      <c r="H136" s="148"/>
      <c r="I136" s="148"/>
      <c r="J136" s="148"/>
      <c r="K136" s="149"/>
      <c r="L136" s="161"/>
      <c r="M136" s="51"/>
      <c r="N136" s="59"/>
    </row>
    <row r="137" spans="1:14" ht="15" customHeight="1">
      <c r="B137" s="213" t="s">
        <v>66</v>
      </c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5"/>
      <c r="N137" s="40">
        <v>51</v>
      </c>
    </row>
    <row r="138" spans="1:14" ht="11.25" customHeight="1">
      <c r="B138" s="218" t="s">
        <v>2</v>
      </c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20"/>
    </row>
    <row r="139" spans="1:14" ht="11.25" customHeight="1">
      <c r="B139" s="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8"/>
    </row>
    <row r="140" spans="1:14" ht="11.25" customHeight="1">
      <c r="B140" s="14"/>
      <c r="C140" s="15" t="s">
        <v>5</v>
      </c>
      <c r="D140" s="100"/>
      <c r="E140" s="100"/>
      <c r="F140" s="15"/>
      <c r="G140" s="15" t="s">
        <v>6</v>
      </c>
      <c r="H140" s="15"/>
      <c r="I140" s="15"/>
      <c r="J140" s="15" t="s">
        <v>7</v>
      </c>
      <c r="K140" s="101"/>
      <c r="L140" s="101"/>
      <c r="M140" s="3"/>
    </row>
    <row r="141" spans="1:14" ht="11.25" customHeight="1">
      <c r="B141" s="14" t="s">
        <v>8</v>
      </c>
      <c r="C141" s="15" t="s">
        <v>9</v>
      </c>
      <c r="D141" s="221" t="s">
        <v>10</v>
      </c>
      <c r="E141" s="222"/>
      <c r="F141" s="15" t="s">
        <v>11</v>
      </c>
      <c r="G141" s="15" t="s">
        <v>12</v>
      </c>
      <c r="H141" s="15" t="s">
        <v>13</v>
      </c>
      <c r="I141" s="15" t="s">
        <v>14</v>
      </c>
      <c r="J141" s="15" t="s">
        <v>15</v>
      </c>
      <c r="K141" s="101" t="s">
        <v>16</v>
      </c>
      <c r="L141" s="101" t="s">
        <v>7</v>
      </c>
      <c r="M141" s="3" t="s">
        <v>8</v>
      </c>
    </row>
    <row r="142" spans="1:14" ht="11.25" customHeight="1">
      <c r="B142" s="14" t="s">
        <v>17</v>
      </c>
      <c r="C142" s="15" t="s">
        <v>18</v>
      </c>
      <c r="D142" s="100"/>
      <c r="E142" s="100"/>
      <c r="F142" s="15" t="s">
        <v>19</v>
      </c>
      <c r="G142" s="15" t="s">
        <v>20</v>
      </c>
      <c r="H142" s="15" t="s">
        <v>21</v>
      </c>
      <c r="I142" s="15"/>
      <c r="J142" s="15" t="s">
        <v>22</v>
      </c>
      <c r="K142" s="101"/>
      <c r="L142" s="101"/>
      <c r="M142" s="3" t="s">
        <v>17</v>
      </c>
    </row>
    <row r="143" spans="1:14" ht="11.25" customHeight="1" thickBot="1">
      <c r="B143" s="25"/>
      <c r="C143" s="16"/>
      <c r="D143" s="223" t="s">
        <v>23</v>
      </c>
      <c r="E143" s="224"/>
      <c r="F143" s="41" t="s">
        <v>24</v>
      </c>
      <c r="G143" s="41" t="s">
        <v>25</v>
      </c>
      <c r="H143" s="41" t="s">
        <v>26</v>
      </c>
      <c r="I143" s="41" t="s">
        <v>27</v>
      </c>
      <c r="J143" s="41" t="s">
        <v>28</v>
      </c>
      <c r="K143" s="101" t="s">
        <v>29</v>
      </c>
      <c r="L143" s="101" t="s">
        <v>30</v>
      </c>
      <c r="M143" s="25"/>
    </row>
    <row r="144" spans="1:14" ht="11.25" customHeight="1">
      <c r="B144" s="14"/>
      <c r="C144" s="17"/>
      <c r="D144" s="18" t="s">
        <v>139</v>
      </c>
      <c r="E144" s="4"/>
      <c r="F144" s="133"/>
      <c r="G144" s="134"/>
      <c r="H144" s="134"/>
      <c r="I144" s="134"/>
      <c r="J144" s="134"/>
      <c r="K144" s="162"/>
      <c r="L144" s="136"/>
      <c r="M144" s="5"/>
    </row>
    <row r="145" spans="2:13" ht="11.25" customHeight="1">
      <c r="B145" s="25">
        <v>217</v>
      </c>
      <c r="C145" s="38"/>
      <c r="D145" s="7"/>
      <c r="E145" s="7" t="s">
        <v>140</v>
      </c>
      <c r="F145" s="60">
        <v>0</v>
      </c>
      <c r="G145" s="44">
        <v>0</v>
      </c>
      <c r="H145" s="44">
        <v>0</v>
      </c>
      <c r="I145" s="44">
        <v>0</v>
      </c>
      <c r="J145" s="44">
        <v>0</v>
      </c>
      <c r="K145" s="45" t="s">
        <v>34</v>
      </c>
      <c r="L145" s="46">
        <v>0</v>
      </c>
      <c r="M145" s="95" t="s">
        <v>141</v>
      </c>
    </row>
    <row r="146" spans="2:13" ht="11.25" customHeight="1">
      <c r="B146" s="25">
        <v>218</v>
      </c>
      <c r="C146" s="38"/>
      <c r="D146" s="7"/>
      <c r="E146" s="7" t="s">
        <v>39</v>
      </c>
      <c r="F146" s="151">
        <v>0</v>
      </c>
      <c r="G146" s="126">
        <v>103</v>
      </c>
      <c r="H146" s="126">
        <v>1753</v>
      </c>
      <c r="I146" s="126">
        <v>0</v>
      </c>
      <c r="J146" s="126">
        <f>SUM(F146:I146)</f>
        <v>1856</v>
      </c>
      <c r="K146" s="142" t="s">
        <v>34</v>
      </c>
      <c r="L146" s="127">
        <f>J146</f>
        <v>1856</v>
      </c>
      <c r="M146" s="39">
        <v>218</v>
      </c>
    </row>
    <row r="147" spans="2:13" ht="11.25" customHeight="1">
      <c r="B147" s="14">
        <v>219</v>
      </c>
      <c r="C147" s="38"/>
      <c r="D147" s="53" t="s">
        <v>142</v>
      </c>
      <c r="E147" s="7"/>
      <c r="F147" s="152">
        <f>SUM(F144:F146)+SUM(F118:F135)</f>
        <v>52471</v>
      </c>
      <c r="G147" s="153">
        <f t="shared" ref="G147:L147" si="12">SUM(G144:G146)+SUM(G118:G135)</f>
        <v>92979</v>
      </c>
      <c r="H147" s="153">
        <f t="shared" si="12"/>
        <v>274997</v>
      </c>
      <c r="I147" s="153">
        <f t="shared" si="12"/>
        <v>229692</v>
      </c>
      <c r="J147" s="153">
        <f t="shared" si="12"/>
        <v>650139</v>
      </c>
      <c r="K147" s="142" t="s">
        <v>34</v>
      </c>
      <c r="L147" s="154">
        <f t="shared" si="12"/>
        <v>650139</v>
      </c>
      <c r="M147" s="39">
        <v>219</v>
      </c>
    </row>
    <row r="148" spans="2:13" ht="11.25" customHeight="1">
      <c r="B148" s="9" t="s">
        <v>5</v>
      </c>
      <c r="C148" s="17"/>
      <c r="D148" s="18" t="s">
        <v>143</v>
      </c>
      <c r="E148" s="4"/>
      <c r="F148" s="61"/>
      <c r="G148" s="156"/>
      <c r="H148" s="156"/>
      <c r="I148" s="156"/>
      <c r="J148" s="157"/>
      <c r="K148" s="163"/>
      <c r="L148" s="159"/>
      <c r="M148" s="5" t="s">
        <v>5</v>
      </c>
    </row>
    <row r="149" spans="2:13" ht="11.25" customHeight="1">
      <c r="B149" s="25">
        <v>220</v>
      </c>
      <c r="C149" s="38"/>
      <c r="D149" s="7"/>
      <c r="E149" s="7" t="s">
        <v>123</v>
      </c>
      <c r="F149" s="26">
        <v>2081</v>
      </c>
      <c r="G149" s="27">
        <v>253</v>
      </c>
      <c r="H149" s="27">
        <v>1618</v>
      </c>
      <c r="I149" s="27">
        <v>3046</v>
      </c>
      <c r="J149" s="27">
        <f>F149+G149+H149+I149</f>
        <v>6998</v>
      </c>
      <c r="K149" s="45" t="s">
        <v>34</v>
      </c>
      <c r="L149" s="29">
        <f t="shared" ref="L149:L166" si="13">J149</f>
        <v>6998</v>
      </c>
      <c r="M149" s="39">
        <v>220</v>
      </c>
    </row>
    <row r="150" spans="2:13" ht="11.25" customHeight="1">
      <c r="B150" s="25">
        <v>221</v>
      </c>
      <c r="C150" s="47" t="s">
        <v>85</v>
      </c>
      <c r="D150" s="7" t="s">
        <v>5</v>
      </c>
      <c r="E150" s="7" t="s">
        <v>124</v>
      </c>
      <c r="F150" s="62">
        <v>67377</v>
      </c>
      <c r="G150" s="121">
        <v>92256</v>
      </c>
      <c r="H150" s="121">
        <v>48273</v>
      </c>
      <c r="I150" s="121">
        <v>12100</v>
      </c>
      <c r="J150" s="122">
        <f>F150+G150+H150+I150</f>
        <v>220006</v>
      </c>
      <c r="K150" s="123" t="s">
        <v>34</v>
      </c>
      <c r="L150" s="124">
        <f t="shared" si="13"/>
        <v>220006</v>
      </c>
      <c r="M150" s="39">
        <v>221</v>
      </c>
    </row>
    <row r="151" spans="2:13" ht="11.25" customHeight="1">
      <c r="B151" s="25">
        <v>222</v>
      </c>
      <c r="C151" s="47" t="s">
        <v>85</v>
      </c>
      <c r="D151" s="7"/>
      <c r="E151" s="7" t="s">
        <v>125</v>
      </c>
      <c r="F151" s="62">
        <v>104</v>
      </c>
      <c r="G151" s="121">
        <v>291</v>
      </c>
      <c r="H151" s="121">
        <v>3520</v>
      </c>
      <c r="I151" s="121">
        <v>0</v>
      </c>
      <c r="J151" s="122">
        <f>F151+G151+H151+I151</f>
        <v>3915</v>
      </c>
      <c r="K151" s="123" t="s">
        <v>34</v>
      </c>
      <c r="L151" s="124">
        <f t="shared" si="13"/>
        <v>3915</v>
      </c>
      <c r="M151" s="39">
        <v>222</v>
      </c>
    </row>
    <row r="152" spans="2:13" ht="11.25" customHeight="1">
      <c r="B152" s="25">
        <v>223</v>
      </c>
      <c r="C152" s="38"/>
      <c r="D152" s="7"/>
      <c r="E152" s="7" t="s">
        <v>126</v>
      </c>
      <c r="F152" s="62">
        <v>0</v>
      </c>
      <c r="G152" s="121">
        <v>0</v>
      </c>
      <c r="H152" s="121">
        <v>3198</v>
      </c>
      <c r="I152" s="121">
        <v>0</v>
      </c>
      <c r="J152" s="122">
        <f>F152+G152+H152+I152</f>
        <v>3198</v>
      </c>
      <c r="K152" s="123" t="s">
        <v>34</v>
      </c>
      <c r="L152" s="124">
        <f t="shared" si="13"/>
        <v>3198</v>
      </c>
      <c r="M152" s="39">
        <v>223</v>
      </c>
    </row>
    <row r="153" spans="2:13" ht="11.25" customHeight="1">
      <c r="B153" s="25">
        <v>224</v>
      </c>
      <c r="C153" s="38"/>
      <c r="D153" s="7"/>
      <c r="E153" s="7" t="s">
        <v>127</v>
      </c>
      <c r="F153" s="151" t="s">
        <v>34</v>
      </c>
      <c r="G153" s="126" t="s">
        <v>34</v>
      </c>
      <c r="H153" s="126" t="s">
        <v>34</v>
      </c>
      <c r="I153" s="121">
        <v>31844</v>
      </c>
      <c r="J153" s="122">
        <f>I153</f>
        <v>31844</v>
      </c>
      <c r="K153" s="123" t="s">
        <v>34</v>
      </c>
      <c r="L153" s="124">
        <f t="shared" si="13"/>
        <v>31844</v>
      </c>
      <c r="M153" s="39">
        <v>224</v>
      </c>
    </row>
    <row r="154" spans="2:13" ht="11.25" customHeight="1">
      <c r="B154" s="25">
        <v>225</v>
      </c>
      <c r="C154" s="38"/>
      <c r="D154" s="7"/>
      <c r="E154" s="7" t="s">
        <v>128</v>
      </c>
      <c r="F154" s="151" t="s">
        <v>34</v>
      </c>
      <c r="G154" s="126" t="s">
        <v>34</v>
      </c>
      <c r="H154" s="126" t="s">
        <v>34</v>
      </c>
      <c r="I154" s="203">
        <v>17383</v>
      </c>
      <c r="J154" s="122">
        <f>I154</f>
        <v>17383</v>
      </c>
      <c r="K154" s="123" t="s">
        <v>34</v>
      </c>
      <c r="L154" s="124">
        <f t="shared" si="13"/>
        <v>17383</v>
      </c>
      <c r="M154" s="39">
        <v>225</v>
      </c>
    </row>
    <row r="155" spans="2:13" ht="11.25" customHeight="1">
      <c r="B155" s="25">
        <v>226</v>
      </c>
      <c r="C155" s="47" t="s">
        <v>85</v>
      </c>
      <c r="D155" s="7"/>
      <c r="E155" s="7" t="s">
        <v>129</v>
      </c>
      <c r="F155" s="151" t="s">
        <v>34</v>
      </c>
      <c r="G155" s="126" t="s">
        <v>34</v>
      </c>
      <c r="H155" s="121">
        <v>11632</v>
      </c>
      <c r="I155" s="126" t="s">
        <v>34</v>
      </c>
      <c r="J155" s="122">
        <f t="shared" ref="J155:J160" si="14">H155</f>
        <v>11632</v>
      </c>
      <c r="K155" s="123" t="s">
        <v>34</v>
      </c>
      <c r="L155" s="124">
        <f t="shared" si="13"/>
        <v>11632</v>
      </c>
      <c r="M155" s="39">
        <v>226</v>
      </c>
    </row>
    <row r="156" spans="2:13" ht="11.25" customHeight="1">
      <c r="B156" s="25">
        <v>227</v>
      </c>
      <c r="C156" s="47" t="s">
        <v>85</v>
      </c>
      <c r="D156" s="7"/>
      <c r="E156" s="7" t="s">
        <v>130</v>
      </c>
      <c r="F156" s="151" t="s">
        <v>34</v>
      </c>
      <c r="G156" s="126" t="s">
        <v>34</v>
      </c>
      <c r="H156" s="126">
        <v>0</v>
      </c>
      <c r="I156" s="126" t="s">
        <v>34</v>
      </c>
      <c r="J156" s="126">
        <f t="shared" si="14"/>
        <v>0</v>
      </c>
      <c r="K156" s="123" t="s">
        <v>34</v>
      </c>
      <c r="L156" s="127">
        <f t="shared" si="13"/>
        <v>0</v>
      </c>
      <c r="M156" s="39">
        <v>227</v>
      </c>
    </row>
    <row r="157" spans="2:13" ht="11.25" customHeight="1">
      <c r="B157" s="25">
        <v>228</v>
      </c>
      <c r="C157" s="38"/>
      <c r="D157" s="7"/>
      <c r="E157" s="7" t="s">
        <v>131</v>
      </c>
      <c r="F157" s="151" t="s">
        <v>34</v>
      </c>
      <c r="G157" s="126" t="s">
        <v>34</v>
      </c>
      <c r="H157" s="126">
        <v>0</v>
      </c>
      <c r="I157" s="126" t="s">
        <v>34</v>
      </c>
      <c r="J157" s="126">
        <f t="shared" si="14"/>
        <v>0</v>
      </c>
      <c r="K157" s="123" t="s">
        <v>34</v>
      </c>
      <c r="L157" s="127">
        <f t="shared" si="13"/>
        <v>0</v>
      </c>
      <c r="M157" s="39">
        <v>228</v>
      </c>
    </row>
    <row r="158" spans="2:13" ht="11.25" customHeight="1">
      <c r="B158" s="25">
        <v>229</v>
      </c>
      <c r="C158" s="38"/>
      <c r="D158" s="7"/>
      <c r="E158" s="7" t="s">
        <v>132</v>
      </c>
      <c r="F158" s="151" t="s">
        <v>34</v>
      </c>
      <c r="G158" s="126" t="s">
        <v>34</v>
      </c>
      <c r="H158" s="126">
        <v>0</v>
      </c>
      <c r="I158" s="126" t="s">
        <v>34</v>
      </c>
      <c r="J158" s="126">
        <f t="shared" si="14"/>
        <v>0</v>
      </c>
      <c r="K158" s="123" t="s">
        <v>34</v>
      </c>
      <c r="L158" s="127">
        <f t="shared" si="13"/>
        <v>0</v>
      </c>
      <c r="M158" s="39">
        <v>229</v>
      </c>
    </row>
    <row r="159" spans="2:13" ht="11.25" customHeight="1">
      <c r="B159" s="25">
        <v>230</v>
      </c>
      <c r="C159" s="47" t="s">
        <v>85</v>
      </c>
      <c r="D159" s="7"/>
      <c r="E159" s="7" t="s">
        <v>133</v>
      </c>
      <c r="F159" s="151" t="s">
        <v>34</v>
      </c>
      <c r="G159" s="126" t="s">
        <v>34</v>
      </c>
      <c r="H159" s="121">
        <v>387443</v>
      </c>
      <c r="I159" s="126" t="s">
        <v>34</v>
      </c>
      <c r="J159" s="122">
        <f t="shared" si="14"/>
        <v>387443</v>
      </c>
      <c r="K159" s="123" t="s">
        <v>34</v>
      </c>
      <c r="L159" s="124">
        <f t="shared" si="13"/>
        <v>387443</v>
      </c>
      <c r="M159" s="39">
        <v>230</v>
      </c>
    </row>
    <row r="160" spans="2:13" ht="11.25" customHeight="1">
      <c r="B160" s="25">
        <v>231</v>
      </c>
      <c r="C160" s="47" t="s">
        <v>85</v>
      </c>
      <c r="D160" s="7"/>
      <c r="E160" s="7" t="s">
        <v>134</v>
      </c>
      <c r="F160" s="151" t="s">
        <v>34</v>
      </c>
      <c r="G160" s="126" t="s">
        <v>34</v>
      </c>
      <c r="H160" s="121">
        <v>-67754</v>
      </c>
      <c r="I160" s="126" t="s">
        <v>34</v>
      </c>
      <c r="J160" s="122">
        <f t="shared" si="14"/>
        <v>-67754</v>
      </c>
      <c r="K160" s="123" t="s">
        <v>34</v>
      </c>
      <c r="L160" s="124">
        <f t="shared" si="13"/>
        <v>-67754</v>
      </c>
      <c r="M160" s="39">
        <v>231</v>
      </c>
    </row>
    <row r="161" spans="1:14" ht="11.25" customHeight="1">
      <c r="B161" s="25">
        <v>232</v>
      </c>
      <c r="C161" s="47" t="s">
        <v>85</v>
      </c>
      <c r="D161" s="7"/>
      <c r="E161" s="7" t="s">
        <v>135</v>
      </c>
      <c r="F161" s="151" t="s">
        <v>34</v>
      </c>
      <c r="G161" s="126" t="s">
        <v>34</v>
      </c>
      <c r="H161" s="126" t="s">
        <v>34</v>
      </c>
      <c r="I161" s="121">
        <v>76880</v>
      </c>
      <c r="J161" s="122">
        <f>I161</f>
        <v>76880</v>
      </c>
      <c r="K161" s="123" t="s">
        <v>34</v>
      </c>
      <c r="L161" s="124">
        <f t="shared" si="13"/>
        <v>76880</v>
      </c>
      <c r="M161" s="39">
        <v>232</v>
      </c>
    </row>
    <row r="162" spans="1:14" ht="11.25" customHeight="1">
      <c r="B162" s="25">
        <v>233</v>
      </c>
      <c r="C162" s="38"/>
      <c r="D162" s="7"/>
      <c r="E162" s="7" t="s">
        <v>136</v>
      </c>
      <c r="F162" s="151" t="s">
        <v>34</v>
      </c>
      <c r="G162" s="126" t="s">
        <v>34</v>
      </c>
      <c r="H162" s="126">
        <v>0</v>
      </c>
      <c r="I162" s="126" t="s">
        <v>34</v>
      </c>
      <c r="J162" s="126">
        <f>H162</f>
        <v>0</v>
      </c>
      <c r="K162" s="123" t="s">
        <v>34</v>
      </c>
      <c r="L162" s="127">
        <f t="shared" si="13"/>
        <v>0</v>
      </c>
      <c r="M162" s="39">
        <v>233</v>
      </c>
    </row>
    <row r="163" spans="1:14" ht="11.25" customHeight="1">
      <c r="B163" s="25">
        <v>234</v>
      </c>
      <c r="C163" s="38"/>
      <c r="D163" s="7"/>
      <c r="E163" s="7" t="s">
        <v>137</v>
      </c>
      <c r="F163" s="151" t="s">
        <v>34</v>
      </c>
      <c r="G163" s="126" t="s">
        <v>34</v>
      </c>
      <c r="H163" s="126">
        <v>0</v>
      </c>
      <c r="I163" s="126" t="s">
        <v>34</v>
      </c>
      <c r="J163" s="126">
        <f>H163</f>
        <v>0</v>
      </c>
      <c r="K163" s="123" t="s">
        <v>34</v>
      </c>
      <c r="L163" s="127">
        <f t="shared" si="13"/>
        <v>0</v>
      </c>
      <c r="M163" s="39">
        <v>234</v>
      </c>
    </row>
    <row r="164" spans="1:14" ht="11.25" customHeight="1">
      <c r="B164" s="25">
        <v>235</v>
      </c>
      <c r="C164" s="47" t="s">
        <v>85</v>
      </c>
      <c r="D164" s="7" t="s">
        <v>5</v>
      </c>
      <c r="E164" s="7" t="s">
        <v>138</v>
      </c>
      <c r="F164" s="151" t="s">
        <v>34</v>
      </c>
      <c r="G164" s="126" t="s">
        <v>34</v>
      </c>
      <c r="H164" s="121">
        <v>-98620</v>
      </c>
      <c r="I164" s="126" t="s">
        <v>34</v>
      </c>
      <c r="J164" s="122">
        <f>H164</f>
        <v>-98620</v>
      </c>
      <c r="K164" s="123" t="s">
        <v>34</v>
      </c>
      <c r="L164" s="124">
        <f t="shared" si="13"/>
        <v>-98620</v>
      </c>
      <c r="M164" s="39">
        <v>235</v>
      </c>
    </row>
    <row r="165" spans="1:14" ht="11.25" customHeight="1">
      <c r="B165" s="25">
        <v>236</v>
      </c>
      <c r="C165" s="38"/>
      <c r="D165" s="7" t="s">
        <v>5</v>
      </c>
      <c r="E165" s="7" t="s">
        <v>140</v>
      </c>
      <c r="F165" s="151">
        <v>0</v>
      </c>
      <c r="G165" s="126">
        <v>0</v>
      </c>
      <c r="H165" s="126">
        <v>0</v>
      </c>
      <c r="I165" s="126">
        <v>0</v>
      </c>
      <c r="J165" s="126">
        <f>SUM(F165:I165)</f>
        <v>0</v>
      </c>
      <c r="K165" s="123" t="s">
        <v>34</v>
      </c>
      <c r="L165" s="127">
        <f t="shared" si="13"/>
        <v>0</v>
      </c>
      <c r="M165" s="39">
        <v>236</v>
      </c>
    </row>
    <row r="166" spans="1:14" ht="11.25" customHeight="1">
      <c r="B166" s="25">
        <v>237</v>
      </c>
      <c r="C166" s="38"/>
      <c r="D166" s="7"/>
      <c r="E166" s="7" t="s">
        <v>39</v>
      </c>
      <c r="F166" s="62">
        <v>0</v>
      </c>
      <c r="G166" s="121">
        <v>103</v>
      </c>
      <c r="H166" s="121">
        <v>2387</v>
      </c>
      <c r="I166" s="121">
        <v>0</v>
      </c>
      <c r="J166" s="122">
        <f>F166+G166+H166+I166</f>
        <v>2490</v>
      </c>
      <c r="K166" s="123" t="s">
        <v>34</v>
      </c>
      <c r="L166" s="124">
        <f t="shared" si="13"/>
        <v>2490</v>
      </c>
      <c r="M166" s="39">
        <v>237</v>
      </c>
    </row>
    <row r="167" spans="1:14" ht="11.25" customHeight="1">
      <c r="B167" s="14">
        <v>238</v>
      </c>
      <c r="C167" s="38"/>
      <c r="D167" s="53" t="s">
        <v>144</v>
      </c>
      <c r="E167" s="7"/>
      <c r="F167" s="152">
        <f>SUM(F148:F166)</f>
        <v>69562</v>
      </c>
      <c r="G167" s="153">
        <f>SUM(G148:G166)</f>
        <v>92903</v>
      </c>
      <c r="H167" s="153">
        <f>SUM(H148:H166)</f>
        <v>291697</v>
      </c>
      <c r="I167" s="153">
        <f>SUM(I148:I166)</f>
        <v>141253</v>
      </c>
      <c r="J167" s="153">
        <f>SUM(J148:J166)</f>
        <v>595415</v>
      </c>
      <c r="K167" s="123" t="s">
        <v>34</v>
      </c>
      <c r="L167" s="154">
        <f>SUM(L148:L166)</f>
        <v>595415</v>
      </c>
      <c r="M167" s="39">
        <v>238</v>
      </c>
    </row>
    <row r="168" spans="1:14" ht="11.25" customHeight="1">
      <c r="B168" s="9" t="s">
        <v>5</v>
      </c>
      <c r="C168" s="17"/>
      <c r="D168" s="18" t="s">
        <v>145</v>
      </c>
      <c r="E168" s="4"/>
      <c r="F168" s="61"/>
      <c r="G168" s="157"/>
      <c r="H168" s="156"/>
      <c r="I168" s="157"/>
      <c r="J168" s="157"/>
      <c r="K168" s="164"/>
      <c r="L168" s="159"/>
      <c r="M168" s="5" t="s">
        <v>5</v>
      </c>
    </row>
    <row r="169" spans="1:14" ht="11.25" customHeight="1">
      <c r="B169" s="14">
        <v>301</v>
      </c>
      <c r="C169" s="47"/>
      <c r="D169" s="7"/>
      <c r="E169" s="7" t="s">
        <v>123</v>
      </c>
      <c r="F169" s="26">
        <v>0</v>
      </c>
      <c r="G169" s="27">
        <v>0</v>
      </c>
      <c r="H169" s="27">
        <v>0</v>
      </c>
      <c r="I169" s="27">
        <v>1985</v>
      </c>
      <c r="J169" s="27">
        <f>F169+G169+H169+I169</f>
        <v>1985</v>
      </c>
      <c r="K169" s="45" t="s">
        <v>34</v>
      </c>
      <c r="L169" s="29">
        <f t="shared" ref="L169" si="15">J169</f>
        <v>1985</v>
      </c>
      <c r="M169" s="95" t="s">
        <v>146</v>
      </c>
      <c r="N169" s="225" t="str">
        <f>N1</f>
        <v>Road Initials: CSXT  Year: 2013</v>
      </c>
    </row>
    <row r="170" spans="1:14" ht="11.25" customHeight="1">
      <c r="A170" s="225" t="s">
        <v>0</v>
      </c>
      <c r="B170" s="9" t="s">
        <v>5</v>
      </c>
      <c r="C170" s="17"/>
      <c r="D170" s="4"/>
      <c r="E170" s="4" t="s">
        <v>147</v>
      </c>
      <c r="F170" s="165"/>
      <c r="G170" s="166"/>
      <c r="H170" s="167"/>
      <c r="I170" s="166"/>
      <c r="J170" s="166"/>
      <c r="K170" s="164"/>
      <c r="L170" s="168"/>
      <c r="M170" s="3" t="s">
        <v>5</v>
      </c>
      <c r="N170" s="225"/>
    </row>
    <row r="171" spans="1:14" ht="11.25" customHeight="1">
      <c r="A171" s="225"/>
      <c r="B171" s="25">
        <v>302</v>
      </c>
      <c r="C171" s="47" t="s">
        <v>85</v>
      </c>
      <c r="D171" s="7"/>
      <c r="E171" s="63" t="s">
        <v>148</v>
      </c>
      <c r="F171" s="169">
        <v>0</v>
      </c>
      <c r="G171" s="64">
        <v>0</v>
      </c>
      <c r="H171" s="64">
        <v>0</v>
      </c>
      <c r="I171" s="64">
        <v>0</v>
      </c>
      <c r="J171" s="64">
        <v>0</v>
      </c>
      <c r="K171" s="45" t="s">
        <v>34</v>
      </c>
      <c r="L171" s="65">
        <v>0</v>
      </c>
      <c r="M171" s="95" t="s">
        <v>149</v>
      </c>
      <c r="N171" s="225"/>
    </row>
    <row r="172" spans="1:14" ht="11.25" customHeight="1">
      <c r="A172" s="225"/>
      <c r="B172" s="25">
        <v>303</v>
      </c>
      <c r="C172" s="47" t="s">
        <v>85</v>
      </c>
      <c r="D172" s="7"/>
      <c r="E172" s="63" t="s">
        <v>150</v>
      </c>
      <c r="F172" s="151">
        <v>0</v>
      </c>
      <c r="G172" s="126">
        <v>0</v>
      </c>
      <c r="H172" s="126">
        <v>0</v>
      </c>
      <c r="I172" s="126">
        <v>0</v>
      </c>
      <c r="J172" s="122">
        <f t="shared" ref="J172:J177" si="16">F172+G172+H172+I172</f>
        <v>0</v>
      </c>
      <c r="K172" s="123" t="s">
        <v>34</v>
      </c>
      <c r="L172" s="127">
        <f t="shared" ref="L172:L181" si="17">J172</f>
        <v>0</v>
      </c>
      <c r="M172" s="39">
        <v>303</v>
      </c>
      <c r="N172" s="225"/>
    </row>
    <row r="173" spans="1:14" ht="11.25" customHeight="1">
      <c r="A173" s="225"/>
      <c r="B173" s="25">
        <v>304</v>
      </c>
      <c r="C173" s="47" t="s">
        <v>85</v>
      </c>
      <c r="D173" s="7"/>
      <c r="E173" s="63" t="s">
        <v>151</v>
      </c>
      <c r="F173" s="151">
        <v>0</v>
      </c>
      <c r="G173" s="126">
        <v>0</v>
      </c>
      <c r="H173" s="126">
        <v>0</v>
      </c>
      <c r="I173" s="126">
        <v>0</v>
      </c>
      <c r="J173" s="122">
        <f t="shared" si="16"/>
        <v>0</v>
      </c>
      <c r="K173" s="123" t="s">
        <v>34</v>
      </c>
      <c r="L173" s="127">
        <f t="shared" si="17"/>
        <v>0</v>
      </c>
      <c r="M173" s="39">
        <v>304</v>
      </c>
      <c r="N173" s="225"/>
    </row>
    <row r="174" spans="1:14" ht="11.25" customHeight="1">
      <c r="A174" s="225"/>
      <c r="B174" s="25">
        <v>305</v>
      </c>
      <c r="C174" s="47" t="s">
        <v>85</v>
      </c>
      <c r="D174" s="7"/>
      <c r="E174" s="63" t="s">
        <v>152</v>
      </c>
      <c r="F174" s="62">
        <v>0</v>
      </c>
      <c r="G174" s="121">
        <v>0</v>
      </c>
      <c r="H174" s="121">
        <v>0</v>
      </c>
      <c r="I174" s="121">
        <v>0</v>
      </c>
      <c r="J174" s="122">
        <f t="shared" si="16"/>
        <v>0</v>
      </c>
      <c r="K174" s="123" t="s">
        <v>34</v>
      </c>
      <c r="L174" s="124">
        <f t="shared" si="17"/>
        <v>0</v>
      </c>
      <c r="M174" s="39">
        <v>305</v>
      </c>
      <c r="N174" s="225"/>
    </row>
    <row r="175" spans="1:14" ht="11.25" customHeight="1">
      <c r="A175" s="225"/>
      <c r="B175" s="25">
        <v>306</v>
      </c>
      <c r="C175" s="47" t="s">
        <v>85</v>
      </c>
      <c r="D175" s="7"/>
      <c r="E175" s="63" t="s">
        <v>153</v>
      </c>
      <c r="F175" s="62">
        <v>8</v>
      </c>
      <c r="G175" s="121">
        <v>502</v>
      </c>
      <c r="H175" s="121">
        <v>235</v>
      </c>
      <c r="I175" s="121">
        <v>0</v>
      </c>
      <c r="J175" s="122">
        <f t="shared" si="16"/>
        <v>745</v>
      </c>
      <c r="K175" s="123" t="s">
        <v>34</v>
      </c>
      <c r="L175" s="124">
        <f t="shared" si="17"/>
        <v>745</v>
      </c>
      <c r="M175" s="39">
        <v>306</v>
      </c>
      <c r="N175" s="225"/>
    </row>
    <row r="176" spans="1:14" ht="11.25" customHeight="1">
      <c r="A176" s="225"/>
      <c r="B176" s="25">
        <v>307</v>
      </c>
      <c r="C176" s="47" t="s">
        <v>85</v>
      </c>
      <c r="D176" s="7"/>
      <c r="E176" s="63" t="s">
        <v>154</v>
      </c>
      <c r="F176" s="62">
        <v>27</v>
      </c>
      <c r="G176" s="121">
        <v>1138</v>
      </c>
      <c r="H176" s="121">
        <v>45578</v>
      </c>
      <c r="I176" s="121">
        <v>42</v>
      </c>
      <c r="J176" s="122">
        <f t="shared" si="16"/>
        <v>46785</v>
      </c>
      <c r="K176" s="123" t="s">
        <v>34</v>
      </c>
      <c r="L176" s="124">
        <f t="shared" si="17"/>
        <v>46785</v>
      </c>
      <c r="M176" s="39">
        <v>307</v>
      </c>
      <c r="N176" s="225"/>
    </row>
    <row r="177" spans="1:14" ht="11.25" customHeight="1">
      <c r="A177" s="225"/>
      <c r="B177" s="25">
        <v>308</v>
      </c>
      <c r="C177" s="38"/>
      <c r="D177" s="7"/>
      <c r="E177" s="63" t="s">
        <v>126</v>
      </c>
      <c r="F177" s="151">
        <v>0</v>
      </c>
      <c r="G177" s="126">
        <v>0</v>
      </c>
      <c r="H177" s="126">
        <v>0</v>
      </c>
      <c r="I177" s="126">
        <v>0</v>
      </c>
      <c r="J177" s="122">
        <f t="shared" si="16"/>
        <v>0</v>
      </c>
      <c r="K177" s="123" t="s">
        <v>34</v>
      </c>
      <c r="L177" s="127">
        <f t="shared" si="17"/>
        <v>0</v>
      </c>
      <c r="M177" s="39">
        <v>308</v>
      </c>
      <c r="N177" s="225"/>
    </row>
    <row r="178" spans="1:14" ht="11.25" customHeight="1">
      <c r="A178" s="225"/>
      <c r="B178" s="25">
        <v>309</v>
      </c>
      <c r="C178" s="38"/>
      <c r="D178" s="7"/>
      <c r="E178" s="7" t="s">
        <v>127</v>
      </c>
      <c r="F178" s="151" t="s">
        <v>34</v>
      </c>
      <c r="G178" s="126" t="s">
        <v>34</v>
      </c>
      <c r="H178" s="126" t="s">
        <v>34</v>
      </c>
      <c r="I178" s="121">
        <v>104</v>
      </c>
      <c r="J178" s="122">
        <f>I178</f>
        <v>104</v>
      </c>
      <c r="K178" s="123" t="s">
        <v>34</v>
      </c>
      <c r="L178" s="124">
        <f t="shared" si="17"/>
        <v>104</v>
      </c>
      <c r="M178" s="39">
        <v>309</v>
      </c>
      <c r="N178" s="225"/>
    </row>
    <row r="179" spans="1:14" ht="11.25" customHeight="1">
      <c r="A179" s="225"/>
      <c r="B179" s="25">
        <v>310</v>
      </c>
      <c r="C179" s="38"/>
      <c r="D179" s="7"/>
      <c r="E179" s="7" t="s">
        <v>128</v>
      </c>
      <c r="F179" s="151" t="s">
        <v>34</v>
      </c>
      <c r="G179" s="126" t="s">
        <v>34</v>
      </c>
      <c r="H179" s="126" t="s">
        <v>34</v>
      </c>
      <c r="I179" s="121">
        <v>2378</v>
      </c>
      <c r="J179" s="122">
        <f>I179</f>
        <v>2378</v>
      </c>
      <c r="K179" s="123" t="s">
        <v>34</v>
      </c>
      <c r="L179" s="124">
        <f t="shared" si="17"/>
        <v>2378</v>
      </c>
      <c r="M179" s="39">
        <v>310</v>
      </c>
      <c r="N179" s="225"/>
    </row>
    <row r="180" spans="1:14" ht="11.25" customHeight="1">
      <c r="A180" s="225"/>
      <c r="B180" s="25">
        <v>311</v>
      </c>
      <c r="C180" s="47" t="s">
        <v>85</v>
      </c>
      <c r="D180" s="7"/>
      <c r="E180" s="7" t="s">
        <v>129</v>
      </c>
      <c r="F180" s="151" t="s">
        <v>34</v>
      </c>
      <c r="G180" s="126" t="s">
        <v>34</v>
      </c>
      <c r="H180" s="121">
        <v>8312</v>
      </c>
      <c r="I180" s="126" t="s">
        <v>34</v>
      </c>
      <c r="J180" s="122">
        <f>H180</f>
        <v>8312</v>
      </c>
      <c r="K180" s="123" t="s">
        <v>34</v>
      </c>
      <c r="L180" s="124">
        <f t="shared" si="17"/>
        <v>8312</v>
      </c>
      <c r="M180" s="39">
        <v>311</v>
      </c>
      <c r="N180" s="225"/>
    </row>
    <row r="181" spans="1:14" ht="11.25" customHeight="1" thickBot="1">
      <c r="A181" s="225"/>
      <c r="B181" s="25">
        <v>312</v>
      </c>
      <c r="C181" s="47" t="s">
        <v>85</v>
      </c>
      <c r="D181" s="7"/>
      <c r="E181" s="7" t="s">
        <v>130</v>
      </c>
      <c r="F181" s="160" t="s">
        <v>34</v>
      </c>
      <c r="G181" s="144" t="s">
        <v>34</v>
      </c>
      <c r="H181" s="170">
        <v>-12822</v>
      </c>
      <c r="I181" s="144" t="s">
        <v>34</v>
      </c>
      <c r="J181" s="171">
        <f>H181</f>
        <v>-12822</v>
      </c>
      <c r="K181" s="172" t="s">
        <v>34</v>
      </c>
      <c r="L181" s="173">
        <f t="shared" si="17"/>
        <v>-12822</v>
      </c>
      <c r="M181" s="39">
        <v>312</v>
      </c>
      <c r="N181" s="225"/>
    </row>
    <row r="182" spans="1:14" ht="6.95" customHeight="1">
      <c r="A182" s="102"/>
      <c r="B182" s="51"/>
      <c r="C182" s="100"/>
      <c r="D182" s="4"/>
      <c r="E182" s="4"/>
      <c r="F182" s="148"/>
      <c r="G182" s="148"/>
      <c r="H182" s="148"/>
      <c r="I182" s="148"/>
      <c r="J182" s="148"/>
      <c r="K182" s="149"/>
      <c r="L182" s="161"/>
      <c r="M182" s="51"/>
      <c r="N182" s="59"/>
    </row>
    <row r="183" spans="1:14" ht="15" customHeight="1">
      <c r="A183" s="212" t="s">
        <v>0</v>
      </c>
      <c r="B183" s="213" t="s">
        <v>66</v>
      </c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5"/>
      <c r="N183" s="216" t="str">
        <f>N1</f>
        <v>Road Initials: CSXT  Year: 2013</v>
      </c>
    </row>
    <row r="184" spans="1:14">
      <c r="A184" s="212"/>
      <c r="B184" s="218" t="s">
        <v>2</v>
      </c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20"/>
      <c r="N184" s="216"/>
    </row>
    <row r="185" spans="1:14">
      <c r="A185" s="212"/>
      <c r="B185" s="174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8"/>
      <c r="N185" s="216"/>
    </row>
    <row r="186" spans="1:14">
      <c r="A186" s="212"/>
      <c r="B186" s="14" t="s">
        <v>5</v>
      </c>
      <c r="C186" s="15" t="s">
        <v>5</v>
      </c>
      <c r="D186" s="100" t="s">
        <v>5</v>
      </c>
      <c r="E186" s="100" t="s">
        <v>5</v>
      </c>
      <c r="F186" s="10"/>
      <c r="G186" s="10"/>
      <c r="H186" s="10"/>
      <c r="I186" s="10"/>
      <c r="J186" s="10"/>
      <c r="K186" s="101" t="s">
        <v>5</v>
      </c>
      <c r="L186" s="101" t="s">
        <v>5</v>
      </c>
      <c r="M186" s="3" t="s">
        <v>5</v>
      </c>
      <c r="N186" s="216"/>
    </row>
    <row r="187" spans="1:14">
      <c r="A187" s="212"/>
      <c r="B187" s="14"/>
      <c r="C187" s="15" t="s">
        <v>5</v>
      </c>
      <c r="D187" s="100"/>
      <c r="E187" s="100"/>
      <c r="F187" s="15"/>
      <c r="G187" s="15" t="s">
        <v>6</v>
      </c>
      <c r="H187" s="15"/>
      <c r="I187" s="15"/>
      <c r="J187" s="15" t="s">
        <v>7</v>
      </c>
      <c r="K187" s="101"/>
      <c r="L187" s="101"/>
      <c r="M187" s="3"/>
      <c r="N187" s="216"/>
    </row>
    <row r="188" spans="1:14">
      <c r="A188" s="212"/>
      <c r="B188" s="14" t="s">
        <v>8</v>
      </c>
      <c r="C188" s="15" t="s">
        <v>9</v>
      </c>
      <c r="D188" s="221" t="s">
        <v>10</v>
      </c>
      <c r="E188" s="222"/>
      <c r="F188" s="15" t="s">
        <v>11</v>
      </c>
      <c r="G188" s="15" t="s">
        <v>12</v>
      </c>
      <c r="H188" s="15" t="s">
        <v>13</v>
      </c>
      <c r="I188" s="15" t="s">
        <v>14</v>
      </c>
      <c r="J188" s="15" t="s">
        <v>15</v>
      </c>
      <c r="K188" s="101" t="s">
        <v>16</v>
      </c>
      <c r="L188" s="101" t="s">
        <v>7</v>
      </c>
      <c r="M188" s="3" t="s">
        <v>8</v>
      </c>
      <c r="N188" s="216"/>
    </row>
    <row r="189" spans="1:14">
      <c r="A189" s="212"/>
      <c r="B189" s="14" t="s">
        <v>17</v>
      </c>
      <c r="C189" s="15" t="s">
        <v>18</v>
      </c>
      <c r="D189" s="100"/>
      <c r="E189" s="100"/>
      <c r="F189" s="15" t="s">
        <v>19</v>
      </c>
      <c r="G189" s="15" t="s">
        <v>20</v>
      </c>
      <c r="H189" s="15" t="s">
        <v>21</v>
      </c>
      <c r="I189" s="15"/>
      <c r="J189" s="15" t="s">
        <v>22</v>
      </c>
      <c r="K189" s="101"/>
      <c r="L189" s="101"/>
      <c r="M189" s="3" t="s">
        <v>17</v>
      </c>
      <c r="N189" s="216"/>
    </row>
    <row r="190" spans="1:14" ht="12" thickBot="1">
      <c r="A190" s="212"/>
      <c r="B190" s="25"/>
      <c r="C190" s="16"/>
      <c r="D190" s="223" t="s">
        <v>23</v>
      </c>
      <c r="E190" s="224"/>
      <c r="F190" s="41" t="s">
        <v>24</v>
      </c>
      <c r="G190" s="41" t="s">
        <v>25</v>
      </c>
      <c r="H190" s="41" t="s">
        <v>26</v>
      </c>
      <c r="I190" s="41" t="s">
        <v>27</v>
      </c>
      <c r="J190" s="41" t="s">
        <v>28</v>
      </c>
      <c r="K190" s="101" t="s">
        <v>29</v>
      </c>
      <c r="L190" s="101" t="s">
        <v>30</v>
      </c>
      <c r="M190" s="25"/>
      <c r="N190" s="216"/>
    </row>
    <row r="191" spans="1:14">
      <c r="A191" s="212"/>
      <c r="B191" s="14"/>
      <c r="C191" s="17"/>
      <c r="D191" s="18" t="s">
        <v>155</v>
      </c>
      <c r="E191" s="4"/>
      <c r="F191" s="133"/>
      <c r="G191" s="134"/>
      <c r="H191" s="134"/>
      <c r="I191" s="134"/>
      <c r="J191" s="135"/>
      <c r="K191" s="134"/>
      <c r="L191" s="136"/>
      <c r="M191" s="5"/>
      <c r="N191" s="216"/>
    </row>
    <row r="192" spans="1:14">
      <c r="A192" s="228"/>
      <c r="B192" s="25">
        <v>313</v>
      </c>
      <c r="C192" s="38"/>
      <c r="D192" s="7"/>
      <c r="E192" s="7" t="s">
        <v>131</v>
      </c>
      <c r="F192" s="66" t="s">
        <v>34</v>
      </c>
      <c r="G192" s="45" t="s">
        <v>34</v>
      </c>
      <c r="H192" s="45">
        <v>0</v>
      </c>
      <c r="I192" s="45" t="s">
        <v>34</v>
      </c>
      <c r="J192" s="45">
        <v>0</v>
      </c>
      <c r="K192" s="45" t="s">
        <v>34</v>
      </c>
      <c r="L192" s="52">
        <v>0</v>
      </c>
      <c r="M192" s="95" t="s">
        <v>156</v>
      </c>
      <c r="N192" s="216"/>
    </row>
    <row r="193" spans="1:15">
      <c r="A193" s="228"/>
      <c r="B193" s="25">
        <v>314</v>
      </c>
      <c r="C193" s="38"/>
      <c r="D193" s="7"/>
      <c r="E193" s="7" t="s">
        <v>132</v>
      </c>
      <c r="F193" s="151" t="s">
        <v>34</v>
      </c>
      <c r="G193" s="126" t="s">
        <v>34</v>
      </c>
      <c r="H193" s="126">
        <v>0</v>
      </c>
      <c r="I193" s="126" t="s">
        <v>34</v>
      </c>
      <c r="J193" s="126">
        <f>H193</f>
        <v>0</v>
      </c>
      <c r="K193" s="142" t="s">
        <v>34</v>
      </c>
      <c r="L193" s="127">
        <f t="shared" ref="L193:L201" si="18">J193</f>
        <v>0</v>
      </c>
      <c r="M193" s="39">
        <v>314</v>
      </c>
      <c r="N193" s="232"/>
    </row>
    <row r="194" spans="1:15">
      <c r="B194" s="25">
        <v>315</v>
      </c>
      <c r="C194" s="47" t="s">
        <v>85</v>
      </c>
      <c r="D194" s="7"/>
      <c r="E194" s="7" t="s">
        <v>133</v>
      </c>
      <c r="F194" s="151" t="s">
        <v>34</v>
      </c>
      <c r="G194" s="126" t="s">
        <v>34</v>
      </c>
      <c r="H194" s="121">
        <v>10487</v>
      </c>
      <c r="I194" s="126" t="s">
        <v>34</v>
      </c>
      <c r="J194" s="122">
        <f>H194</f>
        <v>10487</v>
      </c>
      <c r="K194" s="142" t="s">
        <v>34</v>
      </c>
      <c r="L194" s="124">
        <f t="shared" si="18"/>
        <v>10487</v>
      </c>
      <c r="M194" s="39">
        <v>315</v>
      </c>
      <c r="N194" s="230"/>
    </row>
    <row r="195" spans="1:15">
      <c r="B195" s="25">
        <v>316</v>
      </c>
      <c r="C195" s="47" t="s">
        <v>85</v>
      </c>
      <c r="D195" s="7"/>
      <c r="E195" s="7" t="s">
        <v>134</v>
      </c>
      <c r="F195" s="151" t="s">
        <v>34</v>
      </c>
      <c r="G195" s="126" t="s">
        <v>34</v>
      </c>
      <c r="H195" s="126">
        <v>0</v>
      </c>
      <c r="I195" s="126" t="s">
        <v>34</v>
      </c>
      <c r="J195" s="126">
        <f>H195</f>
        <v>0</v>
      </c>
      <c r="K195" s="142" t="s">
        <v>34</v>
      </c>
      <c r="L195" s="127">
        <f t="shared" si="18"/>
        <v>0</v>
      </c>
      <c r="M195" s="39">
        <v>316</v>
      </c>
    </row>
    <row r="196" spans="1:15">
      <c r="B196" s="25">
        <v>317</v>
      </c>
      <c r="C196" s="47" t="s">
        <v>85</v>
      </c>
      <c r="D196" s="7" t="s">
        <v>5</v>
      </c>
      <c r="E196" s="7" t="s">
        <v>135</v>
      </c>
      <c r="F196" s="151" t="s">
        <v>34</v>
      </c>
      <c r="G196" s="126" t="s">
        <v>34</v>
      </c>
      <c r="H196" s="126" t="s">
        <v>34</v>
      </c>
      <c r="I196" s="121">
        <v>36989</v>
      </c>
      <c r="J196" s="122">
        <f>I196</f>
        <v>36989</v>
      </c>
      <c r="K196" s="142" t="s">
        <v>34</v>
      </c>
      <c r="L196" s="124">
        <f t="shared" si="18"/>
        <v>36989</v>
      </c>
      <c r="M196" s="39">
        <v>317</v>
      </c>
    </row>
    <row r="197" spans="1:15">
      <c r="B197" s="25">
        <v>318</v>
      </c>
      <c r="C197" s="38"/>
      <c r="D197" s="7"/>
      <c r="E197" s="7" t="s">
        <v>136</v>
      </c>
      <c r="F197" s="151" t="s">
        <v>34</v>
      </c>
      <c r="G197" s="126" t="s">
        <v>34</v>
      </c>
      <c r="H197" s="126">
        <v>0</v>
      </c>
      <c r="I197" s="126" t="s">
        <v>34</v>
      </c>
      <c r="J197" s="126">
        <f>H197</f>
        <v>0</v>
      </c>
      <c r="K197" s="142" t="s">
        <v>34</v>
      </c>
      <c r="L197" s="127">
        <f t="shared" si="18"/>
        <v>0</v>
      </c>
      <c r="M197" s="39">
        <v>318</v>
      </c>
    </row>
    <row r="198" spans="1:15">
      <c r="B198" s="25">
        <v>319</v>
      </c>
      <c r="C198" s="38"/>
      <c r="D198" s="7" t="s">
        <v>5</v>
      </c>
      <c r="E198" s="7" t="s">
        <v>137</v>
      </c>
      <c r="F198" s="151" t="s">
        <v>34</v>
      </c>
      <c r="G198" s="126" t="s">
        <v>34</v>
      </c>
      <c r="H198" s="126">
        <v>0</v>
      </c>
      <c r="I198" s="126" t="s">
        <v>34</v>
      </c>
      <c r="J198" s="126">
        <f>H198</f>
        <v>0</v>
      </c>
      <c r="K198" s="142" t="s">
        <v>34</v>
      </c>
      <c r="L198" s="127">
        <f t="shared" si="18"/>
        <v>0</v>
      </c>
      <c r="M198" s="39">
        <v>319</v>
      </c>
    </row>
    <row r="199" spans="1:15">
      <c r="B199" s="25">
        <v>320</v>
      </c>
      <c r="C199" s="47" t="s">
        <v>85</v>
      </c>
      <c r="D199" s="7"/>
      <c r="E199" s="7" t="s">
        <v>138</v>
      </c>
      <c r="F199" s="151" t="s">
        <v>34</v>
      </c>
      <c r="G199" s="126" t="s">
        <v>34</v>
      </c>
      <c r="H199" s="126">
        <v>0</v>
      </c>
      <c r="I199" s="126" t="s">
        <v>34</v>
      </c>
      <c r="J199" s="126">
        <f>H199</f>
        <v>0</v>
      </c>
      <c r="K199" s="142" t="s">
        <v>34</v>
      </c>
      <c r="L199" s="127">
        <f t="shared" si="18"/>
        <v>0</v>
      </c>
      <c r="M199" s="39">
        <v>320</v>
      </c>
    </row>
    <row r="200" spans="1:15">
      <c r="B200" s="25">
        <v>321</v>
      </c>
      <c r="C200" s="38"/>
      <c r="D200" s="7"/>
      <c r="E200" s="7" t="s">
        <v>140</v>
      </c>
      <c r="F200" s="151">
        <v>0</v>
      </c>
      <c r="G200" s="126">
        <v>0</v>
      </c>
      <c r="H200" s="126">
        <v>0</v>
      </c>
      <c r="I200" s="126">
        <v>0</v>
      </c>
      <c r="J200" s="126">
        <f>SUM(F200:I200)</f>
        <v>0</v>
      </c>
      <c r="K200" s="142" t="s">
        <v>34</v>
      </c>
      <c r="L200" s="127">
        <f t="shared" si="18"/>
        <v>0</v>
      </c>
      <c r="M200" s="39">
        <v>321</v>
      </c>
    </row>
    <row r="201" spans="1:15">
      <c r="B201" s="25">
        <v>322</v>
      </c>
      <c r="C201" s="38"/>
      <c r="D201" s="7"/>
      <c r="E201" s="7" t="s">
        <v>39</v>
      </c>
      <c r="F201" s="151">
        <v>0</v>
      </c>
      <c r="G201" s="126">
        <v>68</v>
      </c>
      <c r="H201" s="126">
        <v>958</v>
      </c>
      <c r="I201" s="126">
        <v>0</v>
      </c>
      <c r="J201" s="126">
        <f>SUM(F201:I201)</f>
        <v>1026</v>
      </c>
      <c r="K201" s="142" t="s">
        <v>34</v>
      </c>
      <c r="L201" s="124">
        <f t="shared" si="18"/>
        <v>1026</v>
      </c>
      <c r="M201" s="39">
        <v>322</v>
      </c>
    </row>
    <row r="202" spans="1:15">
      <c r="B202" s="25">
        <v>323</v>
      </c>
      <c r="C202" s="38"/>
      <c r="D202" s="67" t="s">
        <v>157</v>
      </c>
      <c r="E202" s="7"/>
      <c r="F202" s="152">
        <f>SUM(F191:F201)+SUM(F168:F181)</f>
        <v>35</v>
      </c>
      <c r="G202" s="153">
        <f>SUM(G191:G201)+SUM(G168:G181)</f>
        <v>1708</v>
      </c>
      <c r="H202" s="153">
        <f>SUM(H191:H201)+SUM(H168:H181)</f>
        <v>52748</v>
      </c>
      <c r="I202" s="153">
        <f>SUM(I191:I201)+SUM(I168:I181)</f>
        <v>41498</v>
      </c>
      <c r="J202" s="153">
        <f>SUM(J191:J201)+SUM(J168:J181)</f>
        <v>95989</v>
      </c>
      <c r="K202" s="142" t="s">
        <v>34</v>
      </c>
      <c r="L202" s="154">
        <f>SUM(L191:L201)+SUM(L168:L181)</f>
        <v>95989</v>
      </c>
      <c r="M202" s="39">
        <v>323</v>
      </c>
    </row>
    <row r="203" spans="1:15">
      <c r="B203" s="14">
        <v>324</v>
      </c>
      <c r="C203" s="38"/>
      <c r="D203" s="67" t="s">
        <v>158</v>
      </c>
      <c r="E203" s="7"/>
      <c r="F203" s="152">
        <f>F147+F167+F202</f>
        <v>122068</v>
      </c>
      <c r="G203" s="153">
        <f>G147+G167+G202</f>
        <v>187590</v>
      </c>
      <c r="H203" s="153">
        <f>H147+H167+H202</f>
        <v>619442</v>
      </c>
      <c r="I203" s="153">
        <f>I147+I167+I202</f>
        <v>412443</v>
      </c>
      <c r="J203" s="153">
        <f>J147+J167+J202</f>
        <v>1341543</v>
      </c>
      <c r="K203" s="142" t="s">
        <v>34</v>
      </c>
      <c r="L203" s="154">
        <f>L147+L167+L202</f>
        <v>1341543</v>
      </c>
      <c r="M203" s="39">
        <v>324</v>
      </c>
      <c r="O203" s="54"/>
    </row>
    <row r="204" spans="1:15">
      <c r="B204" s="9" t="s">
        <v>5</v>
      </c>
      <c r="C204" s="17"/>
      <c r="D204" s="18" t="s">
        <v>159</v>
      </c>
      <c r="E204" s="4"/>
      <c r="F204" s="155"/>
      <c r="G204" s="156"/>
      <c r="H204" s="156"/>
      <c r="I204" s="156"/>
      <c r="J204" s="157"/>
      <c r="K204" s="175"/>
      <c r="L204" s="159"/>
      <c r="M204" s="3" t="s">
        <v>5</v>
      </c>
    </row>
    <row r="205" spans="1:15">
      <c r="B205" s="14" t="s">
        <v>5</v>
      </c>
      <c r="C205" s="17"/>
      <c r="D205" s="18" t="s">
        <v>160</v>
      </c>
      <c r="E205" s="4"/>
      <c r="F205" s="176"/>
      <c r="G205" s="21"/>
      <c r="H205" s="21"/>
      <c r="I205" s="21"/>
      <c r="J205" s="21"/>
      <c r="K205" s="56"/>
      <c r="L205" s="23"/>
      <c r="M205" s="3" t="s">
        <v>5</v>
      </c>
    </row>
    <row r="206" spans="1:15">
      <c r="B206" s="25">
        <v>401</v>
      </c>
      <c r="C206" s="38"/>
      <c r="D206" s="7"/>
      <c r="E206" s="7" t="s">
        <v>123</v>
      </c>
      <c r="F206" s="177">
        <v>74316</v>
      </c>
      <c r="G206" s="27">
        <v>615</v>
      </c>
      <c r="H206" s="27">
        <v>2465</v>
      </c>
      <c r="I206" s="27">
        <v>18476</v>
      </c>
      <c r="J206" s="27">
        <f t="shared" ref="J206:J214" si="19">F206+G206+H206+I206</f>
        <v>95872</v>
      </c>
      <c r="K206" s="45" t="s">
        <v>34</v>
      </c>
      <c r="L206" s="29">
        <f t="shared" ref="L206:L223" si="20">J206</f>
        <v>95872</v>
      </c>
      <c r="M206" s="39">
        <v>401</v>
      </c>
    </row>
    <row r="207" spans="1:15">
      <c r="B207" s="25">
        <v>402</v>
      </c>
      <c r="C207" s="38"/>
      <c r="D207" s="7"/>
      <c r="E207" s="7" t="s">
        <v>161</v>
      </c>
      <c r="F207" s="62">
        <v>205178</v>
      </c>
      <c r="G207" s="121">
        <v>1</v>
      </c>
      <c r="H207" s="121">
        <v>635</v>
      </c>
      <c r="I207" s="121">
        <v>160</v>
      </c>
      <c r="J207" s="122">
        <f t="shared" si="19"/>
        <v>205974</v>
      </c>
      <c r="K207" s="142" t="s">
        <v>34</v>
      </c>
      <c r="L207" s="124">
        <f t="shared" si="20"/>
        <v>205974</v>
      </c>
      <c r="M207" s="39">
        <v>402</v>
      </c>
    </row>
    <row r="208" spans="1:15">
      <c r="B208" s="25">
        <v>403</v>
      </c>
      <c r="C208" s="38"/>
      <c r="D208" s="7"/>
      <c r="E208" s="7" t="s">
        <v>162</v>
      </c>
      <c r="F208" s="62">
        <v>395855</v>
      </c>
      <c r="G208" s="121">
        <v>719</v>
      </c>
      <c r="H208" s="121">
        <v>2327</v>
      </c>
      <c r="I208" s="121">
        <v>89988</v>
      </c>
      <c r="J208" s="122">
        <f t="shared" si="19"/>
        <v>488889</v>
      </c>
      <c r="K208" s="142" t="s">
        <v>34</v>
      </c>
      <c r="L208" s="124">
        <f t="shared" si="20"/>
        <v>488889</v>
      </c>
      <c r="M208" s="39">
        <v>403</v>
      </c>
    </row>
    <row r="209" spans="2:13">
      <c r="B209" s="25">
        <v>404</v>
      </c>
      <c r="C209" s="38"/>
      <c r="D209" s="7"/>
      <c r="E209" s="7" t="s">
        <v>163</v>
      </c>
      <c r="F209" s="62">
        <v>66959</v>
      </c>
      <c r="G209" s="121">
        <v>95</v>
      </c>
      <c r="H209" s="121">
        <v>8006</v>
      </c>
      <c r="I209" s="121">
        <v>4114</v>
      </c>
      <c r="J209" s="122">
        <f t="shared" si="19"/>
        <v>79174</v>
      </c>
      <c r="K209" s="142" t="s">
        <v>34</v>
      </c>
      <c r="L209" s="124">
        <f t="shared" si="20"/>
        <v>79174</v>
      </c>
      <c r="M209" s="39">
        <v>404</v>
      </c>
    </row>
    <row r="210" spans="2:13">
      <c r="B210" s="25">
        <v>405</v>
      </c>
      <c r="C210" s="38"/>
      <c r="D210" s="7"/>
      <c r="E210" s="7" t="s">
        <v>164</v>
      </c>
      <c r="F210" s="62">
        <v>614</v>
      </c>
      <c r="G210" s="121">
        <v>350</v>
      </c>
      <c r="H210" s="121">
        <v>4788</v>
      </c>
      <c r="I210" s="121">
        <v>1</v>
      </c>
      <c r="J210" s="122">
        <f t="shared" si="19"/>
        <v>5753</v>
      </c>
      <c r="K210" s="142" t="s">
        <v>34</v>
      </c>
      <c r="L210" s="124">
        <f t="shared" si="20"/>
        <v>5753</v>
      </c>
      <c r="M210" s="39">
        <v>405</v>
      </c>
    </row>
    <row r="211" spans="2:13">
      <c r="B211" s="25">
        <v>406</v>
      </c>
      <c r="C211" s="38"/>
      <c r="D211" s="7" t="s">
        <v>5</v>
      </c>
      <c r="E211" s="7" t="s">
        <v>165</v>
      </c>
      <c r="F211" s="62">
        <v>3734</v>
      </c>
      <c r="G211" s="121">
        <v>22</v>
      </c>
      <c r="H211" s="121">
        <v>7</v>
      </c>
      <c r="I211" s="121">
        <v>73</v>
      </c>
      <c r="J211" s="122">
        <f t="shared" si="19"/>
        <v>3836</v>
      </c>
      <c r="K211" s="142" t="s">
        <v>34</v>
      </c>
      <c r="L211" s="124">
        <f t="shared" si="20"/>
        <v>3836</v>
      </c>
      <c r="M211" s="39">
        <v>406</v>
      </c>
    </row>
    <row r="212" spans="2:13">
      <c r="B212" s="25">
        <v>407</v>
      </c>
      <c r="C212" s="38"/>
      <c r="D212" s="7" t="s">
        <v>5</v>
      </c>
      <c r="E212" s="7" t="s">
        <v>166</v>
      </c>
      <c r="F212" s="62">
        <v>30</v>
      </c>
      <c r="G212" s="121">
        <v>0</v>
      </c>
      <c r="H212" s="121">
        <v>1901</v>
      </c>
      <c r="I212" s="121">
        <v>0</v>
      </c>
      <c r="J212" s="122">
        <f t="shared" si="19"/>
        <v>1931</v>
      </c>
      <c r="K212" s="142" t="s">
        <v>34</v>
      </c>
      <c r="L212" s="124">
        <f t="shared" si="20"/>
        <v>1931</v>
      </c>
      <c r="M212" s="39">
        <v>407</v>
      </c>
    </row>
    <row r="213" spans="2:13">
      <c r="B213" s="25">
        <v>408</v>
      </c>
      <c r="C213" s="38"/>
      <c r="D213" s="7"/>
      <c r="E213" s="7" t="s">
        <v>167</v>
      </c>
      <c r="F213" s="62">
        <v>56541</v>
      </c>
      <c r="G213" s="121">
        <v>12937</v>
      </c>
      <c r="H213" s="121">
        <v>868</v>
      </c>
      <c r="I213" s="121">
        <v>404</v>
      </c>
      <c r="J213" s="122">
        <f t="shared" si="19"/>
        <v>70750</v>
      </c>
      <c r="K213" s="142" t="s">
        <v>34</v>
      </c>
      <c r="L213" s="124">
        <f t="shared" si="20"/>
        <v>70750</v>
      </c>
      <c r="M213" s="39">
        <v>408</v>
      </c>
    </row>
    <row r="214" spans="2:13">
      <c r="B214" s="14">
        <v>409</v>
      </c>
      <c r="C214" s="38"/>
      <c r="D214" s="7"/>
      <c r="E214" s="7" t="s">
        <v>168</v>
      </c>
      <c r="F214" s="62">
        <v>0</v>
      </c>
      <c r="G214" s="121">
        <v>1407450</v>
      </c>
      <c r="H214" s="121">
        <v>0</v>
      </c>
      <c r="I214" s="121">
        <v>0</v>
      </c>
      <c r="J214" s="122">
        <f t="shared" si="19"/>
        <v>1407450</v>
      </c>
      <c r="K214" s="142" t="s">
        <v>34</v>
      </c>
      <c r="L214" s="124">
        <f t="shared" si="20"/>
        <v>1407450</v>
      </c>
      <c r="M214" s="39">
        <v>409</v>
      </c>
    </row>
    <row r="215" spans="2:13">
      <c r="B215" s="48">
        <v>410</v>
      </c>
      <c r="C215" s="31"/>
      <c r="D215" s="32"/>
      <c r="E215" s="32" t="s">
        <v>169</v>
      </c>
      <c r="F215" s="151">
        <v>0</v>
      </c>
      <c r="G215" s="126">
        <v>0</v>
      </c>
      <c r="H215" s="126">
        <v>0</v>
      </c>
      <c r="I215" s="126">
        <v>0</v>
      </c>
      <c r="J215" s="126">
        <f>SUM(F215:I215)</f>
        <v>0</v>
      </c>
      <c r="K215" s="126" t="s">
        <v>34</v>
      </c>
      <c r="L215" s="178">
        <f t="shared" si="20"/>
        <v>0</v>
      </c>
      <c r="M215" s="58">
        <v>410</v>
      </c>
    </row>
    <row r="216" spans="2:13">
      <c r="B216" s="25">
        <v>411</v>
      </c>
      <c r="C216" s="38"/>
      <c r="D216" s="7" t="s">
        <v>5</v>
      </c>
      <c r="E216" s="7" t="s">
        <v>170</v>
      </c>
      <c r="F216" s="62">
        <v>38549</v>
      </c>
      <c r="G216" s="121">
        <v>2862</v>
      </c>
      <c r="H216" s="121">
        <v>1172</v>
      </c>
      <c r="I216" s="121">
        <v>1979</v>
      </c>
      <c r="J216" s="122">
        <f>F216+G216+H216+I216</f>
        <v>44562</v>
      </c>
      <c r="K216" s="142" t="s">
        <v>34</v>
      </c>
      <c r="L216" s="124">
        <f t="shared" si="20"/>
        <v>44562</v>
      </c>
      <c r="M216" s="39">
        <v>411</v>
      </c>
    </row>
    <row r="217" spans="2:13">
      <c r="B217" s="25">
        <v>412</v>
      </c>
      <c r="C217" s="38"/>
      <c r="D217" s="7"/>
      <c r="E217" s="7" t="s">
        <v>171</v>
      </c>
      <c r="F217" s="151" t="s">
        <v>34</v>
      </c>
      <c r="G217" s="126" t="s">
        <v>34</v>
      </c>
      <c r="H217" s="126" t="s">
        <v>34</v>
      </c>
      <c r="I217" s="126">
        <v>0</v>
      </c>
      <c r="J217" s="126">
        <f>I217</f>
        <v>0</v>
      </c>
      <c r="K217" s="142" t="s">
        <v>34</v>
      </c>
      <c r="L217" s="127">
        <f t="shared" si="20"/>
        <v>0</v>
      </c>
      <c r="M217" s="39">
        <v>412</v>
      </c>
    </row>
    <row r="218" spans="2:13">
      <c r="B218" s="25">
        <v>413</v>
      </c>
      <c r="C218" s="38"/>
      <c r="D218" s="7"/>
      <c r="E218" s="7" t="s">
        <v>172</v>
      </c>
      <c r="F218" s="62">
        <v>524</v>
      </c>
      <c r="G218" s="121">
        <v>0</v>
      </c>
      <c r="H218" s="121">
        <v>12222</v>
      </c>
      <c r="I218" s="121">
        <v>0</v>
      </c>
      <c r="J218" s="122">
        <f>F218+G218+H218+I218</f>
        <v>12746</v>
      </c>
      <c r="K218" s="142" t="s">
        <v>34</v>
      </c>
      <c r="L218" s="124">
        <f t="shared" si="20"/>
        <v>12746</v>
      </c>
      <c r="M218" s="39">
        <v>413</v>
      </c>
    </row>
    <row r="219" spans="2:13">
      <c r="B219" s="25">
        <v>414</v>
      </c>
      <c r="C219" s="38"/>
      <c r="D219" s="7"/>
      <c r="E219" s="7" t="s">
        <v>127</v>
      </c>
      <c r="F219" s="151" t="s">
        <v>34</v>
      </c>
      <c r="G219" s="126" t="s">
        <v>34</v>
      </c>
      <c r="H219" s="126" t="s">
        <v>34</v>
      </c>
      <c r="I219" s="121">
        <v>384039</v>
      </c>
      <c r="J219" s="122">
        <f>I219</f>
        <v>384039</v>
      </c>
      <c r="K219" s="142" t="s">
        <v>34</v>
      </c>
      <c r="L219" s="124">
        <f t="shared" si="20"/>
        <v>384039</v>
      </c>
      <c r="M219" s="39">
        <v>414</v>
      </c>
    </row>
    <row r="220" spans="2:13">
      <c r="B220" s="25">
        <v>415</v>
      </c>
      <c r="C220" s="38"/>
      <c r="D220" s="7"/>
      <c r="E220" s="7" t="s">
        <v>128</v>
      </c>
      <c r="F220" s="151" t="s">
        <v>34</v>
      </c>
      <c r="G220" s="126" t="s">
        <v>34</v>
      </c>
      <c r="H220" s="126" t="s">
        <v>34</v>
      </c>
      <c r="I220" s="203">
        <v>37585</v>
      </c>
      <c r="J220" s="122">
        <f>I220</f>
        <v>37585</v>
      </c>
      <c r="K220" s="142" t="s">
        <v>34</v>
      </c>
      <c r="L220" s="124">
        <f t="shared" si="20"/>
        <v>37585</v>
      </c>
      <c r="M220" s="39">
        <v>415</v>
      </c>
    </row>
    <row r="221" spans="2:13">
      <c r="B221" s="25">
        <v>416</v>
      </c>
      <c r="C221" s="38"/>
      <c r="D221" s="7"/>
      <c r="E221" s="7" t="s">
        <v>136</v>
      </c>
      <c r="F221" s="151" t="s">
        <v>34</v>
      </c>
      <c r="G221" s="126" t="s">
        <v>34</v>
      </c>
      <c r="H221" s="121">
        <v>88569</v>
      </c>
      <c r="I221" s="126" t="s">
        <v>34</v>
      </c>
      <c r="J221" s="122">
        <f>H221</f>
        <v>88569</v>
      </c>
      <c r="K221" s="142" t="s">
        <v>34</v>
      </c>
      <c r="L221" s="124">
        <f t="shared" si="20"/>
        <v>88569</v>
      </c>
      <c r="M221" s="39">
        <v>416</v>
      </c>
    </row>
    <row r="222" spans="2:13">
      <c r="B222" s="25">
        <v>417</v>
      </c>
      <c r="C222" s="38"/>
      <c r="D222" s="7"/>
      <c r="E222" s="7" t="s">
        <v>137</v>
      </c>
      <c r="F222" s="151" t="s">
        <v>34</v>
      </c>
      <c r="G222" s="126" t="s">
        <v>34</v>
      </c>
      <c r="H222" s="126">
        <v>0</v>
      </c>
      <c r="I222" s="126" t="s">
        <v>34</v>
      </c>
      <c r="J222" s="122">
        <f>H222</f>
        <v>0</v>
      </c>
      <c r="K222" s="142" t="s">
        <v>34</v>
      </c>
      <c r="L222" s="124">
        <f t="shared" si="20"/>
        <v>0</v>
      </c>
      <c r="M222" s="39">
        <v>417</v>
      </c>
    </row>
    <row r="223" spans="2:13">
      <c r="B223" s="25">
        <v>418</v>
      </c>
      <c r="C223" s="38"/>
      <c r="D223" s="7"/>
      <c r="E223" s="7" t="s">
        <v>39</v>
      </c>
      <c r="F223" s="62">
        <v>11682</v>
      </c>
      <c r="G223" s="121">
        <v>1253</v>
      </c>
      <c r="H223" s="121">
        <v>2633</v>
      </c>
      <c r="I223" s="121">
        <v>933</v>
      </c>
      <c r="J223" s="122">
        <f>F223+G223+H223+I223</f>
        <v>16501</v>
      </c>
      <c r="K223" s="142" t="s">
        <v>34</v>
      </c>
      <c r="L223" s="124">
        <f t="shared" si="20"/>
        <v>16501</v>
      </c>
      <c r="M223" s="39">
        <v>418</v>
      </c>
    </row>
    <row r="224" spans="2:13">
      <c r="B224" s="14">
        <v>419</v>
      </c>
      <c r="C224" s="31"/>
      <c r="D224" s="68" t="s">
        <v>173</v>
      </c>
      <c r="E224" s="32"/>
      <c r="F224" s="179">
        <f>SUM(F204:F223)</f>
        <v>853982</v>
      </c>
      <c r="G224" s="180">
        <f>SUM(G204:G223)</f>
        <v>1426304</v>
      </c>
      <c r="H224" s="180">
        <f>SUM(H204:H223)</f>
        <v>125593</v>
      </c>
      <c r="I224" s="180">
        <f>SUM(I204:I223)</f>
        <v>537752</v>
      </c>
      <c r="J224" s="181">
        <f>SUM(J204:J223)</f>
        <v>2943631</v>
      </c>
      <c r="K224" s="182" t="s">
        <v>34</v>
      </c>
      <c r="L224" s="154">
        <f>SUM(L204:L223)</f>
        <v>2943631</v>
      </c>
      <c r="M224" s="39">
        <v>419</v>
      </c>
    </row>
    <row r="225" spans="1:14">
      <c r="B225" s="9" t="s">
        <v>5</v>
      </c>
      <c r="C225" s="17"/>
      <c r="D225" s="18" t="s">
        <v>174</v>
      </c>
      <c r="E225" s="4"/>
      <c r="F225" s="155"/>
      <c r="G225" s="156"/>
      <c r="H225" s="156"/>
      <c r="I225" s="156"/>
      <c r="J225" s="157"/>
      <c r="K225" s="175"/>
      <c r="L225" s="159"/>
      <c r="M225" s="3" t="s">
        <v>5</v>
      </c>
    </row>
    <row r="226" spans="1:14">
      <c r="B226" s="25">
        <v>420</v>
      </c>
      <c r="C226" s="38"/>
      <c r="D226" s="43"/>
      <c r="E226" s="7" t="s">
        <v>123</v>
      </c>
      <c r="F226" s="26">
        <v>8964</v>
      </c>
      <c r="G226" s="27">
        <v>1747</v>
      </c>
      <c r="H226" s="27">
        <v>2513</v>
      </c>
      <c r="I226" s="27">
        <v>9109</v>
      </c>
      <c r="J226" s="27">
        <f>F226+G226+H226+I226</f>
        <v>22333</v>
      </c>
      <c r="K226" s="45" t="s">
        <v>34</v>
      </c>
      <c r="L226" s="29">
        <f>J226</f>
        <v>22333</v>
      </c>
      <c r="M226" s="95" t="s">
        <v>175</v>
      </c>
      <c r="N226" s="231">
        <v>52</v>
      </c>
    </row>
    <row r="227" spans="1:14" ht="11.25" customHeight="1" thickBot="1">
      <c r="B227" s="25">
        <v>421</v>
      </c>
      <c r="C227" s="38"/>
      <c r="D227" s="7"/>
      <c r="E227" s="7" t="s">
        <v>176</v>
      </c>
      <c r="F227" s="183">
        <v>156116</v>
      </c>
      <c r="G227" s="184">
        <v>1023</v>
      </c>
      <c r="H227" s="184">
        <v>1178</v>
      </c>
      <c r="I227" s="184">
        <v>15555</v>
      </c>
      <c r="J227" s="171">
        <f>F227+G227+H227+I227</f>
        <v>173872</v>
      </c>
      <c r="K227" s="172" t="s">
        <v>34</v>
      </c>
      <c r="L227" s="173">
        <f>J227</f>
        <v>173872</v>
      </c>
      <c r="M227" s="39">
        <v>421</v>
      </c>
      <c r="N227" s="230"/>
    </row>
    <row r="228" spans="1:14" ht="6.95" customHeight="1">
      <c r="A228" s="102"/>
      <c r="B228" s="51"/>
      <c r="C228" s="100"/>
      <c r="D228" s="4"/>
      <c r="E228" s="4"/>
      <c r="F228" s="148"/>
      <c r="G228" s="148"/>
      <c r="H228" s="148"/>
      <c r="I228" s="148"/>
      <c r="J228" s="148"/>
      <c r="K228" s="149"/>
      <c r="L228" s="161"/>
      <c r="M228" s="51"/>
      <c r="N228" s="59"/>
    </row>
    <row r="229" spans="1:14" ht="15" customHeight="1">
      <c r="B229" s="213" t="s">
        <v>66</v>
      </c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5"/>
      <c r="N229" s="40">
        <v>53</v>
      </c>
    </row>
    <row r="230" spans="1:14">
      <c r="B230" s="218" t="s">
        <v>2</v>
      </c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20"/>
    </row>
    <row r="231" spans="1:14">
      <c r="B231" s="99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1"/>
    </row>
    <row r="232" spans="1:14">
      <c r="B232" s="99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1"/>
    </row>
    <row r="233" spans="1:14">
      <c r="B233" s="6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8"/>
    </row>
    <row r="234" spans="1:14">
      <c r="B234" s="14" t="s">
        <v>5</v>
      </c>
      <c r="C234" s="15" t="s">
        <v>5</v>
      </c>
      <c r="D234" s="100" t="s">
        <v>5</v>
      </c>
      <c r="E234" s="100" t="s">
        <v>5</v>
      </c>
      <c r="F234" s="10"/>
      <c r="G234" s="10"/>
      <c r="H234" s="10"/>
      <c r="I234" s="10"/>
      <c r="J234" s="10"/>
      <c r="K234" s="101" t="s">
        <v>5</v>
      </c>
      <c r="L234" s="101" t="s">
        <v>5</v>
      </c>
      <c r="M234" s="3" t="s">
        <v>5</v>
      </c>
    </row>
    <row r="235" spans="1:14">
      <c r="B235" s="14"/>
      <c r="C235" s="15" t="s">
        <v>5</v>
      </c>
      <c r="D235" s="100"/>
      <c r="E235" s="100"/>
      <c r="F235" s="15"/>
      <c r="G235" s="15" t="s">
        <v>6</v>
      </c>
      <c r="H235" s="15"/>
      <c r="I235" s="15"/>
      <c r="J235" s="15" t="s">
        <v>7</v>
      </c>
      <c r="K235" s="101"/>
      <c r="L235" s="101"/>
      <c r="M235" s="3"/>
    </row>
    <row r="236" spans="1:14">
      <c r="B236" s="14" t="s">
        <v>8</v>
      </c>
      <c r="C236" s="15" t="s">
        <v>9</v>
      </c>
      <c r="D236" s="221" t="s">
        <v>10</v>
      </c>
      <c r="E236" s="222"/>
      <c r="F236" s="15" t="s">
        <v>11</v>
      </c>
      <c r="G236" s="15" t="s">
        <v>12</v>
      </c>
      <c r="H236" s="15" t="s">
        <v>13</v>
      </c>
      <c r="I236" s="15" t="s">
        <v>14</v>
      </c>
      <c r="J236" s="15" t="s">
        <v>15</v>
      </c>
      <c r="K236" s="101" t="s">
        <v>16</v>
      </c>
      <c r="L236" s="101" t="s">
        <v>7</v>
      </c>
      <c r="M236" s="3" t="s">
        <v>8</v>
      </c>
    </row>
    <row r="237" spans="1:14">
      <c r="B237" s="14" t="s">
        <v>17</v>
      </c>
      <c r="C237" s="15" t="s">
        <v>18</v>
      </c>
      <c r="D237" s="100"/>
      <c r="E237" s="100"/>
      <c r="F237" s="15" t="s">
        <v>19</v>
      </c>
      <c r="G237" s="15" t="s">
        <v>20</v>
      </c>
      <c r="H237" s="15" t="s">
        <v>21</v>
      </c>
      <c r="I237" s="15"/>
      <c r="J237" s="15" t="s">
        <v>22</v>
      </c>
      <c r="K237" s="101"/>
      <c r="L237" s="101"/>
      <c r="M237" s="3" t="s">
        <v>17</v>
      </c>
    </row>
    <row r="238" spans="1:14" ht="12" thickBot="1">
      <c r="B238" s="25"/>
      <c r="C238" s="16"/>
      <c r="D238" s="223" t="s">
        <v>23</v>
      </c>
      <c r="E238" s="224"/>
      <c r="F238" s="41" t="s">
        <v>24</v>
      </c>
      <c r="G238" s="41" t="s">
        <v>25</v>
      </c>
      <c r="H238" s="41" t="s">
        <v>26</v>
      </c>
      <c r="I238" s="41" t="s">
        <v>27</v>
      </c>
      <c r="J238" s="41" t="s">
        <v>28</v>
      </c>
      <c r="K238" s="101" t="s">
        <v>29</v>
      </c>
      <c r="L238" s="101" t="s">
        <v>30</v>
      </c>
      <c r="M238" s="25"/>
    </row>
    <row r="239" spans="1:14">
      <c r="B239" s="14"/>
      <c r="C239" s="17"/>
      <c r="D239" s="18" t="s">
        <v>177</v>
      </c>
      <c r="E239" s="4"/>
      <c r="F239" s="133"/>
      <c r="G239" s="134"/>
      <c r="H239" s="134"/>
      <c r="I239" s="134"/>
      <c r="J239" s="135"/>
      <c r="K239" s="134"/>
      <c r="L239" s="136"/>
      <c r="M239" s="3"/>
    </row>
    <row r="240" spans="1:14">
      <c r="B240" s="25">
        <v>422</v>
      </c>
      <c r="C240" s="38"/>
      <c r="D240" s="4"/>
      <c r="E240" s="7" t="s">
        <v>178</v>
      </c>
      <c r="F240" s="62">
        <v>37532</v>
      </c>
      <c r="G240" s="121">
        <v>150</v>
      </c>
      <c r="H240" s="121">
        <v>2637</v>
      </c>
      <c r="I240" s="121">
        <v>2992</v>
      </c>
      <c r="J240" s="44">
        <f>F240+G240+H240+I240</f>
        <v>43311</v>
      </c>
      <c r="K240" s="45" t="s">
        <v>34</v>
      </c>
      <c r="L240" s="46">
        <f t="shared" ref="L240:L252" si="21">J240</f>
        <v>43311</v>
      </c>
      <c r="M240" s="95" t="s">
        <v>179</v>
      </c>
    </row>
    <row r="241" spans="2:13">
      <c r="B241" s="25">
        <v>423</v>
      </c>
      <c r="C241" s="38"/>
      <c r="D241" s="32"/>
      <c r="E241" s="32" t="s">
        <v>180</v>
      </c>
      <c r="F241" s="62">
        <v>26314</v>
      </c>
      <c r="G241" s="121">
        <v>81</v>
      </c>
      <c r="H241" s="121">
        <v>397</v>
      </c>
      <c r="I241" s="121">
        <v>1149</v>
      </c>
      <c r="J241" s="122">
        <f>F241+G241+H241+I241</f>
        <v>27941</v>
      </c>
      <c r="K241" s="142" t="s">
        <v>34</v>
      </c>
      <c r="L241" s="124">
        <f t="shared" si="21"/>
        <v>27941</v>
      </c>
      <c r="M241" s="39">
        <v>423</v>
      </c>
    </row>
    <row r="242" spans="2:13">
      <c r="B242" s="25">
        <v>424</v>
      </c>
      <c r="C242" s="38"/>
      <c r="D242" s="32"/>
      <c r="E242" s="32" t="s">
        <v>181</v>
      </c>
      <c r="F242" s="62">
        <v>2087</v>
      </c>
      <c r="G242" s="121">
        <v>350</v>
      </c>
      <c r="H242" s="121">
        <v>5740</v>
      </c>
      <c r="I242" s="121">
        <v>183</v>
      </c>
      <c r="J242" s="122">
        <f>F242+G242+H242+I242</f>
        <v>8360</v>
      </c>
      <c r="K242" s="142" t="s">
        <v>34</v>
      </c>
      <c r="L242" s="124">
        <f t="shared" si="21"/>
        <v>8360</v>
      </c>
      <c r="M242" s="39">
        <v>424</v>
      </c>
    </row>
    <row r="243" spans="2:13">
      <c r="B243" s="14">
        <v>425</v>
      </c>
      <c r="C243" s="38"/>
      <c r="D243" s="32"/>
      <c r="E243" s="32" t="s">
        <v>168</v>
      </c>
      <c r="F243" s="62">
        <v>0</v>
      </c>
      <c r="G243" s="121">
        <v>139198</v>
      </c>
      <c r="H243" s="121">
        <v>0</v>
      </c>
      <c r="I243" s="121">
        <v>0</v>
      </c>
      <c r="J243" s="122">
        <f>G243</f>
        <v>139198</v>
      </c>
      <c r="K243" s="142" t="s">
        <v>34</v>
      </c>
      <c r="L243" s="127">
        <f t="shared" si="21"/>
        <v>139198</v>
      </c>
      <c r="M243" s="39">
        <v>425</v>
      </c>
    </row>
    <row r="244" spans="2:13">
      <c r="B244" s="48">
        <v>426</v>
      </c>
      <c r="C244" s="31"/>
      <c r="D244" s="32"/>
      <c r="E244" s="32" t="s">
        <v>169</v>
      </c>
      <c r="F244" s="62">
        <v>0</v>
      </c>
      <c r="G244" s="121">
        <v>0</v>
      </c>
      <c r="H244" s="121">
        <v>0</v>
      </c>
      <c r="I244" s="121">
        <v>0</v>
      </c>
      <c r="J244" s="126">
        <f>SUM(F244:I244)</f>
        <v>0</v>
      </c>
      <c r="K244" s="126" t="s">
        <v>34</v>
      </c>
      <c r="L244" s="185">
        <f t="shared" si="21"/>
        <v>0</v>
      </c>
      <c r="M244" s="34">
        <v>426</v>
      </c>
    </row>
    <row r="245" spans="2:13">
      <c r="B245" s="25">
        <v>427</v>
      </c>
      <c r="C245" s="38"/>
      <c r="D245" s="32"/>
      <c r="E245" s="32" t="s">
        <v>170</v>
      </c>
      <c r="F245" s="62">
        <v>1161</v>
      </c>
      <c r="G245" s="121">
        <v>0</v>
      </c>
      <c r="H245" s="121">
        <v>0</v>
      </c>
      <c r="I245" s="121">
        <v>5</v>
      </c>
      <c r="J245" s="122">
        <f>F245+G245+H245+I245</f>
        <v>1166</v>
      </c>
      <c r="K245" s="142" t="s">
        <v>34</v>
      </c>
      <c r="L245" s="124">
        <f t="shared" si="21"/>
        <v>1166</v>
      </c>
      <c r="M245" s="39">
        <v>427</v>
      </c>
    </row>
    <row r="246" spans="2:13">
      <c r="B246" s="25">
        <v>428</v>
      </c>
      <c r="C246" s="38"/>
      <c r="D246" s="32" t="s">
        <v>5</v>
      </c>
      <c r="E246" s="32" t="s">
        <v>171</v>
      </c>
      <c r="F246" s="151" t="s">
        <v>34</v>
      </c>
      <c r="G246" s="126" t="s">
        <v>34</v>
      </c>
      <c r="H246" s="126" t="s">
        <v>34</v>
      </c>
      <c r="I246" s="126">
        <v>0</v>
      </c>
      <c r="J246" s="122">
        <v>0</v>
      </c>
      <c r="K246" s="142" t="s">
        <v>34</v>
      </c>
      <c r="L246" s="124">
        <f t="shared" si="21"/>
        <v>0</v>
      </c>
      <c r="M246" s="39">
        <v>428</v>
      </c>
    </row>
    <row r="247" spans="2:13">
      <c r="B247" s="25">
        <v>429</v>
      </c>
      <c r="C247" s="38"/>
      <c r="D247" s="32"/>
      <c r="E247" s="32" t="s">
        <v>172</v>
      </c>
      <c r="F247" s="62">
        <v>253</v>
      </c>
      <c r="G247" s="121">
        <v>0</v>
      </c>
      <c r="H247" s="121">
        <v>6364</v>
      </c>
      <c r="I247" s="121">
        <v>0</v>
      </c>
      <c r="J247" s="122">
        <f>F247+G247+H247+I247</f>
        <v>6617</v>
      </c>
      <c r="K247" s="142" t="s">
        <v>34</v>
      </c>
      <c r="L247" s="124">
        <f t="shared" si="21"/>
        <v>6617</v>
      </c>
      <c r="M247" s="39">
        <v>429</v>
      </c>
    </row>
    <row r="248" spans="2:13">
      <c r="B248" s="25">
        <v>430</v>
      </c>
      <c r="C248" s="38"/>
      <c r="D248" s="32"/>
      <c r="E248" s="32" t="s">
        <v>127</v>
      </c>
      <c r="F248" s="151" t="s">
        <v>34</v>
      </c>
      <c r="G248" s="126" t="s">
        <v>34</v>
      </c>
      <c r="H248" s="126" t="s">
        <v>34</v>
      </c>
      <c r="I248" s="121">
        <v>107845</v>
      </c>
      <c r="J248" s="122">
        <f>I248</f>
        <v>107845</v>
      </c>
      <c r="K248" s="142" t="s">
        <v>34</v>
      </c>
      <c r="L248" s="124">
        <f t="shared" si="21"/>
        <v>107845</v>
      </c>
      <c r="M248" s="39">
        <v>430</v>
      </c>
    </row>
    <row r="249" spans="2:13">
      <c r="B249" s="25">
        <v>431</v>
      </c>
      <c r="C249" s="38"/>
      <c r="D249" s="32"/>
      <c r="E249" s="32" t="s">
        <v>128</v>
      </c>
      <c r="F249" s="151" t="s">
        <v>34</v>
      </c>
      <c r="G249" s="126" t="s">
        <v>34</v>
      </c>
      <c r="H249" s="126" t="s">
        <v>34</v>
      </c>
      <c r="I249" s="203">
        <v>24280</v>
      </c>
      <c r="J249" s="122">
        <f>I249</f>
        <v>24280</v>
      </c>
      <c r="K249" s="142" t="s">
        <v>34</v>
      </c>
      <c r="L249" s="124">
        <f t="shared" si="21"/>
        <v>24280</v>
      </c>
      <c r="M249" s="39">
        <v>431</v>
      </c>
    </row>
    <row r="250" spans="2:13">
      <c r="B250" s="25">
        <v>432</v>
      </c>
      <c r="C250" s="38"/>
      <c r="D250" s="32"/>
      <c r="E250" s="32" t="s">
        <v>136</v>
      </c>
      <c r="F250" s="151" t="s">
        <v>34</v>
      </c>
      <c r="G250" s="126" t="s">
        <v>34</v>
      </c>
      <c r="H250" s="126">
        <v>40797</v>
      </c>
      <c r="I250" s="126" t="s">
        <v>34</v>
      </c>
      <c r="J250" s="126">
        <f>H250</f>
        <v>40797</v>
      </c>
      <c r="K250" s="142" t="s">
        <v>34</v>
      </c>
      <c r="L250" s="124">
        <f t="shared" si="21"/>
        <v>40797</v>
      </c>
      <c r="M250" s="39">
        <v>432</v>
      </c>
    </row>
    <row r="251" spans="2:13">
      <c r="B251" s="25">
        <v>433</v>
      </c>
      <c r="C251" s="38"/>
      <c r="D251" s="32"/>
      <c r="E251" s="32" t="s">
        <v>137</v>
      </c>
      <c r="F251" s="151" t="s">
        <v>34</v>
      </c>
      <c r="G251" s="126" t="s">
        <v>34</v>
      </c>
      <c r="H251" s="121">
        <v>-56707</v>
      </c>
      <c r="I251" s="126" t="s">
        <v>34</v>
      </c>
      <c r="J251" s="122">
        <f>H251</f>
        <v>-56707</v>
      </c>
      <c r="K251" s="142" t="s">
        <v>34</v>
      </c>
      <c r="L251" s="124">
        <f t="shared" si="21"/>
        <v>-56707</v>
      </c>
      <c r="M251" s="39">
        <v>433</v>
      </c>
    </row>
    <row r="252" spans="2:13">
      <c r="B252" s="25">
        <v>434</v>
      </c>
      <c r="C252" s="38"/>
      <c r="D252" s="32"/>
      <c r="E252" s="32" t="s">
        <v>39</v>
      </c>
      <c r="F252" s="62">
        <v>4330</v>
      </c>
      <c r="G252" s="121">
        <v>841</v>
      </c>
      <c r="H252" s="121">
        <v>9310</v>
      </c>
      <c r="I252" s="121">
        <v>661</v>
      </c>
      <c r="J252" s="122">
        <f>F252+G252+H252+I252</f>
        <v>15142</v>
      </c>
      <c r="K252" s="142" t="s">
        <v>34</v>
      </c>
      <c r="L252" s="124">
        <f t="shared" si="21"/>
        <v>15142</v>
      </c>
      <c r="M252" s="39">
        <v>434</v>
      </c>
    </row>
    <row r="253" spans="2:13">
      <c r="B253" s="14">
        <v>435</v>
      </c>
      <c r="C253" s="38"/>
      <c r="D253" s="68" t="s">
        <v>182</v>
      </c>
      <c r="E253" s="53"/>
      <c r="F253" s="152">
        <f>SUM(F239:F252)+SUM(F225:F227)</f>
        <v>236757</v>
      </c>
      <c r="G253" s="153">
        <f>SUM(G239:G252)+SUM(G225:G227)</f>
        <v>143390</v>
      </c>
      <c r="H253" s="153">
        <f>SUM(H239:H252)+SUM(H225:H227)</f>
        <v>12229</v>
      </c>
      <c r="I253" s="153">
        <f>SUM(I239:I252)+SUM(I225:I227)</f>
        <v>161779</v>
      </c>
      <c r="J253" s="153">
        <f>SUM(J239:J252)+SUM(J225:J227)</f>
        <v>554155</v>
      </c>
      <c r="K253" s="142" t="s">
        <v>34</v>
      </c>
      <c r="L253" s="154">
        <f>SUM(L239:L252)+SUM(L225:L227)</f>
        <v>554155</v>
      </c>
      <c r="M253" s="39">
        <v>435</v>
      </c>
    </row>
    <row r="254" spans="2:13">
      <c r="B254" s="9" t="s">
        <v>5</v>
      </c>
      <c r="C254" s="17"/>
      <c r="D254" s="18" t="s">
        <v>183</v>
      </c>
      <c r="E254" s="18"/>
      <c r="F254" s="155"/>
      <c r="G254" s="156"/>
      <c r="H254" s="156"/>
      <c r="I254" s="156"/>
      <c r="J254" s="157"/>
      <c r="K254" s="175"/>
      <c r="L254" s="159"/>
      <c r="M254" s="3" t="s">
        <v>5</v>
      </c>
    </row>
    <row r="255" spans="2:13">
      <c r="B255" s="25">
        <v>501</v>
      </c>
      <c r="C255" s="38"/>
      <c r="D255" s="7"/>
      <c r="E255" s="7" t="s">
        <v>184</v>
      </c>
      <c r="F255" s="26">
        <v>0</v>
      </c>
      <c r="G255" s="27">
        <v>0</v>
      </c>
      <c r="H255" s="27">
        <v>4926</v>
      </c>
      <c r="I255" s="205" t="s">
        <v>289</v>
      </c>
      <c r="J255" s="27">
        <f>F255+G255+H255</f>
        <v>4926</v>
      </c>
      <c r="K255" s="45" t="s">
        <v>34</v>
      </c>
      <c r="L255" s="29">
        <f t="shared" ref="L255:L259" si="22">J255</f>
        <v>4926</v>
      </c>
      <c r="M255" s="39">
        <v>501</v>
      </c>
    </row>
    <row r="256" spans="2:13">
      <c r="B256" s="25">
        <v>502</v>
      </c>
      <c r="C256" s="38"/>
      <c r="D256" s="7"/>
      <c r="E256" s="7" t="s">
        <v>185</v>
      </c>
      <c r="F256" s="62">
        <v>7</v>
      </c>
      <c r="G256" s="121">
        <v>61</v>
      </c>
      <c r="H256" s="121">
        <v>4843</v>
      </c>
      <c r="I256" s="126" t="s">
        <v>34</v>
      </c>
      <c r="J256" s="122">
        <f>F256+G256+H256</f>
        <v>4911</v>
      </c>
      <c r="K256" s="123" t="s">
        <v>34</v>
      </c>
      <c r="L256" s="124">
        <f t="shared" si="22"/>
        <v>4911</v>
      </c>
      <c r="M256" s="39">
        <v>502</v>
      </c>
    </row>
    <row r="257" spans="1:16">
      <c r="B257" s="25">
        <v>503</v>
      </c>
      <c r="C257" s="38"/>
      <c r="D257" s="7"/>
      <c r="E257" s="7" t="s">
        <v>186</v>
      </c>
      <c r="F257" s="62">
        <v>0</v>
      </c>
      <c r="G257" s="121">
        <v>335</v>
      </c>
      <c r="H257" s="121">
        <v>0</v>
      </c>
      <c r="I257" s="126" t="s">
        <v>34</v>
      </c>
      <c r="J257" s="122">
        <f>F257+G257+H257</f>
        <v>335</v>
      </c>
      <c r="K257" s="123" t="s">
        <v>34</v>
      </c>
      <c r="L257" s="124">
        <f t="shared" si="22"/>
        <v>335</v>
      </c>
      <c r="M257" s="39">
        <v>503</v>
      </c>
    </row>
    <row r="258" spans="1:16">
      <c r="B258" s="25">
        <v>504</v>
      </c>
      <c r="C258" s="38"/>
      <c r="D258" s="7"/>
      <c r="E258" s="7" t="s">
        <v>187</v>
      </c>
      <c r="F258" s="151" t="s">
        <v>34</v>
      </c>
      <c r="G258" s="126" t="s">
        <v>34</v>
      </c>
      <c r="H258" s="126" t="s">
        <v>34</v>
      </c>
      <c r="I258" s="122">
        <v>15144</v>
      </c>
      <c r="J258" s="122">
        <f>I258</f>
        <v>15144</v>
      </c>
      <c r="K258" s="123" t="s">
        <v>34</v>
      </c>
      <c r="L258" s="124">
        <f t="shared" si="22"/>
        <v>15144</v>
      </c>
      <c r="M258" s="39">
        <v>504</v>
      </c>
    </row>
    <row r="259" spans="1:16">
      <c r="B259" s="25">
        <v>505</v>
      </c>
      <c r="C259" s="38"/>
      <c r="D259" s="7"/>
      <c r="E259" s="7" t="s">
        <v>127</v>
      </c>
      <c r="F259" s="151" t="s">
        <v>34</v>
      </c>
      <c r="G259" s="126" t="s">
        <v>34</v>
      </c>
      <c r="H259" s="126" t="s">
        <v>34</v>
      </c>
      <c r="I259" s="122">
        <v>0</v>
      </c>
      <c r="J259" s="122">
        <f>I259</f>
        <v>0</v>
      </c>
      <c r="K259" s="123" t="s">
        <v>34</v>
      </c>
      <c r="L259" s="124">
        <f t="shared" si="22"/>
        <v>0</v>
      </c>
      <c r="M259" s="39">
        <v>505</v>
      </c>
    </row>
    <row r="260" spans="1:16">
      <c r="B260" s="14">
        <v>506</v>
      </c>
      <c r="C260" s="38"/>
      <c r="D260" s="67" t="s">
        <v>188</v>
      </c>
      <c r="E260" s="53"/>
      <c r="F260" s="152">
        <f>SUM(F254:F259)</f>
        <v>7</v>
      </c>
      <c r="G260" s="153">
        <f>SUM(G254:G259)</f>
        <v>396</v>
      </c>
      <c r="H260" s="153">
        <f>SUM(H254:H259)</f>
        <v>9769</v>
      </c>
      <c r="I260" s="153">
        <f>SUM(I254:I259)</f>
        <v>15144</v>
      </c>
      <c r="J260" s="153">
        <f>SUM(J254:J259)</f>
        <v>25316</v>
      </c>
      <c r="K260" s="123" t="s">
        <v>34</v>
      </c>
      <c r="L260" s="154">
        <f>SUM(L254:L259)</f>
        <v>25316</v>
      </c>
      <c r="M260" s="39">
        <v>506</v>
      </c>
      <c r="N260" s="225" t="str">
        <f>N1</f>
        <v>Road Initials: CSXT  Year: 2013</v>
      </c>
    </row>
    <row r="261" spans="1:16">
      <c r="A261" s="225" t="s">
        <v>0</v>
      </c>
      <c r="B261" s="9" t="s">
        <v>5</v>
      </c>
      <c r="C261" s="17"/>
      <c r="D261" s="18" t="s">
        <v>189</v>
      </c>
      <c r="E261" s="18"/>
      <c r="F261" s="155"/>
      <c r="G261" s="156"/>
      <c r="H261" s="156"/>
      <c r="I261" s="156"/>
      <c r="J261" s="156"/>
      <c r="K261" s="186"/>
      <c r="L261" s="159"/>
      <c r="M261" s="3" t="s">
        <v>5</v>
      </c>
      <c r="N261" s="225"/>
    </row>
    <row r="262" spans="1:16">
      <c r="A262" s="225"/>
      <c r="B262" s="25">
        <v>507</v>
      </c>
      <c r="C262" s="47" t="s">
        <v>85</v>
      </c>
      <c r="D262" s="7"/>
      <c r="E262" s="7" t="s">
        <v>123</v>
      </c>
      <c r="F262" s="26">
        <v>0</v>
      </c>
      <c r="G262" s="27">
        <v>0</v>
      </c>
      <c r="H262" s="27">
        <v>0</v>
      </c>
      <c r="I262" s="27">
        <v>0</v>
      </c>
      <c r="J262" s="27">
        <v>0</v>
      </c>
      <c r="K262" s="123" t="s">
        <v>34</v>
      </c>
      <c r="L262" s="29">
        <v>0</v>
      </c>
      <c r="M262" s="39">
        <v>507</v>
      </c>
      <c r="N262" s="225"/>
    </row>
    <row r="263" spans="1:16">
      <c r="A263" s="225"/>
      <c r="B263" s="25">
        <v>508</v>
      </c>
      <c r="C263" s="47" t="s">
        <v>85</v>
      </c>
      <c r="D263" s="7"/>
      <c r="E263" s="7" t="s">
        <v>190</v>
      </c>
      <c r="F263" s="62">
        <v>0</v>
      </c>
      <c r="G263" s="121">
        <v>0</v>
      </c>
      <c r="H263" s="121">
        <v>0</v>
      </c>
      <c r="I263" s="122">
        <v>0</v>
      </c>
      <c r="J263" s="122">
        <f>F263+G263+H263+I263</f>
        <v>0</v>
      </c>
      <c r="K263" s="123" t="s">
        <v>34</v>
      </c>
      <c r="L263" s="124">
        <f t="shared" ref="L263:L271" si="23">J263</f>
        <v>0</v>
      </c>
      <c r="M263" s="39">
        <v>508</v>
      </c>
      <c r="N263" s="225"/>
      <c r="P263" s="69"/>
    </row>
    <row r="264" spans="1:16">
      <c r="A264" s="225"/>
      <c r="B264" s="25">
        <v>509</v>
      </c>
      <c r="C264" s="47" t="s">
        <v>85</v>
      </c>
      <c r="D264" s="7"/>
      <c r="E264" s="7" t="s">
        <v>191</v>
      </c>
      <c r="F264" s="62">
        <v>23446</v>
      </c>
      <c r="G264" s="121">
        <v>7062</v>
      </c>
      <c r="H264" s="121">
        <v>691775</v>
      </c>
      <c r="I264" s="122">
        <v>94690</v>
      </c>
      <c r="J264" s="122">
        <f>F264+G264+H264+I264</f>
        <v>816973</v>
      </c>
      <c r="K264" s="123" t="s">
        <v>34</v>
      </c>
      <c r="L264" s="124">
        <f t="shared" si="23"/>
        <v>816973</v>
      </c>
      <c r="M264" s="39">
        <v>509</v>
      </c>
      <c r="N264" s="225"/>
      <c r="P264" s="69"/>
    </row>
    <row r="265" spans="1:16">
      <c r="A265" s="225"/>
      <c r="B265" s="25">
        <v>510</v>
      </c>
      <c r="C265" s="47" t="s">
        <v>85</v>
      </c>
      <c r="D265" s="7" t="s">
        <v>5</v>
      </c>
      <c r="E265" s="7" t="s">
        <v>192</v>
      </c>
      <c r="F265" s="62">
        <v>0</v>
      </c>
      <c r="G265" s="121">
        <v>0</v>
      </c>
      <c r="H265" s="121">
        <v>0</v>
      </c>
      <c r="I265" s="122">
        <v>0</v>
      </c>
      <c r="J265" s="122">
        <f>F265+G265+H265+I265</f>
        <v>0</v>
      </c>
      <c r="K265" s="123" t="s">
        <v>34</v>
      </c>
      <c r="L265" s="124">
        <f t="shared" si="23"/>
        <v>0</v>
      </c>
      <c r="M265" s="39">
        <v>510</v>
      </c>
      <c r="N265" s="225"/>
      <c r="P265" s="70"/>
    </row>
    <row r="266" spans="1:16">
      <c r="A266" s="225"/>
      <c r="B266" s="25">
        <v>511</v>
      </c>
      <c r="C266" s="47" t="s">
        <v>85</v>
      </c>
      <c r="D266" s="7"/>
      <c r="E266" s="7" t="s">
        <v>171</v>
      </c>
      <c r="F266" s="151" t="s">
        <v>34</v>
      </c>
      <c r="G266" s="126" t="s">
        <v>34</v>
      </c>
      <c r="H266" s="126" t="s">
        <v>34</v>
      </c>
      <c r="I266" s="126">
        <v>0</v>
      </c>
      <c r="J266" s="126">
        <f>I266</f>
        <v>0</v>
      </c>
      <c r="K266" s="123" t="s">
        <v>34</v>
      </c>
      <c r="L266" s="124">
        <f t="shared" si="23"/>
        <v>0</v>
      </c>
      <c r="M266" s="39">
        <v>511</v>
      </c>
      <c r="N266" s="225"/>
    </row>
    <row r="267" spans="1:16">
      <c r="A267" s="225"/>
      <c r="B267" s="25">
        <v>512</v>
      </c>
      <c r="C267" s="47" t="s">
        <v>85</v>
      </c>
      <c r="D267" s="7"/>
      <c r="E267" s="7" t="s">
        <v>127</v>
      </c>
      <c r="F267" s="151" t="s">
        <v>34</v>
      </c>
      <c r="G267" s="126" t="s">
        <v>34</v>
      </c>
      <c r="H267" s="126" t="s">
        <v>34</v>
      </c>
      <c r="I267" s="122">
        <v>11273</v>
      </c>
      <c r="J267" s="122">
        <f>I267</f>
        <v>11273</v>
      </c>
      <c r="K267" s="123" t="s">
        <v>34</v>
      </c>
      <c r="L267" s="124">
        <f t="shared" si="23"/>
        <v>11273</v>
      </c>
      <c r="M267" s="39">
        <v>512</v>
      </c>
      <c r="N267" s="225"/>
    </row>
    <row r="268" spans="1:16">
      <c r="A268" s="225"/>
      <c r="B268" s="25">
        <v>513</v>
      </c>
      <c r="C268" s="47" t="s">
        <v>85</v>
      </c>
      <c r="D268" s="7"/>
      <c r="E268" s="7" t="s">
        <v>193</v>
      </c>
      <c r="F268" s="151" t="s">
        <v>34</v>
      </c>
      <c r="G268" s="126" t="s">
        <v>34</v>
      </c>
      <c r="H268" s="126" t="s">
        <v>34</v>
      </c>
      <c r="I268" s="126">
        <v>0</v>
      </c>
      <c r="J268" s="126">
        <f>I268</f>
        <v>0</v>
      </c>
      <c r="K268" s="123" t="s">
        <v>34</v>
      </c>
      <c r="L268" s="124">
        <f t="shared" si="23"/>
        <v>0</v>
      </c>
      <c r="M268" s="39">
        <v>513</v>
      </c>
      <c r="N268" s="225"/>
    </row>
    <row r="269" spans="1:16">
      <c r="A269" s="225"/>
      <c r="B269" s="25">
        <v>514</v>
      </c>
      <c r="C269" s="47" t="s">
        <v>85</v>
      </c>
      <c r="D269" s="7"/>
      <c r="E269" s="7" t="s">
        <v>136</v>
      </c>
      <c r="F269" s="151" t="s">
        <v>34</v>
      </c>
      <c r="G269" s="126" t="s">
        <v>34</v>
      </c>
      <c r="H269" s="126">
        <v>6062</v>
      </c>
      <c r="I269" s="126" t="s">
        <v>34</v>
      </c>
      <c r="J269" s="126">
        <f>H269</f>
        <v>6062</v>
      </c>
      <c r="K269" s="123" t="s">
        <v>34</v>
      </c>
      <c r="L269" s="124">
        <f t="shared" si="23"/>
        <v>6062</v>
      </c>
      <c r="M269" s="39">
        <v>514</v>
      </c>
      <c r="N269" s="225"/>
    </row>
    <row r="270" spans="1:16">
      <c r="A270" s="225"/>
      <c r="B270" s="25">
        <v>515</v>
      </c>
      <c r="C270" s="47" t="s">
        <v>85</v>
      </c>
      <c r="D270" s="7"/>
      <c r="E270" s="7" t="s">
        <v>137</v>
      </c>
      <c r="F270" s="151" t="s">
        <v>34</v>
      </c>
      <c r="G270" s="126" t="s">
        <v>34</v>
      </c>
      <c r="H270" s="126">
        <v>0</v>
      </c>
      <c r="I270" s="126" t="s">
        <v>34</v>
      </c>
      <c r="J270" s="126">
        <f>H270</f>
        <v>0</v>
      </c>
      <c r="K270" s="123" t="s">
        <v>34</v>
      </c>
      <c r="L270" s="124">
        <f t="shared" si="23"/>
        <v>0</v>
      </c>
      <c r="M270" s="39">
        <v>515</v>
      </c>
      <c r="N270" s="225"/>
    </row>
    <row r="271" spans="1:16">
      <c r="A271" s="225"/>
      <c r="B271" s="25">
        <v>516</v>
      </c>
      <c r="C271" s="47" t="s">
        <v>85</v>
      </c>
      <c r="D271" s="7"/>
      <c r="E271" s="7" t="s">
        <v>39</v>
      </c>
      <c r="F271" s="151">
        <v>1429</v>
      </c>
      <c r="G271" s="126">
        <v>3</v>
      </c>
      <c r="H271" s="126">
        <v>13</v>
      </c>
      <c r="I271" s="126">
        <v>1781</v>
      </c>
      <c r="J271" s="126">
        <f>SUM(F271:I271)</f>
        <v>3226</v>
      </c>
      <c r="K271" s="123" t="s">
        <v>34</v>
      </c>
      <c r="L271" s="124">
        <f t="shared" si="23"/>
        <v>3226</v>
      </c>
      <c r="M271" s="39">
        <v>516</v>
      </c>
      <c r="N271" s="225"/>
    </row>
    <row r="272" spans="1:16" ht="12" thickBot="1">
      <c r="A272" s="225"/>
      <c r="B272" s="48">
        <v>517</v>
      </c>
      <c r="C272" s="49" t="s">
        <v>85</v>
      </c>
      <c r="D272" s="71" t="s">
        <v>194</v>
      </c>
      <c r="E272" s="32"/>
      <c r="F272" s="187">
        <f>SUM(F261:F271)</f>
        <v>24875</v>
      </c>
      <c r="G272" s="188">
        <f>SUM(G261:G271)</f>
        <v>7065</v>
      </c>
      <c r="H272" s="188">
        <f>SUM(H261:H271)</f>
        <v>697850</v>
      </c>
      <c r="I272" s="188">
        <f>SUM(I261:I271)</f>
        <v>107744</v>
      </c>
      <c r="J272" s="188">
        <f>SUM(J261:J271)</f>
        <v>837534</v>
      </c>
      <c r="K272" s="131" t="s">
        <v>34</v>
      </c>
      <c r="L272" s="189">
        <f>SUM(L261:L271)</f>
        <v>837534</v>
      </c>
      <c r="M272" s="34">
        <v>517</v>
      </c>
      <c r="N272" s="225"/>
    </row>
    <row r="273" spans="1:14">
      <c r="A273" s="102"/>
      <c r="B273" s="51"/>
      <c r="C273" s="100"/>
      <c r="D273" s="4"/>
      <c r="E273" s="4"/>
      <c r="F273" s="161"/>
      <c r="G273" s="161"/>
      <c r="H273" s="161"/>
      <c r="I273" s="161"/>
      <c r="J273" s="161"/>
      <c r="K273" s="149"/>
      <c r="L273" s="161"/>
      <c r="M273" s="51"/>
      <c r="N273" s="102"/>
    </row>
    <row r="274" spans="1:14" ht="15" customHeight="1">
      <c r="A274" s="212" t="s">
        <v>0</v>
      </c>
      <c r="B274" s="213" t="s">
        <v>66</v>
      </c>
      <c r="C274" s="214"/>
      <c r="D274" s="214"/>
      <c r="E274" s="214"/>
      <c r="F274" s="214"/>
      <c r="G274" s="214"/>
      <c r="H274" s="214"/>
      <c r="I274" s="214"/>
      <c r="J274" s="214"/>
      <c r="K274" s="214"/>
      <c r="L274" s="214"/>
      <c r="M274" s="215"/>
      <c r="N274" s="216" t="str">
        <f>N1</f>
        <v>Road Initials: CSXT  Year: 2013</v>
      </c>
    </row>
    <row r="275" spans="1:14">
      <c r="A275" s="212"/>
      <c r="B275" s="218" t="s">
        <v>2</v>
      </c>
      <c r="C275" s="219"/>
      <c r="D275" s="219"/>
      <c r="E275" s="219"/>
      <c r="F275" s="219"/>
      <c r="G275" s="219"/>
      <c r="H275" s="219"/>
      <c r="I275" s="219"/>
      <c r="J275" s="219"/>
      <c r="K275" s="219"/>
      <c r="L275" s="219"/>
      <c r="M275" s="220"/>
      <c r="N275" s="216"/>
    </row>
    <row r="276" spans="1:14">
      <c r="A276" s="212"/>
      <c r="B276" s="99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1"/>
      <c r="N276" s="216"/>
    </row>
    <row r="277" spans="1:14">
      <c r="A277" s="212"/>
      <c r="B277" s="6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8"/>
      <c r="N277" s="216"/>
    </row>
    <row r="278" spans="1:14">
      <c r="A278" s="212"/>
      <c r="B278" s="14" t="s">
        <v>5</v>
      </c>
      <c r="C278" s="15" t="s">
        <v>5</v>
      </c>
      <c r="D278" s="100" t="s">
        <v>5</v>
      </c>
      <c r="E278" s="100" t="s">
        <v>5</v>
      </c>
      <c r="F278" s="10"/>
      <c r="G278" s="10"/>
      <c r="H278" s="10"/>
      <c r="I278" s="10"/>
      <c r="J278" s="10"/>
      <c r="K278" s="101" t="s">
        <v>5</v>
      </c>
      <c r="L278" s="101" t="s">
        <v>5</v>
      </c>
      <c r="M278" s="3" t="s">
        <v>5</v>
      </c>
      <c r="N278" s="216"/>
    </row>
    <row r="279" spans="1:14">
      <c r="A279" s="212"/>
      <c r="B279" s="14"/>
      <c r="C279" s="15" t="s">
        <v>5</v>
      </c>
      <c r="D279" s="100"/>
      <c r="E279" s="100"/>
      <c r="F279" s="15"/>
      <c r="G279" s="15" t="s">
        <v>6</v>
      </c>
      <c r="H279" s="15"/>
      <c r="I279" s="15"/>
      <c r="J279" s="15" t="s">
        <v>7</v>
      </c>
      <c r="K279" s="101"/>
      <c r="L279" s="101"/>
      <c r="M279" s="3"/>
      <c r="N279" s="216"/>
    </row>
    <row r="280" spans="1:14">
      <c r="A280" s="212"/>
      <c r="B280" s="14" t="s">
        <v>8</v>
      </c>
      <c r="C280" s="15" t="s">
        <v>9</v>
      </c>
      <c r="D280" s="221" t="s">
        <v>10</v>
      </c>
      <c r="E280" s="222"/>
      <c r="F280" s="15" t="s">
        <v>11</v>
      </c>
      <c r="G280" s="15" t="s">
        <v>12</v>
      </c>
      <c r="H280" s="15" t="s">
        <v>13</v>
      </c>
      <c r="I280" s="15" t="s">
        <v>14</v>
      </c>
      <c r="J280" s="15" t="s">
        <v>15</v>
      </c>
      <c r="K280" s="101" t="s">
        <v>16</v>
      </c>
      <c r="L280" s="101" t="s">
        <v>7</v>
      </c>
      <c r="M280" s="3" t="s">
        <v>8</v>
      </c>
      <c r="N280" s="216"/>
    </row>
    <row r="281" spans="1:14">
      <c r="A281" s="212"/>
      <c r="B281" s="14" t="s">
        <v>17</v>
      </c>
      <c r="C281" s="15" t="s">
        <v>18</v>
      </c>
      <c r="D281" s="100"/>
      <c r="E281" s="100"/>
      <c r="F281" s="15" t="s">
        <v>19</v>
      </c>
      <c r="G281" s="15" t="s">
        <v>20</v>
      </c>
      <c r="H281" s="15" t="s">
        <v>21</v>
      </c>
      <c r="I281" s="15"/>
      <c r="J281" s="15" t="s">
        <v>22</v>
      </c>
      <c r="K281" s="101"/>
      <c r="L281" s="101"/>
      <c r="M281" s="3" t="s">
        <v>17</v>
      </c>
      <c r="N281" s="216"/>
    </row>
    <row r="282" spans="1:14" ht="12" thickBot="1">
      <c r="A282" s="212"/>
      <c r="B282" s="25"/>
      <c r="C282" s="16"/>
      <c r="D282" s="223" t="s">
        <v>23</v>
      </c>
      <c r="E282" s="224"/>
      <c r="F282" s="41" t="s">
        <v>24</v>
      </c>
      <c r="G282" s="41" t="s">
        <v>25</v>
      </c>
      <c r="H282" s="41" t="s">
        <v>26</v>
      </c>
      <c r="I282" s="41" t="s">
        <v>27</v>
      </c>
      <c r="J282" s="41" t="s">
        <v>28</v>
      </c>
      <c r="K282" s="101" t="s">
        <v>29</v>
      </c>
      <c r="L282" s="101" t="s">
        <v>30</v>
      </c>
      <c r="M282" s="25"/>
      <c r="N282" s="216"/>
    </row>
    <row r="283" spans="1:14">
      <c r="A283" s="212"/>
      <c r="B283" s="9"/>
      <c r="C283" s="35"/>
      <c r="D283" s="18" t="s">
        <v>195</v>
      </c>
      <c r="E283" s="4"/>
      <c r="F283" s="106"/>
      <c r="G283" s="107"/>
      <c r="H283" s="107"/>
      <c r="I283" s="107"/>
      <c r="J283" s="108"/>
      <c r="K283" s="135"/>
      <c r="L283" s="110"/>
      <c r="M283" s="3"/>
      <c r="N283" s="216"/>
    </row>
    <row r="284" spans="1:14">
      <c r="A284" s="228"/>
      <c r="B284" s="25">
        <v>518</v>
      </c>
      <c r="C284" s="38"/>
      <c r="D284" s="7"/>
      <c r="E284" s="7" t="s">
        <v>123</v>
      </c>
      <c r="F284" s="26">
        <v>76074</v>
      </c>
      <c r="G284" s="27">
        <v>8590</v>
      </c>
      <c r="H284" s="27">
        <v>3822</v>
      </c>
      <c r="I284" s="27">
        <v>7691</v>
      </c>
      <c r="J284" s="27">
        <f>F284+G284+H284+I284</f>
        <v>96177</v>
      </c>
      <c r="K284" s="45" t="s">
        <v>34</v>
      </c>
      <c r="L284" s="29">
        <f t="shared" ref="L284:L292" si="24">J284</f>
        <v>96177</v>
      </c>
      <c r="M284" s="95" t="s">
        <v>196</v>
      </c>
      <c r="N284" s="216"/>
    </row>
    <row r="285" spans="1:14">
      <c r="A285" s="228"/>
      <c r="B285" s="25">
        <v>519</v>
      </c>
      <c r="C285" s="38"/>
      <c r="D285" s="7"/>
      <c r="E285" s="7" t="s">
        <v>197</v>
      </c>
      <c r="F285" s="62">
        <v>21440</v>
      </c>
      <c r="G285" s="121">
        <v>50</v>
      </c>
      <c r="H285" s="121">
        <v>1100</v>
      </c>
      <c r="I285" s="121">
        <v>1779</v>
      </c>
      <c r="J285" s="122">
        <f>F285+G285+H285+I285</f>
        <v>24369</v>
      </c>
      <c r="K285" s="123" t="s">
        <v>34</v>
      </c>
      <c r="L285" s="124">
        <f t="shared" si="24"/>
        <v>24369</v>
      </c>
      <c r="M285" s="39">
        <v>519</v>
      </c>
      <c r="N285" s="229"/>
    </row>
    <row r="286" spans="1:14">
      <c r="B286" s="25">
        <v>520</v>
      </c>
      <c r="C286" s="38"/>
      <c r="D286" s="7"/>
      <c r="E286" s="7" t="s">
        <v>198</v>
      </c>
      <c r="F286" s="62">
        <v>1030</v>
      </c>
      <c r="G286" s="121">
        <v>0</v>
      </c>
      <c r="H286" s="121">
        <v>0</v>
      </c>
      <c r="I286" s="121">
        <v>0</v>
      </c>
      <c r="J286" s="122">
        <f>F286+G286+H286+I286</f>
        <v>1030</v>
      </c>
      <c r="K286" s="123" t="s">
        <v>34</v>
      </c>
      <c r="L286" s="124">
        <f t="shared" si="24"/>
        <v>1030</v>
      </c>
      <c r="M286" s="39">
        <v>520</v>
      </c>
      <c r="N286" s="230"/>
    </row>
    <row r="287" spans="1:14">
      <c r="B287" s="25">
        <v>521</v>
      </c>
      <c r="C287" s="38"/>
      <c r="D287" s="7"/>
      <c r="E287" s="7" t="s">
        <v>199</v>
      </c>
      <c r="F287" s="62">
        <v>0</v>
      </c>
      <c r="G287" s="121">
        <v>0</v>
      </c>
      <c r="H287" s="121">
        <v>1988</v>
      </c>
      <c r="I287" s="121">
        <v>0</v>
      </c>
      <c r="J287" s="122">
        <f>F287+G287+H287+I287</f>
        <v>1988</v>
      </c>
      <c r="K287" s="123" t="s">
        <v>34</v>
      </c>
      <c r="L287" s="124">
        <f t="shared" si="24"/>
        <v>1988</v>
      </c>
      <c r="M287" s="39">
        <v>521</v>
      </c>
    </row>
    <row r="288" spans="1:14">
      <c r="B288" s="25">
        <v>522</v>
      </c>
      <c r="C288" s="38"/>
      <c r="D288" s="7" t="s">
        <v>5</v>
      </c>
      <c r="E288" s="7" t="s">
        <v>127</v>
      </c>
      <c r="F288" s="151" t="s">
        <v>34</v>
      </c>
      <c r="G288" s="126" t="s">
        <v>34</v>
      </c>
      <c r="H288" s="126" t="s">
        <v>34</v>
      </c>
      <c r="I288" s="121">
        <v>21834</v>
      </c>
      <c r="J288" s="122">
        <f>I288</f>
        <v>21834</v>
      </c>
      <c r="K288" s="123" t="s">
        <v>34</v>
      </c>
      <c r="L288" s="124">
        <f t="shared" si="24"/>
        <v>21834</v>
      </c>
      <c r="M288" s="39">
        <v>522</v>
      </c>
    </row>
    <row r="289" spans="2:13">
      <c r="B289" s="25">
        <v>523</v>
      </c>
      <c r="C289" s="38"/>
      <c r="D289" s="7"/>
      <c r="E289" s="7" t="s">
        <v>193</v>
      </c>
      <c r="F289" s="151" t="s">
        <v>34</v>
      </c>
      <c r="G289" s="126" t="s">
        <v>34</v>
      </c>
      <c r="H289" s="126" t="s">
        <v>34</v>
      </c>
      <c r="I289" s="204">
        <v>517</v>
      </c>
      <c r="J289" s="126">
        <f>I289</f>
        <v>517</v>
      </c>
      <c r="K289" s="123" t="s">
        <v>34</v>
      </c>
      <c r="L289" s="124">
        <f t="shared" si="24"/>
        <v>517</v>
      </c>
      <c r="M289" s="39">
        <v>523</v>
      </c>
    </row>
    <row r="290" spans="2:13">
      <c r="B290" s="25">
        <v>524</v>
      </c>
      <c r="C290" s="38"/>
      <c r="D290" s="7" t="s">
        <v>5</v>
      </c>
      <c r="E290" s="7" t="s">
        <v>136</v>
      </c>
      <c r="F290" s="151" t="s">
        <v>34</v>
      </c>
      <c r="G290" s="126" t="s">
        <v>34</v>
      </c>
      <c r="H290" s="126">
        <v>0</v>
      </c>
      <c r="I290" s="126" t="s">
        <v>34</v>
      </c>
      <c r="J290" s="126">
        <f>H290</f>
        <v>0</v>
      </c>
      <c r="K290" s="123" t="s">
        <v>34</v>
      </c>
      <c r="L290" s="124">
        <f t="shared" si="24"/>
        <v>0</v>
      </c>
      <c r="M290" s="39">
        <v>524</v>
      </c>
    </row>
    <row r="291" spans="2:13">
      <c r="B291" s="25">
        <v>525</v>
      </c>
      <c r="C291" s="38"/>
      <c r="D291" s="7"/>
      <c r="E291" s="7" t="s">
        <v>137</v>
      </c>
      <c r="F291" s="151" t="s">
        <v>34</v>
      </c>
      <c r="G291" s="126" t="s">
        <v>34</v>
      </c>
      <c r="H291" s="126">
        <v>0</v>
      </c>
      <c r="I291" s="126" t="s">
        <v>34</v>
      </c>
      <c r="J291" s="126">
        <f>H291</f>
        <v>0</v>
      </c>
      <c r="K291" s="123" t="s">
        <v>34</v>
      </c>
      <c r="L291" s="124">
        <f t="shared" si="24"/>
        <v>0</v>
      </c>
      <c r="M291" s="39">
        <v>525</v>
      </c>
    </row>
    <row r="292" spans="2:13">
      <c r="B292" s="14">
        <v>526</v>
      </c>
      <c r="C292" s="38"/>
      <c r="D292" s="7"/>
      <c r="E292" s="7" t="s">
        <v>39</v>
      </c>
      <c r="F292" s="62">
        <v>0</v>
      </c>
      <c r="G292" s="121">
        <v>103</v>
      </c>
      <c r="H292" s="121">
        <v>3606</v>
      </c>
      <c r="I292" s="121">
        <v>9755</v>
      </c>
      <c r="J292" s="122">
        <f>F292+G292+H292+I292</f>
        <v>13464</v>
      </c>
      <c r="K292" s="123" t="s">
        <v>34</v>
      </c>
      <c r="L292" s="124">
        <f t="shared" si="24"/>
        <v>13464</v>
      </c>
      <c r="M292" s="39">
        <v>526</v>
      </c>
    </row>
    <row r="293" spans="2:13">
      <c r="B293" s="48">
        <v>527</v>
      </c>
      <c r="C293" s="31"/>
      <c r="D293" s="71" t="s">
        <v>200</v>
      </c>
      <c r="E293" s="32"/>
      <c r="F293" s="190">
        <f>SUM(F283:F292)</f>
        <v>98544</v>
      </c>
      <c r="G293" s="191">
        <f>SUM(G283:G292)</f>
        <v>8743</v>
      </c>
      <c r="H293" s="191">
        <f>SUM(H283:H292)</f>
        <v>10516</v>
      </c>
      <c r="I293" s="191">
        <f>SUM(I283:I292)</f>
        <v>41576</v>
      </c>
      <c r="J293" s="191">
        <f>SUM(J283:J292)</f>
        <v>159379</v>
      </c>
      <c r="K293" s="192" t="s">
        <v>34</v>
      </c>
      <c r="L293" s="193">
        <f>SUM(L283:L292)</f>
        <v>159379</v>
      </c>
      <c r="M293" s="34">
        <v>527</v>
      </c>
    </row>
    <row r="294" spans="2:13">
      <c r="B294" s="14">
        <v>528</v>
      </c>
      <c r="C294" s="38"/>
      <c r="D294" s="7"/>
      <c r="E294" s="53" t="s">
        <v>201</v>
      </c>
      <c r="F294" s="152">
        <f>F224+F253+F260+F272+F293</f>
        <v>1214165</v>
      </c>
      <c r="G294" s="153">
        <f>G224+G253+G260+G272+G293</f>
        <v>1585898</v>
      </c>
      <c r="H294" s="153">
        <f>H224+H253+H260+H272+H293</f>
        <v>855957</v>
      </c>
      <c r="I294" s="153">
        <f>I224+I253+I260+I272+I293</f>
        <v>863995</v>
      </c>
      <c r="J294" s="153">
        <f>J224+J253+J260+J272+J293</f>
        <v>4520015</v>
      </c>
      <c r="K294" s="142" t="s">
        <v>34</v>
      </c>
      <c r="L294" s="154">
        <f>L224+L253+L260+L272+L293</f>
        <v>4520015</v>
      </c>
      <c r="M294" s="39">
        <v>528</v>
      </c>
    </row>
    <row r="295" spans="2:13">
      <c r="B295" s="9" t="s">
        <v>5</v>
      </c>
      <c r="C295" s="35"/>
      <c r="D295" s="18" t="s">
        <v>202</v>
      </c>
      <c r="E295" s="4"/>
      <c r="F295" s="155"/>
      <c r="G295" s="156"/>
      <c r="H295" s="156"/>
      <c r="I295" s="156"/>
      <c r="J295" s="157"/>
      <c r="K295" s="175"/>
      <c r="L295" s="159"/>
      <c r="M295" s="3"/>
    </row>
    <row r="296" spans="2:13">
      <c r="B296" s="25">
        <v>601</v>
      </c>
      <c r="C296" s="38"/>
      <c r="D296" s="4" t="s">
        <v>5</v>
      </c>
      <c r="E296" s="4" t="s">
        <v>203</v>
      </c>
      <c r="F296" s="26">
        <v>22439</v>
      </c>
      <c r="G296" s="27">
        <v>2487</v>
      </c>
      <c r="H296" s="27">
        <v>10395</v>
      </c>
      <c r="I296" s="27">
        <v>84842</v>
      </c>
      <c r="J296" s="27">
        <f t="shared" ref="J296:J305" si="25">F296+G296+H296+I296</f>
        <v>120163</v>
      </c>
      <c r="K296" s="45" t="s">
        <v>34</v>
      </c>
      <c r="L296" s="29">
        <f t="shared" ref="L296:L313" si="26">J296</f>
        <v>120163</v>
      </c>
      <c r="M296" s="3">
        <v>601</v>
      </c>
    </row>
    <row r="297" spans="2:13">
      <c r="B297" s="25">
        <v>602</v>
      </c>
      <c r="C297" s="31"/>
      <c r="D297" s="50" t="s">
        <v>5</v>
      </c>
      <c r="E297" s="32" t="s">
        <v>204</v>
      </c>
      <c r="F297" s="33">
        <v>21077</v>
      </c>
      <c r="G297" s="113">
        <v>60</v>
      </c>
      <c r="H297" s="113">
        <v>3932</v>
      </c>
      <c r="I297" s="113">
        <v>73543</v>
      </c>
      <c r="J297" s="114">
        <f t="shared" si="25"/>
        <v>98612</v>
      </c>
      <c r="K297" s="126" t="s">
        <v>34</v>
      </c>
      <c r="L297" s="116">
        <f t="shared" si="26"/>
        <v>98612</v>
      </c>
      <c r="M297" s="34">
        <v>602</v>
      </c>
    </row>
    <row r="298" spans="2:13">
      <c r="B298" s="25">
        <v>603</v>
      </c>
      <c r="C298" s="38"/>
      <c r="D298" s="7"/>
      <c r="E298" s="7" t="s">
        <v>205</v>
      </c>
      <c r="F298" s="33">
        <v>8468</v>
      </c>
      <c r="G298" s="113">
        <v>8</v>
      </c>
      <c r="H298" s="113">
        <v>257297</v>
      </c>
      <c r="I298" s="113">
        <v>1835</v>
      </c>
      <c r="J298" s="122">
        <f t="shared" si="25"/>
        <v>267608</v>
      </c>
      <c r="K298" s="126" t="s">
        <v>34</v>
      </c>
      <c r="L298" s="116">
        <f t="shared" si="26"/>
        <v>267608</v>
      </c>
      <c r="M298" s="39">
        <v>603</v>
      </c>
    </row>
    <row r="299" spans="2:13">
      <c r="B299" s="25">
        <v>604</v>
      </c>
      <c r="C299" s="38"/>
      <c r="D299" s="7"/>
      <c r="E299" s="7" t="s">
        <v>206</v>
      </c>
      <c r="F299" s="33">
        <v>13793</v>
      </c>
      <c r="G299" s="113">
        <v>0</v>
      </c>
      <c r="H299" s="113">
        <v>4657</v>
      </c>
      <c r="I299" s="113">
        <v>11619</v>
      </c>
      <c r="J299" s="122">
        <f t="shared" si="25"/>
        <v>30069</v>
      </c>
      <c r="K299" s="126" t="s">
        <v>34</v>
      </c>
      <c r="L299" s="116">
        <f t="shared" si="26"/>
        <v>30069</v>
      </c>
      <c r="M299" s="39">
        <v>604</v>
      </c>
    </row>
    <row r="300" spans="2:13">
      <c r="B300" s="25">
        <v>605</v>
      </c>
      <c r="C300" s="38"/>
      <c r="D300" s="7"/>
      <c r="E300" s="7" t="s">
        <v>207</v>
      </c>
      <c r="F300" s="33">
        <v>25694</v>
      </c>
      <c r="G300" s="113">
        <v>11</v>
      </c>
      <c r="H300" s="113">
        <v>5559</v>
      </c>
      <c r="I300" s="113">
        <v>5400</v>
      </c>
      <c r="J300" s="122">
        <f t="shared" si="25"/>
        <v>36664</v>
      </c>
      <c r="K300" s="126" t="s">
        <v>34</v>
      </c>
      <c r="L300" s="116">
        <f t="shared" si="26"/>
        <v>36664</v>
      </c>
      <c r="M300" s="39">
        <v>605</v>
      </c>
    </row>
    <row r="301" spans="2:13">
      <c r="B301" s="25">
        <v>606</v>
      </c>
      <c r="C301" s="38"/>
      <c r="D301" s="7"/>
      <c r="E301" s="7" t="s">
        <v>208</v>
      </c>
      <c r="F301" s="33">
        <v>0</v>
      </c>
      <c r="G301" s="113">
        <v>0</v>
      </c>
      <c r="H301" s="113">
        <v>0</v>
      </c>
      <c r="I301" s="113">
        <v>0</v>
      </c>
      <c r="J301" s="122">
        <f t="shared" si="25"/>
        <v>0</v>
      </c>
      <c r="K301" s="123" t="s">
        <v>34</v>
      </c>
      <c r="L301" s="116">
        <f t="shared" si="26"/>
        <v>0</v>
      </c>
      <c r="M301" s="39">
        <v>606</v>
      </c>
    </row>
    <row r="302" spans="2:13">
      <c r="B302" s="25">
        <v>607</v>
      </c>
      <c r="C302" s="38"/>
      <c r="D302" s="7"/>
      <c r="E302" s="7" t="s">
        <v>209</v>
      </c>
      <c r="F302" s="33">
        <v>14677</v>
      </c>
      <c r="G302" s="113">
        <v>75</v>
      </c>
      <c r="H302" s="113">
        <v>6287</v>
      </c>
      <c r="I302" s="113">
        <v>53229</v>
      </c>
      <c r="J302" s="122">
        <f t="shared" si="25"/>
        <v>74268</v>
      </c>
      <c r="K302" s="123" t="s">
        <v>34</v>
      </c>
      <c r="L302" s="116">
        <f t="shared" si="26"/>
        <v>74268</v>
      </c>
      <c r="M302" s="39">
        <v>607</v>
      </c>
    </row>
    <row r="303" spans="2:13">
      <c r="B303" s="25">
        <v>608</v>
      </c>
      <c r="C303" s="38"/>
      <c r="D303" s="7" t="s">
        <v>5</v>
      </c>
      <c r="E303" s="7" t="s">
        <v>210</v>
      </c>
      <c r="F303" s="33">
        <v>14823</v>
      </c>
      <c r="G303" s="113">
        <v>429</v>
      </c>
      <c r="H303" s="113">
        <v>92848</v>
      </c>
      <c r="I303" s="113">
        <v>116492</v>
      </c>
      <c r="J303" s="122">
        <f t="shared" si="25"/>
        <v>224592</v>
      </c>
      <c r="K303" s="123" t="s">
        <v>34</v>
      </c>
      <c r="L303" s="116">
        <f t="shared" si="26"/>
        <v>224592</v>
      </c>
      <c r="M303" s="39">
        <v>608</v>
      </c>
    </row>
    <row r="304" spans="2:13">
      <c r="B304" s="25">
        <v>609</v>
      </c>
      <c r="C304" s="38"/>
      <c r="D304" s="7" t="s">
        <v>5</v>
      </c>
      <c r="E304" s="7" t="s">
        <v>211</v>
      </c>
      <c r="F304" s="33">
        <v>4170</v>
      </c>
      <c r="G304" s="113">
        <v>0</v>
      </c>
      <c r="H304" s="113">
        <v>4548</v>
      </c>
      <c r="I304" s="113">
        <v>126490</v>
      </c>
      <c r="J304" s="122">
        <f t="shared" si="25"/>
        <v>135208</v>
      </c>
      <c r="K304" s="123" t="s">
        <v>34</v>
      </c>
      <c r="L304" s="116">
        <f t="shared" si="26"/>
        <v>135208</v>
      </c>
      <c r="M304" s="39">
        <v>609</v>
      </c>
    </row>
    <row r="305" spans="2:14">
      <c r="B305" s="25">
        <v>610</v>
      </c>
      <c r="C305" s="38"/>
      <c r="D305" s="7"/>
      <c r="E305" s="7" t="s">
        <v>212</v>
      </c>
      <c r="F305" s="33">
        <v>0</v>
      </c>
      <c r="G305" s="113">
        <v>0</v>
      </c>
      <c r="H305" s="113">
        <v>0</v>
      </c>
      <c r="I305" s="113">
        <v>0</v>
      </c>
      <c r="J305" s="122">
        <f t="shared" si="25"/>
        <v>0</v>
      </c>
      <c r="K305" s="123" t="s">
        <v>34</v>
      </c>
      <c r="L305" s="116">
        <f t="shared" si="26"/>
        <v>0</v>
      </c>
      <c r="M305" s="39">
        <v>610</v>
      </c>
    </row>
    <row r="306" spans="2:14">
      <c r="B306" s="25">
        <v>611</v>
      </c>
      <c r="C306" s="38"/>
      <c r="D306" s="7"/>
      <c r="E306" s="7" t="s">
        <v>127</v>
      </c>
      <c r="F306" s="151" t="s">
        <v>34</v>
      </c>
      <c r="G306" s="126" t="s">
        <v>34</v>
      </c>
      <c r="H306" s="126" t="s">
        <v>34</v>
      </c>
      <c r="I306" s="113">
        <v>127930</v>
      </c>
      <c r="J306" s="122">
        <f>I306</f>
        <v>127930</v>
      </c>
      <c r="K306" s="123" t="s">
        <v>34</v>
      </c>
      <c r="L306" s="116">
        <f t="shared" si="26"/>
        <v>127930</v>
      </c>
      <c r="M306" s="39">
        <v>611</v>
      </c>
    </row>
    <row r="307" spans="2:14">
      <c r="B307" s="25">
        <v>612</v>
      </c>
      <c r="C307" s="38"/>
      <c r="D307" s="7"/>
      <c r="E307" s="7" t="s">
        <v>193</v>
      </c>
      <c r="F307" s="151" t="s">
        <v>34</v>
      </c>
      <c r="G307" s="126" t="s">
        <v>34</v>
      </c>
      <c r="H307" s="126" t="s">
        <v>34</v>
      </c>
      <c r="I307" s="202">
        <v>7541</v>
      </c>
      <c r="J307" s="122">
        <f>I307</f>
        <v>7541</v>
      </c>
      <c r="K307" s="123" t="s">
        <v>34</v>
      </c>
      <c r="L307" s="116">
        <f t="shared" si="26"/>
        <v>7541</v>
      </c>
      <c r="M307" s="39">
        <v>612</v>
      </c>
    </row>
    <row r="308" spans="2:14">
      <c r="B308" s="25">
        <v>613</v>
      </c>
      <c r="C308" s="38"/>
      <c r="D308" s="7" t="s">
        <v>5</v>
      </c>
      <c r="E308" s="7" t="s">
        <v>213</v>
      </c>
      <c r="F308" s="151" t="s">
        <v>34</v>
      </c>
      <c r="G308" s="126" t="s">
        <v>34</v>
      </c>
      <c r="H308" s="126" t="s">
        <v>34</v>
      </c>
      <c r="I308" s="113">
        <v>4466</v>
      </c>
      <c r="J308" s="122">
        <f>I308</f>
        <v>4466</v>
      </c>
      <c r="K308" s="123" t="s">
        <v>34</v>
      </c>
      <c r="L308" s="116">
        <f t="shared" si="26"/>
        <v>4466</v>
      </c>
      <c r="M308" s="39">
        <v>613</v>
      </c>
    </row>
    <row r="309" spans="2:14">
      <c r="B309" s="25">
        <v>614</v>
      </c>
      <c r="C309" s="38"/>
      <c r="D309" s="7"/>
      <c r="E309" s="7" t="s">
        <v>214</v>
      </c>
      <c r="F309" s="151" t="s">
        <v>34</v>
      </c>
      <c r="G309" s="126" t="s">
        <v>34</v>
      </c>
      <c r="H309" s="126" t="s">
        <v>34</v>
      </c>
      <c r="I309" s="113">
        <v>127023</v>
      </c>
      <c r="J309" s="122">
        <f>I309</f>
        <v>127023</v>
      </c>
      <c r="K309" s="123" t="s">
        <v>34</v>
      </c>
      <c r="L309" s="116">
        <f t="shared" si="26"/>
        <v>127023</v>
      </c>
      <c r="M309" s="39">
        <v>614</v>
      </c>
    </row>
    <row r="310" spans="2:14">
      <c r="B310" s="25">
        <v>615</v>
      </c>
      <c r="C310" s="38"/>
      <c r="D310" s="7"/>
      <c r="E310" s="7" t="s">
        <v>215</v>
      </c>
      <c r="F310" s="151" t="s">
        <v>34</v>
      </c>
      <c r="G310" s="126" t="s">
        <v>34</v>
      </c>
      <c r="H310" s="126" t="s">
        <v>34</v>
      </c>
      <c r="I310" s="113">
        <v>23827</v>
      </c>
      <c r="J310" s="122">
        <f>I310</f>
        <v>23827</v>
      </c>
      <c r="K310" s="123" t="s">
        <v>34</v>
      </c>
      <c r="L310" s="116">
        <f t="shared" si="26"/>
        <v>23827</v>
      </c>
      <c r="M310" s="39">
        <v>615</v>
      </c>
    </row>
    <row r="311" spans="2:14">
      <c r="B311" s="25">
        <v>616</v>
      </c>
      <c r="C311" s="38"/>
      <c r="D311" s="7"/>
      <c r="E311" s="7" t="s">
        <v>136</v>
      </c>
      <c r="F311" s="151" t="s">
        <v>34</v>
      </c>
      <c r="G311" s="204" t="s">
        <v>34</v>
      </c>
      <c r="H311" s="113">
        <v>25266</v>
      </c>
      <c r="I311" s="204" t="s">
        <v>34</v>
      </c>
      <c r="J311" s="122">
        <f>H311</f>
        <v>25266</v>
      </c>
      <c r="K311" s="123" t="s">
        <v>34</v>
      </c>
      <c r="L311" s="116">
        <f t="shared" si="26"/>
        <v>25266</v>
      </c>
      <c r="M311" s="39">
        <v>616</v>
      </c>
    </row>
    <row r="312" spans="2:14">
      <c r="B312" s="25">
        <v>617</v>
      </c>
      <c r="C312" s="38"/>
      <c r="D312" s="7"/>
      <c r="E312" s="7" t="s">
        <v>137</v>
      </c>
      <c r="F312" s="151" t="s">
        <v>34</v>
      </c>
      <c r="G312" s="126" t="s">
        <v>34</v>
      </c>
      <c r="H312" s="126">
        <v>0</v>
      </c>
      <c r="I312" s="126" t="s">
        <v>34</v>
      </c>
      <c r="J312" s="126">
        <f>H312</f>
        <v>0</v>
      </c>
      <c r="K312" s="123" t="s">
        <v>34</v>
      </c>
      <c r="L312" s="116">
        <f t="shared" si="26"/>
        <v>0</v>
      </c>
      <c r="M312" s="39">
        <v>617</v>
      </c>
    </row>
    <row r="313" spans="2:14">
      <c r="B313" s="25">
        <v>618</v>
      </c>
      <c r="C313" s="38"/>
      <c r="D313" s="7"/>
      <c r="E313" s="7" t="s">
        <v>39</v>
      </c>
      <c r="F313" s="33">
        <v>108142</v>
      </c>
      <c r="G313" s="113">
        <v>1241</v>
      </c>
      <c r="H313" s="113">
        <v>34529</v>
      </c>
      <c r="I313" s="113">
        <v>113132</v>
      </c>
      <c r="J313" s="122">
        <f>F313+G313+H313+I313</f>
        <v>257044</v>
      </c>
      <c r="K313" s="123" t="s">
        <v>34</v>
      </c>
      <c r="L313" s="116">
        <f t="shared" si="26"/>
        <v>257044</v>
      </c>
      <c r="M313" s="39">
        <v>618</v>
      </c>
    </row>
    <row r="314" spans="2:14">
      <c r="B314" s="25">
        <v>619</v>
      </c>
      <c r="C314" s="38"/>
      <c r="D314" s="67" t="s">
        <v>216</v>
      </c>
      <c r="E314" s="7"/>
      <c r="F314" s="152">
        <f>SUM(F295:F313)</f>
        <v>233283</v>
      </c>
      <c r="G314" s="153">
        <f>SUM(G295:G313)</f>
        <v>4311</v>
      </c>
      <c r="H314" s="153">
        <f>SUM(H295:H313)</f>
        <v>445318</v>
      </c>
      <c r="I314" s="153">
        <f>SUM(I295:I313)</f>
        <v>877369</v>
      </c>
      <c r="J314" s="153">
        <f>SUM(J295:J313)</f>
        <v>1560281</v>
      </c>
      <c r="K314" s="123" t="s">
        <v>34</v>
      </c>
      <c r="L314" s="194">
        <f>SUM(L295:L313)</f>
        <v>1560281</v>
      </c>
      <c r="M314" s="39">
        <v>619</v>
      </c>
      <c r="N314" s="231">
        <v>54</v>
      </c>
    </row>
    <row r="315" spans="2:14" ht="11.25" customHeight="1" thickBot="1">
      <c r="B315" s="25">
        <v>620</v>
      </c>
      <c r="C315" s="47" t="s">
        <v>85</v>
      </c>
      <c r="D315" s="67" t="s">
        <v>217</v>
      </c>
      <c r="E315" s="7"/>
      <c r="F315" s="195">
        <f>F117+F203+F294+F314</f>
        <v>1979391</v>
      </c>
      <c r="G315" s="196">
        <f>G117+G203+G294+G314</f>
        <v>1875324</v>
      </c>
      <c r="H315" s="196">
        <f>H117+H203+H294+H314</f>
        <v>2080519</v>
      </c>
      <c r="I315" s="196">
        <f>I117+I203+I294+I314</f>
        <v>3108686</v>
      </c>
      <c r="J315" s="196">
        <f>J117+J203+J294+J314</f>
        <v>9043920</v>
      </c>
      <c r="K315" s="197" t="s">
        <v>34</v>
      </c>
      <c r="L315" s="198">
        <f>L117+L203+L294+L314</f>
        <v>9043920</v>
      </c>
      <c r="M315" s="39">
        <v>620</v>
      </c>
      <c r="N315" s="233"/>
    </row>
    <row r="316" spans="2:14" ht="11.25" customHeight="1">
      <c r="B316" s="51"/>
      <c r="C316" s="100"/>
      <c r="D316" s="18"/>
      <c r="E316" s="4"/>
      <c r="F316" s="199"/>
      <c r="G316" s="199"/>
      <c r="H316" s="199"/>
      <c r="I316" s="199"/>
      <c r="J316" s="199"/>
      <c r="K316" s="149"/>
      <c r="L316" s="199"/>
      <c r="M316" s="51"/>
      <c r="N316" s="200"/>
    </row>
    <row r="317" spans="2:14">
      <c r="D317" s="73" t="s">
        <v>218</v>
      </c>
      <c r="J317" s="75">
        <f>SUM(L77:L79,L83:L85,L89,L99:L101,L127,L129,L131,L156,L158,L160,L181,L193,L195)</f>
        <v>-154226</v>
      </c>
      <c r="L317" s="75"/>
    </row>
    <row r="318" spans="2:14">
      <c r="D318" s="73" t="s">
        <v>219</v>
      </c>
      <c r="J318" s="75">
        <f>SUM(L102:L104,L132,L161,L196)</f>
        <v>1014011</v>
      </c>
      <c r="L318" s="75"/>
    </row>
    <row r="320" spans="2:14">
      <c r="J320" s="75"/>
    </row>
    <row r="321" spans="10:10" ht="12.75">
      <c r="J321" s="76"/>
    </row>
    <row r="322" spans="10:10" ht="12.75">
      <c r="J322" s="76"/>
    </row>
  </sheetData>
  <mergeCells count="47">
    <mergeCell ref="N314:N315"/>
    <mergeCell ref="A261:A272"/>
    <mergeCell ref="A274:A285"/>
    <mergeCell ref="B274:M274"/>
    <mergeCell ref="N274:N286"/>
    <mergeCell ref="B275:M275"/>
    <mergeCell ref="D280:E280"/>
    <mergeCell ref="D282:E282"/>
    <mergeCell ref="N260:N272"/>
    <mergeCell ref="N226:N227"/>
    <mergeCell ref="B229:M229"/>
    <mergeCell ref="B230:M230"/>
    <mergeCell ref="D236:E236"/>
    <mergeCell ref="D238:E238"/>
    <mergeCell ref="N169:N181"/>
    <mergeCell ref="A170:A181"/>
    <mergeCell ref="A183:A193"/>
    <mergeCell ref="B183:M183"/>
    <mergeCell ref="N183:N194"/>
    <mergeCell ref="B184:M184"/>
    <mergeCell ref="D188:E188"/>
    <mergeCell ref="D190:E190"/>
    <mergeCell ref="D143:E143"/>
    <mergeCell ref="A79:A89"/>
    <mergeCell ref="A91:A101"/>
    <mergeCell ref="B91:M91"/>
    <mergeCell ref="N91:N102"/>
    <mergeCell ref="B92:M92"/>
    <mergeCell ref="D96:E96"/>
    <mergeCell ref="D98:E98"/>
    <mergeCell ref="N78:N89"/>
    <mergeCell ref="A123:A135"/>
    <mergeCell ref="N134:N135"/>
    <mergeCell ref="B137:M137"/>
    <mergeCell ref="B138:M138"/>
    <mergeCell ref="D141:E141"/>
    <mergeCell ref="N43:N44"/>
    <mergeCell ref="B46:M46"/>
    <mergeCell ref="B47:M47"/>
    <mergeCell ref="D53:E53"/>
    <mergeCell ref="D55:E55"/>
    <mergeCell ref="A1:A11"/>
    <mergeCell ref="B1:M1"/>
    <mergeCell ref="N1:N12"/>
    <mergeCell ref="B2:M2"/>
    <mergeCell ref="D9:E9"/>
    <mergeCell ref="D11:E11"/>
  </mergeCells>
  <pageMargins left="0.75" right="0.75" top="0.75" bottom="0.75" header="0.5" footer="0.5"/>
  <pageSetup scale="98" orientation="landscape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47</vt:lpstr>
      <vt:lpstr>48 - 54</vt:lpstr>
      <vt:lpstr>'48 - 54'!Print_Area</vt:lpstr>
    </vt:vector>
  </TitlesOfParts>
  <Company>CSX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s0730</dc:creator>
  <cp:lastModifiedBy>s0730</cp:lastModifiedBy>
  <cp:lastPrinted>2014-03-06T14:30:08Z</cp:lastPrinted>
  <dcterms:created xsi:type="dcterms:W3CDTF">2013-03-06T20:22:16Z</dcterms:created>
  <dcterms:modified xsi:type="dcterms:W3CDTF">2014-10-28T14:07:26Z</dcterms:modified>
</cp:coreProperties>
</file>