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mc:AlternateContent xmlns:mc="http://schemas.openxmlformats.org/markup-compatibility/2006">
    <mc:Choice Requires="x15">
      <x15ac:absPath xmlns:x15ac="http://schemas.microsoft.com/office/spreadsheetml/2010/11/ac" url="W:\Railroad Financial and Employment Filings\2016\R-1\"/>
    </mc:Choice>
  </mc:AlternateContent>
  <bookViews>
    <workbookView xWindow="0" yWindow="0" windowWidth="21570" windowHeight="6900" tabRatio="930" activeTab="1"/>
  </bookViews>
  <sheets>
    <sheet name="Notice" sheetId="1" r:id="rId1"/>
    <sheet name="Title" sheetId="2" r:id="rId2"/>
    <sheet name="Table Contents &amp; Spec Notice" sheetId="4" r:id="rId3"/>
    <sheet name="Sch A and B" sheetId="5" r:id="rId4"/>
    <sheet name="Sch C" sheetId="6" r:id="rId5"/>
    <sheet name="200" sheetId="7" r:id="rId6"/>
    <sheet name="210" sheetId="8" r:id="rId7"/>
    <sheet name="210A" sheetId="9" r:id="rId8"/>
    <sheet name="220" sheetId="10" r:id="rId9"/>
    <sheet name="240" sheetId="11" r:id="rId10"/>
    <sheet name="245" sheetId="12" r:id="rId11"/>
    <sheet name="250" sheetId="13" r:id="rId12"/>
    <sheet name="310 Inst." sheetId="14" r:id="rId13"/>
    <sheet name="310-1" sheetId="15" r:id="rId14"/>
    <sheet name="310-2" sheetId="16" r:id="rId15"/>
    <sheet name="310-3" sheetId="17" r:id="rId16"/>
    <sheet name="310A" sheetId="18" r:id="rId17"/>
    <sheet name="blank 40" sheetId="67" r:id="rId18"/>
    <sheet name="330 Inst." sheetId="19" r:id="rId19"/>
    <sheet name="330" sheetId="20" r:id="rId20"/>
    <sheet name="332" sheetId="21" r:id="rId21"/>
    <sheet name="335" sheetId="22" r:id="rId22"/>
    <sheet name="342" sheetId="23" r:id="rId23"/>
    <sheet name="352A" sheetId="24" r:id="rId24"/>
    <sheet name="352B" sheetId="25" r:id="rId25"/>
    <sheet name="410 Instr." sheetId="26" r:id="rId26"/>
    <sheet name="410" sheetId="27" r:id="rId27"/>
    <sheet name="412" sheetId="28" r:id="rId28"/>
    <sheet name="414" sheetId="29" r:id="rId29"/>
    <sheet name="414 N&amp;R" sheetId="30" r:id="rId30"/>
    <sheet name="415 Instr." sheetId="31" r:id="rId31"/>
    <sheet name="415" sheetId="32" r:id="rId32"/>
    <sheet name="417" sheetId="33" r:id="rId33"/>
    <sheet name="450" sheetId="34" r:id="rId34"/>
    <sheet name="501 502" sheetId="35" r:id="rId35"/>
    <sheet name="510" sheetId="36" r:id="rId36"/>
    <sheet name="512 Instr." sheetId="37" r:id="rId37"/>
    <sheet name="512" sheetId="38" r:id="rId38"/>
    <sheet name="700 Instr." sheetId="39" r:id="rId39"/>
    <sheet name="700" sheetId="40" r:id="rId40"/>
    <sheet name="702" sheetId="41" r:id="rId41"/>
    <sheet name="710 Instr." sheetId="42" r:id="rId42"/>
    <sheet name="710 landscape" sheetId="43" r:id="rId43"/>
    <sheet name="710 portrait1" sheetId="44" r:id="rId44"/>
    <sheet name="710 portrait2" sheetId="68" r:id="rId45"/>
    <sheet name="710S" sheetId="45" r:id="rId46"/>
    <sheet name="720" sheetId="46" r:id="rId47"/>
    <sheet name="750" sheetId="47" r:id="rId48"/>
    <sheet name="755 Instr." sheetId="48" r:id="rId49"/>
    <sheet name="755" sheetId="49" r:id="rId50"/>
    <sheet name="PTC Supplement" sheetId="50" r:id="rId51"/>
    <sheet name="PTC 330" sheetId="51" r:id="rId52"/>
    <sheet name="PTC 332" sheetId="52" r:id="rId53"/>
    <sheet name="PTC 335" sheetId="53" r:id="rId54"/>
    <sheet name="PTC 352b" sheetId="54" r:id="rId55"/>
    <sheet name="PTC 410" sheetId="55" r:id="rId56"/>
    <sheet name="PTC 700" sheetId="56" r:id="rId57"/>
    <sheet name="PTC 710" sheetId="57" r:id="rId58"/>
    <sheet name="blank 107" sheetId="69" r:id="rId59"/>
    <sheet name="PTC 710 pgs 108-109" sheetId="58" r:id="rId60"/>
    <sheet name="PTC 710 pages 110-111" sheetId="59" r:id="rId61"/>
    <sheet name="PTC 710S" sheetId="60" r:id="rId62"/>
    <sheet name="PTC 720" sheetId="61" r:id="rId63"/>
    <sheet name="PTC Grants" sheetId="62" r:id="rId64"/>
    <sheet name="Verification" sheetId="70" r:id="rId65"/>
    <sheet name="Memoranda" sheetId="64" r:id="rId66"/>
    <sheet name="Index" sheetId="65" r:id="rId67"/>
  </sheets>
  <externalReferences>
    <externalReference r:id="rId68"/>
    <externalReference r:id="rId69"/>
    <externalReference r:id="rId70"/>
  </externalReferences>
  <definedNames>
    <definedName name="_45" localSheetId="44">'[1]410-P51'!#REF!</definedName>
    <definedName name="_45" localSheetId="58">'[1]410-P51'!#REF!</definedName>
    <definedName name="_45" localSheetId="17">'[1]410-P51'!#REF!</definedName>
    <definedName name="_45">'[1]410-P51'!#REF!</definedName>
    <definedName name="_46" localSheetId="44">'[1]410-P51'!#REF!</definedName>
    <definedName name="_46" localSheetId="58">'[1]410-P51'!#REF!</definedName>
    <definedName name="_46" localSheetId="17">'[1]410-P51'!#REF!</definedName>
    <definedName name="_46">'[1]410-P51'!#REF!</definedName>
    <definedName name="_47" localSheetId="44">'[1]410-P51'!#REF!</definedName>
    <definedName name="_47" localSheetId="58">'[1]410-P51'!#REF!</definedName>
    <definedName name="_47" localSheetId="17">'[1]410-P51'!#REF!</definedName>
    <definedName name="_47">'[1]410-P51'!#REF!</definedName>
    <definedName name="_48" localSheetId="44">'[1]410-P51'!#REF!</definedName>
    <definedName name="_48" localSheetId="58">'[1]410-P51'!#REF!</definedName>
    <definedName name="_48" localSheetId="17">'[1]410-P51'!#REF!</definedName>
    <definedName name="_48">'[1]410-P51'!#REF!</definedName>
    <definedName name="_49" localSheetId="44">'[1]410-P51'!#REF!</definedName>
    <definedName name="_49" localSheetId="58">'[1]410-P51'!#REF!</definedName>
    <definedName name="_49" localSheetId="17">'[1]410-P51'!#REF!</definedName>
    <definedName name="_49">'[1]410-P51'!#REF!</definedName>
    <definedName name="_50" localSheetId="44">'[1]410-P51'!#REF!</definedName>
    <definedName name="_50" localSheetId="58">'[1]410-P51'!#REF!</definedName>
    <definedName name="_50" localSheetId="17">'[1]410-P51'!#REF!</definedName>
    <definedName name="_50">'[1]410-P51'!#REF!</definedName>
    <definedName name="GTWLevelPayments" localSheetId="44">#REF!</definedName>
    <definedName name="GTWLevelPayments" localSheetId="58">#REF!</definedName>
    <definedName name="GTWLevelPayments" localSheetId="17">#REF!</definedName>
    <definedName name="GTWLevelPayments">#REF!</definedName>
    <definedName name="_xlnm.Print_Area" localSheetId="5">'200'!$A$1:$G$297</definedName>
    <definedName name="_xlnm.Print_Area" localSheetId="6">'210'!$A$1:$H$222</definedName>
    <definedName name="_xlnm.Print_Area" localSheetId="16">'310A'!$A$1:$K$55</definedName>
    <definedName name="_xlnm.Print_Area" localSheetId="19">'330'!$A$1:$O$74</definedName>
    <definedName name="_xlnm.Print_Area" localSheetId="20">'332'!$A$1:$J$82</definedName>
    <definedName name="_xlnm.Print_Area" localSheetId="23">'352A'!$A$1:$G$74</definedName>
    <definedName name="_xlnm.Print_Area" localSheetId="25">'410 Instr.'!$A$1:$E$66</definedName>
    <definedName name="_xlnm.Print_Area" localSheetId="29">'414 N&amp;R'!$A$1:$K$68</definedName>
    <definedName name="_xlnm.Print_Area" localSheetId="33">'450'!$A$1:$H$148</definedName>
    <definedName name="_xlnm.Print_Area" localSheetId="34">'501 502'!$A$1:$F$166</definedName>
    <definedName name="_xlnm.Print_Area" localSheetId="41">'710 Instr.'!$A$1:$H$60</definedName>
    <definedName name="_xlnm.Print_Area" localSheetId="49">'755'!$A$1:$H$279</definedName>
    <definedName name="_xlnm.Print_Area" localSheetId="65">Memoranda!$A$1:$X$66</definedName>
    <definedName name="_xlnm.Print_Area" localSheetId="0">Notice!$A$1:$C$104</definedName>
    <definedName name="_xlnm.Print_Area" localSheetId="54">'PTC 352b'!$A$1:$I$73</definedName>
    <definedName name="_xlnm.Print_Area" localSheetId="55">'PTC 410'!$A$1:$N$326</definedName>
    <definedName name="_xlnm.Print_Area" localSheetId="59">'PTC 710 pgs 108-109'!$A$1:$T$74</definedName>
    <definedName name="_xlnm.Print_Area" localSheetId="3">'Sch A and B'!$A$1:$D$151</definedName>
    <definedName name="_xlnm.Print_Area" localSheetId="1">Title!$A$1:$B$64</definedName>
    <definedName name="Print_Area_MI">'[2]Oath-P98'!$B$1:$D$65</definedName>
    <definedName name="Print_Titles_MI">'[3]710Inst-P77'!$A$1:$IV$13</definedName>
    <definedName name="QRYGTWLEVELEXPENSES" localSheetId="44">#REF!</definedName>
    <definedName name="QRYGTWLEVELEXPENSES" localSheetId="58">#REF!</definedName>
    <definedName name="QRYGTWLEVELEXPENSES" localSheetId="17">#REF!</definedName>
    <definedName name="QRYGTWLEVELEXPENSES">#REF!</definedName>
    <definedName name="QRYICLEASESEXPENSES" localSheetId="44">#REF!</definedName>
    <definedName name="QRYICLEASESEXPENSES" localSheetId="58">#REF!</definedName>
    <definedName name="QRYICLEASESEXPENSES" localSheetId="17">#REF!</definedName>
    <definedName name="QRYICLEASESEXPENSES">#REF!</definedName>
    <definedName name="QRYWCLEASESEXPENSES" localSheetId="44">#REF!</definedName>
    <definedName name="QRYWCLEASESEXPENSES" localSheetId="58">#REF!</definedName>
    <definedName name="QRYWCLEASESEXPENSES" localSheetId="17">#REF!</definedName>
    <definedName name="QRYWCLEASESEXPENSES">#REF!</definedName>
    <definedName name="qryYearlyForAllOperatingLeaseNBGTW" localSheetId="44">#REF!</definedName>
    <definedName name="qryYearlyForAllOperatingLeaseNBGTW" localSheetId="58">#REF!</definedName>
    <definedName name="qryYearlyForAllOperatingLeaseNBGTW" localSheetId="17">#REF!</definedName>
    <definedName name="qryYearlyForAllOperatingLeaseNBGTW">#REF!</definedName>
    <definedName name="Query_CN" localSheetId="44">#REF!</definedName>
    <definedName name="Query_CN" localSheetId="58">#REF!</definedName>
    <definedName name="Query_CN" localSheetId="17">#REF!</definedName>
    <definedName name="Query_CN">#REF!</definedName>
    <definedName name="Z_4095EAE0_09D5_4E29_9353_57BE8D9E0DE0_.wvu.Cols" localSheetId="5" hidden="1">'200'!$H:$H</definedName>
    <definedName name="Z_4095EAE0_09D5_4E29_9353_57BE8D9E0DE0_.wvu.Cols" localSheetId="30" hidden="1">'415 Instr.'!$D:$E</definedName>
    <definedName name="Z_4095EAE0_09D5_4E29_9353_57BE8D9E0DE0_.wvu.Cols" localSheetId="50" hidden="1">'PTC Supplement'!$F:$P</definedName>
    <definedName name="Z_4095EAE0_09D5_4E29_9353_57BE8D9E0DE0_.wvu.PrintArea" localSheetId="5" hidden="1">'200'!$A$1:$G$297</definedName>
    <definedName name="Z_4095EAE0_09D5_4E29_9353_57BE8D9E0DE0_.wvu.PrintArea" localSheetId="6" hidden="1">'210'!$A$1:$H$222</definedName>
    <definedName name="Z_4095EAE0_09D5_4E29_9353_57BE8D9E0DE0_.wvu.PrintArea" localSheetId="16" hidden="1">'310A'!$A$1:$K$55</definedName>
    <definedName name="Z_4095EAE0_09D5_4E29_9353_57BE8D9E0DE0_.wvu.PrintArea" localSheetId="19" hidden="1">'330'!$A$1:$O$74</definedName>
    <definedName name="Z_4095EAE0_09D5_4E29_9353_57BE8D9E0DE0_.wvu.PrintArea" localSheetId="20" hidden="1">'332'!$A$1:$J$82</definedName>
    <definedName name="Z_4095EAE0_09D5_4E29_9353_57BE8D9E0DE0_.wvu.PrintArea" localSheetId="23" hidden="1">'352A'!$A$1:$G$74</definedName>
    <definedName name="Z_4095EAE0_09D5_4E29_9353_57BE8D9E0DE0_.wvu.PrintArea" localSheetId="29" hidden="1">'414 N&amp;R'!$A$1:$K$68</definedName>
    <definedName name="Z_4095EAE0_09D5_4E29_9353_57BE8D9E0DE0_.wvu.PrintArea" localSheetId="33" hidden="1">'450'!$A$1:$H$148</definedName>
    <definedName name="Z_4095EAE0_09D5_4E29_9353_57BE8D9E0DE0_.wvu.PrintArea" localSheetId="34" hidden="1">'501 502'!$A$1:$F$166</definedName>
    <definedName name="Z_4095EAE0_09D5_4E29_9353_57BE8D9E0DE0_.wvu.PrintArea" localSheetId="41" hidden="1">'710 Instr.'!$A$1:$H$60</definedName>
    <definedName name="Z_4095EAE0_09D5_4E29_9353_57BE8D9E0DE0_.wvu.PrintArea" localSheetId="49" hidden="1">'755'!$A$1:$H$279</definedName>
    <definedName name="Z_4095EAE0_09D5_4E29_9353_57BE8D9E0DE0_.wvu.PrintArea" localSheetId="54" hidden="1">'PTC 352b'!$A$1:$I$73</definedName>
    <definedName name="Z_4095EAE0_09D5_4E29_9353_57BE8D9E0DE0_.wvu.PrintArea" localSheetId="55" hidden="1">'PTC 410'!$A$1:$N$320</definedName>
    <definedName name="Z_4095EAE0_09D5_4E29_9353_57BE8D9E0DE0_.wvu.PrintArea" localSheetId="59" hidden="1">'PTC 710 pgs 108-109'!$A$1:$T$74</definedName>
    <definedName name="Z_4095EAE0_09D5_4E29_9353_57BE8D9E0DE0_.wvu.PrintArea" localSheetId="3" hidden="1">'Sch A and B'!$A$1:$D$152</definedName>
    <definedName name="Z_B4382265_C345_4F78_A0C9_5C84571AE8A3_.wvu.Cols" localSheetId="5" hidden="1">'200'!$H:$H</definedName>
    <definedName name="Z_B4382265_C345_4F78_A0C9_5C84571AE8A3_.wvu.Cols" localSheetId="30" hidden="1">'415 Instr.'!$D:$E</definedName>
    <definedName name="Z_B4382265_C345_4F78_A0C9_5C84571AE8A3_.wvu.Cols" localSheetId="50" hidden="1">'PTC Supplement'!$F:$P</definedName>
    <definedName name="Z_B4382265_C345_4F78_A0C9_5C84571AE8A3_.wvu.PrintArea" localSheetId="5" hidden="1">'200'!$A$1:$G$297</definedName>
    <definedName name="Z_B4382265_C345_4F78_A0C9_5C84571AE8A3_.wvu.PrintArea" localSheetId="6" hidden="1">'210'!$A$1:$H$222</definedName>
    <definedName name="Z_B4382265_C345_4F78_A0C9_5C84571AE8A3_.wvu.PrintArea" localSheetId="19" hidden="1">'330'!$A$1:$O$74</definedName>
    <definedName name="Z_B4382265_C345_4F78_A0C9_5C84571AE8A3_.wvu.PrintArea" localSheetId="20" hidden="1">'332'!$A$1:$J$82</definedName>
    <definedName name="Z_B4382265_C345_4F78_A0C9_5C84571AE8A3_.wvu.PrintArea" localSheetId="23" hidden="1">'352A'!$A$1:$G$74</definedName>
    <definedName name="Z_B4382265_C345_4F78_A0C9_5C84571AE8A3_.wvu.PrintArea" localSheetId="29" hidden="1">'414 N&amp;R'!$A$1:$K$68</definedName>
    <definedName name="Z_B4382265_C345_4F78_A0C9_5C84571AE8A3_.wvu.PrintArea" localSheetId="33" hidden="1">'450'!$A$1:$H$148</definedName>
    <definedName name="Z_B4382265_C345_4F78_A0C9_5C84571AE8A3_.wvu.PrintArea" localSheetId="34" hidden="1">'501 502'!$A$1:$F$166</definedName>
    <definedName name="Z_B4382265_C345_4F78_A0C9_5C84571AE8A3_.wvu.PrintArea" localSheetId="41" hidden="1">'710 Instr.'!$A$1:$H$60</definedName>
    <definedName name="Z_B4382265_C345_4F78_A0C9_5C84571AE8A3_.wvu.PrintArea" localSheetId="49" hidden="1">'755'!$A$1:$H$279</definedName>
    <definedName name="Z_B4382265_C345_4F78_A0C9_5C84571AE8A3_.wvu.PrintArea" localSheetId="54" hidden="1">'PTC 352b'!$A$1:$I$73</definedName>
    <definedName name="Z_B4382265_C345_4F78_A0C9_5C84571AE8A3_.wvu.PrintArea" localSheetId="59" hidden="1">'PTC 710 pgs 108-109'!$A$1:$T$74</definedName>
  </definedNames>
  <calcPr calcId="171027"/>
  <customWorkbookViews>
    <customWorkbookView name="CSX Technology - Personal View" guid="{4095EAE0-09D5-4E29-9353-57BE8D9E0DE0}" mergeInterval="0" personalView="1" maximized="1" windowWidth="1280" windowHeight="758" tabRatio="930" activeSheetId="15"/>
    <customWorkbookView name="Kalan A. Deen - Personal View" guid="{B4382265-C345-4F78-A0C9-5C84571AE8A3}" mergeInterval="0" personalView="1" xWindow="71" yWindow="20" windowWidth="1775" windowHeight="723" tabRatio="930" activeSheetId="15"/>
  </customWorkbookViews>
</workbook>
</file>

<file path=xl/calcChain.xml><?xml version="1.0" encoding="utf-8"?>
<calcChain xmlns="http://schemas.openxmlformats.org/spreadsheetml/2006/main">
  <c r="F227" i="49" l="1"/>
  <c r="K48" i="20" l="1"/>
  <c r="K49" i="20"/>
  <c r="K42" i="20"/>
  <c r="L53" i="32"/>
  <c r="L12" i="32"/>
  <c r="E75" i="21"/>
  <c r="E68" i="21"/>
  <c r="D69" i="21"/>
  <c r="E56" i="25"/>
  <c r="E63" i="25"/>
  <c r="E41" i="24" l="1"/>
  <c r="D33" i="12" l="1"/>
  <c r="D34" i="12" s="1"/>
  <c r="G31" i="61" l="1"/>
  <c r="D31" i="61"/>
  <c r="K57" i="32" l="1"/>
  <c r="M56" i="32"/>
  <c r="F49" i="28" l="1"/>
  <c r="F51" i="34" l="1"/>
  <c r="D50" i="18" l="1"/>
  <c r="H45" i="18"/>
  <c r="G45" i="18"/>
  <c r="F45" i="18"/>
  <c r="E45" i="18"/>
  <c r="D45" i="18"/>
  <c r="I37" i="18"/>
  <c r="I36" i="18"/>
  <c r="I35" i="18"/>
  <c r="I34" i="18"/>
  <c r="I33" i="18"/>
  <c r="H31" i="18"/>
  <c r="G31" i="18"/>
  <c r="G46" i="18" s="1"/>
  <c r="F31" i="18"/>
  <c r="F46" i="18" s="1"/>
  <c r="E31" i="18"/>
  <c r="E46" i="18" s="1"/>
  <c r="D31" i="18"/>
  <c r="I29" i="18"/>
  <c r="I28" i="18"/>
  <c r="I27" i="18"/>
  <c r="I26" i="18"/>
  <c r="I25" i="18"/>
  <c r="I24" i="18"/>
  <c r="I23" i="18"/>
  <c r="I22" i="18"/>
  <c r="I21" i="18"/>
  <c r="I20" i="18"/>
  <c r="I19" i="18"/>
  <c r="O62" i="15"/>
  <c r="N62" i="15"/>
  <c r="M62" i="15"/>
  <c r="M63" i="15" s="1"/>
  <c r="K62" i="15"/>
  <c r="J62" i="15"/>
  <c r="I62" i="15"/>
  <c r="L61" i="15"/>
  <c r="L62" i="15" s="1"/>
  <c r="L60" i="15"/>
  <c r="L59" i="15"/>
  <c r="O58" i="15"/>
  <c r="N58" i="15"/>
  <c r="N63" i="15" s="1"/>
  <c r="M58" i="15"/>
  <c r="K58" i="15"/>
  <c r="J58" i="15"/>
  <c r="I58" i="15"/>
  <c r="L57" i="15"/>
  <c r="L56" i="15"/>
  <c r="L58" i="15" s="1"/>
  <c r="O55" i="15"/>
  <c r="O63" i="15" s="1"/>
  <c r="N55" i="15"/>
  <c r="M55" i="15"/>
  <c r="K55" i="15"/>
  <c r="K63" i="15" s="1"/>
  <c r="J55" i="15"/>
  <c r="I55" i="15"/>
  <c r="L54" i="15"/>
  <c r="L55" i="15" s="1"/>
  <c r="O53" i="15"/>
  <c r="N53" i="15"/>
  <c r="M53" i="15"/>
  <c r="K53" i="15"/>
  <c r="J53" i="15"/>
  <c r="I53" i="15"/>
  <c r="L52" i="15"/>
  <c r="L53" i="15" s="1"/>
  <c r="K50" i="15"/>
  <c r="K51" i="15" s="1"/>
  <c r="J50" i="15"/>
  <c r="I50" i="15"/>
  <c r="I51" i="15" s="1"/>
  <c r="O49" i="15"/>
  <c r="N49" i="15"/>
  <c r="M49" i="15"/>
  <c r="L49" i="15"/>
  <c r="L48" i="15"/>
  <c r="O47" i="15"/>
  <c r="O50" i="15" s="1"/>
  <c r="O51" i="15" s="1"/>
  <c r="L47" i="15"/>
  <c r="M46" i="15"/>
  <c r="L46" i="15"/>
  <c r="L45" i="15"/>
  <c r="L44" i="15"/>
  <c r="L43" i="15"/>
  <c r="L42" i="15"/>
  <c r="L41" i="15"/>
  <c r="L40" i="15"/>
  <c r="L39" i="15"/>
  <c r="L50" i="15" s="1"/>
  <c r="O38" i="15"/>
  <c r="M38" i="15"/>
  <c r="K38" i="15"/>
  <c r="J38" i="15"/>
  <c r="I38" i="15"/>
  <c r="N37" i="15"/>
  <c r="N38" i="15" s="1"/>
  <c r="N46" i="15" s="1"/>
  <c r="M37" i="15"/>
  <c r="L37" i="15"/>
  <c r="L36" i="15"/>
  <c r="L35" i="15"/>
  <c r="L34" i="15"/>
  <c r="L33" i="15"/>
  <c r="L32" i="15"/>
  <c r="L31" i="15"/>
  <c r="L30" i="15"/>
  <c r="L29" i="15"/>
  <c r="L28" i="15"/>
  <c r="L27" i="15"/>
  <c r="L26" i="15"/>
  <c r="L25" i="15"/>
  <c r="I45" i="18" l="1"/>
  <c r="J51" i="15"/>
  <c r="J64" i="15" s="1"/>
  <c r="J63" i="15"/>
  <c r="I63" i="15"/>
  <c r="L38" i="15"/>
  <c r="L51" i="15" s="1"/>
  <c r="K64" i="15"/>
  <c r="D46" i="18"/>
  <c r="H46" i="18"/>
  <c r="O64" i="15"/>
  <c r="I31" i="18"/>
  <c r="I46" i="18" s="1"/>
  <c r="I64" i="15"/>
  <c r="N47" i="15"/>
  <c r="N50" i="15" s="1"/>
  <c r="N51" i="15" s="1"/>
  <c r="N64" i="15" s="1"/>
  <c r="L63" i="15"/>
  <c r="M47" i="15"/>
  <c r="M50" i="15" s="1"/>
  <c r="M51" i="15" s="1"/>
  <c r="M64" i="15" s="1"/>
  <c r="E23" i="36"/>
  <c r="L64" i="15" l="1"/>
  <c r="L71" i="15" s="1"/>
  <c r="E27" i="36"/>
  <c r="E25" i="36"/>
  <c r="E20" i="36"/>
  <c r="E28" i="36" s="1"/>
  <c r="E30" i="36" l="1"/>
  <c r="E29" i="36"/>
  <c r="E38" i="10"/>
  <c r="E42" i="7" l="1"/>
  <c r="E52" i="45" l="1"/>
  <c r="C52" i="45"/>
  <c r="G51" i="34" l="1"/>
  <c r="E67" i="45" l="1"/>
  <c r="C67" i="45"/>
  <c r="D160" i="13" l="1"/>
  <c r="D150" i="13"/>
  <c r="C21" i="13"/>
  <c r="C23" i="13" s="1"/>
  <c r="D21" i="13"/>
  <c r="D23" i="13" s="1"/>
  <c r="D14" i="13"/>
  <c r="D162" i="13" l="1"/>
  <c r="D164" i="13" s="1"/>
  <c r="K17" i="47"/>
  <c r="N62" i="44" l="1"/>
  <c r="N60" i="44"/>
  <c r="N58" i="44"/>
  <c r="N55" i="44"/>
  <c r="N52" i="44"/>
  <c r="N50" i="44"/>
  <c r="N48" i="44"/>
  <c r="N46" i="44"/>
  <c r="N44" i="44"/>
  <c r="N42" i="44"/>
  <c r="N40" i="44"/>
  <c r="N38" i="44"/>
  <c r="N36" i="44"/>
  <c r="N34" i="44"/>
  <c r="N31" i="44"/>
  <c r="N29" i="44"/>
  <c r="N26" i="44"/>
  <c r="N23" i="44"/>
  <c r="P60" i="44" l="1"/>
  <c r="P58" i="44"/>
  <c r="P55" i="44"/>
  <c r="P52" i="44"/>
  <c r="P50" i="44"/>
  <c r="P48" i="44"/>
  <c r="P46" i="44"/>
  <c r="P44" i="44"/>
  <c r="P42" i="44"/>
  <c r="P40" i="44"/>
  <c r="P38" i="44"/>
  <c r="P36" i="44"/>
  <c r="P34" i="44"/>
  <c r="P31" i="44"/>
  <c r="P29" i="44"/>
  <c r="P26" i="44"/>
  <c r="P23" i="44"/>
  <c r="I63" i="44"/>
  <c r="S61" i="44"/>
  <c r="S63" i="44" s="1"/>
  <c r="R61" i="44"/>
  <c r="R63" i="44" s="1"/>
  <c r="Q61" i="44"/>
  <c r="Q63" i="44" s="1"/>
  <c r="O61" i="44"/>
  <c r="O63" i="44" s="1"/>
  <c r="M61" i="44"/>
  <c r="M63" i="44" s="1"/>
  <c r="I61" i="44"/>
  <c r="H61" i="44"/>
  <c r="H63" i="44" s="1"/>
  <c r="G61" i="44"/>
  <c r="G63" i="44" s="1"/>
  <c r="F61" i="44"/>
  <c r="F63" i="44" s="1"/>
  <c r="E61" i="44"/>
  <c r="E63" i="44" s="1"/>
  <c r="N61" i="44" l="1"/>
  <c r="N63" i="44" s="1"/>
  <c r="P61" i="44"/>
  <c r="P63" i="44" s="1"/>
  <c r="F102" i="43"/>
  <c r="L98" i="43"/>
  <c r="N98" i="43" s="1"/>
  <c r="L96" i="43"/>
  <c r="N96" i="43" s="1"/>
  <c r="H82" i="43"/>
  <c r="P102" i="43"/>
  <c r="M102" i="43"/>
  <c r="K102" i="43"/>
  <c r="J102" i="43"/>
  <c r="I102" i="43"/>
  <c r="H102" i="43"/>
  <c r="G102" i="43"/>
  <c r="F91" i="43"/>
  <c r="P91" i="43"/>
  <c r="O91" i="43"/>
  <c r="M91" i="43"/>
  <c r="K91" i="43"/>
  <c r="J91" i="43"/>
  <c r="I91" i="43"/>
  <c r="H91" i="43"/>
  <c r="G91" i="43"/>
  <c r="P82" i="43"/>
  <c r="O82" i="43"/>
  <c r="M82" i="43"/>
  <c r="K82" i="43"/>
  <c r="K92" i="43" s="1"/>
  <c r="J82" i="43"/>
  <c r="J92" i="43" s="1"/>
  <c r="I82" i="43"/>
  <c r="G82" i="43"/>
  <c r="F82" i="43"/>
  <c r="L101" i="43"/>
  <c r="N101" i="43" s="1"/>
  <c r="L95" i="43"/>
  <c r="N95" i="43" s="1"/>
  <c r="L94" i="43"/>
  <c r="N94" i="43" s="1"/>
  <c r="L89" i="43"/>
  <c r="N89" i="43" s="1"/>
  <c r="L87" i="43"/>
  <c r="N87" i="43" s="1"/>
  <c r="L86" i="43"/>
  <c r="L84" i="43"/>
  <c r="N84" i="43" s="1"/>
  <c r="L80" i="43"/>
  <c r="N80" i="43" s="1"/>
  <c r="L78" i="43"/>
  <c r="N78" i="43" s="1"/>
  <c r="L77" i="43"/>
  <c r="N77" i="43" s="1"/>
  <c r="L76" i="43"/>
  <c r="N76" i="43" s="1"/>
  <c r="L74" i="43"/>
  <c r="N74" i="43" s="1"/>
  <c r="L73" i="43"/>
  <c r="N73" i="43" s="1"/>
  <c r="O20" i="43"/>
  <c r="O23" i="43" s="1"/>
  <c r="M20" i="43"/>
  <c r="M23" i="43" s="1"/>
  <c r="M26" i="43" s="1"/>
  <c r="L20" i="43"/>
  <c r="L23" i="43" s="1"/>
  <c r="L26" i="43" s="1"/>
  <c r="K20" i="43"/>
  <c r="K23" i="43" s="1"/>
  <c r="K26" i="43" s="1"/>
  <c r="J20" i="43"/>
  <c r="J23" i="43" s="1"/>
  <c r="J26" i="43" s="1"/>
  <c r="I20" i="43"/>
  <c r="I23" i="43" s="1"/>
  <c r="I26" i="43" s="1"/>
  <c r="H20" i="43"/>
  <c r="H23" i="43" s="1"/>
  <c r="H26" i="43" s="1"/>
  <c r="G20" i="43"/>
  <c r="G23" i="43" s="1"/>
  <c r="G26" i="43" s="1"/>
  <c r="F20" i="43"/>
  <c r="F23" i="43" s="1"/>
  <c r="F26" i="43" s="1"/>
  <c r="H92" i="43" l="1"/>
  <c r="G92" i="43"/>
  <c r="F92" i="43"/>
  <c r="N102" i="43"/>
  <c r="L102" i="43"/>
  <c r="P92" i="43"/>
  <c r="O92" i="43"/>
  <c r="M92" i="43"/>
  <c r="I92" i="43"/>
  <c r="L91" i="43"/>
  <c r="N86" i="43"/>
  <c r="N91" i="43" s="1"/>
  <c r="N82" i="43"/>
  <c r="L82" i="43"/>
  <c r="N92" i="43" l="1"/>
  <c r="L92" i="43"/>
  <c r="D61" i="44" l="1"/>
  <c r="D63" i="44" s="1"/>
  <c r="K45" i="41"/>
  <c r="I45" i="41"/>
  <c r="H45" i="41"/>
  <c r="G45" i="41"/>
  <c r="F45" i="41"/>
  <c r="J39" i="41"/>
  <c r="J38" i="41"/>
  <c r="J37" i="41"/>
  <c r="J36" i="41"/>
  <c r="J35" i="41"/>
  <c r="J34" i="41"/>
  <c r="J33" i="41"/>
  <c r="J32" i="41"/>
  <c r="J31" i="41"/>
  <c r="J30" i="41"/>
  <c r="J29" i="41"/>
  <c r="J28" i="41"/>
  <c r="J27" i="41"/>
  <c r="J26" i="41"/>
  <c r="J25" i="41"/>
  <c r="J24" i="41"/>
  <c r="J23" i="41"/>
  <c r="J22" i="41"/>
  <c r="J21" i="41"/>
  <c r="J20" i="41"/>
  <c r="J19" i="41"/>
  <c r="J18" i="41"/>
  <c r="J17" i="41"/>
  <c r="J16" i="41"/>
  <c r="J15" i="41"/>
  <c r="J14" i="41"/>
  <c r="J45" i="41" s="1"/>
  <c r="O40" i="43"/>
  <c r="O43" i="43" s="1"/>
  <c r="N40" i="43"/>
  <c r="N43" i="43" s="1"/>
  <c r="M40" i="43"/>
  <c r="M43" i="43" s="1"/>
  <c r="L40" i="43"/>
  <c r="L43" i="43" s="1"/>
  <c r="K40" i="43"/>
  <c r="K43" i="43" s="1"/>
  <c r="J40" i="43"/>
  <c r="J43" i="43" s="1"/>
  <c r="I40" i="43"/>
  <c r="I43" i="43" s="1"/>
  <c r="H40" i="43"/>
  <c r="H43" i="43" s="1"/>
  <c r="G40" i="43"/>
  <c r="G43" i="43" s="1"/>
  <c r="F40" i="43"/>
  <c r="F43" i="43" s="1"/>
  <c r="P41" i="43"/>
  <c r="P39" i="43"/>
  <c r="P38" i="43"/>
  <c r="P37" i="43"/>
  <c r="N24" i="43"/>
  <c r="N22" i="43"/>
  <c r="N21" i="43"/>
  <c r="N19" i="43"/>
  <c r="N18" i="43"/>
  <c r="N17" i="43"/>
  <c r="N16" i="43"/>
  <c r="P40" i="43" l="1"/>
  <c r="P43" i="43" s="1"/>
  <c r="N20" i="43"/>
  <c r="N23" i="43" s="1"/>
  <c r="N26" i="43" s="1"/>
  <c r="L44" i="33"/>
  <c r="K44" i="33"/>
  <c r="J44" i="33"/>
  <c r="I44" i="33"/>
  <c r="H44" i="33"/>
  <c r="G44" i="33"/>
  <c r="F44" i="33"/>
  <c r="E44" i="33"/>
  <c r="M43" i="33"/>
  <c r="M42" i="33"/>
  <c r="M41" i="33"/>
  <c r="M40" i="33"/>
  <c r="M39" i="33"/>
  <c r="M38" i="33"/>
  <c r="M37" i="33"/>
  <c r="M36" i="33"/>
  <c r="M35" i="33"/>
  <c r="M34" i="33"/>
  <c r="M44" i="33" l="1"/>
  <c r="D49" i="18" l="1"/>
  <c r="D53" i="18" s="1"/>
  <c r="L70" i="15" l="1"/>
  <c r="E40" i="36" l="1"/>
  <c r="P102" i="57" l="1"/>
  <c r="N102" i="57"/>
  <c r="M102" i="57"/>
  <c r="L102" i="57"/>
  <c r="K102" i="57"/>
  <c r="J102" i="57"/>
  <c r="I102" i="57"/>
  <c r="H102" i="57"/>
  <c r="G102" i="57"/>
  <c r="F102" i="57"/>
  <c r="P91" i="57"/>
  <c r="O91" i="57"/>
  <c r="N91" i="57"/>
  <c r="M91" i="57"/>
  <c r="L91" i="57"/>
  <c r="K91" i="57"/>
  <c r="J91" i="57"/>
  <c r="I91" i="57"/>
  <c r="H91" i="57"/>
  <c r="G91" i="57"/>
  <c r="F91" i="57"/>
  <c r="F82" i="57"/>
  <c r="G82" i="57"/>
  <c r="H82" i="57"/>
  <c r="I82" i="57"/>
  <c r="J82" i="57"/>
  <c r="K82" i="57"/>
  <c r="L82" i="57"/>
  <c r="M82" i="57"/>
  <c r="N82" i="57"/>
  <c r="O82" i="57"/>
  <c r="P82" i="57"/>
  <c r="P44" i="57"/>
  <c r="P42" i="57"/>
  <c r="P41" i="57"/>
  <c r="P40" i="57"/>
  <c r="O43" i="57"/>
  <c r="N43" i="57"/>
  <c r="N46" i="57" s="1"/>
  <c r="M43" i="57"/>
  <c r="M46" i="57" s="1"/>
  <c r="L43" i="57"/>
  <c r="L46" i="57" s="1"/>
  <c r="K43" i="57"/>
  <c r="K46" i="57" s="1"/>
  <c r="J43" i="57"/>
  <c r="J46" i="57" s="1"/>
  <c r="I43" i="57"/>
  <c r="I46" i="57" s="1"/>
  <c r="H43" i="57"/>
  <c r="H46" i="57" s="1"/>
  <c r="G43" i="57"/>
  <c r="G46" i="57" s="1"/>
  <c r="F43" i="57"/>
  <c r="F46" i="57" s="1"/>
  <c r="P21" i="57"/>
  <c r="P24" i="57" s="1"/>
  <c r="O21" i="57"/>
  <c r="O24" i="57" s="1"/>
  <c r="N21" i="57"/>
  <c r="N24" i="57" s="1"/>
  <c r="N27" i="57" s="1"/>
  <c r="M21" i="57"/>
  <c r="M24" i="57" s="1"/>
  <c r="M27" i="57" s="1"/>
  <c r="L21" i="57"/>
  <c r="L24" i="57" s="1"/>
  <c r="L27" i="57" s="1"/>
  <c r="K21" i="57"/>
  <c r="K24" i="57" s="1"/>
  <c r="K27" i="57" s="1"/>
  <c r="J21" i="57"/>
  <c r="J24" i="57" s="1"/>
  <c r="J27" i="57" s="1"/>
  <c r="I21" i="57"/>
  <c r="I24" i="57" s="1"/>
  <c r="I27" i="57" s="1"/>
  <c r="H21" i="57"/>
  <c r="H24" i="57" s="1"/>
  <c r="H27" i="57" s="1"/>
  <c r="G21" i="57"/>
  <c r="G24" i="57" s="1"/>
  <c r="G27" i="57" s="1"/>
  <c r="F21" i="57"/>
  <c r="F24" i="57" s="1"/>
  <c r="F27" i="57" s="1"/>
  <c r="O92" i="57" l="1"/>
  <c r="K92" i="57"/>
  <c r="G92" i="57"/>
  <c r="P43" i="57"/>
  <c r="P46" i="57" s="1"/>
  <c r="M92" i="57"/>
  <c r="I92" i="57"/>
  <c r="P92" i="57"/>
  <c r="L92" i="57"/>
  <c r="H92" i="57"/>
  <c r="N92" i="57"/>
  <c r="J92" i="57"/>
  <c r="F92" i="57"/>
  <c r="J41" i="53"/>
  <c r="J40" i="53"/>
  <c r="J39" i="53"/>
  <c r="J38" i="53"/>
  <c r="J37" i="53"/>
  <c r="J36" i="53"/>
  <c r="J35" i="53"/>
  <c r="J34" i="53"/>
  <c r="J33" i="53"/>
  <c r="J32" i="53"/>
  <c r="J31" i="53"/>
  <c r="J30" i="53"/>
  <c r="M11" i="51"/>
  <c r="N11" i="51" s="1"/>
  <c r="D77" i="52"/>
  <c r="E77" i="52"/>
  <c r="E67" i="52"/>
  <c r="D67" i="52"/>
  <c r="E78" i="52" l="1"/>
  <c r="D78" i="52"/>
  <c r="L49" i="51"/>
  <c r="K49" i="51"/>
  <c r="G49" i="51"/>
  <c r="F49" i="51"/>
  <c r="E49" i="51"/>
  <c r="L40" i="51"/>
  <c r="K40" i="51"/>
  <c r="K53" i="51" s="1"/>
  <c r="G40" i="51"/>
  <c r="F40" i="51"/>
  <c r="E40" i="51"/>
  <c r="H64" i="54"/>
  <c r="G64" i="54"/>
  <c r="F64" i="54"/>
  <c r="E64" i="54"/>
  <c r="H55" i="54"/>
  <c r="H68" i="54" s="1"/>
  <c r="G55" i="54"/>
  <c r="G68" i="54" s="1"/>
  <c r="F55" i="54"/>
  <c r="F68" i="54" s="1"/>
  <c r="E55" i="54"/>
  <c r="E68" i="54" s="1"/>
  <c r="E53" i="51" l="1"/>
  <c r="L53" i="51"/>
  <c r="F53" i="51"/>
  <c r="G53" i="51"/>
  <c r="I70" i="53"/>
  <c r="H70" i="53"/>
  <c r="G70" i="53"/>
  <c r="F70" i="53"/>
  <c r="E70" i="53"/>
  <c r="I59" i="53"/>
  <c r="H59" i="53"/>
  <c r="G59" i="53"/>
  <c r="F59" i="53"/>
  <c r="E59" i="53"/>
  <c r="J69" i="53"/>
  <c r="J68" i="53"/>
  <c r="J67" i="53"/>
  <c r="J66" i="53"/>
  <c r="J65" i="53"/>
  <c r="J64" i="53"/>
  <c r="J63" i="53"/>
  <c r="J62" i="53"/>
  <c r="J61" i="53"/>
  <c r="J58" i="53"/>
  <c r="J57" i="53"/>
  <c r="J56" i="53"/>
  <c r="J55" i="53"/>
  <c r="J54" i="53"/>
  <c r="J53" i="53"/>
  <c r="J52" i="53"/>
  <c r="J51" i="53"/>
  <c r="J50" i="53"/>
  <c r="J49" i="53"/>
  <c r="J48" i="53"/>
  <c r="J47" i="53"/>
  <c r="J46" i="53"/>
  <c r="J45" i="53"/>
  <c r="J44" i="53"/>
  <c r="J43" i="53"/>
  <c r="J42" i="53"/>
  <c r="G71" i="53" l="1"/>
  <c r="F71" i="53"/>
  <c r="E71" i="53"/>
  <c r="I71" i="53"/>
  <c r="H71" i="53"/>
  <c r="J59" i="53"/>
  <c r="J70" i="53"/>
  <c r="J71" i="53" l="1"/>
  <c r="M52" i="51" l="1"/>
  <c r="N52" i="51" s="1"/>
  <c r="M51" i="51"/>
  <c r="N51" i="51" s="1"/>
  <c r="M50" i="51"/>
  <c r="N50" i="51" s="1"/>
  <c r="M48" i="51"/>
  <c r="N48" i="51" s="1"/>
  <c r="M47" i="51"/>
  <c r="N47" i="51" s="1"/>
  <c r="M46" i="51"/>
  <c r="N46" i="51" s="1"/>
  <c r="M45" i="51"/>
  <c r="N45" i="51" s="1"/>
  <c r="M44" i="51"/>
  <c r="N44" i="51" s="1"/>
  <c r="M43" i="51"/>
  <c r="N43" i="51" s="1"/>
  <c r="M42" i="51"/>
  <c r="N42" i="51" s="1"/>
  <c r="M41" i="51"/>
  <c r="M39" i="51"/>
  <c r="N39" i="51" s="1"/>
  <c r="M38" i="51"/>
  <c r="N38" i="51" s="1"/>
  <c r="M37" i="51"/>
  <c r="N37" i="51" s="1"/>
  <c r="M36" i="51"/>
  <c r="N36" i="51" s="1"/>
  <c r="M35" i="51"/>
  <c r="N35" i="51" s="1"/>
  <c r="M34" i="51"/>
  <c r="N34" i="51" s="1"/>
  <c r="M33" i="51"/>
  <c r="N33" i="51" s="1"/>
  <c r="M32" i="51"/>
  <c r="N32" i="51" s="1"/>
  <c r="M31" i="51"/>
  <c r="N31" i="51" s="1"/>
  <c r="M30" i="51"/>
  <c r="N30" i="51" s="1"/>
  <c r="M29" i="51"/>
  <c r="N29" i="51" s="1"/>
  <c r="M28" i="51"/>
  <c r="N28" i="51" s="1"/>
  <c r="M27" i="51"/>
  <c r="N27" i="51" s="1"/>
  <c r="M26" i="51"/>
  <c r="N26" i="51" s="1"/>
  <c r="M25" i="51"/>
  <c r="N25" i="51" s="1"/>
  <c r="M24" i="51"/>
  <c r="N24" i="51" s="1"/>
  <c r="M23" i="51"/>
  <c r="N23" i="51" s="1"/>
  <c r="M22" i="51"/>
  <c r="N22" i="51" s="1"/>
  <c r="M21" i="51"/>
  <c r="N21" i="51" s="1"/>
  <c r="M20" i="51"/>
  <c r="N20" i="51" s="1"/>
  <c r="M19" i="51"/>
  <c r="N19" i="51" s="1"/>
  <c r="M18" i="51"/>
  <c r="N18" i="51" s="1"/>
  <c r="M17" i="51"/>
  <c r="N17" i="51" s="1"/>
  <c r="M16" i="51"/>
  <c r="N16" i="51" s="1"/>
  <c r="M15" i="51"/>
  <c r="N15" i="51" s="1"/>
  <c r="M14" i="51"/>
  <c r="N14" i="51" s="1"/>
  <c r="M13" i="51"/>
  <c r="N13" i="51" s="1"/>
  <c r="M12" i="51"/>
  <c r="N12" i="51" l="1"/>
  <c r="N40" i="51" s="1"/>
  <c r="M40" i="51"/>
  <c r="N41" i="51"/>
  <c r="N49" i="51" s="1"/>
  <c r="M49" i="51"/>
  <c r="F61" i="51"/>
  <c r="E61" i="51"/>
  <c r="O58" i="32"/>
  <c r="N58" i="32"/>
  <c r="M58" i="32"/>
  <c r="L58" i="32"/>
  <c r="K58" i="32"/>
  <c r="G58" i="32"/>
  <c r="F58" i="32"/>
  <c r="E58" i="32"/>
  <c r="D58" i="32"/>
  <c r="O49" i="32"/>
  <c r="N49" i="32"/>
  <c r="M49" i="32"/>
  <c r="L49" i="32"/>
  <c r="K49" i="32"/>
  <c r="G49" i="32"/>
  <c r="F49" i="32"/>
  <c r="E49" i="32"/>
  <c r="D49" i="32"/>
  <c r="O45" i="32"/>
  <c r="N45" i="32"/>
  <c r="M45" i="32"/>
  <c r="L45" i="32"/>
  <c r="K45" i="32"/>
  <c r="G45" i="32"/>
  <c r="F45" i="32"/>
  <c r="E45" i="32"/>
  <c r="D45" i="32"/>
  <c r="O35" i="32"/>
  <c r="N35" i="32"/>
  <c r="M35" i="32"/>
  <c r="L35" i="32"/>
  <c r="K35" i="32"/>
  <c r="G35" i="32"/>
  <c r="F35" i="32"/>
  <c r="E35" i="32"/>
  <c r="D35" i="32"/>
  <c r="O15" i="32"/>
  <c r="N15" i="32"/>
  <c r="M15" i="32"/>
  <c r="L15" i="32"/>
  <c r="K15" i="32"/>
  <c r="G15" i="32"/>
  <c r="F15" i="32"/>
  <c r="E15" i="32"/>
  <c r="D15" i="32"/>
  <c r="G50" i="28"/>
  <c r="F50" i="28"/>
  <c r="E50" i="28"/>
  <c r="H64" i="25"/>
  <c r="G64" i="25"/>
  <c r="F64" i="25"/>
  <c r="E64" i="25"/>
  <c r="H55" i="25"/>
  <c r="H68" i="25" s="1"/>
  <c r="G55" i="25"/>
  <c r="G68" i="25" s="1"/>
  <c r="F55" i="25"/>
  <c r="F68" i="25" s="1"/>
  <c r="E55" i="25"/>
  <c r="E68" i="25" s="1"/>
  <c r="D71" i="24"/>
  <c r="F57" i="24"/>
  <c r="F71" i="24" s="1"/>
  <c r="E57" i="24"/>
  <c r="E71" i="24" s="1"/>
  <c r="I69" i="22"/>
  <c r="H69" i="22"/>
  <c r="E69" i="22"/>
  <c r="J68" i="22"/>
  <c r="J67" i="22"/>
  <c r="F66" i="22"/>
  <c r="F69" i="22" s="1"/>
  <c r="J65" i="22"/>
  <c r="J64" i="22"/>
  <c r="J63" i="22"/>
  <c r="J62" i="22"/>
  <c r="G61" i="22"/>
  <c r="J61" i="22" s="1"/>
  <c r="J60" i="22"/>
  <c r="I58" i="22"/>
  <c r="I70" i="22" s="1"/>
  <c r="H58" i="22"/>
  <c r="H70" i="22" s="1"/>
  <c r="G58" i="22"/>
  <c r="F58" i="22"/>
  <c r="E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58" i="22" s="1"/>
  <c r="M53" i="20"/>
  <c r="M49" i="20"/>
  <c r="L48" i="20"/>
  <c r="L50" i="20" s="1"/>
  <c r="M47" i="20"/>
  <c r="N47" i="20" s="1"/>
  <c r="M46" i="20"/>
  <c r="N46" i="20" s="1"/>
  <c r="M45" i="20"/>
  <c r="N45" i="20" s="1"/>
  <c r="M44" i="20"/>
  <c r="N44" i="20" s="1"/>
  <c r="M43" i="20"/>
  <c r="N43" i="20" s="1"/>
  <c r="M42" i="20"/>
  <c r="L41" i="20"/>
  <c r="L54" i="20" s="1"/>
  <c r="K41" i="20"/>
  <c r="M40" i="20"/>
  <c r="N40" i="20" s="1"/>
  <c r="M39" i="20"/>
  <c r="N39" i="20" s="1"/>
  <c r="M38" i="20"/>
  <c r="N38" i="20" s="1"/>
  <c r="M37" i="20"/>
  <c r="N37" i="20" s="1"/>
  <c r="M36" i="20"/>
  <c r="N36" i="20" s="1"/>
  <c r="M35" i="20"/>
  <c r="N35" i="20" s="1"/>
  <c r="M34" i="20"/>
  <c r="N34" i="20" s="1"/>
  <c r="M33" i="20"/>
  <c r="N33" i="20" s="1"/>
  <c r="M32" i="20"/>
  <c r="M31" i="20"/>
  <c r="N31" i="20" s="1"/>
  <c r="N30" i="20"/>
  <c r="M30" i="20"/>
  <c r="M29" i="20"/>
  <c r="N29" i="20" s="1"/>
  <c r="M28" i="20"/>
  <c r="N28" i="20" s="1"/>
  <c r="M27" i="20"/>
  <c r="N27" i="20" s="1"/>
  <c r="M26" i="20"/>
  <c r="N26" i="20" s="1"/>
  <c r="M25" i="20"/>
  <c r="N25" i="20" s="1"/>
  <c r="M24" i="20"/>
  <c r="N24" i="20" s="1"/>
  <c r="M23" i="20"/>
  <c r="N23" i="20" s="1"/>
  <c r="M22" i="20"/>
  <c r="N22" i="20" s="1"/>
  <c r="M21" i="20"/>
  <c r="N21" i="20" s="1"/>
  <c r="M20" i="20"/>
  <c r="N20" i="20" s="1"/>
  <c r="M19" i="20"/>
  <c r="N19" i="20" s="1"/>
  <c r="M18" i="20"/>
  <c r="N18" i="20" s="1"/>
  <c r="M17" i="20"/>
  <c r="N17" i="20" s="1"/>
  <c r="M16" i="20"/>
  <c r="N16" i="20" s="1"/>
  <c r="M15" i="20"/>
  <c r="N15" i="20" s="1"/>
  <c r="M14" i="20"/>
  <c r="N14" i="20" s="1"/>
  <c r="M13" i="20"/>
  <c r="N13" i="20" s="1"/>
  <c r="N12" i="20"/>
  <c r="M12" i="20"/>
  <c r="E53" i="20"/>
  <c r="N53" i="20" s="1"/>
  <c r="G50" i="20"/>
  <c r="F50" i="20"/>
  <c r="E50" i="20"/>
  <c r="G41" i="20"/>
  <c r="F41" i="20"/>
  <c r="E32" i="20"/>
  <c r="E41" i="20" s="1"/>
  <c r="D63" i="11"/>
  <c r="D87" i="11"/>
  <c r="E87" i="11"/>
  <c r="E63" i="11"/>
  <c r="F50" i="11"/>
  <c r="E48" i="11"/>
  <c r="E51" i="11" s="1"/>
  <c r="D48" i="11"/>
  <c r="D51" i="11" s="1"/>
  <c r="G54" i="20" l="1"/>
  <c r="E70" i="22"/>
  <c r="E54" i="20"/>
  <c r="N49" i="20"/>
  <c r="N42" i="20"/>
  <c r="M59" i="32"/>
  <c r="E59" i="32"/>
  <c r="F59" i="32"/>
  <c r="L59" i="32"/>
  <c r="D59" i="32"/>
  <c r="N59" i="32"/>
  <c r="O59" i="32"/>
  <c r="G59" i="32"/>
  <c r="M48" i="20"/>
  <c r="K59" i="32"/>
  <c r="M41" i="20"/>
  <c r="F54" i="20"/>
  <c r="K50" i="20"/>
  <c r="M53" i="51"/>
  <c r="E59" i="51" s="1"/>
  <c r="E65" i="51" s="1"/>
  <c r="N53" i="51"/>
  <c r="F59" i="51" s="1"/>
  <c r="F65" i="51" s="1"/>
  <c r="M50" i="20"/>
  <c r="N48" i="20"/>
  <c r="F70" i="22"/>
  <c r="N32" i="20"/>
  <c r="N41" i="20" s="1"/>
  <c r="J66" i="22"/>
  <c r="J69" i="22" s="1"/>
  <c r="J70" i="22" s="1"/>
  <c r="G69" i="22"/>
  <c r="G70" i="22" s="1"/>
  <c r="D88" i="11"/>
  <c r="D90" i="11" s="1"/>
  <c r="E88" i="11"/>
  <c r="E90" i="11" s="1"/>
  <c r="G31" i="9"/>
  <c r="G32" i="9" s="1"/>
  <c r="G34" i="9" s="1"/>
  <c r="E31" i="9"/>
  <c r="E32" i="9" s="1"/>
  <c r="E34" i="9" s="1"/>
  <c r="D31" i="9"/>
  <c r="D32" i="9" s="1"/>
  <c r="D34" i="9" s="1"/>
  <c r="F30" i="9"/>
  <c r="F29" i="9"/>
  <c r="F28" i="9"/>
  <c r="F26" i="9"/>
  <c r="F25" i="9"/>
  <c r="F23" i="9"/>
  <c r="F21" i="9"/>
  <c r="D45" i="12"/>
  <c r="D29" i="12"/>
  <c r="D36" i="12" s="1"/>
  <c r="D19" i="12"/>
  <c r="D20" i="12" s="1"/>
  <c r="D15" i="12"/>
  <c r="F38" i="10"/>
  <c r="F30" i="10"/>
  <c r="E30" i="10"/>
  <c r="E39" i="10" s="1"/>
  <c r="E40" i="10" s="1"/>
  <c r="N50" i="20" l="1"/>
  <c r="K54" i="20"/>
  <c r="F39" i="10"/>
  <c r="F40" i="10" s="1"/>
  <c r="D22" i="12"/>
  <c r="D23" i="12" s="1"/>
  <c r="D37" i="12" s="1"/>
  <c r="D38" i="12" s="1"/>
  <c r="D40" i="12" s="1"/>
  <c r="D46" i="12" s="1"/>
  <c r="E44" i="36"/>
  <c r="E45" i="36"/>
  <c r="M54" i="20"/>
  <c r="F31" i="9"/>
  <c r="F32" i="9" s="1"/>
  <c r="F34" i="9" s="1"/>
  <c r="E41" i="10"/>
  <c r="E44" i="10" s="1"/>
  <c r="N54" i="20" l="1"/>
  <c r="E47" i="36"/>
  <c r="E46" i="36"/>
  <c r="F39" i="8"/>
  <c r="F29" i="8"/>
  <c r="F28" i="8"/>
  <c r="F26" i="8"/>
  <c r="F23" i="8"/>
  <c r="F125" i="8"/>
  <c r="G125" i="8"/>
  <c r="F124" i="8"/>
  <c r="G124" i="8"/>
  <c r="D33" i="8"/>
  <c r="D38" i="8" s="1"/>
  <c r="F38" i="8" s="1"/>
  <c r="E33" i="8"/>
  <c r="E38" i="8" s="1"/>
  <c r="G115" i="8"/>
  <c r="F115" i="8"/>
  <c r="G103" i="8"/>
  <c r="F103" i="8"/>
  <c r="G89" i="8"/>
  <c r="F89" i="8"/>
  <c r="E67" i="8"/>
  <c r="D67" i="8"/>
  <c r="E56" i="8"/>
  <c r="D56" i="8"/>
  <c r="G38" i="8"/>
  <c r="G40" i="8" s="1"/>
  <c r="F33" i="8" l="1"/>
  <c r="F40" i="8"/>
  <c r="D40" i="8"/>
  <c r="E40" i="8"/>
  <c r="E120" i="7"/>
  <c r="E122" i="7" s="1"/>
  <c r="F120" i="7"/>
  <c r="F122" i="7" s="1"/>
  <c r="E108" i="7"/>
  <c r="F108" i="7"/>
  <c r="F95" i="7"/>
  <c r="E95" i="7"/>
  <c r="E35" i="7"/>
  <c r="E24" i="7"/>
  <c r="F42" i="7"/>
  <c r="F35" i="7"/>
  <c r="F24" i="7"/>
  <c r="F43" i="7" l="1"/>
  <c r="F123" i="7"/>
  <c r="E57" i="8"/>
  <c r="E68" i="8" s="1"/>
  <c r="G90" i="8" s="1"/>
  <c r="G96" i="8" s="1"/>
  <c r="G104" i="8" s="1"/>
  <c r="G110" i="8" s="1"/>
  <c r="G117" i="8" s="1"/>
  <c r="G119" i="8" s="1"/>
  <c r="G123" i="8"/>
  <c r="G128" i="8" s="1"/>
  <c r="D57" i="8"/>
  <c r="D68" i="8" s="1"/>
  <c r="F90" i="8" s="1"/>
  <c r="F96" i="8" s="1"/>
  <c r="F104" i="8" s="1"/>
  <c r="F110" i="8" s="1"/>
  <c r="F117" i="8" s="1"/>
  <c r="F119" i="8" s="1"/>
  <c r="F123" i="8"/>
  <c r="F128" i="8" s="1"/>
  <c r="E123" i="7"/>
  <c r="E43" i="7"/>
  <c r="F263" i="49"/>
  <c r="F258" i="49"/>
  <c r="F173" i="49"/>
  <c r="F166" i="49"/>
  <c r="F113" i="49"/>
  <c r="F94" i="49"/>
  <c r="F42" i="49"/>
  <c r="F21" i="49"/>
  <c r="F24" i="49" s="1"/>
  <c r="F13" i="49"/>
  <c r="F15" i="49" s="1"/>
  <c r="F238" i="49"/>
  <c r="F235" i="49"/>
  <c r="F239" i="49" l="1"/>
  <c r="G19" i="34" l="1"/>
  <c r="G20" i="34" s="1"/>
  <c r="E60" i="34"/>
  <c r="F60" i="34"/>
  <c r="D60" i="34"/>
  <c r="G48" i="34"/>
  <c r="G49" i="34"/>
  <c r="G50" i="34"/>
  <c r="G47" i="34"/>
  <c r="G45" i="34"/>
  <c r="G60" i="34" l="1"/>
  <c r="E45" i="41"/>
  <c r="E66" i="40"/>
  <c r="F66" i="40"/>
  <c r="G66" i="40"/>
  <c r="H66" i="40"/>
  <c r="I66" i="40"/>
  <c r="J66" i="40"/>
  <c r="D66" i="40"/>
  <c r="K28" i="29" l="1"/>
  <c r="K29" i="29"/>
  <c r="K30" i="29"/>
  <c r="K31" i="29"/>
  <c r="K32" i="29"/>
  <c r="K33" i="29"/>
  <c r="K34" i="29"/>
  <c r="K35" i="29"/>
  <c r="K36" i="29"/>
  <c r="K37" i="29"/>
  <c r="K38" i="29"/>
  <c r="K39" i="29"/>
  <c r="K40" i="29"/>
  <c r="K41" i="29"/>
  <c r="K42" i="29"/>
  <c r="K43" i="29"/>
  <c r="K44" i="29"/>
  <c r="K45" i="29"/>
  <c r="K47" i="29"/>
  <c r="K48" i="29"/>
  <c r="K49" i="29"/>
  <c r="K50" i="29"/>
  <c r="K51" i="29"/>
  <c r="K27" i="29"/>
  <c r="G51" i="29" l="1"/>
  <c r="H51" i="29"/>
  <c r="I51" i="29"/>
  <c r="J51" i="29"/>
  <c r="F51" i="29"/>
  <c r="E51" i="29"/>
  <c r="J45" i="29"/>
  <c r="J52" i="29" s="1"/>
  <c r="G45" i="29"/>
  <c r="G52" i="29" s="1"/>
  <c r="H45" i="29"/>
  <c r="H52" i="29" s="1"/>
  <c r="I45" i="29"/>
  <c r="I52" i="29" s="1"/>
  <c r="F45" i="29"/>
  <c r="F52" i="29" s="1"/>
  <c r="E45" i="29"/>
  <c r="E52" i="29" s="1"/>
  <c r="F62" i="35" l="1"/>
  <c r="F63" i="35"/>
  <c r="F64" i="35"/>
  <c r="F65" i="35"/>
  <c r="F66" i="35"/>
  <c r="F67" i="35"/>
  <c r="F68" i="35"/>
  <c r="F69" i="35"/>
  <c r="F61" i="35"/>
  <c r="F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F50" i="35"/>
  <c r="F13" i="35"/>
  <c r="H44" i="34"/>
  <c r="H45" i="34"/>
  <c r="H46" i="34"/>
  <c r="H47" i="34"/>
  <c r="H48" i="34"/>
  <c r="H49" i="34"/>
  <c r="H50" i="34"/>
  <c r="H51" i="34"/>
  <c r="H52" i="34"/>
  <c r="H53" i="34"/>
  <c r="H54" i="34"/>
  <c r="H55" i="34"/>
  <c r="H56" i="34"/>
  <c r="H57" i="34"/>
  <c r="H58" i="34"/>
  <c r="H59" i="34"/>
  <c r="H60" i="34"/>
  <c r="H43" i="34"/>
  <c r="A15" i="7"/>
  <c r="H21" i="9" l="1"/>
  <c r="A23" i="9"/>
  <c r="H23" i="9" s="1"/>
  <c r="M302" i="55"/>
  <c r="M303" i="55" s="1"/>
  <c r="M304" i="55" s="1"/>
  <c r="M305" i="55" s="1"/>
  <c r="M306" i="55" s="1"/>
  <c r="M307" i="55" s="1"/>
  <c r="M308" i="55" s="1"/>
  <c r="M309" i="55" s="1"/>
  <c r="M310" i="55" s="1"/>
  <c r="M311" i="55" s="1"/>
  <c r="M312" i="55" s="1"/>
  <c r="M313" i="55" s="1"/>
  <c r="M314" i="55" s="1"/>
  <c r="M315" i="55" s="1"/>
  <c r="M316" i="55" s="1"/>
  <c r="M317" i="55" s="1"/>
  <c r="M318" i="55" s="1"/>
  <c r="M319" i="55" s="1"/>
  <c r="M320" i="55" s="1"/>
  <c r="B302" i="55"/>
  <c r="B303" i="55" s="1"/>
  <c r="B304" i="55" s="1"/>
  <c r="B305" i="55" s="1"/>
  <c r="B306" i="55" s="1"/>
  <c r="B307" i="55" s="1"/>
  <c r="B308" i="55" s="1"/>
  <c r="B309" i="55" s="1"/>
  <c r="B310" i="55" s="1"/>
  <c r="B311" i="55" s="1"/>
  <c r="B312" i="55" s="1"/>
  <c r="B313" i="55" s="1"/>
  <c r="B314" i="55" s="1"/>
  <c r="B315" i="55" s="1"/>
  <c r="B316" i="55" s="1"/>
  <c r="B317" i="55" s="1"/>
  <c r="B318" i="55" s="1"/>
  <c r="B319" i="55" s="1"/>
  <c r="B320" i="55" s="1"/>
  <c r="M290" i="55"/>
  <c r="M291" i="55" s="1"/>
  <c r="M292" i="55" s="1"/>
  <c r="M293" i="55" s="1"/>
  <c r="M294" i="55" s="1"/>
  <c r="M295" i="55" s="1"/>
  <c r="M296" i="55" s="1"/>
  <c r="M297" i="55" s="1"/>
  <c r="M298" i="55" s="1"/>
  <c r="M299" i="55" s="1"/>
  <c r="B290" i="55"/>
  <c r="B291" i="55" s="1"/>
  <c r="B292" i="55" s="1"/>
  <c r="B293" i="55" s="1"/>
  <c r="B294" i="55" s="1"/>
  <c r="B295" i="55" s="1"/>
  <c r="B296" i="55" s="1"/>
  <c r="B297" i="55" s="1"/>
  <c r="B298" i="55" s="1"/>
  <c r="B299" i="55" s="1"/>
  <c r="M268" i="55"/>
  <c r="M269" i="55" s="1"/>
  <c r="M270" i="55" s="1"/>
  <c r="M271" i="55" s="1"/>
  <c r="M272" i="55" s="1"/>
  <c r="M273" i="55" s="1"/>
  <c r="M274" i="55" s="1"/>
  <c r="M275" i="55" s="1"/>
  <c r="M276" i="55" s="1"/>
  <c r="M277" i="55" s="1"/>
  <c r="B268" i="55"/>
  <c r="B269" i="55" s="1"/>
  <c r="B270" i="55" s="1"/>
  <c r="B271" i="55" s="1"/>
  <c r="B272" i="55" s="1"/>
  <c r="B273" i="55" s="1"/>
  <c r="B274" i="55" s="1"/>
  <c r="B275" i="55" s="1"/>
  <c r="B276" i="55" s="1"/>
  <c r="B277" i="55" s="1"/>
  <c r="M261" i="55"/>
  <c r="M262" i="55" s="1"/>
  <c r="M263" i="55" s="1"/>
  <c r="M264" i="55" s="1"/>
  <c r="M265" i="55" s="1"/>
  <c r="B261" i="55"/>
  <c r="B262" i="55" s="1"/>
  <c r="B263" i="55" s="1"/>
  <c r="B264" i="55" s="1"/>
  <c r="B265" i="55" s="1"/>
  <c r="M251" i="55"/>
  <c r="M252" i="55" s="1"/>
  <c r="M253" i="55" s="1"/>
  <c r="M254" i="55" s="1"/>
  <c r="M255" i="55" s="1"/>
  <c r="M256" i="55" s="1"/>
  <c r="M257" i="55" s="1"/>
  <c r="M258" i="55" s="1"/>
  <c r="B251" i="55"/>
  <c r="B252" i="55" s="1"/>
  <c r="B253" i="55" s="1"/>
  <c r="B254" i="55" s="1"/>
  <c r="B255" i="55" s="1"/>
  <c r="B256" i="55" s="1"/>
  <c r="B257" i="55" s="1"/>
  <c r="B258" i="55" s="1"/>
  <c r="M245" i="55"/>
  <c r="M246" i="55" s="1"/>
  <c r="M247" i="55" s="1"/>
  <c r="M248" i="55" s="1"/>
  <c r="B245" i="55"/>
  <c r="B246" i="55" s="1"/>
  <c r="B247" i="55" s="1"/>
  <c r="B248" i="55" s="1"/>
  <c r="M232" i="55"/>
  <c r="B232" i="55"/>
  <c r="M222" i="55"/>
  <c r="M223" i="55" s="1"/>
  <c r="M224" i="55" s="1"/>
  <c r="M225" i="55" s="1"/>
  <c r="M226" i="55" s="1"/>
  <c r="M227" i="55" s="1"/>
  <c r="M228" i="55" s="1"/>
  <c r="M229" i="55" s="1"/>
  <c r="B222" i="55"/>
  <c r="B223" i="55" s="1"/>
  <c r="B224" i="55" s="1"/>
  <c r="B225" i="55" s="1"/>
  <c r="B226" i="55" s="1"/>
  <c r="B227" i="55" s="1"/>
  <c r="B228" i="55" s="1"/>
  <c r="B229" i="55" s="1"/>
  <c r="M211" i="55"/>
  <c r="M212" i="55" s="1"/>
  <c r="M213" i="55" s="1"/>
  <c r="M214" i="55" s="1"/>
  <c r="M215" i="55" s="1"/>
  <c r="M216" i="55" s="1"/>
  <c r="M217" i="55" s="1"/>
  <c r="M218" i="55" s="1"/>
  <c r="M219" i="55" s="1"/>
  <c r="B211" i="55"/>
  <c r="B212" i="55" s="1"/>
  <c r="B213" i="55" s="1"/>
  <c r="B214" i="55" s="1"/>
  <c r="B215" i="55" s="1"/>
  <c r="B216" i="55" s="1"/>
  <c r="B217" i="55" s="1"/>
  <c r="B218" i="55" s="1"/>
  <c r="B219" i="55" s="1"/>
  <c r="M197" i="55"/>
  <c r="M198" i="55" s="1"/>
  <c r="M199" i="55" s="1"/>
  <c r="M200" i="55" s="1"/>
  <c r="M201" i="55" s="1"/>
  <c r="M202" i="55" s="1"/>
  <c r="M203" i="55" s="1"/>
  <c r="M204" i="55" s="1"/>
  <c r="M205" i="55" s="1"/>
  <c r="M206" i="55" s="1"/>
  <c r="M207" i="55" s="1"/>
  <c r="B197" i="55"/>
  <c r="B198" i="55" s="1"/>
  <c r="B199" i="55" s="1"/>
  <c r="B200" i="55" s="1"/>
  <c r="B201" i="55" s="1"/>
  <c r="B202" i="55" s="1"/>
  <c r="B203" i="55" s="1"/>
  <c r="B204" i="55" s="1"/>
  <c r="B205" i="55" s="1"/>
  <c r="B206" i="55" s="1"/>
  <c r="B207" i="55" s="1"/>
  <c r="M175" i="55"/>
  <c r="M176" i="55" s="1"/>
  <c r="M177" i="55" s="1"/>
  <c r="M178" i="55" s="1"/>
  <c r="M179" i="55" s="1"/>
  <c r="M180" i="55" s="1"/>
  <c r="M181" i="55" s="1"/>
  <c r="M182" i="55" s="1"/>
  <c r="M183" i="55" s="1"/>
  <c r="M184" i="55" s="1"/>
  <c r="B175" i="55"/>
  <c r="B176" i="55" s="1"/>
  <c r="B177" i="55" s="1"/>
  <c r="B178" i="55" s="1"/>
  <c r="B179" i="55" s="1"/>
  <c r="B180" i="55" s="1"/>
  <c r="B181" i="55" s="1"/>
  <c r="B182" i="55" s="1"/>
  <c r="B183" i="55" s="1"/>
  <c r="B184" i="55" s="1"/>
  <c r="M153" i="55"/>
  <c r="M154" i="55" s="1"/>
  <c r="M155" i="55" s="1"/>
  <c r="M156" i="55" s="1"/>
  <c r="M157" i="55" s="1"/>
  <c r="M158" i="55" s="1"/>
  <c r="M159" i="55" s="1"/>
  <c r="M160" i="55" s="1"/>
  <c r="M161" i="55" s="1"/>
  <c r="M162" i="55" s="1"/>
  <c r="M163" i="55" s="1"/>
  <c r="M164" i="55" s="1"/>
  <c r="M165" i="55" s="1"/>
  <c r="M166" i="55" s="1"/>
  <c r="M167" i="55" s="1"/>
  <c r="M168" i="55" s="1"/>
  <c r="M169" i="55" s="1"/>
  <c r="M170" i="55" s="1"/>
  <c r="B153" i="55"/>
  <c r="B154" i="55" s="1"/>
  <c r="B155" i="55" s="1"/>
  <c r="B156" i="55" s="1"/>
  <c r="B157" i="55" s="1"/>
  <c r="B158" i="55" s="1"/>
  <c r="B159" i="55" s="1"/>
  <c r="B160" i="55" s="1"/>
  <c r="B161" i="55" s="1"/>
  <c r="B162" i="55" s="1"/>
  <c r="B163" i="55" s="1"/>
  <c r="B164" i="55" s="1"/>
  <c r="B165" i="55" s="1"/>
  <c r="B166" i="55" s="1"/>
  <c r="B167" i="55" s="1"/>
  <c r="B168" i="55" s="1"/>
  <c r="B169" i="55" s="1"/>
  <c r="B170" i="55" s="1"/>
  <c r="M149" i="55"/>
  <c r="M150" i="55" s="1"/>
  <c r="B149" i="55"/>
  <c r="B150" i="55" s="1"/>
  <c r="M122" i="55"/>
  <c r="M123" i="55" s="1"/>
  <c r="M124" i="55" s="1"/>
  <c r="M125" i="55" s="1"/>
  <c r="M126" i="55" s="1"/>
  <c r="M127" i="55" s="1"/>
  <c r="M128" i="55" s="1"/>
  <c r="M129" i="55" s="1"/>
  <c r="M130" i="55" s="1"/>
  <c r="M131" i="55" s="1"/>
  <c r="M132" i="55" s="1"/>
  <c r="M133" i="55" s="1"/>
  <c r="M134" i="55" s="1"/>
  <c r="M135" i="55" s="1"/>
  <c r="M136" i="55" s="1"/>
  <c r="B122" i="55"/>
  <c r="B123" i="55" s="1"/>
  <c r="B124" i="55" s="1"/>
  <c r="B125" i="55" s="1"/>
  <c r="B126" i="55" s="1"/>
  <c r="B127" i="55" s="1"/>
  <c r="B128" i="55" s="1"/>
  <c r="B129" i="55" s="1"/>
  <c r="B130" i="55" s="1"/>
  <c r="B131" i="55" s="1"/>
  <c r="B132" i="55" s="1"/>
  <c r="B133" i="55" s="1"/>
  <c r="B134" i="55" s="1"/>
  <c r="B135" i="55" s="1"/>
  <c r="B136" i="55" s="1"/>
  <c r="M102" i="55"/>
  <c r="M103" i="55" s="1"/>
  <c r="M104" i="55" s="1"/>
  <c r="M105" i="55" s="1"/>
  <c r="M106" i="55" s="1"/>
  <c r="M107" i="55" s="1"/>
  <c r="M108" i="55" s="1"/>
  <c r="M109" i="55" s="1"/>
  <c r="M110" i="55" s="1"/>
  <c r="M111" i="55" s="1"/>
  <c r="M112" i="55" s="1"/>
  <c r="M113" i="55" s="1"/>
  <c r="M114" i="55" s="1"/>
  <c r="M115" i="55" s="1"/>
  <c r="M116" i="55" s="1"/>
  <c r="M117" i="55" s="1"/>
  <c r="M118" i="55" s="1"/>
  <c r="B102" i="55"/>
  <c r="B103" i="55" s="1"/>
  <c r="B104" i="55" s="1"/>
  <c r="B105" i="55" s="1"/>
  <c r="B106" i="55" s="1"/>
  <c r="B107" i="55" s="1"/>
  <c r="B108" i="55" s="1"/>
  <c r="B109" i="55" s="1"/>
  <c r="B110" i="55" s="1"/>
  <c r="B111" i="55" s="1"/>
  <c r="B112" i="55" s="1"/>
  <c r="B113" i="55" s="1"/>
  <c r="B114" i="55" s="1"/>
  <c r="B115" i="55" s="1"/>
  <c r="B116" i="55" s="1"/>
  <c r="B117" i="55" s="1"/>
  <c r="B118" i="55" s="1"/>
  <c r="M70" i="55"/>
  <c r="M71" i="55" s="1"/>
  <c r="M72" i="55" s="1"/>
  <c r="M73" i="55" s="1"/>
  <c r="M74" i="55" s="1"/>
  <c r="M75" i="55" s="1"/>
  <c r="M76" i="55" s="1"/>
  <c r="M77" i="55" s="1"/>
  <c r="M78" i="55" s="1"/>
  <c r="M79" i="55" s="1"/>
  <c r="M80" i="55" s="1"/>
  <c r="M81" i="55" s="1"/>
  <c r="M82" i="55" s="1"/>
  <c r="M83" i="55" s="1"/>
  <c r="M84" i="55" s="1"/>
  <c r="M85" i="55" s="1"/>
  <c r="M86" i="55" s="1"/>
  <c r="M87" i="55" s="1"/>
  <c r="M88" i="55" s="1"/>
  <c r="M89" i="55" s="1"/>
  <c r="B70" i="55"/>
  <c r="B71" i="55" s="1"/>
  <c r="B72" i="55" s="1"/>
  <c r="B73" i="55" s="1"/>
  <c r="B74" i="55" s="1"/>
  <c r="B75" i="55" s="1"/>
  <c r="B76" i="55" s="1"/>
  <c r="B77" i="55" s="1"/>
  <c r="B78" i="55" s="1"/>
  <c r="B79" i="55" s="1"/>
  <c r="B80" i="55" s="1"/>
  <c r="B81" i="55" s="1"/>
  <c r="B82" i="55" s="1"/>
  <c r="B83" i="55" s="1"/>
  <c r="B84" i="55" s="1"/>
  <c r="B85" i="55" s="1"/>
  <c r="B86" i="55" s="1"/>
  <c r="B87" i="55" s="1"/>
  <c r="B88" i="55" s="1"/>
  <c r="B89" i="55" s="1"/>
  <c r="M58" i="55"/>
  <c r="M59" i="55" s="1"/>
  <c r="M60" i="55" s="1"/>
  <c r="M61" i="55" s="1"/>
  <c r="M62" i="55" s="1"/>
  <c r="M63" i="55" s="1"/>
  <c r="M64" i="55" s="1"/>
  <c r="M65" i="55" s="1"/>
  <c r="M66" i="55" s="1"/>
  <c r="M67" i="55" s="1"/>
  <c r="M68" i="55" s="1"/>
  <c r="B58" i="55"/>
  <c r="B59" i="55" s="1"/>
  <c r="B60" i="55" s="1"/>
  <c r="B61" i="55" s="1"/>
  <c r="B62" i="55" s="1"/>
  <c r="B63" i="55" s="1"/>
  <c r="B64" i="55" s="1"/>
  <c r="B65" i="55" s="1"/>
  <c r="B66" i="55" s="1"/>
  <c r="B67" i="55" s="1"/>
  <c r="B68" i="55" s="1"/>
  <c r="C57" i="54"/>
  <c r="C58" i="54"/>
  <c r="C59" i="54" s="1"/>
  <c r="C60" i="54" s="1"/>
  <c r="C61" i="54" s="1"/>
  <c r="C62" i="54" s="1"/>
  <c r="C63" i="54" s="1"/>
  <c r="C41" i="54"/>
  <c r="C42" i="54" s="1"/>
  <c r="C43" i="54" s="1"/>
  <c r="C44" i="54" s="1"/>
  <c r="C45" i="54" s="1"/>
  <c r="C36" i="54"/>
  <c r="C37" i="54" s="1"/>
  <c r="C38" i="54" s="1"/>
  <c r="C39" i="54" s="1"/>
  <c r="C27" i="54"/>
  <c r="C28" i="54" s="1"/>
  <c r="C29" i="54" s="1"/>
  <c r="C30" i="54" s="1"/>
  <c r="C31" i="54" s="1"/>
  <c r="C32" i="54" s="1"/>
  <c r="C62" i="53"/>
  <c r="C63" i="53" s="1"/>
  <c r="C64" i="53" s="1"/>
  <c r="C65" i="53" s="1"/>
  <c r="C66" i="53" s="1"/>
  <c r="C67" i="53" s="1"/>
  <c r="C68" i="53" s="1"/>
  <c r="C45" i="53"/>
  <c r="C46" i="53" s="1"/>
  <c r="C47" i="53" s="1"/>
  <c r="C48" i="53" s="1"/>
  <c r="C49" i="53" s="1"/>
  <c r="C40" i="53"/>
  <c r="C41" i="53" s="1"/>
  <c r="C42" i="53" s="1"/>
  <c r="C43" i="53" s="1"/>
  <c r="C31" i="53"/>
  <c r="C32" i="53" s="1"/>
  <c r="C33" i="53" s="1"/>
  <c r="C34" i="53" s="1"/>
  <c r="C35" i="53" s="1"/>
  <c r="C36" i="53" s="1"/>
  <c r="B70" i="52"/>
  <c r="B71" i="52" s="1"/>
  <c r="B72" i="52" s="1"/>
  <c r="B73" i="52" s="1"/>
  <c r="B74" i="52" s="1"/>
  <c r="B75" i="52" s="1"/>
  <c r="B76" i="52" s="1"/>
  <c r="B53" i="52"/>
  <c r="B54" i="52" s="1"/>
  <c r="B55" i="52" s="1"/>
  <c r="B56" i="52" s="1"/>
  <c r="B57" i="52" s="1"/>
  <c r="B48" i="52"/>
  <c r="B49" i="52" s="1"/>
  <c r="B50" i="52" s="1"/>
  <c r="B51" i="52" s="1"/>
  <c r="B39" i="52"/>
  <c r="B40" i="52" s="1"/>
  <c r="B41" i="52" s="1"/>
  <c r="B42" i="52" s="1"/>
  <c r="B43" i="52" s="1"/>
  <c r="B44" i="52" s="1"/>
  <c r="C42" i="51"/>
  <c r="C43" i="51" s="1"/>
  <c r="C44" i="51" s="1"/>
  <c r="C45" i="51" s="1"/>
  <c r="C46" i="51" s="1"/>
  <c r="C47" i="51" s="1"/>
  <c r="C48" i="51" s="1"/>
  <c r="C27" i="51"/>
  <c r="C28" i="51" s="1"/>
  <c r="C29" i="51" s="1"/>
  <c r="C30" i="51" s="1"/>
  <c r="C31" i="51" s="1"/>
  <c r="C22" i="51"/>
  <c r="C23" i="51" s="1"/>
  <c r="C24" i="51" s="1"/>
  <c r="C25" i="51" s="1"/>
  <c r="C13" i="51"/>
  <c r="C14" i="51"/>
  <c r="C15" i="51" s="1"/>
  <c r="C16" i="51" s="1"/>
  <c r="C17" i="51" s="1"/>
  <c r="C18" i="51" s="1"/>
  <c r="C30" i="22"/>
  <c r="C31" i="22" s="1"/>
  <c r="C32" i="22" s="1"/>
  <c r="C33" i="22" s="1"/>
  <c r="C34" i="22" s="1"/>
  <c r="C35" i="22" s="1"/>
  <c r="C39" i="22"/>
  <c r="C40" i="22"/>
  <c r="C41" i="22" s="1"/>
  <c r="C42" i="22" s="1"/>
  <c r="C44" i="22"/>
  <c r="C45" i="22" s="1"/>
  <c r="C46" i="22" s="1"/>
  <c r="C47" i="22" s="1"/>
  <c r="C48" i="22" s="1"/>
  <c r="C61" i="22"/>
  <c r="F96" i="11"/>
  <c r="F95" i="11"/>
  <c r="F90" i="11"/>
  <c r="F89" i="11"/>
  <c r="F87" i="11"/>
  <c r="F86" i="11"/>
  <c r="F85" i="11"/>
  <c r="F84" i="11"/>
  <c r="F83" i="11"/>
  <c r="F82" i="11"/>
  <c r="F81" i="11"/>
  <c r="F63" i="11"/>
  <c r="F62" i="11"/>
  <c r="F61" i="11"/>
  <c r="F60" i="11"/>
  <c r="F59" i="11"/>
  <c r="F57" i="11"/>
  <c r="F56" i="11"/>
  <c r="F48" i="11"/>
  <c r="F47" i="11"/>
  <c r="F46" i="11"/>
  <c r="F45" i="11"/>
  <c r="F44" i="11"/>
  <c r="F43" i="11"/>
  <c r="F42" i="11"/>
  <c r="F41" i="11"/>
  <c r="F40" i="11"/>
  <c r="G117" i="7"/>
  <c r="A117" i="7"/>
  <c r="G111" i="7"/>
  <c r="G112" i="7" s="1"/>
  <c r="G113" i="7" s="1"/>
  <c r="G114" i="7" s="1"/>
  <c r="A111" i="7"/>
  <c r="A112" i="7" s="1"/>
  <c r="A113" i="7" s="1"/>
  <c r="A114" i="7" s="1"/>
  <c r="G98" i="7"/>
  <c r="G99" i="7" s="1"/>
  <c r="G100" i="7" s="1"/>
  <c r="G101" i="7" s="1"/>
  <c r="G102" i="7" s="1"/>
  <c r="G103" i="7" s="1"/>
  <c r="G104" i="7" s="1"/>
  <c r="G105" i="7" s="1"/>
  <c r="A98" i="7"/>
  <c r="A99" i="7" s="1"/>
  <c r="A100" i="7" s="1"/>
  <c r="A101" i="7" s="1"/>
  <c r="A102" i="7" s="1"/>
  <c r="A103" i="7" s="1"/>
  <c r="A104" i="7" s="1"/>
  <c r="A105" i="7" s="1"/>
  <c r="G85" i="7"/>
  <c r="G86" i="7" s="1"/>
  <c r="G87" i="7" s="1"/>
  <c r="G88" i="7" s="1"/>
  <c r="G89" i="7" s="1"/>
  <c r="G90" i="7" s="1"/>
  <c r="G94" i="7" s="1"/>
  <c r="A85" i="7"/>
  <c r="A86" i="7" s="1"/>
  <c r="A87" i="7" s="1"/>
  <c r="A88" i="7" s="1"/>
  <c r="A89" i="7" s="1"/>
  <c r="A90" i="7" s="1"/>
  <c r="A38" i="7"/>
  <c r="A39" i="7" s="1"/>
  <c r="G33" i="7"/>
  <c r="G34" i="7" s="1"/>
  <c r="G35" i="7" s="1"/>
  <c r="A33" i="7"/>
  <c r="A34" i="7" s="1"/>
  <c r="A35" i="7" s="1"/>
  <c r="G15" i="7"/>
  <c r="G16" i="7" s="1"/>
  <c r="G17" i="7" s="1"/>
  <c r="G18" i="7" s="1"/>
  <c r="G19" i="7" s="1"/>
  <c r="G20" i="7" s="1"/>
  <c r="G21" i="7" s="1"/>
  <c r="G22" i="7" s="1"/>
  <c r="G23" i="7" s="1"/>
  <c r="A16" i="7"/>
  <c r="A17" i="7" s="1"/>
  <c r="A18" i="7" s="1"/>
  <c r="A19" i="7" s="1"/>
  <c r="A20" i="7" s="1"/>
  <c r="A21" i="7" s="1"/>
  <c r="A22" i="7" s="1"/>
  <c r="A23" i="7" s="1"/>
  <c r="G11" i="7"/>
  <c r="G12" i="7" s="1"/>
  <c r="A11" i="7"/>
  <c r="A12" i="7" s="1"/>
  <c r="H124" i="8"/>
  <c r="H125" i="8" s="1"/>
  <c r="H126" i="8" s="1"/>
  <c r="H127" i="8" s="1"/>
  <c r="H128" i="8" s="1"/>
  <c r="A124" i="8"/>
  <c r="A125" i="8" s="1"/>
  <c r="A126" i="8" s="1"/>
  <c r="A127" i="8" s="1"/>
  <c r="A128" i="8" s="1"/>
  <c r="H113" i="8"/>
  <c r="H114" i="8" s="1"/>
  <c r="H115" i="8" s="1"/>
  <c r="H116" i="8" s="1"/>
  <c r="H117" i="8" s="1"/>
  <c r="A113" i="8"/>
  <c r="A114" i="8" s="1"/>
  <c r="A115" i="8" s="1"/>
  <c r="A116" i="8" s="1"/>
  <c r="A117" i="8" s="1"/>
  <c r="H100" i="8"/>
  <c r="H101" i="8" s="1"/>
  <c r="H102" i="8" s="1"/>
  <c r="H103" i="8" s="1"/>
  <c r="H104" i="8" s="1"/>
  <c r="A100" i="8"/>
  <c r="A101" i="8" s="1"/>
  <c r="A102" i="8" s="1"/>
  <c r="A103" i="8" s="1"/>
  <c r="A104" i="8" s="1"/>
  <c r="H96" i="8"/>
  <c r="A96" i="8"/>
  <c r="H86" i="8"/>
  <c r="H87" i="8" s="1"/>
  <c r="H88" i="8" s="1"/>
  <c r="H89" i="8" s="1"/>
  <c r="H90" i="8" s="1"/>
  <c r="A86" i="8"/>
  <c r="A87" i="8" s="1"/>
  <c r="A88" i="8" s="1"/>
  <c r="A89" i="8" s="1"/>
  <c r="A90" i="8" s="1"/>
  <c r="H62" i="8"/>
  <c r="H63" i="8" s="1"/>
  <c r="H64" i="8" s="1"/>
  <c r="H65" i="8" s="1"/>
  <c r="H66" i="8" s="1"/>
  <c r="H67" i="8" s="1"/>
  <c r="H68" i="8" s="1"/>
  <c r="A62" i="8"/>
  <c r="A63" i="8" s="1"/>
  <c r="A64" i="8" s="1"/>
  <c r="A65" i="8" s="1"/>
  <c r="A66" i="8" s="1"/>
  <c r="A67" i="8" s="1"/>
  <c r="A68" i="8" s="1"/>
  <c r="H55" i="8"/>
  <c r="H56" i="8" s="1"/>
  <c r="H57" i="8" s="1"/>
  <c r="A55" i="8"/>
  <c r="A56" i="8" s="1"/>
  <c r="A57" i="8" s="1"/>
  <c r="H44" i="8"/>
  <c r="H45" i="8" s="1"/>
  <c r="H46" i="8" s="1"/>
  <c r="H47" i="8" s="1"/>
  <c r="H48" i="8" s="1"/>
  <c r="H49" i="8" s="1"/>
  <c r="H50" i="8" s="1"/>
  <c r="H52" i="8" s="1"/>
  <c r="A44" i="8"/>
  <c r="A45" i="8" s="1"/>
  <c r="A46" i="8" s="1"/>
  <c r="A47" i="8" s="1"/>
  <c r="A48" i="8" s="1"/>
  <c r="A49" i="8" s="1"/>
  <c r="A50" i="8" s="1"/>
  <c r="A52" i="8" s="1"/>
  <c r="H39" i="8"/>
  <c r="H40" i="8" s="1"/>
  <c r="A39" i="8"/>
  <c r="A40" i="8" s="1"/>
  <c r="H24" i="8"/>
  <c r="H25" i="8" s="1"/>
  <c r="H26" i="8" s="1"/>
  <c r="H27" i="8" s="1"/>
  <c r="H28" i="8" s="1"/>
  <c r="H29" i="8" s="1"/>
  <c r="H30" i="8" s="1"/>
  <c r="H31" i="8" s="1"/>
  <c r="H32" i="8" s="1"/>
  <c r="A24" i="8"/>
  <c r="A25" i="8" s="1"/>
  <c r="A26" i="8" s="1"/>
  <c r="A27" i="8" s="1"/>
  <c r="A28" i="8" s="1"/>
  <c r="A29" i="8" s="1"/>
  <c r="A30" i="8" s="1"/>
  <c r="A31" i="8" s="1"/>
  <c r="A32" i="8" s="1"/>
  <c r="C43" i="20"/>
  <c r="C44" i="20"/>
  <c r="C45" i="20" s="1"/>
  <c r="C46" i="20" s="1"/>
  <c r="C47" i="20" s="1"/>
  <c r="C48" i="20" s="1"/>
  <c r="C49" i="20" s="1"/>
  <c r="C28" i="20"/>
  <c r="C29" i="20" s="1"/>
  <c r="C30" i="20" s="1"/>
  <c r="C31" i="20" s="1"/>
  <c r="C32" i="20" s="1"/>
  <c r="C23" i="20"/>
  <c r="C24" i="20" s="1"/>
  <c r="C25" i="20" s="1"/>
  <c r="C26" i="20" s="1"/>
  <c r="C14" i="20"/>
  <c r="C15" i="20" s="1"/>
  <c r="C16" i="20" s="1"/>
  <c r="C17" i="20" s="1"/>
  <c r="C18" i="20" s="1"/>
  <c r="C19" i="20" s="1"/>
  <c r="B69" i="21"/>
  <c r="B70" i="21" s="1"/>
  <c r="B71" i="21" s="1"/>
  <c r="B72" i="21" s="1"/>
  <c r="B73" i="21" s="1"/>
  <c r="B74" i="21" s="1"/>
  <c r="B75" i="21" s="1"/>
  <c r="B52" i="21"/>
  <c r="B53" i="21" s="1"/>
  <c r="B54" i="21" s="1"/>
  <c r="B55" i="21" s="1"/>
  <c r="B56" i="21" s="1"/>
  <c r="B47" i="21"/>
  <c r="B48" i="21" s="1"/>
  <c r="B49" i="21" s="1"/>
  <c r="B50" i="21" s="1"/>
  <c r="B38" i="21"/>
  <c r="B39" i="21" s="1"/>
  <c r="B40" i="21" s="1"/>
  <c r="B41" i="21" s="1"/>
  <c r="B42" i="21" s="1"/>
  <c r="B43" i="21" s="1"/>
  <c r="C59" i="23"/>
  <c r="C60" i="23" s="1"/>
  <c r="C61" i="23" s="1"/>
  <c r="C62" i="23" s="1"/>
  <c r="C63" i="23" s="1"/>
  <c r="C64" i="23" s="1"/>
  <c r="C65" i="23" s="1"/>
  <c r="C43" i="23"/>
  <c r="C44" i="23" s="1"/>
  <c r="C45" i="23" s="1"/>
  <c r="C46" i="23" s="1"/>
  <c r="C47" i="23" s="1"/>
  <c r="C38" i="23"/>
  <c r="C39" i="23" s="1"/>
  <c r="C40" i="23" s="1"/>
  <c r="C41" i="23" s="1"/>
  <c r="C29" i="23"/>
  <c r="C30" i="23" s="1"/>
  <c r="C31" i="23" s="1"/>
  <c r="C32" i="23" s="1"/>
  <c r="C33" i="23" s="1"/>
  <c r="C34" i="23" s="1"/>
  <c r="C57" i="25"/>
  <c r="C58" i="25" s="1"/>
  <c r="C59" i="25" s="1"/>
  <c r="C60" i="25" s="1"/>
  <c r="C61" i="25" s="1"/>
  <c r="C62" i="25" s="1"/>
  <c r="C63" i="25" s="1"/>
  <c r="C41" i="25"/>
  <c r="C42" i="25" s="1"/>
  <c r="C43" i="25" s="1"/>
  <c r="C44" i="25" s="1"/>
  <c r="C45" i="25" s="1"/>
  <c r="C36" i="25"/>
  <c r="C37" i="25"/>
  <c r="C38" i="25" s="1"/>
  <c r="C39" i="25" s="1"/>
  <c r="C27" i="25"/>
  <c r="C28" i="25" s="1"/>
  <c r="C29" i="25" s="1"/>
  <c r="C30" i="25" s="1"/>
  <c r="C31" i="25" s="1"/>
  <c r="C32" i="25" s="1"/>
  <c r="M300" i="27"/>
  <c r="M301" i="27" s="1"/>
  <c r="M302" i="27" s="1"/>
  <c r="M303" i="27" s="1"/>
  <c r="M304" i="27" s="1"/>
  <c r="M305" i="27" s="1"/>
  <c r="M306" i="27" s="1"/>
  <c r="M307" i="27" s="1"/>
  <c r="M308" i="27" s="1"/>
  <c r="M309" i="27" s="1"/>
  <c r="M310" i="27" s="1"/>
  <c r="M311" i="27" s="1"/>
  <c r="M312" i="27" s="1"/>
  <c r="M313" i="27" s="1"/>
  <c r="M314" i="27" s="1"/>
  <c r="M315" i="27" s="1"/>
  <c r="M316" i="27" s="1"/>
  <c r="M317" i="27" s="1"/>
  <c r="M318" i="27" s="1"/>
  <c r="B300" i="27"/>
  <c r="B301" i="27" s="1"/>
  <c r="B302" i="27" s="1"/>
  <c r="B303" i="27" s="1"/>
  <c r="B304" i="27" s="1"/>
  <c r="B305" i="27" s="1"/>
  <c r="B306" i="27" s="1"/>
  <c r="B307" i="27" s="1"/>
  <c r="B308" i="27" s="1"/>
  <c r="B309" i="27" s="1"/>
  <c r="B310" i="27" s="1"/>
  <c r="B311" i="27" s="1"/>
  <c r="B312" i="27" s="1"/>
  <c r="B313" i="27" s="1"/>
  <c r="B314" i="27" s="1"/>
  <c r="B315" i="27" s="1"/>
  <c r="B316" i="27" s="1"/>
  <c r="B317" i="27" s="1"/>
  <c r="B318" i="27" s="1"/>
  <c r="M288" i="27"/>
  <c r="M289" i="27" s="1"/>
  <c r="M290" i="27" s="1"/>
  <c r="M291" i="27" s="1"/>
  <c r="M292" i="27" s="1"/>
  <c r="M293" i="27" s="1"/>
  <c r="M294" i="27" s="1"/>
  <c r="M295" i="27" s="1"/>
  <c r="M296" i="27" s="1"/>
  <c r="M297" i="27" s="1"/>
  <c r="B288" i="27"/>
  <c r="B289" i="27" s="1"/>
  <c r="B290" i="27" s="1"/>
  <c r="B291" i="27" s="1"/>
  <c r="B292" i="27" s="1"/>
  <c r="B293" i="27" s="1"/>
  <c r="B294" i="27" s="1"/>
  <c r="B295" i="27" s="1"/>
  <c r="B296" i="27" s="1"/>
  <c r="B297" i="27" s="1"/>
  <c r="M266" i="27"/>
  <c r="M267" i="27" s="1"/>
  <c r="M268" i="27" s="1"/>
  <c r="M269" i="27" s="1"/>
  <c r="M270" i="27" s="1"/>
  <c r="M271" i="27" s="1"/>
  <c r="M272" i="27" s="1"/>
  <c r="M273" i="27" s="1"/>
  <c r="M274" i="27" s="1"/>
  <c r="M275" i="27" s="1"/>
  <c r="B266" i="27"/>
  <c r="B267" i="27" s="1"/>
  <c r="B268" i="27" s="1"/>
  <c r="B269" i="27" s="1"/>
  <c r="B270" i="27" s="1"/>
  <c r="B271" i="27" s="1"/>
  <c r="B272" i="27" s="1"/>
  <c r="B273" i="27" s="1"/>
  <c r="B274" i="27" s="1"/>
  <c r="B275" i="27" s="1"/>
  <c r="M259" i="27"/>
  <c r="M260" i="27" s="1"/>
  <c r="M261" i="27" s="1"/>
  <c r="M262" i="27" s="1"/>
  <c r="M263" i="27" s="1"/>
  <c r="B259" i="27"/>
  <c r="B260" i="27" s="1"/>
  <c r="B261" i="27" s="1"/>
  <c r="B262" i="27" s="1"/>
  <c r="B263" i="27" s="1"/>
  <c r="M249" i="27"/>
  <c r="M250" i="27" s="1"/>
  <c r="M251" i="27" s="1"/>
  <c r="M252" i="27" s="1"/>
  <c r="M253" i="27" s="1"/>
  <c r="M254" i="27" s="1"/>
  <c r="M255" i="27" s="1"/>
  <c r="M256" i="27" s="1"/>
  <c r="B249" i="27"/>
  <c r="B250" i="27" s="1"/>
  <c r="B251" i="27" s="1"/>
  <c r="B252" i="27" s="1"/>
  <c r="B253" i="27" s="1"/>
  <c r="B254" i="27" s="1"/>
  <c r="B255" i="27" s="1"/>
  <c r="B256" i="27" s="1"/>
  <c r="M244" i="27"/>
  <c r="M245" i="27" s="1"/>
  <c r="M246" i="27" s="1"/>
  <c r="M247" i="27" s="1"/>
  <c r="B244" i="27"/>
  <c r="B245" i="27" s="1"/>
  <c r="B246" i="27" s="1"/>
  <c r="B247" i="27" s="1"/>
  <c r="M231" i="27"/>
  <c r="B231" i="27"/>
  <c r="M221" i="27"/>
  <c r="M222" i="27" s="1"/>
  <c r="M223" i="27" s="1"/>
  <c r="M224" i="27" s="1"/>
  <c r="M225" i="27" s="1"/>
  <c r="M226" i="27" s="1"/>
  <c r="M227" i="27" s="1"/>
  <c r="M228" i="27" s="1"/>
  <c r="B221" i="27"/>
  <c r="B222" i="27" s="1"/>
  <c r="B223" i="27" s="1"/>
  <c r="B224" i="27" s="1"/>
  <c r="B225" i="27" s="1"/>
  <c r="B226" i="27" s="1"/>
  <c r="B227" i="27" s="1"/>
  <c r="B228" i="27" s="1"/>
  <c r="M211" i="27"/>
  <c r="M212" i="27" s="1"/>
  <c r="M213" i="27" s="1"/>
  <c r="M214" i="27" s="1"/>
  <c r="M215" i="27" s="1"/>
  <c r="M216" i="27" s="1"/>
  <c r="M217" i="27" s="1"/>
  <c r="M218" i="27" s="1"/>
  <c r="B211" i="27"/>
  <c r="B212" i="27" s="1"/>
  <c r="B213" i="27" s="1"/>
  <c r="B214" i="27" s="1"/>
  <c r="B215" i="27" s="1"/>
  <c r="B216" i="27" s="1"/>
  <c r="B217" i="27" s="1"/>
  <c r="B218" i="27" s="1"/>
  <c r="M197" i="27"/>
  <c r="M198" i="27" s="1"/>
  <c r="M199" i="27" s="1"/>
  <c r="M200" i="27" s="1"/>
  <c r="M201" i="27" s="1"/>
  <c r="M202" i="27" s="1"/>
  <c r="M203" i="27" s="1"/>
  <c r="M204" i="27" s="1"/>
  <c r="M205" i="27" s="1"/>
  <c r="M206" i="27" s="1"/>
  <c r="M207" i="27" s="1"/>
  <c r="B197" i="27"/>
  <c r="B198" i="27" s="1"/>
  <c r="B199" i="27" s="1"/>
  <c r="B200" i="27" s="1"/>
  <c r="B201" i="27" s="1"/>
  <c r="B202" i="27" s="1"/>
  <c r="B203" i="27" s="1"/>
  <c r="B204" i="27" s="1"/>
  <c r="B205" i="27" s="1"/>
  <c r="B206" i="27" s="1"/>
  <c r="B207" i="27" s="1"/>
  <c r="M175" i="27"/>
  <c r="M176" i="27" s="1"/>
  <c r="M177" i="27" s="1"/>
  <c r="M178" i="27" s="1"/>
  <c r="M179" i="27" s="1"/>
  <c r="M180" i="27" s="1"/>
  <c r="M181" i="27" s="1"/>
  <c r="M182" i="27" s="1"/>
  <c r="M183" i="27" s="1"/>
  <c r="M184" i="27" s="1"/>
  <c r="B175" i="27"/>
  <c r="B176" i="27" s="1"/>
  <c r="B177" i="27" s="1"/>
  <c r="B178" i="27" s="1"/>
  <c r="B179" i="27" s="1"/>
  <c r="B180" i="27" s="1"/>
  <c r="B181" i="27" s="1"/>
  <c r="B182" i="27" s="1"/>
  <c r="B183" i="27" s="1"/>
  <c r="B184" i="27" s="1"/>
  <c r="M153" i="27"/>
  <c r="M154" i="27" s="1"/>
  <c r="M155" i="27" s="1"/>
  <c r="M156" i="27" s="1"/>
  <c r="M157" i="27" s="1"/>
  <c r="M158" i="27" s="1"/>
  <c r="M159" i="27" s="1"/>
  <c r="M160" i="27" s="1"/>
  <c r="M161" i="27" s="1"/>
  <c r="M162" i="27" s="1"/>
  <c r="M163" i="27" s="1"/>
  <c r="M164" i="27" s="1"/>
  <c r="M165" i="27" s="1"/>
  <c r="M166" i="27" s="1"/>
  <c r="M167" i="27" s="1"/>
  <c r="M168" i="27" s="1"/>
  <c r="M169" i="27" s="1"/>
  <c r="M170" i="27" s="1"/>
  <c r="B153" i="27"/>
  <c r="B154" i="27" s="1"/>
  <c r="B155" i="27" s="1"/>
  <c r="B156" i="27" s="1"/>
  <c r="B157" i="27" s="1"/>
  <c r="B158" i="27" s="1"/>
  <c r="B159" i="27" s="1"/>
  <c r="B160" i="27" s="1"/>
  <c r="B161" i="27" s="1"/>
  <c r="B162" i="27" s="1"/>
  <c r="B163" i="27" s="1"/>
  <c r="B164" i="27" s="1"/>
  <c r="B165" i="27" s="1"/>
  <c r="B166" i="27" s="1"/>
  <c r="B167" i="27" s="1"/>
  <c r="B168" i="27" s="1"/>
  <c r="B169" i="27" s="1"/>
  <c r="B170" i="27" s="1"/>
  <c r="M149" i="27"/>
  <c r="M150" i="27" s="1"/>
  <c r="B149" i="27"/>
  <c r="B150" i="27" s="1"/>
  <c r="M122" i="27"/>
  <c r="M123" i="27" s="1"/>
  <c r="M124" i="27" s="1"/>
  <c r="M125" i="27" s="1"/>
  <c r="M126" i="27" s="1"/>
  <c r="M127" i="27" s="1"/>
  <c r="M128" i="27" s="1"/>
  <c r="M129" i="27" s="1"/>
  <c r="M130" i="27" s="1"/>
  <c r="M131" i="27" s="1"/>
  <c r="M132" i="27" s="1"/>
  <c r="M133" i="27" s="1"/>
  <c r="M134" i="27" s="1"/>
  <c r="M135" i="27" s="1"/>
  <c r="M136" i="27" s="1"/>
  <c r="B122" i="27"/>
  <c r="B123" i="27" s="1"/>
  <c r="B124" i="27" s="1"/>
  <c r="B125" i="27" s="1"/>
  <c r="B126" i="27" s="1"/>
  <c r="B127" i="27" s="1"/>
  <c r="B128" i="27" s="1"/>
  <c r="B129" i="27" s="1"/>
  <c r="B130" i="27" s="1"/>
  <c r="B131" i="27" s="1"/>
  <c r="B132" i="27" s="1"/>
  <c r="B133" i="27" s="1"/>
  <c r="B134" i="27" s="1"/>
  <c r="B135" i="27" s="1"/>
  <c r="B136" i="27" s="1"/>
  <c r="M102" i="27"/>
  <c r="M103" i="27" s="1"/>
  <c r="M104" i="27" s="1"/>
  <c r="M105" i="27" s="1"/>
  <c r="M106" i="27" s="1"/>
  <c r="M107" i="27" s="1"/>
  <c r="M108" i="27" s="1"/>
  <c r="M109" i="27" s="1"/>
  <c r="M110" i="27" s="1"/>
  <c r="M111" i="27" s="1"/>
  <c r="M112" i="27" s="1"/>
  <c r="M113" i="27" s="1"/>
  <c r="M114" i="27" s="1"/>
  <c r="M115" i="27" s="1"/>
  <c r="M116" i="27" s="1"/>
  <c r="M117" i="27" s="1"/>
  <c r="M118" i="27" s="1"/>
  <c r="B102" i="27"/>
  <c r="B103" i="27" s="1"/>
  <c r="B104" i="27" s="1"/>
  <c r="B105" i="27" s="1"/>
  <c r="B106" i="27" s="1"/>
  <c r="B107" i="27" s="1"/>
  <c r="B108" i="27" s="1"/>
  <c r="B109" i="27" s="1"/>
  <c r="B110" i="27" s="1"/>
  <c r="B111" i="27" s="1"/>
  <c r="B112" i="27" s="1"/>
  <c r="B113" i="27" s="1"/>
  <c r="B114" i="27" s="1"/>
  <c r="B115" i="27" s="1"/>
  <c r="B116" i="27" s="1"/>
  <c r="B117" i="27" s="1"/>
  <c r="B118" i="27" s="1"/>
  <c r="M70" i="27"/>
  <c r="M71" i="27" s="1"/>
  <c r="M72" i="27" s="1"/>
  <c r="M73" i="27" s="1"/>
  <c r="M74" i="27" s="1"/>
  <c r="M75" i="27" s="1"/>
  <c r="M76" i="27" s="1"/>
  <c r="M77" i="27" s="1"/>
  <c r="M78" i="27" s="1"/>
  <c r="M79" i="27" s="1"/>
  <c r="M80" i="27" s="1"/>
  <c r="M81" i="27" s="1"/>
  <c r="M82" i="27" s="1"/>
  <c r="M83" i="27" s="1"/>
  <c r="M84" i="27" s="1"/>
  <c r="M85" i="27" s="1"/>
  <c r="M86" i="27" s="1"/>
  <c r="M87" i="27" s="1"/>
  <c r="M88" i="27" s="1"/>
  <c r="M89" i="27" s="1"/>
  <c r="B70" i="27"/>
  <c r="B71" i="27" s="1"/>
  <c r="B72" i="27" s="1"/>
  <c r="B73" i="27" s="1"/>
  <c r="B74" i="27" s="1"/>
  <c r="B75" i="27" s="1"/>
  <c r="B76" i="27" s="1"/>
  <c r="B77" i="27" s="1"/>
  <c r="B78" i="27" s="1"/>
  <c r="B79" i="27" s="1"/>
  <c r="B80" i="27" s="1"/>
  <c r="B81" i="27" s="1"/>
  <c r="B82" i="27" s="1"/>
  <c r="B83" i="27" s="1"/>
  <c r="B84" i="27" s="1"/>
  <c r="B85" i="27" s="1"/>
  <c r="B86" i="27" s="1"/>
  <c r="B87" i="27" s="1"/>
  <c r="B88" i="27" s="1"/>
  <c r="B89" i="27" s="1"/>
  <c r="M58" i="27"/>
  <c r="M59" i="27" s="1"/>
  <c r="M60" i="27" s="1"/>
  <c r="M61" i="27" s="1"/>
  <c r="M62" i="27" s="1"/>
  <c r="M63" i="27" s="1"/>
  <c r="M64" i="27" s="1"/>
  <c r="M65" i="27" s="1"/>
  <c r="M66" i="27" s="1"/>
  <c r="M67" i="27" s="1"/>
  <c r="M68" i="27" s="1"/>
  <c r="B58" i="27"/>
  <c r="B59" i="27" s="1"/>
  <c r="B60" i="27" s="1"/>
  <c r="B61" i="27" s="1"/>
  <c r="B62" i="27" s="1"/>
  <c r="B63" i="27" s="1"/>
  <c r="B64" i="27" s="1"/>
  <c r="B65" i="27" s="1"/>
  <c r="B66" i="27" s="1"/>
  <c r="B67" i="27" s="1"/>
  <c r="B68" i="27" s="1"/>
  <c r="H32" i="28"/>
  <c r="H33" i="28" s="1"/>
  <c r="H34" i="28" s="1"/>
  <c r="H35" i="28" s="1"/>
  <c r="H36" i="28" s="1"/>
  <c r="H37" i="28" s="1"/>
  <c r="H38" i="28" s="1"/>
  <c r="H39" i="28" s="1"/>
  <c r="H40" i="28" s="1"/>
  <c r="H41" i="28" s="1"/>
  <c r="H42" i="28" s="1"/>
  <c r="H43" i="28" s="1"/>
  <c r="H44" i="28" s="1"/>
  <c r="H45" i="28" s="1"/>
  <c r="H46" i="28" s="1"/>
  <c r="H47" i="28" s="1"/>
  <c r="H48" i="28" s="1"/>
  <c r="H49" i="28" s="1"/>
  <c r="H50" i="28" s="1"/>
  <c r="A32" i="28"/>
  <c r="A33" i="28" s="1"/>
  <c r="A34" i="28" s="1"/>
  <c r="A35" i="28" s="1"/>
  <c r="A36" i="28" s="1"/>
  <c r="A37" i="28" s="1"/>
  <c r="A38" i="28" s="1"/>
  <c r="A39" i="28" s="1"/>
  <c r="A40" i="28" s="1"/>
  <c r="A41" i="28" s="1"/>
  <c r="A42" i="28" s="1"/>
  <c r="A43" i="28" s="1"/>
  <c r="A44" i="28" s="1"/>
  <c r="A45" i="28" s="1"/>
  <c r="A46" i="28" s="1"/>
  <c r="A47" i="28" s="1"/>
  <c r="A48" i="28" s="1"/>
  <c r="A49" i="28" s="1"/>
  <c r="A50" i="28" s="1"/>
  <c r="H24" i="28"/>
  <c r="H25" i="28" s="1"/>
  <c r="H26" i="28" s="1"/>
  <c r="H27" i="28" s="1"/>
  <c r="A24" i="28"/>
  <c r="A25" i="28" s="1"/>
  <c r="A26" i="28" s="1"/>
  <c r="A27" i="28" s="1"/>
  <c r="C25" i="28"/>
  <c r="H261" i="49"/>
  <c r="H262" i="49" s="1"/>
  <c r="H263" i="49" s="1"/>
  <c r="H264" i="49" s="1"/>
  <c r="A261" i="49"/>
  <c r="A262" i="49" s="1"/>
  <c r="A263" i="49" s="1"/>
  <c r="A264" i="49" s="1"/>
  <c r="H256" i="49"/>
  <c r="H257" i="49" s="1"/>
  <c r="H258" i="49" s="1"/>
  <c r="A256" i="49"/>
  <c r="A257" i="49" s="1"/>
  <c r="A258" i="49" s="1"/>
  <c r="H249" i="49"/>
  <c r="H250" i="49" s="1"/>
  <c r="H251" i="49" s="1"/>
  <c r="A249" i="49"/>
  <c r="A250" i="49" s="1"/>
  <c r="A251" i="49" s="1"/>
  <c r="H246" i="49"/>
  <c r="A246" i="49"/>
  <c r="H242" i="49"/>
  <c r="H243" i="49" s="1"/>
  <c r="A242" i="49"/>
  <c r="A243" i="49" s="1"/>
  <c r="H234" i="49"/>
  <c r="H235" i="49" s="1"/>
  <c r="H236" i="49" s="1"/>
  <c r="H237" i="49" s="1"/>
  <c r="H238" i="49" s="1"/>
  <c r="H239" i="49" s="1"/>
  <c r="A234" i="49"/>
  <c r="A235" i="49" s="1"/>
  <c r="A236" i="49" s="1"/>
  <c r="A237" i="49" s="1"/>
  <c r="A238" i="49" s="1"/>
  <c r="A239" i="49" s="1"/>
  <c r="H230" i="49"/>
  <c r="H231" i="49" s="1"/>
  <c r="A230" i="49"/>
  <c r="A231" i="49" s="1"/>
  <c r="H223" i="49"/>
  <c r="H224" i="49" s="1"/>
  <c r="H225" i="49" s="1"/>
  <c r="H226" i="49" s="1"/>
  <c r="H227" i="49" s="1"/>
  <c r="A223" i="49"/>
  <c r="A224" i="49" s="1"/>
  <c r="A225" i="49" s="1"/>
  <c r="A226" i="49" s="1"/>
  <c r="A227" i="49" s="1"/>
  <c r="C62" i="22" l="1"/>
  <c r="C63" i="22" s="1"/>
  <c r="C64" i="22" s="1"/>
  <c r="C65" i="22" s="1"/>
  <c r="C66" i="22" s="1"/>
  <c r="C67" i="22" s="1"/>
  <c r="A25" i="9"/>
  <c r="A26" i="9" s="1"/>
  <c r="H25" i="9"/>
  <c r="A28" i="9" l="1"/>
  <c r="H26" i="9"/>
  <c r="A29" i="9" l="1"/>
  <c r="H28" i="9"/>
  <c r="H29" i="9" l="1"/>
  <c r="A30" i="9"/>
  <c r="A31" i="9" l="1"/>
  <c r="H30" i="9"/>
  <c r="A32" i="9" l="1"/>
  <c r="H31" i="9"/>
  <c r="A33" i="9" l="1"/>
  <c r="H32" i="9"/>
  <c r="H33" i="9" l="1"/>
  <c r="A34" i="9"/>
  <c r="H34" i="9" s="1"/>
  <c r="L72" i="15" l="1"/>
</calcChain>
</file>

<file path=xl/sharedStrings.xml><?xml version="1.0" encoding="utf-8"?>
<sst xmlns="http://schemas.openxmlformats.org/spreadsheetml/2006/main" count="8694" uniqueCount="3340">
  <si>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</si>
  <si>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</si>
  <si>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</si>
  <si>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</si>
  <si>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</si>
  <si>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</si>
  <si>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</si>
  <si>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</si>
  <si>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</si>
  <si>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</si>
  <si>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</si>
  <si>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</si>
  <si>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</si>
  <si>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</si>
  <si>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</si>
  <si>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</si>
  <si>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</si>
  <si>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</si>
  <si>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</si>
  <si>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</si>
  <si>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</si>
  <si>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</si>
  <si>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210.  RESULTS OF OPERATIONS - Continued</t>
  </si>
  <si>
    <t>(546) Interest on funded debt:</t>
  </si>
  <si>
    <t xml:space="preserve">      (a) Fixed interest not in default </t>
  </si>
  <si>
    <t xml:space="preserve">      (b) Interest in default</t>
  </si>
  <si>
    <t>A car-mile is a movement of a unit of car equipment a distance of one mile. Use car designations shown in Schedule 710. Under</t>
  </si>
  <si>
    <t>Railroad Owned and Leased Cars, Items 4-01 and 4-11, report both foreign cars and respondent's own cars while on the line of the</t>
  </si>
  <si>
    <t xml:space="preserve">respondent railroad.  In Items 4-13 and 4-15, report private-line cars and shipper owned cars.  Loaded and empty miles should be </t>
  </si>
  <si>
    <t>reported whether or not the railroad reimbursed the owner on a loaded and/or empty mile basis.  Report miles made by flatcars</t>
  </si>
  <si>
    <t>carrying empty highway trailers that are not moving under revenue billings as empty freight car-miles.  Do not report miles made by</t>
  </si>
  <si>
    <t xml:space="preserve">motorcars or business cars. </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</si>
  <si>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</si>
  <si>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</si>
  <si>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</si>
  <si>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(3) Data reported on line 40, column (b) is the amount reported in Sched. 410, column (f), lines 302 through 306, reduced by the allocable</t>
  </si>
  <si>
    <t xml:space="preserve">   (2) Depreciation reported on lines 38, 39, and 40 in column (c) is calculated by multiplying the investment in each element by the effective</t>
  </si>
  <si>
    <t xml:space="preserve">       portion of line 320.</t>
  </si>
  <si>
    <t>58</t>
  </si>
  <si>
    <t>(m)</t>
  </si>
  <si>
    <t>II</t>
  </si>
  <si>
    <t>III</t>
  </si>
  <si>
    <t>IV</t>
  </si>
  <si>
    <t>V</t>
  </si>
  <si>
    <t>Notes:</t>
  </si>
  <si>
    <t>417.  SPECIALIZED SERVICE SUBSCHEDULE - TRANSPORTATION</t>
  </si>
  <si>
    <t>60</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</si>
  <si>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</si>
  <si>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</si>
  <si>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</si>
  <si>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Continued on following page</t>
  </si>
  <si>
    <t>200.  COMPARATIVE STATEMENT OF FINANCIAL POSITION - EXPLANATORY NOTES - Continued</t>
  </si>
  <si>
    <t>System of Accounts for Railroad Companies, that are not reflected in the amounts of the respondent.</t>
  </si>
  <si>
    <t>possible assessments of additional taxes, and agreements or obligations to repurchase securities or property.  Additional pages may be</t>
  </si>
  <si>
    <t>added if more space is needed.  (Explain and/or reference to the following pages.)</t>
  </si>
  <si>
    <t>GENERAL INSTRUCTIONS  CONCERNING RETURNS IN SCHEDULES 310 AND 310A</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</si>
  <si>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</si>
  <si>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</si>
  <si>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</si>
  <si>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</si>
  <si>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</si>
  <si>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</si>
  <si>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Stocks</t>
  </si>
  <si>
    <t xml:space="preserve">  (1) Carriers-active</t>
  </si>
  <si>
    <t xml:space="preserve">  (2) Carriers-inactive</t>
  </si>
  <si>
    <t xml:space="preserve">  (3) Noncarriers-active</t>
  </si>
  <si>
    <t xml:space="preserve">  (4) Noncarriers-inactive</t>
  </si>
  <si>
    <t>Bonds (including US government bonds)</t>
  </si>
  <si>
    <t>Other secured obligations</t>
  </si>
  <si>
    <t>Unsecured notes</t>
  </si>
  <si>
    <t>Investment advances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</si>
  <si>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</si>
  <si>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</si>
  <si>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</si>
  <si>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Kind of Industry</t>
  </si>
  <si>
    <t>Agriculture, forestry, and fisheries</t>
  </si>
  <si>
    <t>Mining</t>
  </si>
  <si>
    <t>Construction</t>
  </si>
  <si>
    <t>Manufacturing</t>
  </si>
  <si>
    <t>Wholesale and retail trade</t>
  </si>
  <si>
    <t>VI</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</si>
  <si>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</si>
  <si>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</si>
  <si>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</si>
  <si>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</si>
  <si>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</si>
  <si>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</si>
  <si>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</si>
  <si>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</si>
  <si>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</si>
  <si>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</si>
  <si>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</si>
  <si>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</si>
  <si>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</si>
  <si>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</si>
  <si>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</si>
  <si>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</si>
  <si>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</si>
  <si>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</si>
  <si>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</si>
  <si>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t>
  </si>
  <si>
    <t>ROAD</t>
  </si>
  <si>
    <t>All other road accounts</t>
  </si>
  <si>
    <t>Amortization (other than def. projects)</t>
  </si>
  <si>
    <t>TOTAL ROAD</t>
  </si>
  <si>
    <t>EQUIPMENT</t>
  </si>
  <si>
    <t>Computer systems &amp; WP equipment</t>
  </si>
  <si>
    <t>TOTAL EQUIPMENT</t>
  </si>
  <si>
    <t>NA</t>
  </si>
  <si>
    <t>TOTAL LOCOMOTIVE UNITS</t>
  </si>
  <si>
    <t xml:space="preserve">   (lines 8 and 9)</t>
  </si>
  <si>
    <t>DISTRIBUTION OF LOCOMOTIVE UNITS IN SERVICE OF RESPONDENT AT CLOSE OF YEAR BUILT, DISREGARDING YEAR OF REBUILDING</t>
  </si>
  <si>
    <t>During Calendar Year</t>
  </si>
  <si>
    <t>Between</t>
  </si>
  <si>
    <t>Before</t>
  </si>
  <si>
    <t>Diesel</t>
  </si>
  <si>
    <t>Electric</t>
  </si>
  <si>
    <t xml:space="preserve">  TOTAL (lines 11 to 13)</t>
  </si>
  <si>
    <t xml:space="preserve">  (lines 14 and 15)</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</si>
  <si>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</si>
  <si>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</si>
  <si>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</si>
  <si>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</si>
  <si>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</si>
  <si>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</si>
  <si>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</si>
  <si>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</si>
  <si>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</si>
  <si>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</si>
  <si>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</si>
  <si>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</si>
  <si>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</si>
  <si>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</si>
  <si>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</si>
  <si>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</si>
  <si>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</si>
  <si>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</si>
  <si>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being made.  If the report is made for a shorter period than one year, it means the beginning of that period.</t>
  </si>
  <si>
    <t>made.</t>
  </si>
  <si>
    <t>Title 49, Code of Federal Regulations, as amended.</t>
  </si>
  <si>
    <t>the Surface Transportation Board.  Any references to the Interstate Commerce Commission or Commission</t>
  </si>
  <si>
    <t>contained in this report  refer to the Surface Transportation Board.</t>
  </si>
  <si>
    <t>of Economics, Environmental Analysis, and Administration of the Surface Transportation Board.</t>
  </si>
  <si>
    <t>For Index, See Back of Form</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</si>
  <si>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</si>
  <si>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</si>
  <si>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</si>
  <si>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</si>
  <si>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</si>
  <si>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</si>
  <si>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</si>
  <si>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</si>
  <si>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</si>
  <si>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</si>
  <si>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</si>
  <si>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</si>
  <si>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Working Capital Information</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</si>
  <si>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</si>
  <si>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</si>
  <si>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</si>
  <si>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</si>
  <si>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</si>
  <si>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</si>
  <si>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</si>
  <si>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</si>
  <si>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</si>
  <si>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</si>
  <si>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Railway Operating Expenses</t>
  </si>
  <si>
    <t>Way and Structures</t>
  </si>
  <si>
    <t>Supporting Schedule - Equipment</t>
  </si>
  <si>
    <t>Specialized Service Subschedule - Transportation</t>
  </si>
  <si>
    <t xml:space="preserve">For affiliates which do not report to the Surface Transportation Board and are jointly owned, give names and extent of control by other </t>
  </si>
  <si>
    <t>entities by footnotes.</t>
  </si>
  <si>
    <t>Investments in companies in which neither the original cost or present equity in total assets are less than $10,000 may be combined in 1 figure.</t>
  </si>
  <si>
    <t>1.  If any dividends have not been declared on cumulative preferred stock, give cumulative undeclared dividends at</t>
  </si>
  <si>
    <t xml:space="preserve">     beginning of year and end of year.</t>
  </si>
  <si>
    <t>(g)</t>
  </si>
  <si>
    <t>(h)</t>
  </si>
  <si>
    <t>a</t>
  </si>
  <si>
    <t>I</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</si>
  <si>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</si>
  <si>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</si>
  <si>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</si>
  <si>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</si>
  <si>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</si>
  <si>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</si>
  <si>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</si>
  <si>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</si>
  <si>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</si>
  <si>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</si>
  <si>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</si>
  <si>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</si>
  <si>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</si>
  <si>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</si>
  <si>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</si>
  <si>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</si>
  <si>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</si>
  <si>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</si>
  <si>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</si>
  <si>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</si>
  <si>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</si>
  <si>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</si>
  <si>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</si>
  <si>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</si>
  <si>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</si>
  <si>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</si>
  <si>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</si>
  <si>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</si>
  <si>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</si>
  <si>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</si>
  <si>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</si>
  <si>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</si>
  <si>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</si>
  <si>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</si>
  <si>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</si>
  <si>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</si>
  <si>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</si>
  <si>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</si>
  <si>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</si>
  <si>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</si>
  <si>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</si>
  <si>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</si>
  <si>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</si>
  <si>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</si>
  <si>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</si>
  <si>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</si>
  <si>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</si>
  <si>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</si>
  <si>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</si>
  <si>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</si>
  <si>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</si>
  <si>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</si>
  <si>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</si>
  <si>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</si>
  <si>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</si>
  <si>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</si>
  <si>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</si>
  <si>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</si>
  <si>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</si>
  <si>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</si>
  <si>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</si>
  <si>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</si>
  <si>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</si>
  <si>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</si>
  <si>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</si>
  <si>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</si>
  <si>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</si>
  <si>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</si>
  <si>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</si>
  <si>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</si>
  <si>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</si>
  <si>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</si>
  <si>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</si>
  <si>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</si>
  <si>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</si>
  <si>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</si>
  <si>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</si>
  <si>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</si>
  <si>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</si>
  <si>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</si>
  <si>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</si>
  <si>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1</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</si>
  <si>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</si>
  <si>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</si>
  <si>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</si>
  <si>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</si>
  <si>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</si>
  <si>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</si>
  <si>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</si>
  <si>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</si>
  <si>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</si>
  <si>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</si>
  <si>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</si>
  <si>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</si>
  <si>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</si>
  <si>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</si>
  <si>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</si>
  <si>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</si>
  <si>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</si>
  <si>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</si>
  <si>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</si>
  <si>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</si>
  <si>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</si>
  <si>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</si>
  <si>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</si>
  <si>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</si>
  <si>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</si>
  <si>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</si>
  <si>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</si>
  <si>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</si>
  <si>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</si>
  <si>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</si>
  <si>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</si>
  <si>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</si>
  <si>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</si>
  <si>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</si>
  <si>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</si>
  <si>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</si>
  <si>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</si>
  <si>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</si>
  <si>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</si>
  <si>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t>
  </si>
  <si>
    <t>Number of Votes, Classified With</t>
  </si>
  <si>
    <t>Number of Votes</t>
  </si>
  <si>
    <t>Respect to Securities on Which Based</t>
  </si>
  <si>
    <t>to Which</t>
  </si>
  <si>
    <t>Stock</t>
  </si>
  <si>
    <t>Line</t>
  </si>
  <si>
    <t>Name of</t>
  </si>
  <si>
    <t>Address of</t>
  </si>
  <si>
    <t>Security Holder</t>
  </si>
  <si>
    <t>Preferred</t>
  </si>
  <si>
    <t>No.</t>
  </si>
  <si>
    <t>Was Entitled</t>
  </si>
  <si>
    <t>Common</t>
  </si>
  <si>
    <t>Second</t>
  </si>
  <si>
    <t>First</t>
  </si>
  <si>
    <t>(a)</t>
  </si>
  <si>
    <t>(b)</t>
  </si>
  <si>
    <t>(c)</t>
  </si>
  <si>
    <t>(d)</t>
  </si>
  <si>
    <t>(e)</t>
  </si>
  <si>
    <t>(f)</t>
  </si>
  <si>
    <t>4</t>
  </si>
  <si>
    <t>C.  VOTING POWERS AND ELECTIONS - Continued</t>
  </si>
  <si>
    <t>10.</t>
  </si>
  <si>
    <t>11.</t>
  </si>
  <si>
    <t>12.</t>
  </si>
  <si>
    <t>NOTES AND REMARKS</t>
  </si>
  <si>
    <t>200.  COMPARATIVE STATEMENT OF FINANCIAL POSITION - ASSETS</t>
  </si>
  <si>
    <t>(Dollars in Thousands)</t>
  </si>
  <si>
    <t>Cross</t>
  </si>
  <si>
    <t>Account</t>
  </si>
  <si>
    <t>Balance at close</t>
  </si>
  <si>
    <t>Check</t>
  </si>
  <si>
    <t>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</si>
  <si>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</si>
  <si>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</si>
  <si>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</si>
  <si>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</si>
  <si>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</si>
  <si>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</si>
  <si>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</si>
  <si>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</si>
  <si>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</si>
  <si>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</si>
  <si>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</si>
  <si>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</si>
  <si>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</si>
  <si>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</si>
  <si>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</si>
  <si>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</si>
  <si>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</si>
  <si>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</si>
  <si>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</si>
  <si>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</si>
  <si>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</si>
  <si>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</si>
  <si>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</si>
  <si>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</si>
  <si>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Investments and advances affiliated companies</t>
  </si>
  <si>
    <t xml:space="preserve">   (Schs. 310 and 310A)</t>
  </si>
  <si>
    <t>722, 723</t>
  </si>
  <si>
    <t>Other investments and advances</t>
  </si>
  <si>
    <t>737, 738</t>
  </si>
  <si>
    <t>Property used in other than carrier operation</t>
  </si>
  <si>
    <t>739, 741</t>
  </si>
  <si>
    <t>Other assets</t>
  </si>
  <si>
    <t>Other deferred debits</t>
  </si>
  <si>
    <t>Accumulated deferred income tax debits</t>
  </si>
  <si>
    <t xml:space="preserve">  TOTAL OTHER ASSETS</t>
  </si>
  <si>
    <t>Road and Equipment</t>
  </si>
  <si>
    <t>731, 732</t>
  </si>
  <si>
    <t>Road (Sch. 330)                               L-30 Col h &amp; b</t>
  </si>
  <si>
    <t>Equipment (Sch 330)                       L-39 Col h &amp; b</t>
  </si>
  <si>
    <t>Unallocated items</t>
  </si>
  <si>
    <t>733, 735</t>
  </si>
  <si>
    <t>Accumulated depreciation and amortization</t>
  </si>
  <si>
    <t>Give totals for each class and for each subclass and a grand total for each account.</t>
  </si>
  <si>
    <t>This schedule should not include securities issued or assumed by respondent.</t>
  </si>
  <si>
    <t>Entries in column (d) should show date of maturity of bonds and other evidence of indebtedness.  In case obligations of the same designation</t>
  </si>
  <si>
    <t>mature serially, the date in column (d) may be reported as "Serially ______ to ______."  Abbreviations in common use in standard financial</t>
  </si>
  <si>
    <t>publications may be used to conserve space.</t>
  </si>
  <si>
    <t>Investments and Advances</t>
  </si>
  <si>
    <t>Deductions (if</t>
  </si>
  <si>
    <t>Dividends or</t>
  </si>
  <si>
    <t>Class</t>
  </si>
  <si>
    <t>Kind of</t>
  </si>
  <si>
    <t>Name of Issuing Company and also lien reference, if any</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</si>
  <si>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</si>
  <si>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</si>
  <si>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</si>
  <si>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</si>
  <si>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</si>
  <si>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</si>
  <si>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</si>
  <si>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</si>
  <si>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</si>
  <si>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</si>
  <si>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</si>
  <si>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</si>
  <si>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</si>
  <si>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</si>
  <si>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</si>
  <si>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</si>
  <si>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(i)</t>
  </si>
  <si>
    <t>(j)</t>
  </si>
  <si>
    <t>(k)</t>
  </si>
  <si>
    <t>(l)</t>
  </si>
  <si>
    <t>310.  INVESTMENTS AND ADVANCES AFFILIATED COMPANIES - (Continued)</t>
  </si>
  <si>
    <t>310.  INVESTMENTS AND ADVANCES AFFILIATED COMPANIES  - (Concluded)</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</si>
  <si>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</si>
  <si>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</si>
  <si>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</si>
  <si>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</si>
  <si>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</si>
  <si>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Supplemental Information about the Annual Report (R-1)</t>
  </si>
  <si>
    <t>Show the pages excluded, as well as the schedule number and title, in the space provided below.</t>
  </si>
  <si>
    <t>If no schedules were omitted indicate "NONE."</t>
  </si>
  <si>
    <t>Schedule No.</t>
  </si>
  <si>
    <t>Title</t>
  </si>
  <si>
    <t>2</t>
  </si>
  <si>
    <t>B.  IDENTITY OF RESPONDENT</t>
  </si>
  <si>
    <t>1.</t>
  </si>
  <si>
    <t>2.</t>
  </si>
  <si>
    <t>3.</t>
  </si>
  <si>
    <t xml:space="preserve">Exact Name of common carrier making this report: </t>
  </si>
  <si>
    <t>Date of incorporation:</t>
  </si>
  <si>
    <t>4.</t>
  </si>
  <si>
    <t>STOCKHOLDERS' REPORTS</t>
  </si>
  <si>
    <t>5.</t>
  </si>
  <si>
    <t>Check appropriate box:</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</si>
  <si>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</si>
  <si>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</si>
  <si>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</si>
  <si>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</si>
  <si>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</si>
  <si>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</si>
  <si>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</si>
  <si>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</si>
  <si>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</si>
  <si>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</si>
  <si>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</si>
  <si>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</si>
  <si>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</si>
  <si>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</si>
  <si>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</si>
  <si>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</si>
  <si>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</si>
  <si>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</si>
  <si>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Public improvements; construction</t>
  </si>
  <si>
    <t>Power plant machines</t>
  </si>
  <si>
    <t xml:space="preserve">     TOTAL</t>
  </si>
  <si>
    <t>414.  RENTS FOR INTERCHANGED FREIGHT TRAIN CARS AND OTHER FREIGHT CARRYING EQUIPMENT</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</si>
  <si>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</si>
  <si>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</si>
  <si>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</si>
  <si>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</si>
  <si>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</si>
  <si>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</si>
  <si>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</si>
  <si>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</si>
  <si>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</si>
  <si>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</si>
  <si>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</si>
  <si>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</si>
  <si>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</si>
  <si>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</si>
  <si>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</si>
  <si>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</si>
  <si>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</si>
  <si>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</si>
  <si>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</si>
  <si>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</si>
  <si>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</si>
  <si>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</si>
  <si>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</si>
  <si>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</si>
  <si>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</si>
  <si>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</si>
  <si>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 and extent of</t>
  </si>
  <si>
    <t>control of the other controlling entities.</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</si>
  <si>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</si>
  <si>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</si>
  <si>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</si>
  <si>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</si>
  <si>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</si>
  <si>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</si>
  <si>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</si>
  <si>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</si>
  <si>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</si>
  <si>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Enter amounts representing amortization under an authorized amortization program other than for defense projects on lines 29 and 39.</t>
  </si>
  <si>
    <t>CREDITS TO RESERVE</t>
  </si>
  <si>
    <t>DEBITS TO RESERVE</t>
  </si>
  <si>
    <t>During the year</t>
  </si>
  <si>
    <t xml:space="preserve">at </t>
  </si>
  <si>
    <t>Charges to</t>
  </si>
  <si>
    <t>operating</t>
  </si>
  <si>
    <t>Other</t>
  </si>
  <si>
    <t>Retirements</t>
  </si>
  <si>
    <t>of</t>
  </si>
  <si>
    <t>credits</t>
  </si>
  <si>
    <t>debits</t>
  </si>
  <si>
    <t>year</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</si>
  <si>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</si>
  <si>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</si>
  <si>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</si>
  <si>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</si>
  <si>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</si>
  <si>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</si>
  <si>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</si>
  <si>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</si>
  <si>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</si>
  <si>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</si>
  <si>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</si>
  <si>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</si>
  <si>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</si>
  <si>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</si>
  <si>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</si>
  <si>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</si>
  <si>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</si>
  <si>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</si>
  <si>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</si>
  <si>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 xml:space="preserve">      to Schedule 410, the sum of lines 302 through 307, plus line 320 (excluding wreck repairs).  Do not report in Schedule 415, equipment</t>
  </si>
  <si>
    <t xml:space="preserve">  Net Road and Equipment</t>
  </si>
  <si>
    <t>*</t>
  </si>
  <si>
    <t>6</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</si>
  <si>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</si>
  <si>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</si>
  <si>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</si>
  <si>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</si>
  <si>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</si>
  <si>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</si>
  <si>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</si>
  <si>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</si>
  <si>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</si>
  <si>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</si>
  <si>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t>
  </si>
  <si>
    <t>Other current liabilities</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</si>
  <si>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</si>
  <si>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</si>
  <si>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</si>
  <si>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</si>
  <si>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</si>
  <si>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</si>
  <si>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</si>
  <si>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</si>
  <si>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</si>
  <si>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</si>
  <si>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</si>
  <si>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</si>
  <si>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</si>
  <si>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771, 772, 774,</t>
  </si>
  <si>
    <t>Other long-term liabilities and deferred credits</t>
  </si>
  <si>
    <t>775, 782, 784</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</si>
  <si>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</si>
  <si>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</si>
  <si>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</si>
  <si>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</si>
  <si>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</si>
  <si>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</si>
  <si>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</si>
  <si>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</si>
  <si>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</si>
  <si>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Retained earnings:</t>
  </si>
  <si>
    <t xml:space="preserve">   Appropriated</t>
  </si>
  <si>
    <t xml:space="preserve">   Unappropriated</t>
  </si>
  <si>
    <t>Less treasury stock</t>
  </si>
  <si>
    <t xml:space="preserve">                Railroad Annual Report R-1</t>
  </si>
  <si>
    <t>200.  COMPARATIVE STATEMENT OF FINANCIAL POSITION - EXPLANATORY NOTES</t>
  </si>
  <si>
    <t xml:space="preserve"> </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</si>
  <si>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</si>
  <si>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</si>
  <si>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</si>
  <si>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</si>
  <si>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</si>
  <si>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</si>
  <si>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</si>
  <si>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</si>
  <si>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Computer Systems &amp; Word Processing Equip.</t>
  </si>
  <si>
    <t>Machinery - Locomotives  (1)</t>
  </si>
  <si>
    <t>Machinery - Freight Cars  (2)</t>
  </si>
  <si>
    <t>Machinery - Other Equipment  (3)</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</si>
  <si>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</si>
  <si>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</si>
  <si>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</si>
  <si>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</si>
  <si>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 xml:space="preserve">   (1) Data reported on lines 38, 39, and 40 in columns (g) and (h) are investment recorded in property account 44, allocated to locomotives,</t>
  </si>
  <si>
    <t>(2) Data reported on line 39, column (b) is the amount reported in Sched. 410, column (f), line 222, reduced by the allocable portion of line 235.</t>
  </si>
  <si>
    <t xml:space="preserve">        freight cars, and other equipment.</t>
  </si>
  <si>
    <t>loading within 48 hours.  This count can be an annual average based on weekly count of cars that have not been placed for loading</t>
  </si>
  <si>
    <t>within 48 hours.</t>
  </si>
  <si>
    <t>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</si>
  <si>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</si>
  <si>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</si>
  <si>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</si>
  <si>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</si>
  <si>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</si>
  <si>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</si>
  <si>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</si>
  <si>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</si>
  <si>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</si>
  <si>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</si>
  <si>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</si>
  <si>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</si>
  <si>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</si>
  <si>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</si>
  <si>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</si>
  <si>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</si>
  <si>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</si>
  <si>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</si>
  <si>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</si>
  <si>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</si>
  <si>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</si>
  <si>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</si>
  <si>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</si>
  <si>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</si>
  <si>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</si>
  <si>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</si>
  <si>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</si>
  <si>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</si>
  <si>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</si>
  <si>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</si>
  <si>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</si>
  <si>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</si>
  <si>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</si>
  <si>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</si>
  <si>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</si>
  <si>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</si>
  <si>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</si>
  <si>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</si>
  <si>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</si>
  <si>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</si>
  <si>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</si>
  <si>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</si>
  <si>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</si>
  <si>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</si>
  <si>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</si>
  <si>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</si>
  <si>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</si>
  <si>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</si>
  <si>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</si>
  <si>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</si>
  <si>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</si>
  <si>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</si>
  <si>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</si>
  <si>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</si>
  <si>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</si>
  <si>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</si>
  <si>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</si>
  <si>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</si>
  <si>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</si>
  <si>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</si>
  <si>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</si>
  <si>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</si>
  <si>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</si>
  <si>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</si>
  <si>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</si>
  <si>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755.  RAILROAD OPERATING STATISTICS - (Continued)</t>
  </si>
  <si>
    <t>4-11</t>
  </si>
  <si>
    <t>RR Owned and Leased Cars - Empty</t>
  </si>
  <si>
    <t>4-110</t>
  </si>
  <si>
    <t>4-111</t>
  </si>
  <si>
    <t>4-112</t>
  </si>
  <si>
    <t>4-113</t>
  </si>
  <si>
    <t>4-114</t>
  </si>
  <si>
    <t>4-115</t>
  </si>
  <si>
    <t>4-116</t>
  </si>
  <si>
    <t>4-117</t>
  </si>
  <si>
    <t>4-118</t>
  </si>
  <si>
    <t>4-119</t>
  </si>
  <si>
    <t>4-120</t>
  </si>
  <si>
    <t>4-121</t>
  </si>
  <si>
    <t>Dr. (Cr.)</t>
  </si>
  <si>
    <t>Dr. (Cr.) to</t>
  </si>
  <si>
    <t>Cost</t>
  </si>
  <si>
    <t>Market</t>
  </si>
  <si>
    <t>to Income</t>
  </si>
  <si>
    <t>(Current Yr.)</t>
  </si>
  <si>
    <t>Current Portfolio</t>
  </si>
  <si>
    <t>N/A</t>
  </si>
  <si>
    <t>Noncurrent Portfolio</t>
  </si>
  <si>
    <t>(Previous Yr.)</t>
  </si>
  <si>
    <t>Gains</t>
  </si>
  <si>
    <t>Losses</t>
  </si>
  <si>
    <t>Current</t>
  </si>
  <si>
    <t>Noncurrent</t>
  </si>
  <si>
    <t>Significant net realized and net unrealized gains and losses arising after date of the financial statements but prior to the filing, applicable to</t>
  </si>
  <si>
    <t>marketable equity securities owned at balance sheet date shall be disclosed below:</t>
  </si>
  <si>
    <t>210.  RESULTS OF OPERATIONS</t>
  </si>
  <si>
    <t>Cross-Checks</t>
  </si>
  <si>
    <t>of operations for the year.</t>
  </si>
  <si>
    <t>Schedule 210</t>
  </si>
  <si>
    <t>Line 15, col b</t>
  </si>
  <si>
    <t>Lines 47,48,49 col b</t>
  </si>
  <si>
    <t>Line 50, col b</t>
  </si>
  <si>
    <t xml:space="preserve">on line 19, and list dividends accounted for under the equity method </t>
  </si>
  <si>
    <t>Schedule 410</t>
  </si>
  <si>
    <t>on line 25.</t>
  </si>
  <si>
    <t>Line 14, col b</t>
  </si>
  <si>
    <t>= Line 620, col h</t>
  </si>
  <si>
    <t>Line 14, col d</t>
  </si>
  <si>
    <t>= Line 620, col f</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</si>
  <si>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</si>
  <si>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</si>
  <si>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</si>
  <si>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</si>
  <si>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</si>
  <si>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</si>
  <si>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</si>
  <si>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</si>
  <si>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</si>
  <si>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</si>
  <si>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</si>
  <si>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</si>
  <si>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</si>
  <si>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(102) Passenger</t>
  </si>
  <si>
    <t>(103) Passenger-related</t>
  </si>
  <si>
    <t>(104) Switching</t>
  </si>
  <si>
    <t>In column (c), line-haul carriers report the miles of road used in line-haul service.  Report miles in whole numbers.</t>
  </si>
  <si>
    <t xml:space="preserve">                                </t>
  </si>
  <si>
    <t>TO THE</t>
  </si>
  <si>
    <t>SURFACE TRANSPORTATION BOARD</t>
  </si>
  <si>
    <t xml:space="preserve"> FOR THE </t>
  </si>
  <si>
    <t>Name, official title, telephone number, and office address of officer in charge of correspondence with</t>
  </si>
  <si>
    <t>the Board regarding this report.</t>
  </si>
  <si>
    <t xml:space="preserve">                                                 (Area code)                              (Telephone number)</t>
  </si>
  <si>
    <t xml:space="preserve">                                                                              (Street and number, city, state, and ZIP code)</t>
  </si>
  <si>
    <t>NOTICE</t>
  </si>
  <si>
    <t>Report should be completed.  Two of the copies must be filed with the Surface Transportation Board, Office of</t>
  </si>
  <si>
    <t>Washington, DC 20423, by March 31 of the year following that for which the report is made.  One copy should be</t>
  </si>
  <si>
    <t>retained by the carrier.</t>
  </si>
  <si>
    <t>should be given as the answer.  If any inquiry is inapplicable, the words "not applicable" should be used.</t>
  </si>
  <si>
    <t>requested information, inserts should be prepared and appropriately identified by the number of the schedule.</t>
  </si>
  <si>
    <t>in parenthesis.  Items of an unusual character must be indicated by appropriate symbols and explained in footnotes.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</si>
  <si>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</si>
  <si>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</si>
  <si>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</si>
  <si>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</si>
  <si>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have the following meanings:</t>
  </si>
  <si>
    <t>made.  If the report is made for a shorter period than one year, it means the close of the period covered by the</t>
  </si>
  <si>
    <t>report.</t>
  </si>
  <si>
    <t xml:space="preserve">            Income from continuing operations  (line 46 minus line 51)</t>
  </si>
  <si>
    <t>DISCONTINUED OPERATIONS</t>
  </si>
  <si>
    <t>(560) Income or loss from operations of discontinued segments (less applicable income</t>
  </si>
  <si>
    <t>(562) Gain or loss on disposal of discontinued segments (less applicable income taxes</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</si>
  <si>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</si>
  <si>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</si>
  <si>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</si>
  <si>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</si>
  <si>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</si>
  <si>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</si>
  <si>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</si>
  <si>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</si>
  <si>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</si>
  <si>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</si>
  <si>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</si>
  <si>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</si>
  <si>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</si>
  <si>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</si>
  <si>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</si>
  <si>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220.  RETAINED EARNINGS</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</si>
  <si>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</si>
  <si>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</si>
  <si>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</si>
  <si>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501.  GUARANTIES AND SURETYSHIPS</t>
  </si>
  <si>
    <t>If the respondent was under obligation as guarantor or surety for the performance by any other corporation or association of any agreement</t>
  </si>
  <si>
    <t>Names of all</t>
  </si>
  <si>
    <t>Amount of contingent</t>
  </si>
  <si>
    <t>guarantors and sureties</t>
  </si>
  <si>
    <t>liability of guarantors</t>
  </si>
  <si>
    <t>502.  COMPENSATING BALANCES AND SHORT-TERM BORROWING AGREEMENTS</t>
  </si>
  <si>
    <t>Using the following notes as a guideline, show the requirements of compensating balances and short-term borrowing agreements.  Footnote</t>
  </si>
  <si>
    <t xml:space="preserve"> disclosure is required even the arrangement is not reduced to writing.</t>
  </si>
  <si>
    <t>Disclose compensating balances not legally restricted, lines of credit used and unused, average interest rate of short-term borrowings that are</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</si>
  <si>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</si>
  <si>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</si>
  <si>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</si>
  <si>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</si>
  <si>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When a carrier is not in compliance with a compensating balance requirement, that fact should be disclosed, along with stated and possible</t>
  </si>
  <si>
    <t>510.  SEPARATION OF DEBTHOLDINGS BETWEEN ROAD PROPERTY AND EQUIPMENT</t>
  </si>
  <si>
    <t>The principal use of this schedule is to determine the average rate of debt capital.</t>
  </si>
  <si>
    <t>I. Debt Outstanding at End of Year</t>
  </si>
  <si>
    <t>Close of Year</t>
  </si>
  <si>
    <t>Equipment obligations and other long-term debt due within one year</t>
  </si>
  <si>
    <t>765/767</t>
  </si>
  <si>
    <t>Sch 200, Line 41</t>
  </si>
  <si>
    <t>Sch 200, Line 42</t>
  </si>
  <si>
    <t>Sch 200, Line 43</t>
  </si>
  <si>
    <t>Sch 200, Line 44</t>
  </si>
  <si>
    <t>Accounts payable - affiliated companies</t>
  </si>
  <si>
    <t>Sch 200, Line 45</t>
  </si>
  <si>
    <t>770.1/770.2</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</si>
  <si>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</si>
  <si>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</si>
  <si>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</si>
  <si>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</si>
  <si>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</si>
  <si>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</si>
  <si>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</si>
  <si>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</si>
  <si>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</si>
  <si>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</si>
  <si>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</si>
  <si>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</si>
  <si>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</si>
  <si>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</si>
  <si>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</si>
  <si>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Equipment debt (Note 2)</t>
  </si>
  <si>
    <t>II.  Interest Accrued During the Year</t>
  </si>
  <si>
    <t>546-548</t>
  </si>
  <si>
    <t>Total interest and amortization (fixed charges)</t>
  </si>
  <si>
    <t>Sch. 210, Line 42</t>
  </si>
  <si>
    <t>Contingent interest on funded debt</t>
  </si>
  <si>
    <t>Sch. 210, Line 44</t>
  </si>
  <si>
    <t>Release of premium on funded debt</t>
  </si>
  <si>
    <t>Sch. 210, Line 22</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</si>
  <si>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</si>
  <si>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</si>
  <si>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</si>
  <si>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</si>
  <si>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</si>
  <si>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</si>
  <si>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</si>
  <si>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</si>
  <si>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</si>
  <si>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</si>
  <si>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</si>
  <si>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</si>
  <si>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</si>
  <si>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</si>
  <si>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</si>
  <si>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</si>
  <si>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</si>
  <si>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</si>
  <si>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</si>
  <si>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</si>
  <si>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</si>
  <si>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</si>
  <si>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</si>
  <si>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</si>
  <si>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</si>
  <si>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</si>
  <si>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</si>
  <si>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</si>
  <si>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</si>
  <si>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</si>
  <si>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</si>
  <si>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</si>
  <si>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</si>
  <si>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</si>
  <si>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</si>
  <si>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</si>
  <si>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</si>
  <si>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</si>
  <si>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Year</t>
  </si>
  <si>
    <t>3</t>
  </si>
  <si>
    <t>C.  VOTING POWERS AND ELECTIONS</t>
  </si>
  <si>
    <t>Has any class or issue of securities any special privileges in the election of directors, trustees, or managers, or in the determination of corporate</t>
  </si>
  <si>
    <t>6.</t>
  </si>
  <si>
    <t>Give the date of the latest closing of the stock book prior to the actual filing of this report, and state the purpose of such closing.</t>
  </si>
  <si>
    <t>7.</t>
  </si>
  <si>
    <t>State the total voting power of all security holders of the respondent at the date of such closing, if within one year of the date of such filing; if</t>
  </si>
  <si>
    <t>8.</t>
  </si>
  <si>
    <t>9.</t>
  </si>
  <si>
    <t>Give the names of 30 security holders of the respondent who, at the date of the latest closing of the stock book or compilation of the list of</t>
  </si>
  <si>
    <t xml:space="preserve"> stockholders of the respondent (if within one year prior to the actual filing of this report), had the highest voting powers in the respondent, showing</t>
  </si>
  <si>
    <t>Days of operating expenses in current</t>
  </si>
  <si>
    <t xml:space="preserve">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</si>
  <si>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</si>
  <si>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</si>
  <si>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</si>
  <si>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</si>
  <si>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</si>
  <si>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</si>
  <si>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</si>
  <si>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</si>
  <si>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</si>
  <si>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</si>
  <si>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</si>
  <si>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</si>
  <si>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Materials and supplies held for common carrier</t>
  </si>
  <si>
    <t xml:space="preserve">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</si>
  <si>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</si>
  <si>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</si>
  <si>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</si>
  <si>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</si>
  <si>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</si>
  <si>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</si>
  <si>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</si>
  <si>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210, 212, 227, 229, 231, 312, 314, </t>
  </si>
  <si>
    <t>and 316.  Rent income is added to railway operating revenues to produce total revenues.  Rent income is also added to total operating</t>
  </si>
  <si>
    <t>expenses to exclude the rent revenue items from operating expense.</t>
  </si>
  <si>
    <t>(C)</t>
  </si>
  <si>
    <t>If result is negative, use zero.</t>
  </si>
  <si>
    <t>310.  INVESTMENTS AND ADVANCES AFFILIATED COMPANIES</t>
  </si>
  <si>
    <t>310.  INVESTMENTS AND ADVANCES AFFILIATED COMPANIES  - (Continued)</t>
  </si>
  <si>
    <t>Dollars in Thousands</t>
  </si>
  <si>
    <t>Give particulars of investments in stocks, bonds, other secured obligations, unsecured notes, and investment advances of companies affiliated</t>
  </si>
  <si>
    <t>of other parties and particulars of control.</t>
  </si>
  <si>
    <t>investments by means of letters, figures, and symbols in columns (a), (b) and (c).</t>
  </si>
  <si>
    <t>If any advances reported are pledged, give particulars in a footnote.</t>
  </si>
  <si>
    <t>Indicate by means of an arbitrary mark in column (d) the obligation in support of which any security is pledged, mortgaged, or otherwise</t>
  </si>
  <si>
    <t>Also include investments in unincorporated entities such as lessee organizations (exclusive of amounts nominally settled on a current basis).</t>
  </si>
  <si>
    <t>YARD SWITCHING TRACKS - Yard where separate switching services are maintained, including classification, house, team, industry, and other</t>
  </si>
  <si>
    <t>The returns in Columns (h) and (i) should include tracks serving industries, such as mines, mills, smelters, factories, etc.  Tracks belonging to an</t>
  </si>
  <si>
    <t>Tracks leading to and in gravel and sand pits and quarries, the cost of which is chargeable to a clearing account and which are used in getting</t>
  </si>
  <si>
    <t>Class (1) includes all lines operated by the respondent at the close of the year to which it has title in perpetuity.</t>
  </si>
  <si>
    <t>Class (2) includes each line, full title to which is in an inactive proprietary corporation of the respondent (i.e., one all of whose outstanding</t>
  </si>
  <si>
    <t>Class (3) includes all tracks operated under a lease or formal conveyance of less than the grantor's interest in the property, with a specific</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</si>
  <si>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</si>
  <si>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</si>
  <si>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</si>
  <si>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</si>
  <si>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</si>
  <si>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</si>
  <si>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</si>
  <si>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</si>
  <si>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</si>
  <si>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beginning</t>
  </si>
  <si>
    <t>investments</t>
  </si>
  <si>
    <t>earnings (losses)</t>
  </si>
  <si>
    <t>Amortization</t>
  </si>
  <si>
    <t>written down</t>
  </si>
  <si>
    <t>at close</t>
  </si>
  <si>
    <t>equity method</t>
  </si>
  <si>
    <t>during year</t>
  </si>
  <si>
    <t xml:space="preserve">   Carriers:  (List specifics for each company)</t>
  </si>
  <si>
    <t xml:space="preserve">   Noncarriers:  (List specifics for each company)</t>
  </si>
  <si>
    <t>-</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</si>
  <si>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</si>
  <si>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</si>
  <si>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</si>
  <si>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</si>
  <si>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</si>
  <si>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</si>
  <si>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</si>
  <si>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</si>
  <si>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</si>
  <si>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</si>
  <si>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</si>
  <si>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</si>
  <si>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</si>
  <si>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</si>
  <si>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</si>
  <si>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</si>
  <si>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</si>
  <si>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</si>
  <si>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</si>
  <si>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</si>
  <si>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</si>
  <si>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</si>
  <si>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</si>
  <si>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</si>
  <si>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</si>
  <si>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</si>
  <si>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</si>
  <si>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</si>
  <si>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</si>
  <si>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</si>
  <si>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</si>
  <si>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</si>
  <si>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</si>
  <si>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</si>
  <si>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</si>
  <si>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</si>
  <si>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</si>
  <si>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</si>
  <si>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</si>
  <si>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</si>
  <si>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</si>
  <si>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</si>
  <si>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</si>
  <si>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</si>
  <si>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</si>
  <si>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</si>
  <si>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</si>
  <si>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</si>
  <si>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</si>
  <si>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</si>
  <si>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</si>
  <si>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</si>
  <si>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</si>
  <si>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</si>
  <si>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</si>
  <si>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</si>
  <si>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</si>
  <si>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</si>
  <si>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</si>
  <si>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</si>
  <si>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</si>
  <si>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</si>
  <si>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</si>
  <si>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</si>
  <si>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</si>
  <si>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</si>
  <si>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</si>
  <si>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</si>
  <si>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</si>
  <si>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(44)</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</si>
  <si>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</si>
  <si>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</si>
  <si>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</si>
  <si>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</si>
  <si>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</si>
  <si>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</si>
  <si>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</si>
  <si>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</si>
  <si>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</si>
  <si>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</si>
  <si>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</si>
  <si>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</si>
  <si>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</si>
  <si>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</si>
  <si>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</si>
  <si>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</si>
  <si>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</si>
  <si>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332.  DEPRECIATION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</si>
  <si>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</si>
  <si>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</si>
  <si>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</si>
  <si>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</si>
  <si>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</si>
  <si>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</si>
  <si>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</si>
  <si>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</si>
  <si>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</si>
  <si>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</si>
  <si>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</si>
  <si>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</si>
  <si>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</si>
  <si>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</si>
  <si>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</si>
  <si>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</si>
  <si>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</si>
  <si>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</si>
  <si>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</si>
  <si>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</si>
  <si>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</si>
  <si>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</si>
  <si>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</si>
  <si>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</si>
  <si>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</si>
  <si>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</si>
  <si>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</si>
  <si>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</si>
  <si>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</si>
  <si>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</si>
  <si>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</si>
  <si>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</si>
  <si>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</si>
  <si>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</si>
  <si>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</si>
  <si>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</si>
  <si>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</si>
  <si>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</si>
  <si>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</si>
  <si>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</si>
  <si>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</si>
  <si>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</si>
  <si>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</si>
  <si>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</si>
  <si>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</si>
  <si>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</si>
  <si>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</si>
  <si>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</si>
  <si>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</si>
  <si>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</si>
  <si>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</si>
  <si>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</si>
  <si>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</si>
  <si>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62</t>
  </si>
  <si>
    <t>4-145</t>
  </si>
  <si>
    <t xml:space="preserve">   Tank - 22,000 Gallons and Over</t>
  </si>
  <si>
    <t>63</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</si>
  <si>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</si>
  <si>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</si>
  <si>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</si>
  <si>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</si>
  <si>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</si>
  <si>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</si>
  <si>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</si>
  <si>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</si>
  <si>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</si>
  <si>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</si>
  <si>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</si>
  <si>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</si>
  <si>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</si>
  <si>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</si>
  <si>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</si>
  <si>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</si>
  <si>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</si>
  <si>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</si>
  <si>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</si>
  <si>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</si>
  <si>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</si>
  <si>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</si>
  <si>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</si>
  <si>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</si>
  <si>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</si>
  <si>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</si>
  <si>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</si>
  <si>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</si>
  <si>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</si>
  <si>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</si>
  <si>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</si>
  <si>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</si>
  <si>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</si>
  <si>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</si>
  <si>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</si>
  <si>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</si>
  <si>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</si>
  <si>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</si>
  <si>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t>Note:  Line 88, total car miles, is equal to the sum of lines 30, 46, 64, 82, 83, and 84.  Accordingly, the car miles reported on lines 83 and 84</t>
  </si>
  <si>
    <t xml:space="preserve">            are to be allocated to lines 85, 86, and 87, and included in the total shown on line 88.</t>
  </si>
  <si>
    <t>755.  RAILROAD OPERATING STATISTICS - (Concluded)</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</si>
  <si>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</si>
  <si>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</si>
  <si>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</si>
  <si>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</si>
  <si>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</si>
  <si>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</si>
  <si>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</si>
  <si>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</si>
  <si>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</si>
  <si>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</si>
  <si>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</si>
  <si>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</si>
  <si>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</si>
  <si>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</si>
  <si>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</si>
  <si>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</si>
  <si>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</si>
  <si>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</si>
  <si>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</si>
  <si>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</si>
  <si>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</si>
  <si>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</si>
  <si>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</si>
  <si>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</si>
  <si>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</si>
  <si>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</si>
  <si>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</si>
  <si>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</si>
  <si>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</si>
  <si>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</si>
  <si>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</si>
  <si>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</si>
  <si>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</si>
  <si>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others.  The term "new" means a unit placed in service for the first time on any railroad.</t>
  </si>
  <si>
    <t>Public improvements - const.</t>
  </si>
  <si>
    <t>Amortization (adjustments)</t>
  </si>
  <si>
    <t>Computer systems &amp; WP equip.</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</si>
  <si>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</si>
  <si>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</si>
  <si>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</si>
  <si>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</si>
  <si>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</si>
  <si>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</si>
  <si>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debit balance in columns (b) or (g) for any primary account should be shown in parenthesis or designated "Dr."</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</si>
  <si>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</si>
  <si>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</si>
  <si>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</si>
  <si>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</si>
  <si>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</si>
  <si>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</si>
  <si>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</si>
  <si>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</si>
  <si>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</si>
  <si>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</si>
  <si>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</si>
  <si>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</si>
  <si>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</si>
  <si>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</si>
  <si>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</si>
  <si>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</si>
  <si>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</si>
  <si>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</si>
  <si>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</si>
  <si>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</si>
  <si>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(547) Interest on unfunded debt</t>
  </si>
  <si>
    <t>(548) Amortization of discount on funded debt</t>
  </si>
  <si>
    <t>Show in column (e) the debits to the reserve arising from retirements.  These debits should not exceed investment, etc.</t>
  </si>
  <si>
    <t>others represents less than 5% of total road owned or total equipment owned, respectively.  However, line 39, Grand Total, should be completed.</t>
  </si>
  <si>
    <t>352A.  INVESTMENT IN RAILROAD PROPERTY USED IN TRANSPORTATION SERVICE (By Company)</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</si>
  <si>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</si>
  <si>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</si>
  <si>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</si>
  <si>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</si>
  <si>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</si>
  <si>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NEW UNITS</t>
  </si>
  <si>
    <t>Method of</t>
  </si>
  <si>
    <t>Number</t>
  </si>
  <si>
    <t>Total Weight</t>
  </si>
  <si>
    <t>Acquisition</t>
  </si>
  <si>
    <t>of Units</t>
  </si>
  <si>
    <t>(Tons)</t>
  </si>
  <si>
    <t>(see instructions)</t>
  </si>
  <si>
    <t>REBUILT UNITS</t>
  </si>
  <si>
    <t>For purposes of these schedules, the track categories are defined as follows:</t>
  </si>
  <si>
    <t>C.</t>
  </si>
  <si>
    <t>D.</t>
  </si>
  <si>
    <t>E.</t>
  </si>
  <si>
    <t>F.</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</si>
  <si>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</si>
  <si>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</si>
  <si>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</si>
  <si>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</si>
  <si>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</si>
  <si>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</si>
  <si>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</si>
  <si>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</si>
  <si>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</si>
  <si>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</si>
  <si>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</si>
  <si>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</si>
  <si>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</si>
  <si>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</si>
  <si>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</si>
  <si>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</si>
  <si>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</si>
  <si>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</si>
  <si>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XXXXXXXXXX</t>
  </si>
  <si>
    <t>XXXXXXXX</t>
  </si>
  <si>
    <t>F</t>
  </si>
  <si>
    <t>Potential abandonments</t>
  </si>
  <si>
    <t>* To determine average density, total track-miles (route-miles times number of tracks), rather than route-miles, shall be used.</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</si>
  <si>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</si>
  <si>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</si>
  <si>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</si>
  <si>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</si>
  <si>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</si>
  <si>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</si>
  <si>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</si>
  <si>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</si>
  <si>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</si>
  <si>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</si>
  <si>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</si>
  <si>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Leased property (capitalized rentals)</t>
  </si>
  <si>
    <t>Other (specify and explain)</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</si>
  <si>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</si>
  <si>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</si>
  <si>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</si>
  <si>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</si>
  <si>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</si>
  <si>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</si>
  <si>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</si>
  <si>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</si>
  <si>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</si>
  <si>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</si>
  <si>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 620, column (g)</t>
  </si>
  <si>
    <t>Line 14, column (e)</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</si>
  <si>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</si>
  <si>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</si>
  <si>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</si>
  <si>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</si>
  <si>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</si>
  <si>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</si>
  <si>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</si>
  <si>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</si>
  <si>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</si>
  <si>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</si>
  <si>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</si>
  <si>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</si>
  <si>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</si>
  <si>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</si>
  <si>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</si>
  <si>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</si>
  <si>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</si>
  <si>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</si>
  <si>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</si>
  <si>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</si>
  <si>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</si>
  <si>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</si>
  <si>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</si>
  <si>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</si>
  <si>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</si>
  <si>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</si>
  <si>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</si>
  <si>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</si>
  <si>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</si>
  <si>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</si>
  <si>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</si>
  <si>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</si>
  <si>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</si>
  <si>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</si>
  <si>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</si>
  <si>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</si>
  <si>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</si>
  <si>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</si>
  <si>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</si>
  <si>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</si>
  <si>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</si>
  <si>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</si>
  <si>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</si>
  <si>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</si>
  <si>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</si>
  <si>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</si>
  <si>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</si>
  <si>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</si>
  <si>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</si>
  <si>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</si>
  <si>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</si>
  <si>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</si>
  <si>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</si>
  <si>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</si>
  <si>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</si>
  <si>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</si>
  <si>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</si>
  <si>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</si>
  <si>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</si>
  <si>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410.  RAILWAY OPERATING EXPENSES</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</si>
  <si>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</si>
  <si>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</si>
  <si>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</si>
  <si>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</si>
  <si>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</si>
  <si>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</si>
  <si>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</si>
  <si>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</si>
  <si>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</si>
  <si>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</si>
  <si>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</si>
  <si>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</si>
  <si>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</si>
  <si>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</si>
  <si>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</si>
  <si>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</si>
  <si>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</si>
  <si>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</si>
  <si>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Analysis of Taxes</t>
  </si>
  <si>
    <t>Guaranties and Suretyships</t>
  </si>
  <si>
    <t>Compensating Balances and Short-Term Borrowing Arrangements</t>
  </si>
  <si>
    <t>Transactions Between Respondent and Companies or Persons Affiliated with Respondent for Services</t>
  </si>
  <si>
    <t xml:space="preserve">     Received or Provided</t>
  </si>
  <si>
    <t>Mileage Operated at Close of Year</t>
  </si>
  <si>
    <t>Inventory of Equipment</t>
  </si>
  <si>
    <t>Unit Cost of Equipment Installed During the Year</t>
  </si>
  <si>
    <t>710S</t>
  </si>
  <si>
    <t>Railroad Operating Statistics</t>
  </si>
  <si>
    <t>Verification</t>
  </si>
  <si>
    <t>Memoranda</t>
  </si>
  <si>
    <t>Index</t>
  </si>
  <si>
    <t>Railroad Annual Report R-1</t>
  </si>
  <si>
    <t>SPECIAL NOTICE</t>
  </si>
  <si>
    <t xml:space="preserve">     The dark borders on the schedules represent data that are captured by the Board.</t>
  </si>
  <si>
    <t>_________________________</t>
  </si>
  <si>
    <t>A.  SCHEDULES OMITTED BY RESPONDENT</t>
  </si>
  <si>
    <t>The respondent, at its option, may omit pages from this report provided there is nothing to report or the schedules are not</t>
  </si>
  <si>
    <t>applicable.</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</si>
  <si>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</si>
  <si>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</si>
  <si>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</si>
  <si>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</si>
  <si>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</si>
  <si>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</si>
  <si>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</si>
  <si>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</si>
  <si>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</si>
  <si>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</si>
  <si>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</si>
  <si>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</si>
  <si>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</si>
  <si>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</si>
  <si>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</si>
  <si>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</si>
  <si>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</si>
  <si>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</si>
  <si>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</si>
  <si>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</si>
  <si>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</si>
  <si>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</si>
  <si>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</si>
  <si>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</si>
  <si>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</si>
  <si>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</si>
  <si>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</si>
  <si>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</si>
  <si>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</si>
  <si>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</si>
  <si>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</si>
  <si>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</si>
  <si>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</si>
  <si>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</si>
  <si>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</si>
  <si>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</si>
  <si>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</si>
  <si>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</si>
  <si>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</si>
  <si>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</si>
  <si>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</si>
  <si>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</si>
  <si>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</si>
  <si>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</si>
  <si>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</si>
  <si>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</si>
  <si>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</si>
  <si>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</si>
  <si>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</si>
  <si>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</si>
  <si>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</si>
  <si>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</si>
  <si>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</si>
  <si>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</si>
  <si>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</si>
  <si>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</si>
  <si>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</si>
  <si>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</si>
  <si>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</si>
  <si>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</si>
  <si>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</si>
  <si>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</si>
  <si>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</si>
  <si>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</si>
  <si>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</si>
  <si>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</si>
  <si>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</si>
  <si>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</si>
  <si>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</si>
  <si>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</si>
  <si>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</si>
  <si>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</si>
  <si>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</si>
  <si>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</si>
  <si>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</si>
  <si>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</si>
  <si>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</si>
  <si>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</si>
  <si>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</si>
  <si>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</si>
  <si>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</si>
  <si>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</si>
  <si>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</si>
  <si>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</si>
  <si>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</si>
  <si>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</si>
  <si>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(I)</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</si>
  <si>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</si>
  <si>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</si>
  <si>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</si>
  <si>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</si>
  <si>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</si>
  <si>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</si>
  <si>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</si>
  <si>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</si>
  <si>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</si>
  <si>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</si>
  <si>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</si>
  <si>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</si>
  <si>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The gross amounts receivable and payable for freight-train cars (line 19, columns (b) through (d), and line 19, columns (e) through (g), respectively) should balance with Schedule 410, column (f)</t>
  </si>
  <si>
    <t>D</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</si>
  <si>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</si>
  <si>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</si>
  <si>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</si>
  <si>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</si>
  <si>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</si>
  <si>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</si>
  <si>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</si>
  <si>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</si>
  <si>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</si>
  <si>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</si>
  <si>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E</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</si>
  <si>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</si>
  <si>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</si>
  <si>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</si>
  <si>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</si>
  <si>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</si>
  <si>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</si>
  <si>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</si>
  <si>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</si>
  <si>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</si>
  <si>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</si>
  <si>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</si>
  <si>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</si>
  <si>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</si>
  <si>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</si>
  <si>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</si>
  <si>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</si>
  <si>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</si>
  <si>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</si>
  <si>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</si>
  <si>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</si>
  <si>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</si>
  <si>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</si>
  <si>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</si>
  <si>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</si>
  <si>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</si>
  <si>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</si>
  <si>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</si>
  <si>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</si>
  <si>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</si>
  <si>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</si>
  <si>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</si>
  <si>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</si>
  <si>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</si>
  <si>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</si>
  <si>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</si>
  <si>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</si>
  <si>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</si>
  <si>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</si>
  <si>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</si>
  <si>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</si>
  <si>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</si>
  <si>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</si>
  <si>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</si>
  <si>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</si>
  <si>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</si>
  <si>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</si>
  <si>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</si>
  <si>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</si>
  <si>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</si>
  <si>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</si>
  <si>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</si>
  <si>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</si>
  <si>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</si>
  <si>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</si>
  <si>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</si>
  <si>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</si>
  <si>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</si>
  <si>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</si>
  <si>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</si>
  <si>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</si>
  <si>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</si>
  <si>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</si>
  <si>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No,</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</si>
  <si>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</si>
  <si>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</si>
  <si>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</si>
  <si>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</si>
  <si>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</si>
  <si>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</si>
  <si>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</si>
  <si>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</si>
  <si>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</si>
  <si>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</si>
  <si>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</si>
  <si>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</si>
  <si>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</si>
  <si>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</si>
  <si>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</si>
  <si>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</si>
  <si>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</si>
  <si>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</si>
  <si>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</si>
  <si>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</si>
  <si>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</si>
  <si>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</si>
  <si>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Marine Line-Haul</t>
  </si>
  <si>
    <t>Local Marine</t>
  </si>
  <si>
    <t xml:space="preserve">     TOTAL FLOATING EQUIPMENT</t>
  </si>
  <si>
    <t xml:space="preserve">Passenger &amp; Other Revenue Equipment </t>
  </si>
  <si>
    <t xml:space="preserve">     (Freight Portion)</t>
  </si>
  <si>
    <t xml:space="preserve">       Use an</t>
  </si>
  <si>
    <t>(By the president or other chief officer of the respondent)</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</si>
  <si>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</si>
  <si>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</si>
  <si>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</si>
  <si>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</si>
  <si>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</si>
  <si>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</si>
  <si>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</si>
  <si>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</si>
  <si>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</si>
  <si>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</si>
  <si>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</si>
  <si>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</si>
  <si>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</si>
  <si>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</si>
  <si>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</si>
  <si>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</si>
  <si>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CORRECTIONS</t>
  </si>
  <si>
    <t>Authority</t>
  </si>
  <si>
    <t>Clerk</t>
  </si>
  <si>
    <t xml:space="preserve">   Total Assets</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</si>
  <si>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</si>
  <si>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</si>
  <si>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</si>
  <si>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</si>
  <si>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</si>
  <si>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</si>
  <si>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</si>
  <si>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</si>
  <si>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</si>
  <si>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</si>
  <si>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</si>
  <si>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</si>
  <si>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</si>
  <si>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</si>
  <si>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</si>
  <si>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</si>
  <si>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</si>
  <si>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</si>
  <si>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</si>
  <si>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</si>
  <si>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</si>
  <si>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</si>
  <si>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</si>
  <si>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</si>
  <si>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</si>
  <si>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</si>
  <si>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4-122</t>
  </si>
  <si>
    <t>4-123</t>
  </si>
  <si>
    <t>4-124</t>
  </si>
  <si>
    <t>4-125</t>
  </si>
  <si>
    <t xml:space="preserve">   TOTAL  (Lines 31-45)</t>
  </si>
  <si>
    <t>4-13</t>
  </si>
  <si>
    <t>Private Line Cars - Loaded (H)</t>
  </si>
  <si>
    <t>4-130</t>
  </si>
  <si>
    <t>4-131</t>
  </si>
  <si>
    <t>4-132</t>
  </si>
  <si>
    <t>4-133</t>
  </si>
  <si>
    <t>4-134</t>
  </si>
  <si>
    <t>4-135</t>
  </si>
  <si>
    <t>53</t>
  </si>
  <si>
    <t>4-136</t>
  </si>
  <si>
    <t>54</t>
  </si>
  <si>
    <t>4-137</t>
  </si>
  <si>
    <t>55</t>
  </si>
  <si>
    <t>4-138</t>
  </si>
  <si>
    <t>56</t>
  </si>
  <si>
    <t>4-139</t>
  </si>
  <si>
    <t>57</t>
  </si>
  <si>
    <t>4-140</t>
  </si>
  <si>
    <t>4-141</t>
  </si>
  <si>
    <t>59</t>
  </si>
  <si>
    <t>4-142</t>
  </si>
  <si>
    <t>4-143</t>
  </si>
  <si>
    <t>61</t>
  </si>
  <si>
    <t>4-144</t>
  </si>
  <si>
    <t xml:space="preserve">   Tank Under 22,000 Gallons</t>
  </si>
  <si>
    <t>Coal</t>
  </si>
  <si>
    <t>Ore</t>
  </si>
  <si>
    <t>Motor vehicle</t>
  </si>
  <si>
    <t>Protective</t>
  </si>
  <si>
    <t>Items</t>
  </si>
  <si>
    <t>TOFC/COFC</t>
  </si>
  <si>
    <t>Floating</t>
  </si>
  <si>
    <t>marine</t>
  </si>
  <si>
    <t>load &amp;</t>
  </si>
  <si>
    <t>special</t>
  </si>
  <si>
    <t>columns</t>
  </si>
  <si>
    <t>terminal</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</si>
  <si>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</si>
  <si>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</si>
  <si>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</si>
  <si>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</si>
  <si>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</si>
  <si>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</si>
  <si>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</si>
  <si>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</si>
  <si>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</si>
  <si>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</si>
  <si>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</si>
  <si>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</si>
  <si>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</si>
  <si>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</si>
  <si>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</si>
  <si>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</si>
  <si>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</si>
  <si>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</si>
  <si>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</si>
  <si>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</si>
  <si>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</si>
  <si>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</si>
  <si>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</si>
  <si>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</si>
  <si>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OATH</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</si>
  <si>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</si>
  <si>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</si>
  <si>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</si>
  <si>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</si>
  <si>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</si>
  <si>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</si>
  <si>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</si>
  <si>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</si>
  <si>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</si>
  <si>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</si>
  <si>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</si>
  <si>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</si>
  <si>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</si>
  <si>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</si>
  <si>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</si>
  <si>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</si>
  <si>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</si>
  <si>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</si>
  <si>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</si>
  <si>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</si>
  <si>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</si>
  <si>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</si>
  <si>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</si>
  <si>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</si>
  <si>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</si>
  <si>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</si>
  <si>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</si>
  <si>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</si>
  <si>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</si>
  <si>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</si>
  <si>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</si>
  <si>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</si>
  <si>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</si>
  <si>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</si>
  <si>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</si>
  <si>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</si>
  <si>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</si>
  <si>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</si>
  <si>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</si>
  <si>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</si>
  <si>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</si>
  <si>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</si>
  <si>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</si>
  <si>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</si>
  <si>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</si>
  <si>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</si>
  <si>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Debt holdings</t>
  </si>
  <si>
    <t>Depreciation base and rates</t>
  </si>
  <si>
    <t>Electric locomotive equipment at close of year</t>
  </si>
  <si>
    <t>Equipment - classified</t>
  </si>
  <si>
    <t>Company service</t>
  </si>
  <si>
    <t>Freight-train cars</t>
  </si>
  <si>
    <t>Passenger-train cars</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</si>
  <si>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</si>
  <si>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</si>
  <si>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</si>
  <si>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</si>
  <si>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</si>
  <si>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</si>
  <si>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</si>
  <si>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</si>
  <si>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</si>
  <si>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</si>
  <si>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</si>
  <si>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</si>
  <si>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</si>
  <si>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</si>
  <si>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</si>
  <si>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</si>
  <si>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</si>
  <si>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Railway property used in transportation service</t>
  </si>
  <si>
    <t>Road and equipment</t>
  </si>
  <si>
    <t>Leased property - improvements made during the year</t>
  </si>
  <si>
    <t>Locomotive equipment</t>
  </si>
  <si>
    <t>Electric and other</t>
  </si>
  <si>
    <t>Consumption of diesel fuel</t>
  </si>
  <si>
    <t>Locomotive unit miles</t>
  </si>
  <si>
    <t>INDEX  (Continued)</t>
  </si>
  <si>
    <t>Mileage - Average of road operated</t>
  </si>
  <si>
    <t>Names of all parties principally</t>
  </si>
  <si>
    <t>Amount of</t>
  </si>
  <si>
    <t>Sole or joint</t>
  </si>
  <si>
    <t>and primarily liable</t>
  </si>
  <si>
    <t>contingent liability</t>
  </si>
  <si>
    <t>If any corporation or other association was under obligation as guarantor or surety for the performance by the respondent of any agreement</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</si>
  <si>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</si>
  <si>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</si>
  <si>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</si>
  <si>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</si>
  <si>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</si>
  <si>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</si>
  <si>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</si>
  <si>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</si>
  <si>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</si>
  <si>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</si>
  <si>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</si>
  <si>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</si>
  <si>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</si>
  <si>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</si>
  <si>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</si>
  <si>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</si>
  <si>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</si>
  <si>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</si>
  <si>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</si>
  <si>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</si>
  <si>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</si>
  <si>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</si>
  <si>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</si>
  <si>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</si>
  <si>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Total interest (Note 3)</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</si>
  <si>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</si>
  <si>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</si>
  <si>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</si>
  <si>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</si>
  <si>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</si>
  <si>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</si>
  <si>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</si>
  <si>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</si>
  <si>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</si>
  <si>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</si>
  <si>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</si>
  <si>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</si>
  <si>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</si>
  <si>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</si>
  <si>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</si>
  <si>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</si>
  <si>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</si>
  <si>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</si>
  <si>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</si>
  <si>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</si>
  <si>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</si>
  <si>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</si>
  <si>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</si>
  <si>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</si>
  <si>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</si>
  <si>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</si>
  <si>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(a)  If respondent directly controls the affiliate, insert the word "direct."</t>
  </si>
  <si>
    <t>(b)  If respondent controls through another company, insert the word "indirect."</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</si>
  <si>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</si>
  <si>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</si>
  <si>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</si>
  <si>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insert the word "controlled."</t>
  </si>
  <si>
    <t>(e)  If control is exercised by other means, such as a management contract or other</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</si>
  <si>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</si>
  <si>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</si>
  <si>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</si>
  <si>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</si>
  <si>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</si>
  <si>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</si>
  <si>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</si>
  <si>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</si>
  <si>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</si>
  <si>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</si>
  <si>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</si>
  <si>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</si>
  <si>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</si>
  <si>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</si>
  <si>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</si>
  <si>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Principle payments of long-term debt</t>
  </si>
  <si>
    <t xml:space="preserve">     Proceeds from issuance of capital stock</t>
  </si>
  <si>
    <t xml:space="preserve">     Purchase price of acquiring treasury stock</t>
  </si>
  <si>
    <t xml:space="preserve">     Cash dividends paid</t>
  </si>
  <si>
    <t>NET CASH FROM FINANCING ACTIVITIES (lines 30 through 35)</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</si>
  <si>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</si>
  <si>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</si>
  <si>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</si>
  <si>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</si>
  <si>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</si>
  <si>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</si>
  <si>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</si>
  <si>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</si>
  <si>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</si>
  <si>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</si>
  <si>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</si>
  <si>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</si>
  <si>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</si>
  <si>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</si>
  <si>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</si>
  <si>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</si>
  <si>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</si>
  <si>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</si>
  <si>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</si>
  <si>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</si>
  <si>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</si>
  <si>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</si>
  <si>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</si>
  <si>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</si>
  <si>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</si>
  <si>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</si>
  <si>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</si>
  <si>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</si>
  <si>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</si>
  <si>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</si>
  <si>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t>
  </si>
  <si>
    <t xml:space="preserve">   operating assets</t>
  </si>
  <si>
    <t>Line 4 ÷ line 8</t>
  </si>
  <si>
    <t>Revenue delay days plus buffer</t>
  </si>
  <si>
    <t>Line 9 + 15 days</t>
  </si>
  <si>
    <t>CURRENT OPERATING LIABILITIES</t>
  </si>
  <si>
    <t>Interline and other balances (752)</t>
  </si>
  <si>
    <t>Sched. 200, line 31, col. b</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</si>
  <si>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</si>
  <si>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</si>
  <si>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</si>
  <si>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</si>
  <si>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</si>
  <si>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</si>
  <si>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</si>
  <si>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</si>
  <si>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</si>
  <si>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Cash related operating expenses</t>
  </si>
  <si>
    <t>Line 16 + line 6 - line 17</t>
  </si>
  <si>
    <t>Average daily expenditures</t>
  </si>
  <si>
    <t>Line 18 ÷ 360 days</t>
  </si>
  <si>
    <t>RUNNING TRACKS - Running tracks, passing tracks, cross-overs, etc., including turn-outs from those tracks to clearance points.</t>
  </si>
  <si>
    <t>WAY SWITCHING TRACKS - Station, team, industry, and other switching tracks for which no separate service is maintained.</t>
  </si>
  <si>
    <t>reported on Form CBS.</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</si>
  <si>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</si>
  <si>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</si>
  <si>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</si>
  <si>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</si>
  <si>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</si>
  <si>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</si>
  <si>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</si>
  <si>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</si>
  <si>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</si>
  <si>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</si>
  <si>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</si>
  <si>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</si>
  <si>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</si>
  <si>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</si>
  <si>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</si>
  <si>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</si>
  <si>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</si>
  <si>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</si>
  <si>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</si>
  <si>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</si>
  <si>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</si>
  <si>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</si>
  <si>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</si>
  <si>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</si>
  <si>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</si>
  <si>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</si>
  <si>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</si>
  <si>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</si>
  <si>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</si>
  <si>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</si>
  <si>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</si>
  <si>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</si>
  <si>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</si>
  <si>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</si>
  <si>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</si>
  <si>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</si>
  <si>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</si>
  <si>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</si>
  <si>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</si>
  <si>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</si>
  <si>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</si>
  <si>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</si>
  <si>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</si>
  <si>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</si>
  <si>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Road held by respondent as a joint or common owner or a joint lessee or under any joint arrangement should be shown in its appropriate class </t>
  </si>
  <si>
    <t>Road operated by the respondent as an agent for another carrier should not be included in this schedule.</t>
  </si>
  <si>
    <t>700.  MILEAGE OPERATED AT CLOSE OF YEAR</t>
  </si>
  <si>
    <t>Running tracks, passing tracks, cross-overs, etc.</t>
  </si>
  <si>
    <t>Proportion</t>
  </si>
  <si>
    <t>Miles of</t>
  </si>
  <si>
    <t>owned or</t>
  </si>
  <si>
    <t>Miles</t>
  </si>
  <si>
    <t>passing tracks,</t>
  </si>
  <si>
    <t>leased by</t>
  </si>
  <si>
    <t>second</t>
  </si>
  <si>
    <t>all other</t>
  </si>
  <si>
    <t>cross-overs,</t>
  </si>
  <si>
    <t>TOTAL</t>
  </si>
  <si>
    <t>respondent</t>
  </si>
  <si>
    <t>road</t>
  </si>
  <si>
    <t>main track</t>
  </si>
  <si>
    <t>main tracks</t>
  </si>
  <si>
    <t>and turnouts</t>
  </si>
  <si>
    <t>tracks</t>
  </si>
  <si>
    <t>Miles of electrified road</t>
  </si>
  <si>
    <t>or track included in the</t>
  </si>
  <si>
    <t>preceding grand total</t>
  </si>
  <si>
    <t>mileage</t>
  </si>
  <si>
    <t>INSTRUCTIONS CONCERNING RETURNS TO BE MADE IN SCHEDULE 710</t>
  </si>
  <si>
    <t>Instructions for reporting locomotive and passenger-train car data.</t>
  </si>
  <si>
    <t>reported.  Respondents must not make arbitrary changes to the printed stub or column headings without specific authority from the Board.</t>
  </si>
  <si>
    <t>Railway - Operating expenses</t>
  </si>
  <si>
    <t>Railway - Operating revenues</t>
  </si>
  <si>
    <t>Results of operations</t>
  </si>
  <si>
    <t>Retained income unappropriated</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</si>
  <si>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</si>
  <si>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</si>
  <si>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</si>
  <si>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</si>
  <si>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</si>
  <si>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</si>
  <si>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</si>
  <si>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</si>
  <si>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</si>
  <si>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</si>
  <si>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</si>
  <si>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</si>
  <si>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</si>
  <si>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</si>
  <si>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</si>
  <si>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</si>
  <si>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</si>
  <si>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</si>
  <si>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</si>
  <si>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</si>
  <si>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</si>
  <si>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</si>
  <si>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</si>
  <si>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</si>
  <si>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</si>
  <si>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</si>
  <si>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</si>
  <si>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</si>
  <si>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This schedule should include all class 1, 2, 3, or 4 track from Schedule 700, that is maintained by the respondent.  (Class 5 track is assumed to be maintained by others)</t>
  </si>
  <si>
    <t>(To be made by the officer having control over the accounting of the respondent)</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</si>
  <si>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</si>
  <si>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</si>
  <si>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</si>
  <si>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</si>
  <si>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</si>
  <si>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</si>
  <si>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</si>
  <si>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744, </t>
  </si>
  <si>
    <t>762, and 786.</t>
  </si>
  <si>
    <t>Net credits</t>
  </si>
  <si>
    <t>Particulars</t>
  </si>
  <si>
    <t>Beginning of</t>
  </si>
  <si>
    <t>(charges) for</t>
  </si>
  <si>
    <t>End of</t>
  </si>
  <si>
    <t>year balance</t>
  </si>
  <si>
    <t>Accelerated depreciation, Sec. 167 IRC: Guideline lives</t>
  </si>
  <si>
    <t xml:space="preserve">   pursuant to Rev, Proc. 62-21.</t>
  </si>
  <si>
    <t>Accelerated amortization of facilities, Sec. 168 IRC</t>
  </si>
  <si>
    <t>Accelerated amortization of rolling stock, Sec. 184 IRC</t>
  </si>
  <si>
    <t>Amortization of rights of way, Sec 185 IRC</t>
  </si>
  <si>
    <t>Other (Specify)</t>
  </si>
  <si>
    <t>Investment tax credit *</t>
  </si>
  <si>
    <t xml:space="preserve">TOTALS           </t>
  </si>
  <si>
    <t>*  Footnotes:</t>
  </si>
  <si>
    <t>If the flow-through method was elected, indicate the net decrease (or increase) in tax accrual because of investment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</si>
  <si>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</si>
  <si>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</si>
  <si>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</si>
  <si>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</si>
  <si>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</si>
  <si>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Date Correction</t>
  </si>
  <si>
    <t>Officer sending letter, fax or</t>
  </si>
  <si>
    <t>Board</t>
  </si>
  <si>
    <t>Making</t>
  </si>
  <si>
    <t>telegram</t>
  </si>
  <si>
    <t>File</t>
  </si>
  <si>
    <t>Correction</t>
  </si>
  <si>
    <t>EXPLANATORY REMARKS</t>
  </si>
  <si>
    <t xml:space="preserve">   Railroad Annual Report R-1</t>
  </si>
  <si>
    <t>INDEX</t>
  </si>
  <si>
    <t>Page No.</t>
  </si>
  <si>
    <t>Accumulated depreciation</t>
  </si>
  <si>
    <t>Road and equipment leased</t>
  </si>
  <si>
    <t>From others</t>
  </si>
  <si>
    <t>Improvements to</t>
  </si>
  <si>
    <t>Owned and used</t>
  </si>
  <si>
    <t>Accruals - railway tax</t>
  </si>
  <si>
    <t>Analysis of taxes</t>
  </si>
  <si>
    <t>Application of funds - source</t>
  </si>
  <si>
    <t>Balance sheet</t>
  </si>
  <si>
    <t>Car, locomotive, and floating equipment - classification</t>
  </si>
  <si>
    <t>Company service equipment</t>
  </si>
  <si>
    <t>Compensating balances and short-term borrowing arrangements</t>
  </si>
  <si>
    <t>Consumption of fuel by motive power units</t>
  </si>
  <si>
    <t>Contingent assets and liabilities</t>
  </si>
  <si>
    <t>Crossties (see Ties)</t>
  </si>
  <si>
    <t>Economics, Environmental Analysis, and Administration, 395 E Street, S.W. Suite 1100,</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</si>
  <si>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</si>
  <si>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</si>
  <si>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</si>
  <si>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</si>
  <si>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</si>
  <si>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</si>
  <si>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</si>
  <si>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</si>
  <si>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</si>
  <si>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</si>
  <si>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</si>
  <si>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</si>
  <si>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</si>
  <si>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</si>
  <si>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</si>
  <si>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</si>
  <si>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</si>
  <si>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</si>
  <si>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</si>
  <si>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</si>
  <si>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</si>
  <si>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</si>
  <si>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</si>
  <si>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</si>
  <si>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</si>
  <si>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 xml:space="preserve">   Train Switching</t>
  </si>
  <si>
    <t>TOTAL YARD-SWITCHING HOURS (N)</t>
  </si>
  <si>
    <t>Train-Miles Work Trains (O)</t>
  </si>
  <si>
    <t>11-01</t>
  </si>
  <si>
    <t xml:space="preserve">   Locomotives</t>
  </si>
  <si>
    <t>11-02</t>
  </si>
  <si>
    <t xml:space="preserve">   Motorcars</t>
  </si>
  <si>
    <t>Number of Loaded Freight Cars (P)</t>
  </si>
  <si>
    <t>Sched 410, lines 136, 137, 138, 213, 232, 317 col h</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</si>
  <si>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</si>
  <si>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</si>
  <si>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</si>
  <si>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</si>
  <si>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</si>
  <si>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</si>
  <si>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</si>
  <si>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</si>
  <si>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</si>
  <si>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</si>
  <si>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</si>
  <si>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</si>
  <si>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</si>
  <si>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</si>
  <si>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</si>
  <si>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</si>
  <si>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</si>
  <si>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</si>
  <si>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</si>
  <si>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</si>
  <si>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</si>
  <si>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</si>
  <si>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</si>
  <si>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</si>
  <si>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</si>
  <si>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</si>
  <si>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</si>
  <si>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</si>
  <si>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</si>
  <si>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</si>
  <si>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</si>
  <si>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</si>
  <si>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</si>
  <si>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</si>
  <si>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</si>
  <si>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</si>
  <si>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</si>
  <si>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</si>
  <si>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</si>
  <si>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(n)</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</si>
  <si>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</si>
  <si>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</si>
  <si>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</si>
  <si>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</si>
  <si>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</si>
  <si>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</si>
  <si>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</si>
  <si>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</si>
  <si>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</si>
  <si>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</si>
  <si>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</si>
  <si>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</si>
  <si>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</si>
  <si>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</si>
  <si>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</si>
  <si>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</si>
  <si>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</si>
  <si>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</si>
  <si>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</si>
  <si>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</si>
  <si>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</si>
  <si>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</si>
  <si>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</si>
  <si>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</si>
  <si>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</si>
  <si>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</si>
  <si>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</si>
  <si>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</si>
  <si>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</si>
  <si>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</si>
  <si>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</si>
  <si>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</si>
  <si>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</si>
  <si>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</si>
  <si>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</si>
  <si>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</si>
  <si>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</si>
  <si>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</si>
  <si>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</si>
  <si>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</si>
  <si>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</si>
  <si>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</si>
  <si>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</si>
  <si>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</si>
  <si>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</si>
  <si>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</si>
  <si>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</si>
  <si>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</si>
  <si>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</si>
  <si>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</si>
  <si>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</si>
  <si>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</si>
  <si>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</si>
  <si>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</si>
  <si>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</si>
  <si>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</si>
  <si>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</si>
  <si>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</si>
  <si>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</si>
  <si>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</si>
  <si>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</si>
  <si>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 xml:space="preserve">  </t>
  </si>
  <si>
    <t>710S.  UNIT COST OF EQUIPMENT INSTALLED DURING THE YEAR</t>
  </si>
  <si>
    <t>Give particulars, as requested, separately, for the various classes of new units and rebuilt units of equipment installed by respondent during</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</si>
  <si>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</si>
  <si>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</si>
  <si>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</si>
  <si>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</si>
  <si>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</si>
  <si>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</si>
  <si>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(D)</t>
  </si>
  <si>
    <t>arrangement of whatever kind, insert the word "other" and provide a footnote to describe</t>
  </si>
  <si>
    <t>such arrangements.</t>
  </si>
  <si>
    <t xml:space="preserve">connected with routine operation or maintenance, but any special or unusual transactions </t>
  </si>
  <si>
    <t>should be reported.</t>
  </si>
  <si>
    <t>In column (c), fully describe the transactions involved such as management fees, lease of</t>
  </si>
  <si>
    <t>government authority.</t>
  </si>
  <si>
    <t>In column (a) enter the name of the affiliated company, person, or agent with which respondent</t>
  </si>
  <si>
    <t>In column (d), report the dollar amounts of transactions shown and the effect of any change</t>
  </si>
  <si>
    <t>In column (e), report the dollar amounts due from or to related parties and, if not otherwise</t>
  </si>
  <si>
    <t>The respondent may be required to furnish as an attachment to Schedule 512 a balance sheet</t>
  </si>
  <si>
    <t>512.  TRANSACTIONS BETWEEN RESPONDENT AND COMPANIES OR PERSONS AFFILIATED WITH RESPONDENT FOR SERVICES RECEIVED OR PROVIDED</t>
  </si>
  <si>
    <t>Name of company or related</t>
  </si>
  <si>
    <t>Amount due from</t>
  </si>
  <si>
    <t>party with percent</t>
  </si>
  <si>
    <t>Nature of relationship</t>
  </si>
  <si>
    <t>Description of</t>
  </si>
  <si>
    <t>Dollar amounts</t>
  </si>
  <si>
    <t>or to related</t>
  </si>
  <si>
    <t>of gross income</t>
  </si>
  <si>
    <t>transactions</t>
  </si>
  <si>
    <t>of transactions</t>
  </si>
  <si>
    <t>parties</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</si>
  <si>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</si>
  <si>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</si>
  <si>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</si>
  <si>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</si>
  <si>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</si>
  <si>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</si>
  <si>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</si>
  <si>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(4)</t>
  </si>
  <si>
    <t>Line operated under contract or agreement for contingent rent, owner being (A) an affiliated corporation, or (B) independent or not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</si>
  <si>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</si>
  <si>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</si>
  <si>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</si>
  <si>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</si>
  <si>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</si>
  <si>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</si>
  <si>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</si>
  <si>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</si>
  <si>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</si>
  <si>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</si>
  <si>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</si>
  <si>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</si>
  <si>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</si>
  <si>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</si>
  <si>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</si>
  <si>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</si>
  <si>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</si>
  <si>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</si>
  <si>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</si>
  <si>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</si>
  <si>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</si>
  <si>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</si>
  <si>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</si>
  <si>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</si>
  <si>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</si>
  <si>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</si>
  <si>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</si>
  <si>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</si>
  <si>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</si>
  <si>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</si>
  <si>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</si>
  <si>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</si>
  <si>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</si>
  <si>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</si>
  <si>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</si>
  <si>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</si>
  <si>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</si>
  <si>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</si>
  <si>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</si>
  <si>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</si>
  <si>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</si>
  <si>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</si>
  <si>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</si>
  <si>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</si>
  <si>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</si>
  <si>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</si>
  <si>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</si>
  <si>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</si>
  <si>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</si>
  <si>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</si>
  <si>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</si>
  <si>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</si>
  <si>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</si>
  <si>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</si>
  <si>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</si>
  <si>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</si>
  <si>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</si>
  <si>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</si>
  <si>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</si>
  <si>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</si>
  <si>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</si>
  <si>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</si>
  <si>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</si>
  <si>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</si>
  <si>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</si>
  <si>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</si>
  <si>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</si>
  <si>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</si>
  <si>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</si>
  <si>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</si>
  <si>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</si>
  <si>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</si>
  <si>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</si>
  <si>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</si>
  <si>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</si>
  <si>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</si>
  <si>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</si>
  <si>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</si>
  <si>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</si>
  <si>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</si>
  <si>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</si>
  <si>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</si>
  <si>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</si>
  <si>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</si>
  <si>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</si>
  <si>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</si>
  <si>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</si>
  <si>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</si>
  <si>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</si>
  <si>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</si>
  <si>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</si>
  <si>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</si>
  <si>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</si>
  <si>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</si>
  <si>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</si>
  <si>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</si>
  <si>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</si>
  <si>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</si>
  <si>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</si>
  <si>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</si>
  <si>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</si>
  <si>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</si>
  <si>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</si>
  <si>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</si>
  <si>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</si>
  <si>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</si>
  <si>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</si>
  <si>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</si>
  <si>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</si>
  <si>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Give particulars of each of the various classes of equipment which respondent owned or leased</t>
  </si>
  <si>
    <t>Column (k) should show aggregate capacity for all units reported in column (j), as follows:</t>
  </si>
  <si>
    <t>In column (c), give the number of units purchased new or built in company shops.  In column (d),</t>
  </si>
  <si>
    <t>Units leased to others for a period of one year or more are reportable in column (l).  Units</t>
  </si>
  <si>
    <t>Passenger-train car types and service equipment car types correspond to AAR Mechanical</t>
  </si>
  <si>
    <t>Cross-checks</t>
  </si>
  <si>
    <t>For reporting purposes, a "locomotive unit" is a self-propelled vehicle generating or converting</t>
  </si>
  <si>
    <t>Schedule 710</t>
  </si>
  <si>
    <t xml:space="preserve">      Schedule 710</t>
  </si>
  <si>
    <t>=    Line 11, column (l)</t>
  </si>
  <si>
    <t>=    Line 12, column (l)</t>
  </si>
  <si>
    <t>=    Line 13, column (l)</t>
  </si>
  <si>
    <t>=    Line 14, column (l)</t>
  </si>
  <si>
    <t xml:space="preserve">A "self-propelled" car is a rail motor car propelled by electric motors receiving power from a </t>
  </si>
  <si>
    <t>=    Line 15, column (l)</t>
  </si>
  <si>
    <t>=    Line 16, column (l)</t>
  </si>
  <si>
    <t>When data appear in column (j), lines 1 through 8, column (k) should have data on the same lines.</t>
  </si>
  <si>
    <t>A "diesel" unit includes all units propelled by diesel internal combustion engines regardless of</t>
  </si>
  <si>
    <t>When data appear in columns (k) or (l), lines 36 through 53, and 55, column (m) should have</t>
  </si>
  <si>
    <t>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</si>
  <si>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</si>
  <si>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</si>
  <si>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</si>
  <si>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</si>
  <si>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</si>
  <si>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</si>
  <si>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</si>
  <si>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</si>
  <si>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</si>
  <si>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</si>
  <si>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</si>
  <si>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</si>
  <si>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</si>
  <si>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 xml:space="preserve">freight and their contents.  Use 150 pounds as the average weight per passenger and four tons as the average weight of contents of each </t>
  </si>
  <si>
    <t>head-end car.</t>
  </si>
  <si>
    <t>INSTRUCTIONS CONCERNING RETURNS TO BE MADE IN SCHEDULE 755 - (Concluded)</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</si>
  <si>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</si>
  <si>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</si>
  <si>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</si>
  <si>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</si>
  <si>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</si>
  <si>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</si>
  <si>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</si>
  <si>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</si>
  <si>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</si>
  <si>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</si>
  <si>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</si>
  <si>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</si>
  <si>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</si>
  <si>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</si>
  <si>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</si>
  <si>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</si>
  <si>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</si>
  <si>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</si>
  <si>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</si>
  <si>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</si>
  <si>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</si>
  <si>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</si>
  <si>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</si>
  <si>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</si>
  <si>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</si>
  <si>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</si>
  <si>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TOFC/COFC - Average No. of Units Loaded Per Car</t>
  </si>
  <si>
    <t>Expiration Date 10-31-16</t>
  </si>
  <si>
    <t>210 A.  CONSOLIDATED STATEMENTS OF COMPREHENSIVE INCOME</t>
  </si>
  <si>
    <t>consecutive financial statements.</t>
  </si>
  <si>
    <t>of those adjustments on net income and OCI on the face of the</t>
  </si>
  <si>
    <t>financial statements.</t>
  </si>
  <si>
    <t>Line 61, col b</t>
  </si>
  <si>
    <t>Schedule 210 A</t>
  </si>
  <si>
    <t>= Line 1, col b</t>
  </si>
  <si>
    <t>Net Income</t>
  </si>
  <si>
    <t>Consolidated Statement of Comprehensive Income</t>
  </si>
  <si>
    <t>210A</t>
  </si>
  <si>
    <t>Noncontrolling interest</t>
  </si>
  <si>
    <t xml:space="preserve">    Total stockholders equity</t>
  </si>
  <si>
    <t xml:space="preserve">   Total Liabilities &amp; Shareholders' Equity</t>
  </si>
  <si>
    <t xml:space="preserve">   Less:  Net Income attributable to noncontrolling interest</t>
  </si>
  <si>
    <t xml:space="preserve">   Net Income attributable to reporting railroad</t>
  </si>
  <si>
    <t>Track and Traffic Conditions</t>
  </si>
  <si>
    <t>GENERAL INSTRUCTIONS CONCERNING RETURNS TO BE MADE IN SCHEDULES 720</t>
  </si>
  <si>
    <t>Potential abandonments - Route segments identified by railroads as potentially subject to abandonment as required by Section 10903 of the ICC Termination Act of 1995.</t>
  </si>
  <si>
    <t>GENERAL INSTRUCTIONS CONCERNING RETURNS TO BE MADE IN SCHEDULES PTC 720</t>
  </si>
  <si>
    <t>PTC 720.  TRACK AND TRAFFIC CONDITIONS</t>
  </si>
  <si>
    <t>PTC 710S.  UNIT COST OF EQUIPMENT INSTALLED DURING THE YEAR</t>
  </si>
  <si>
    <t>PTC 710. INVENTORY OF EQUIPMENT</t>
  </si>
  <si>
    <t>PTC 700.  MILEAGE OPERATED AT CLOSE OF YEAR</t>
  </si>
  <si>
    <t>PTC 710. INVENTORY OF EQUIPMENT  (Continued)</t>
  </si>
  <si>
    <t>PTC 410.  RAILWAY OPERATING EXPENSES</t>
  </si>
  <si>
    <t>PTC 410.  RAILWAY OPERATING EXPENSES - (Continued)</t>
  </si>
  <si>
    <t>Consumption of Diesel Fuel</t>
  </si>
  <si>
    <t xml:space="preserve">     Unrealized gains on securities:</t>
  </si>
  <si>
    <t xml:space="preserve">          Unrealized holding gains arising during period</t>
  </si>
  <si>
    <t xml:space="preserve">     Defined benefit pension plans:</t>
  </si>
  <si>
    <t xml:space="preserve">          Prior service cost arising during period</t>
  </si>
  <si>
    <t>713, 713.5, 
713.6</t>
  </si>
  <si>
    <t>763, 763.5, 
763.6</t>
  </si>
  <si>
    <t>property, Accounts 732 and 733, use a supplementary Schedule 415, which will relate to Schedules 342.</t>
  </si>
  <si>
    <t xml:space="preserve">   (Schs. 335, 342)</t>
  </si>
  <si>
    <t xml:space="preserve">"Other Rents - Debit - Equipment" accounts.  </t>
  </si>
  <si>
    <t>(101) Freight</t>
  </si>
  <si>
    <t xml:space="preserve">   Foreign currency translation adjustments</t>
  </si>
  <si>
    <t>Instructions for reporting freight-train car data:</t>
  </si>
  <si>
    <t>In column (d) give the number of units purchased or built in company shops.  In column (e) give the number of new units leased from others.  The term</t>
  </si>
  <si>
    <t>"new" means a unit placed in service for the first time on any railroad.</t>
  </si>
  <si>
    <t>Units leased to others for a period of one year or more are reportable in column (n).  Units temporarily out of respondent's service and rented to others</t>
  </si>
  <si>
    <t>for less than one year are to be included in column (i).  Units rented from others for a period less than one year should not be included in column (j).</t>
  </si>
  <si>
    <t>UNITS OWNED, INCLUDED IN INVESTMENT ACCOUNT AND LEASED FROM OTHERS</t>
  </si>
  <si>
    <t>Total in service of respondent</t>
  </si>
  <si>
    <t>including reclassi-</t>
  </si>
  <si>
    <t>Units retired from</t>
  </si>
  <si>
    <t>fication and sec-</t>
  </si>
  <si>
    <t>service of respondent</t>
  </si>
  <si>
    <t>Aggregate capacity</t>
  </si>
  <si>
    <t>Class of equipment and car designations</t>
  </si>
  <si>
    <t>Time-mileage</t>
  </si>
  <si>
    <t>All others</t>
  </si>
  <si>
    <t>leased from</t>
  </si>
  <si>
    <t>ond hand units</t>
  </si>
  <si>
    <t>Leased from</t>
  </si>
  <si>
    <t>of units reported</t>
  </si>
  <si>
    <t>Leased to others</t>
  </si>
  <si>
    <t>rewritten into</t>
  </si>
  <si>
    <t>purchased or</t>
  </si>
  <si>
    <t>or leased, including</t>
  </si>
  <si>
    <t>in col. (k) &amp; (l)</t>
  </si>
  <si>
    <t>property accounts</t>
  </si>
  <si>
    <t>leased from others</t>
  </si>
  <si>
    <t>Plain box cars - 40'</t>
  </si>
  <si>
    <t>36</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</si>
  <si>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</si>
  <si>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</si>
  <si>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</si>
  <si>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</si>
  <si>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</si>
  <si>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</si>
  <si>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</si>
  <si>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</si>
  <si>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</si>
  <si>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</si>
  <si>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</si>
  <si>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</si>
  <si>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</si>
  <si>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</si>
  <si>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</si>
  <si>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 xml:space="preserve">  (J_ _0 and All Codes K)</t>
  </si>
  <si>
    <t>Refrigerator cars--mechanical</t>
  </si>
  <si>
    <t xml:space="preserve">  (R_5_, R_6_, R_7_, R_8_, R_9_)</t>
  </si>
  <si>
    <t>Refrigerator cars--non mechanical</t>
  </si>
  <si>
    <t>Flat cars--TOFC/COFC</t>
  </si>
  <si>
    <t xml:space="preserve">  (All Code P, Q and S, Except Q8_ _)</t>
  </si>
  <si>
    <t>Flat cars--multi-level</t>
  </si>
  <si>
    <t xml:space="preserve">  (All Code V)</t>
  </si>
  <si>
    <t>Flat cars--general service</t>
  </si>
  <si>
    <t>Flat cars--other</t>
  </si>
  <si>
    <t xml:space="preserve">  (F_1_, F_2_, F_3_, F_4_, F_5_, F_6_,</t>
  </si>
  <si>
    <t xml:space="preserve">  F_8_, F40_)</t>
  </si>
  <si>
    <t>Tank cars--22,000 gallons</t>
  </si>
  <si>
    <t xml:space="preserve">  (T_ _0, T_ _1, T_ _2, T_ _3, T_ _4, T_ _5)</t>
  </si>
  <si>
    <t>Tank cars--22,000 gallons and over</t>
  </si>
  <si>
    <t xml:space="preserve">  (T_ _6, T_ _7, T_ _8, T_ _9)</t>
  </si>
  <si>
    <t>All other freight cars</t>
  </si>
  <si>
    <t xml:space="preserve">  (A_5_, F_7_, All Code L and Q8_ _)</t>
  </si>
  <si>
    <t>TOTAL (lines 36 to 52)</t>
  </si>
  <si>
    <t>Caboose (All Code M-930)</t>
  </si>
  <si>
    <t>TOTAL (lines 53, 54)</t>
  </si>
  <si>
    <t>PTC Supplement to Railroad Annual Report R-1</t>
  </si>
  <si>
    <t>New</t>
  </si>
  <si>
    <t>Per diem</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</si>
  <si>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</si>
  <si>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</si>
  <si>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</si>
  <si>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</si>
  <si>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</si>
  <si>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</si>
  <si>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</si>
  <si>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</si>
  <si>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Flat bed U3_ _, Z3_ _</t>
  </si>
  <si>
    <t>Open bed U4_ _ , Z4_ _</t>
  </si>
  <si>
    <t>Mechanical refrigerator U5_ _, Z5_ _</t>
  </si>
  <si>
    <t>Bulk hopper U0_ _, Z0_ _</t>
  </si>
  <si>
    <t>65</t>
  </si>
  <si>
    <t>Insulated U7_ _, Z7_ _</t>
  </si>
  <si>
    <t>Other trailer and container</t>
  </si>
  <si>
    <t xml:space="preserve">   (Special Equipped Dry Van U9_ _,</t>
  </si>
  <si>
    <t xml:space="preserve">    Z8_ _, Z9_ _)</t>
  </si>
  <si>
    <t>68</t>
  </si>
  <si>
    <t>Tractor</t>
  </si>
  <si>
    <t>69</t>
  </si>
  <si>
    <t>Truck</t>
  </si>
  <si>
    <t>70</t>
  </si>
  <si>
    <t>TOTAL (lines 59 to 69)</t>
  </si>
  <si>
    <t>Accumulated Other Comprehensive Income</t>
  </si>
  <si>
    <t>FIXED CHARGES</t>
  </si>
  <si>
    <t>Accumulated Other Comprehensive Income or (loss)</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</si>
  <si>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</si>
  <si>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</si>
  <si>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MILES OF ROAD OPERATED BY RESPONDENT</t>
  </si>
  <si>
    <t>Line of</t>
  </si>
  <si>
    <t>Line operated</t>
  </si>
  <si>
    <t>Line owned,</t>
  </si>
  <si>
    <t>New line</t>
  </si>
  <si>
    <t>State or</t>
  </si>
  <si>
    <t>proprietary</t>
  </si>
  <si>
    <t>under contract,</t>
  </si>
  <si>
    <t>under trackage</t>
  </si>
  <si>
    <t>not operated</t>
  </si>
  <si>
    <t>constructed</t>
  </si>
  <si>
    <t>territory</t>
  </si>
  <si>
    <t>owned</t>
  </si>
  <si>
    <t>companies</t>
  </si>
  <si>
    <t>under lease</t>
  </si>
  <si>
    <t>etc.</t>
  </si>
  <si>
    <t>rights</t>
  </si>
  <si>
    <t>operated</t>
  </si>
  <si>
    <t>by respondent</t>
  </si>
  <si>
    <t>32</t>
  </si>
  <si>
    <t xml:space="preserve"> Total Mileage (Single Track)</t>
  </si>
  <si>
    <t>Miles of Road at Close of Year - By States and Territories (Single Track)</t>
  </si>
  <si>
    <t>Other Comprehensive Income</t>
  </si>
  <si>
    <t>the appropriate line item.  The net adjustment on line 29, shall equal the adjustment reported on line 29 of Schedule 335, excluding Account 44, Shop Machinery.</t>
  </si>
  <si>
    <t xml:space="preserve">Railroad Annual Report R-1    </t>
  </si>
  <si>
    <t>Comprehensive Income</t>
  </si>
  <si>
    <t>Comprehensive Income attributable to reporting railroad</t>
  </si>
  <si>
    <t>Investment in Railroad Property Used in Transportation Service (By Property Account)</t>
  </si>
  <si>
    <t>Rents for Interchanged Freight Train Cars and Other Freight Carrying Equipment</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</si>
  <si>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</si>
  <si>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</si>
  <si>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</si>
  <si>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</si>
  <si>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</si>
  <si>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</si>
  <si>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</si>
  <si>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PTC Supplement to Railroad Annual Report R-1 </t>
  </si>
  <si>
    <t>Statement of Cash Flows</t>
  </si>
  <si>
    <t xml:space="preserve">Statement of Cash Flows </t>
  </si>
  <si>
    <t>PTC Supplement</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</si>
  <si>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</si>
  <si>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</si>
  <si>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</si>
  <si>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</si>
  <si>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</si>
  <si>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</si>
  <si>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</si>
  <si>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</si>
  <si>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</si>
  <si>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</si>
  <si>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</si>
  <si>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</si>
  <si>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</si>
  <si>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</si>
  <si>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</si>
  <si>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</si>
  <si>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</si>
  <si>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</si>
  <si>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</si>
  <si>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</si>
  <si>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</si>
  <si>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NOTES AND REMARKS FOR SCHEDULE 414</t>
  </si>
  <si>
    <t>Schedules 330, 332, 335, 352B, 410, 700, 710, 710S, 720, and Footnote: PTC Grants</t>
  </si>
  <si>
    <t>Class I Railroad</t>
  </si>
  <si>
    <t>= Line 66, col b</t>
  </si>
  <si>
    <t>= Line 68, col b</t>
  </si>
  <si>
    <t>Other Comprehensive Income, net of tax:</t>
  </si>
  <si>
    <t>Total equity (Lines 60 + 61)</t>
  </si>
  <si>
    <t>Separation of Debt holdings Between Road Property and Equipment</t>
  </si>
  <si>
    <t>If any of the companies included in this schedule are controlled by respondent, the percent of control should be shown in column (e),  In case</t>
  </si>
  <si>
    <t>with respondent, from accounts 715 (sinking funds), 716 (capital funds), 721 (investments and advances affiliated companies), and 717 (other funds).</t>
  </si>
  <si>
    <t>any company listed is controlled other than through actual ownership of securities, give particulars in a footnote.  In case of joint control, give names</t>
  </si>
  <si>
    <t>encumbered.  Give names and other important particulars of such obligations in footnotes.</t>
  </si>
  <si>
    <t>Refrigerator - Non-mechanical</t>
  </si>
  <si>
    <t>Finance docket number, title</t>
  </si>
  <si>
    <t>maturity date and concise description</t>
  </si>
  <si>
    <t>of agreement or obligation</t>
  </si>
  <si>
    <t>report the nominal capacity (in tons of 2,000 lbs.) as provided for in Rule 86 of the AAR Code of Rules Governing Cars in</t>
  </si>
  <si>
    <t>Write-down of uncollectible accounts</t>
  </si>
  <si>
    <t>Road Initials: CSXT  Year: 2016</t>
  </si>
  <si>
    <t xml:space="preserve"> N/A </t>
  </si>
  <si>
    <t>At 12/30/2016, gross unrealized gains and losses pertaining to marketable equity securities were as follows:</t>
  </si>
  <si>
    <t>A net unrealized gain (loss) of $0 on the sale of marketable securities was included in net income for 2016 (year)</t>
  </si>
  <si>
    <t>The cost of securities was based on the N/A (method) cost of all the shares of each security held at time of sale.</t>
  </si>
  <si>
    <t>NOTE:  12/30/2016 Balance sheet date of reported year unless specified as previous year.</t>
  </si>
  <si>
    <t>as of 12/30/2016</t>
  </si>
  <si>
    <t>as of 12/25/2015</t>
  </si>
  <si>
    <t>Miles of way</t>
  </si>
  <si>
    <t>switching</t>
  </si>
  <si>
    <t>Miles of yard</t>
  </si>
  <si>
    <t>100%</t>
  </si>
  <si>
    <t>1J</t>
  </si>
  <si>
    <t>Ontario</t>
  </si>
  <si>
    <t>Quebec</t>
  </si>
  <si>
    <t>TOTAL CLASS 1</t>
  </si>
  <si>
    <t>2J</t>
  </si>
  <si>
    <t>TOTAL CLASS 2</t>
  </si>
  <si>
    <t>3A</t>
  </si>
  <si>
    <t>3B</t>
  </si>
  <si>
    <t>3BJ</t>
  </si>
  <si>
    <t>TOTAL CLASS 3</t>
  </si>
  <si>
    <t>4A</t>
  </si>
  <si>
    <t>4B</t>
  </si>
  <si>
    <t>4BJ</t>
  </si>
  <si>
    <t>TOTAL CLASS 4</t>
  </si>
  <si>
    <t>5J</t>
  </si>
  <si>
    <t>TOTAL CLASS 5</t>
  </si>
  <si>
    <t>Alabama</t>
  </si>
  <si>
    <t>Canada - Ontario</t>
  </si>
  <si>
    <t>Canada - Quebec</t>
  </si>
  <si>
    <t>Connecticut</t>
  </si>
  <si>
    <t>Delaware</t>
  </si>
  <si>
    <t>District Of Columbia</t>
  </si>
  <si>
    <t>Florida</t>
  </si>
  <si>
    <t>Georgia</t>
  </si>
  <si>
    <t>Illinois</t>
  </si>
  <si>
    <t>Indiana</t>
  </si>
  <si>
    <t>Kentucky</t>
  </si>
  <si>
    <t>Louisiana</t>
  </si>
  <si>
    <t>Maryland</t>
  </si>
  <si>
    <t>Massachusetts</t>
  </si>
  <si>
    <t>Michigan</t>
  </si>
  <si>
    <t>Mississippi</t>
  </si>
  <si>
    <t>Missouri</t>
  </si>
  <si>
    <t>New Jersey</t>
  </si>
  <si>
    <t>New York</t>
  </si>
  <si>
    <t>North Carolina</t>
  </si>
  <si>
    <t>Ohio</t>
  </si>
  <si>
    <t>Pennsylvania</t>
  </si>
  <si>
    <t>South Carolina</t>
  </si>
  <si>
    <t>Tennessee</t>
  </si>
  <si>
    <t>Virginia</t>
  </si>
  <si>
    <t>West Virginia</t>
  </si>
  <si>
    <t>Mileage should be reported to the nearest WHOLE mile adjusted in accord with footings; i.e., counting one-half mile and over as a whole mile and disregarding any fraction less than one-half mile.</t>
  </si>
  <si>
    <t>For the Year Ending December 30, 2016</t>
  </si>
  <si>
    <t xml:space="preserve"> YEAR ENDED DECEMBER 30, 2016</t>
  </si>
  <si>
    <r>
      <rPr>
        <sz val="8"/>
        <rFont val="Arial"/>
        <family val="2"/>
      </rPr>
      <t>= Line 67, col b</t>
    </r>
  </si>
  <si>
    <r>
      <t>pursuant to provisions of reorganization plans, mortgages, deeds of trust, or other contracts.   $</t>
    </r>
    <r>
      <rPr>
        <u/>
        <sz val="8"/>
        <rFont val="Arial"/>
        <family val="2"/>
      </rPr>
      <t>__0__</t>
    </r>
  </si>
  <si>
    <r>
      <t>stock ownership plans for the current year was $__</t>
    </r>
    <r>
      <rPr>
        <u/>
        <sz val="8"/>
        <rFont val="Arial"/>
        <family val="2"/>
      </rPr>
      <t>0</t>
    </r>
    <r>
      <rPr>
        <sz val="8"/>
        <rFont val="Arial"/>
        <family val="2"/>
      </rPr>
      <t>__</t>
    </r>
  </si>
  <si>
    <t>Road Initials:  CSXT     Year:  2016</t>
  </si>
  <si>
    <t>description of security held</t>
  </si>
  <si>
    <t xml:space="preserve">Name of issuing company and </t>
  </si>
  <si>
    <t>None</t>
  </si>
  <si>
    <r>
      <t>operating loss carryover on January 1 of the year following that for which the report is made.  $__</t>
    </r>
    <r>
      <rPr>
        <u/>
        <sz val="8"/>
        <rFont val="Arial"/>
        <family val="2"/>
      </rPr>
      <t>0</t>
    </r>
    <r>
      <rPr>
        <sz val="8"/>
        <rFont val="Arial"/>
        <family val="2"/>
      </rPr>
      <t>__</t>
    </r>
  </si>
  <si>
    <r>
      <t>account.   $__</t>
    </r>
    <r>
      <rPr>
        <u/>
        <sz val="8"/>
        <rFont val="Arial"/>
        <family val="2"/>
      </rPr>
      <t>0</t>
    </r>
    <r>
      <rPr>
        <sz val="8"/>
        <rFont val="Arial"/>
        <family val="2"/>
      </rPr>
      <t>__</t>
    </r>
  </si>
  <si>
    <t>State deferred income taxes</t>
  </si>
  <si>
    <t>Federal effect of state</t>
  </si>
  <si>
    <t>Employee benefit plans</t>
  </si>
  <si>
    <t>Other temporary differences</t>
  </si>
  <si>
    <t>and also lien reference, if any</t>
  </si>
  <si>
    <t xml:space="preserve">Name of Issuing Company </t>
  </si>
  <si>
    <t>tax credit.</t>
  </si>
  <si>
    <t>and available net operating loss carryover on January 1 of the year following that for which the report is made</t>
  </si>
  <si>
    <t xml:space="preserve">Entities must present comprehensive income in two separate but </t>
  </si>
  <si>
    <t>Entities must present reclassification adjustments and the effects</t>
  </si>
  <si>
    <t>All contra entries should be shown in parenthesis.</t>
  </si>
  <si>
    <t xml:space="preserve">This schedule applies only to entities with items </t>
  </si>
  <si>
    <t>of Other Comprehensive Income (OCI)</t>
  </si>
  <si>
    <t>Disclose requested information for respondent pertaining to results</t>
  </si>
  <si>
    <t>List dividends from investments accounted for under the cost method</t>
  </si>
  <si>
    <t>Report total operating expenses from Sched. 410.  Any differences</t>
  </si>
  <si>
    <t xml:space="preserve">Amount (estimated, if necessary) of net income or retained income which has to be provided for capital expenditures, and for sinking funds, </t>
  </si>
  <si>
    <t>Estimated amount of future earnings which can be realized before paying Federal income taxes because of unused and available net</t>
  </si>
  <si>
    <t>(a)  Explain the procedure in accounting for pension funds and recording in the accounts the current and past service pension costs,</t>
  </si>
  <si>
    <t xml:space="preserve">(b)  State amount, if any, representing the excess of the actuarially computed value of vested benefits over the total of the pension fund.   </t>
  </si>
  <si>
    <t>(d)  List affiliated companies which are included in the pension plan funding agreement and describe basis for allocating charges under the</t>
  </si>
  <si>
    <t>State whether a segregated political fund has been established as provided by the Federal Election Campaign Act of 1971 (18 U.S.C. 610).</t>
  </si>
  <si>
    <r>
      <t>(a)  The amount of employer's contribution to employee stock ownership plans for the current year was  $__</t>
    </r>
    <r>
      <rPr>
        <u/>
        <sz val="8"/>
        <rFont val="Arial"/>
        <family val="2"/>
      </rPr>
      <t>0</t>
    </r>
    <r>
      <rPr>
        <sz val="8"/>
        <rFont val="Arial"/>
        <family val="2"/>
      </rPr>
      <t>__</t>
    </r>
  </si>
  <si>
    <t>(b)  The amount of investment tax credit used to reduce current income tax expense resulting from contributions to qualified employee</t>
  </si>
  <si>
    <t>In reference to Docket 37465, specify the total amount of business entertainment expenditures charged to the non-operating expense</t>
  </si>
  <si>
    <t>Marketable equity securities.</t>
  </si>
  <si>
    <t>(a)  Changes in valuation accounts.</t>
  </si>
  <si>
    <t xml:space="preserve">Give particulars with respect to contingent assets and liabilities at the close of the year, in accordance with instruction 5-6 in the Uniform </t>
  </si>
  <si>
    <t xml:space="preserve">Examples of contingent liabilities are items which may become obligations as a result of pending or threatened litigation, assessments or </t>
  </si>
  <si>
    <t>Any references to the Bureau of Accounts or the Office of Economics contained in this report refer to the Office</t>
  </si>
  <si>
    <t>The ICC Termination Act of 1995 abolished the Interstate Commerce Commission and replaced it with</t>
  </si>
  <si>
    <t xml:space="preserve">(e) </t>
  </si>
  <si>
    <t>Except where the context clearly indicates some other meaning, the following terms when used in this Form</t>
  </si>
  <si>
    <t>Board means Surface Transportation Board.</t>
  </si>
  <si>
    <t>Respondent means the person or corporation in whose behalf the report is made.</t>
  </si>
  <si>
    <t>Year means the year ended December 31 for which the report is being made.</t>
  </si>
  <si>
    <t>Close of the Year means the close of business on December 31 for the year in which the report is being</t>
  </si>
  <si>
    <t>Beginning of the Year means the beginning of business on January 1 of the year for which the report is</t>
  </si>
  <si>
    <t>Preceding Year means the year ended December 31 of the year preceding the year for which the report is</t>
  </si>
  <si>
    <t>The Uniform System of Accounts for Railroad Companies means the system of accounts in Part 1201 of</t>
  </si>
  <si>
    <t>Money items, except averages, throughout the annual report form should be shown in thousands of dollars</t>
  </si>
  <si>
    <t>Every inquiry must be definitely answered.  Where the word "none" truly and completely states the fact, it</t>
  </si>
  <si>
    <t>Wherever the space provided in the schedules in insufficient to permit a full and complete statement of the</t>
  </si>
  <si>
    <t>All entries should be made in a permanent black ink or typed.  Those of a contrary character must be indicated</t>
  </si>
  <si>
    <t>This report is required for every class I railroad operating within the United States.  Three copies of this Annual</t>
  </si>
  <si>
    <t>or obligation, show the particulars called for hereunder for each such contract of guaranty or suretyship in effect at the close of the year or entered</t>
  </si>
  <si>
    <t xml:space="preserve">into and expired during the year.   This inquiry does not cover the case of ordinary commercial paper maturing on demand or not later than two years </t>
  </si>
  <si>
    <t>after the date of issue, nor does it include ordinary surety bonds or undertakings on appeals in court proceedings.</t>
  </si>
  <si>
    <t>outstanding at balance sheet date, maximum amount of outstanding borrowings during the period and the weighted average rate of those borrowings.</t>
  </si>
  <si>
    <t>agreement balances amount to 15% or more of liquid assets (current cash balances, restricted and unrestricted, plus marketable securities).</t>
  </si>
  <si>
    <t>sanctions, whenever such possible sanctions may be immediate (not vague or unpredictable) and material.</t>
  </si>
  <si>
    <t>or obligation, show the particulars of each contract of guarantee or suretyship in effect at the close of the year or entered into and expired during</t>
  </si>
  <si>
    <t>the year.   This inquiry does not cover the case of ordinary commercial paper maturing on demand or not later than two years after the date of issue.</t>
  </si>
  <si>
    <t>Items of less than $50,000 may be shown as one total.</t>
  </si>
  <si>
    <t>(a)  Lawful tariff charges for transportation services.</t>
  </si>
  <si>
    <t>(b)  Payments to or from other carriers for interline services and interchange of equipment.</t>
  </si>
  <si>
    <t>(c)  Payment to or from other carriers which may reasonably be regarded as ordinarily</t>
  </si>
  <si>
    <t>(d)  Payments to public utility companies for rates or charges fixed in conformity with</t>
  </si>
  <si>
    <t>tracks switched by yard locomotives.</t>
  </si>
  <si>
    <t>industry for which no rent is payable should not be included.</t>
  </si>
  <si>
    <t>out material for the respondent's use, should not be included,</t>
  </si>
  <si>
    <t>respondent.</t>
  </si>
  <si>
    <t>affiliated with the respondent.</t>
  </si>
  <si>
    <t>mile and disregarding any fraction less than one-half mile.</t>
  </si>
  <si>
    <t>Canadian mileage should be segregated and identified on separate lines in the various groupings.  For each listing, in Column (d) give its entire</t>
  </si>
  <si>
    <t>length (the distances between terminals of single or first main track), and in the following columns the lengths of second main track, all other main</t>
  </si>
  <si>
    <t>tracks, passing tracks, cross-overs and turn-outs, way switching tracks, and yard switching tracks.  These classes of tracks are defined as follows:</t>
  </si>
  <si>
    <t>stocks or obligations are held by or for the respondent, and which is operated by the respondent or an affiliated system corporation without any</t>
  </si>
  <si>
    <t>accounting to the said proprietary corporation).  It may also include such line when the actual title to all of the outstanding stocks or obligations</t>
  </si>
  <si>
    <t>rests in a corporation controlled by or controlling the respondent.  But in the case of any such inclusion, the facts of the relationship to the</t>
  </si>
  <si>
    <t>respondent of the corporation holding the securities should be fully set forth in a footnote.  An inactive corporation is  one which has been</t>
  </si>
  <si>
    <t>practically absorbed in a controlling corporation, and which neither operates property nor administers its financial affairs.  If it maintains an</t>
  </si>
  <si>
    <t>organization, it does so only for the purpose of complying with legal requirements and maintaining title to property or franchises.</t>
  </si>
  <si>
    <t>and unconditional rent reserved.  The fact that the lessor does or does not maintain an independent organization for financial purposes is</t>
  </si>
  <si>
    <t>immaterial in this connection.</t>
  </si>
  <si>
    <t>trains.  In the road of this class, the respondent has no proprietary rights, but only the rights of a licensee.  Include in this class, also, on main</t>
  </si>
  <si>
    <t>tracks, industrial tracks and sidings owned by noncarrier companies and individuals when the respondent operates over them but does not have</t>
  </si>
  <si>
    <t>exclusive possession of them.</t>
  </si>
  <si>
    <t>and the entry of length should be the entire length of the portion jointly held.  The class symbol should have the letter (J) attached.</t>
  </si>
  <si>
    <t>under a joint lease, or under any joint arrangement, should be shown in columns (b), (c), (d), or (e), as may be appropriate.  The remainder of jointly operated mileage should be shown in column (f).</t>
  </si>
  <si>
    <t>Respondent's proportion of road jointly owned but not operated should be shown in column (h), as appropriate.  Mileage which has been permanently abandoned should not be included in column (h).</t>
  </si>
  <si>
    <t>For locomotive units, report the manufacturer's rated horsepower (the maximum continuous</t>
  </si>
  <si>
    <t>power output from the diesel engines or engines delivered to the main generator or generators</t>
  </si>
  <si>
    <t>for tractive purposes).  Exclude capacity data for steam locomotives.  For passenger-train cars,</t>
  </si>
  <si>
    <t>report the number of passenger seats available for revenue service, counting one passenger to</t>
  </si>
  <si>
    <t>each berth in sleeping cars.</t>
  </si>
  <si>
    <t>data on the same lines.</t>
  </si>
  <si>
    <t>Division designations.  Descriptions of car codes and designations are published in The</t>
  </si>
  <si>
    <t>Official Railway Equipment Register.</t>
  </si>
  <si>
    <t>during the year.</t>
  </si>
  <si>
    <t>give the number of new units leased from others.  The term "new" means a unit placed in service for</t>
  </si>
  <si>
    <t>the first time on any railroad.</t>
  </si>
  <si>
    <t>temporarily out of respondent's service and rented to others for less than one year are to be</t>
  </si>
  <si>
    <t>included in column (h).  Units rented from others for a period less than one year should not be</t>
  </si>
  <si>
    <t>included in column (i).</t>
  </si>
  <si>
    <t>energy into motion, and designed solely for moving other equipment.  An "A" unit is the least</t>
  </si>
  <si>
    <t>number of wheel bases with superstructure designed for use singly or as a lead locomotive unit in</t>
  </si>
  <si>
    <t>combination with other locomotive units.  A "B" unit is similar to an "A" unit but it is not equipped</t>
  </si>
  <si>
    <t>for use singly or as a lead locomotive unit.  A "B" unit may be equipped with hostler controls for</t>
  </si>
  <si>
    <t>independent operation at terminals.</t>
  </si>
  <si>
    <t xml:space="preserve">third rail or overhead, or internal combustion engines located on the car itself.  Trailers equipped </t>
  </si>
  <si>
    <t>for use only in trains of cars that are self-propelled are to be included as self-propelled equipment.</t>
  </si>
  <si>
    <t>final drive or whether power may at times be supplied from an external conductor.  Units other than</t>
  </si>
  <si>
    <t>diesel-electric, e.g., diesel-hydraulic, should be identified in a footnote, giving the number and a</t>
  </si>
  <si>
    <t>brief description..  An "electric" unit includes all units which receive electric power from a third</t>
  </si>
  <si>
    <t>rail or overhead contact wire, and use the power to drive one or more electric motors that propel</t>
  </si>
  <si>
    <t>the vehicle.  An "other self-powered unit" includes all units other than diesel or electric, e.g., gas</t>
  </si>
  <si>
    <t>turbine, steam.  Show the type of unit, service, and number, as appropriate, in a brief description</t>
  </si>
  <si>
    <t>sufficient for positive identification.  An "Auxiliary unit" includes all units used in conjunction with</t>
  </si>
  <si>
    <t>locomotives, but which draw their power from the "mother" unit, e.g., boosters, slugs, etc.  For</t>
  </si>
  <si>
    <t>reporting purposes, indicate radio-controlled self-powered diesel units on lines 1 through 8, as</t>
  </si>
  <si>
    <t>appropriate.  Radio-controlled units that are not self-propelled, i.e., those without a diesel, should</t>
  </si>
  <si>
    <t>be reported on line 13 under "auxiliary units."</t>
  </si>
  <si>
    <t>Freight density of 20 million or more gross ton-miles per track-mile per year (including passing tracks, turnouts, and crossovers).</t>
  </si>
  <si>
    <t>Freight density of less than 20 million gross ton-miles per track-mile per year, but at least 5 million  (including passing tracks, turnouts, and crossovers).</t>
  </si>
  <si>
    <t>Freight density of less than 5 million gross ton-miles per track-mile per year, but at least 1 million  (including passing tracks, turnouts, and crossovers).</t>
  </si>
  <si>
    <t>Freight density of less than 1 million gross ton-miles per track-mile per year  (including passing tracks, turnouts, and crossovers).</t>
  </si>
  <si>
    <t>Way and yard switching tracks (passing tracks, turnouts, and crossovers shall be included in categories A, B, C, D, F, or potential abandonments, as appropriate).</t>
  </si>
  <si>
    <t>Track over which any passenger service is provided (other than potential abandonments).  Mileage should be included within track categories A through E unless it is dedicated entirely to</t>
  </si>
  <si>
    <t>passenger service, category F.</t>
  </si>
  <si>
    <t>Flat-TOFC/COFC Car-miles reported in lines 25 (4-020), 41 (4-120), 57 (4-140), and 75 (4-160) will be computed using cars rather than</t>
  </si>
  <si>
    <t>(U)</t>
  </si>
  <si>
    <t xml:space="preserve">constructed container platforms. For example, an articulated car consisting of five platforms moved one mile will be counted as </t>
  </si>
  <si>
    <t>one car-mile, not five car-miles.</t>
  </si>
  <si>
    <t xml:space="preserve">The intermodal Load Factor reported on Line 134 will be calculated for the average number of intermodal (TOFC/COFC) units loaded on the </t>
  </si>
  <si>
    <t xml:space="preserve">average intermodal car. Units are to be calculated in the same manner as Line 123 (13 TOFC/COFC - No. of Revenue Trailers &amp; Containers </t>
  </si>
  <si>
    <t xml:space="preserve">Loaded and Unloaded (Q)). Intermodal cars will be calculated in accordance with instruction U for reporting Flat-TOFC/COFC Car-miles. </t>
  </si>
  <si>
    <t>(V)</t>
  </si>
  <si>
    <t xml:space="preserve">Both intermodal (TOFC/COFC) units and intermodal cars are to be calculated using actual units and not constructed intermodal (TOFC/COFC) </t>
  </si>
  <si>
    <t>units or cars.</t>
  </si>
  <si>
    <t>way</t>
  </si>
  <si>
    <t>yard</t>
  </si>
  <si>
    <r>
      <t xml:space="preserve">PTC 710.  INVENTORY OF EQUIPMENT - </t>
    </r>
    <r>
      <rPr>
        <sz val="8"/>
        <rFont val="Arial"/>
        <family val="2"/>
      </rPr>
      <t>Continued</t>
    </r>
  </si>
  <si>
    <t xml:space="preserve">PTC Supplement to Railroad Annual Report R-1    </t>
  </si>
  <si>
    <r>
      <t xml:space="preserve">PTC 710.  INVENTORY OF EQUIPMENT - </t>
    </r>
    <r>
      <rPr>
        <sz val="8"/>
        <rFont val="Arial"/>
        <family val="2"/>
      </rPr>
      <t>Concluded</t>
    </r>
  </si>
  <si>
    <r>
      <t xml:space="preserve">Tank  </t>
    </r>
    <r>
      <rPr>
        <vertAlign val="superscript"/>
        <sz val="8"/>
        <rFont val="Arial"/>
        <family val="2"/>
      </rPr>
      <t>1</t>
    </r>
    <r>
      <rPr>
        <sz val="8"/>
        <rFont val="Arial"/>
        <family val="2"/>
      </rPr>
      <t xml:space="preserve">  Z0_ _, U6_ _  (See note)</t>
    </r>
  </si>
  <si>
    <t>Owned and</t>
  </si>
  <si>
    <t>as of the beginning of the second year.</t>
  </si>
  <si>
    <t>If, for two consecutive years, a line segment classified in one track category maintains a traffic density which would place it in another, it shall be reclassified into that category</t>
  </si>
  <si>
    <t>Track over which any passenger service is provided (other than potential abandonments).  Mileage should be included within track categories A through E unless it is</t>
  </si>
  <si>
    <t>dedicated entirely to passenger service, category F.</t>
  </si>
  <si>
    <t>Terminal RR Assoc. of St. Louis</t>
  </si>
  <si>
    <t>Refunding and Improvement Mortgage</t>
  </si>
  <si>
    <t>$1,002 plus interest</t>
  </si>
  <si>
    <t>Joint</t>
  </si>
  <si>
    <t>Guarantors: CSXT, BN, ICG, MKT,</t>
  </si>
  <si>
    <t>Bonds, Series C, 4% due 7/1/2019</t>
  </si>
  <si>
    <t xml:space="preserve">                               MP, NS, and SSW</t>
  </si>
  <si>
    <t xml:space="preserve">6.251% Secured Equipment Notes </t>
  </si>
  <si>
    <t>CSX Corporation</t>
  </si>
  <si>
    <t xml:space="preserve">Sole   </t>
  </si>
  <si>
    <t>Due 1/15/2023</t>
  </si>
  <si>
    <t>Taxes Accrued</t>
  </si>
  <si>
    <t xml:space="preserve">            taxes of $   0   )</t>
  </si>
  <si>
    <t xml:space="preserve">            of $   0   )</t>
  </si>
  <si>
    <r>
      <t xml:space="preserve">               Account 606                 $</t>
    </r>
    <r>
      <rPr>
        <u/>
        <sz val="8"/>
        <color indexed="8"/>
        <rFont val="Arial"/>
        <family val="2"/>
      </rPr>
      <t xml:space="preserve">     0     </t>
    </r>
  </si>
  <si>
    <r>
      <t xml:space="preserve">               Account 616                 $</t>
    </r>
    <r>
      <rPr>
        <u/>
        <sz val="8"/>
        <color indexed="8"/>
        <rFont val="Arial"/>
        <family val="2"/>
      </rPr>
      <t xml:space="preserve">     0     </t>
    </r>
  </si>
  <si>
    <t>Amount of assigned Federal income tax consequences:</t>
  </si>
  <si>
    <t xml:space="preserve">          Net gain (loss) arising during period</t>
  </si>
  <si>
    <t>Electric power produced or purchased for motive power</t>
  </si>
  <si>
    <t xml:space="preserve">     Net change in temporary cash investments not qualifying as cash equivalents</t>
  </si>
  <si>
    <t>NET INCREASE (DECREASE) IN CASH AND CASH EQUIVALENTS (lines 21, 29, and 36)</t>
  </si>
  <si>
    <t xml:space="preserve">   (Less depreciation)   $18,661 CY, $18,254 PY</t>
  </si>
  <si>
    <r>
      <t>beginning of year</t>
    </r>
    <r>
      <rPr>
        <i/>
        <vertAlign val="superscript"/>
        <sz val="8"/>
        <rFont val="Arial"/>
        <family val="2"/>
      </rPr>
      <t xml:space="preserve"> (1)</t>
    </r>
  </si>
  <si>
    <r>
      <rPr>
        <i/>
        <vertAlign val="superscript"/>
        <sz val="8"/>
        <rFont val="Arial"/>
        <family val="2"/>
      </rPr>
      <t xml:space="preserve">(1) </t>
    </r>
    <r>
      <rPr>
        <sz val="8"/>
        <rFont val="Arial"/>
        <family val="2"/>
      </rPr>
      <t xml:space="preserve">Certain items have been reclassified to conform to current year presentation.  </t>
    </r>
  </si>
  <si>
    <t>A debit balance in column (b) or (g) is indicated by ( )</t>
  </si>
  <si>
    <t>Entries in column (f) represent cost of tie removal activity ($37m).</t>
  </si>
  <si>
    <t xml:space="preserve">Entries in columns (d) represent adjustments related to salvage ($38m) and recapture of depreciation expense on Roadway Machines dealing </t>
  </si>
  <si>
    <t>with track structure construction projects ($9m).</t>
  </si>
  <si>
    <t>Not Applicable - 5% Rule</t>
  </si>
  <si>
    <t>R</t>
  </si>
  <si>
    <t>CSX Transportation, Subs, and Leases</t>
  </si>
  <si>
    <t>O</t>
  </si>
  <si>
    <t>Western &amp; Atlantic RR</t>
  </si>
  <si>
    <t>Chicago, Rock Island &amp; Pacific RR</t>
  </si>
  <si>
    <t>Central RR of South Carolina</t>
  </si>
  <si>
    <t>Norfolk &amp; Southern RR</t>
  </si>
  <si>
    <t>Mt. Storm RR (Virginia Elec. Co)</t>
  </si>
  <si>
    <t>Total Other Leased Properties</t>
  </si>
  <si>
    <t>Not included in the schedule above is PTC spending related to CSX Technology as well as capital contributions to certain</t>
  </si>
  <si>
    <t xml:space="preserve"> investees in support of efforts to meet the PTC mandate. Below is a summary of total PTC spending:</t>
  </si>
  <si>
    <t>(Dollars in thousands)</t>
  </si>
  <si>
    <t>CSX Transportation</t>
  </si>
  <si>
    <t>CSX Technology</t>
  </si>
  <si>
    <t xml:space="preserve">Computer systems &amp; word processing equipment net additions </t>
  </si>
  <si>
    <t>Capital Contributions to investees</t>
  </si>
  <si>
    <t>Meterocomm LLC</t>
  </si>
  <si>
    <t>PTC-220 LLC</t>
  </si>
  <si>
    <t>Life-to-date</t>
  </si>
  <si>
    <t>These figures are not included in the above schedule.</t>
  </si>
  <si>
    <t xml:space="preserve">Additionally, Conrail, Inc. has invested a total of $4,135 in 2016 and  $8,273k life to date for the purpose of implementing PTC. </t>
  </si>
  <si>
    <t>Total road and equipment leased from others is less than 5% of total owned.</t>
  </si>
  <si>
    <t>Not included in the schedule above are the following related to CSX Technology:
     Depreciation expense of $19,772k for 2016
     Accumulated depreciation of $69,145k for 2016</t>
  </si>
  <si>
    <t>PTC 330.  ROAD PROPERTY AND EQUIPMENT AND IMPROVEMENTS TO LEASED PROPERTY AND EQUIPMENT</t>
  </si>
  <si>
    <t>PTC 330.  ROAD PROPERTY AND EQUIPMENT AND IMPROVEMENTS TO LEASED PROPERTY AND EQUIPMENT - (Continued)</t>
  </si>
  <si>
    <t>PTC 332.  DEPRECIATION BASE AND RATES - ROAD AND EQUIPMENT OWNED AND LEASED FROM OTHERS</t>
  </si>
  <si>
    <t>PTC 335.  ACCUMULATED DEPRECIATION - ROAD AND EQUIPMENT OWNED AND USED</t>
  </si>
  <si>
    <t>PTC 352B.  INVESTMENT IN RAILROAD PROPERTY USED IN TRANSPORTATION SERVICE (By Property Account)</t>
  </si>
  <si>
    <t>( ) = Credits</t>
  </si>
  <si>
    <t>Dollars in thousands</t>
  </si>
  <si>
    <t>NONE</t>
  </si>
  <si>
    <t xml:space="preserve">Under laws of what Government, State, or Territory organized?  </t>
  </si>
  <si>
    <t>[    ]   Two copies will be submitted on:</t>
  </si>
  <si>
    <t>[    ]    Two copies are attached to this report.</t>
  </si>
  <si>
    <t xml:space="preserve">                                                            (date)</t>
  </si>
  <si>
    <t>CSX Transportation, Inc. (Consolidated)</t>
  </si>
  <si>
    <t>January 26, 1944</t>
  </si>
  <si>
    <t>which voting rights are attached (as of the close of the year), and state in detail the relationship between holdings and corresponding voting rights,</t>
  </si>
  <si>
    <t>indicating whether voting rights are actual or contingent and, if contingent, showing the contingency.</t>
  </si>
  <si>
    <t>voting rights.</t>
  </si>
  <si>
    <t>clearly the character and extent of such privileges.</t>
  </si>
  <si>
    <r>
      <t xml:space="preserve">[ </t>
    </r>
    <r>
      <rPr>
        <b/>
        <sz val="8"/>
        <rFont val="Arial"/>
        <family val="2"/>
      </rPr>
      <t>X</t>
    </r>
    <r>
      <rPr>
        <sz val="8"/>
        <rFont val="Arial"/>
        <family val="2"/>
      </rPr>
      <t xml:space="preserve"> ]   No annual report to stockholders is prepared.</t>
    </r>
  </si>
  <si>
    <r>
      <t>State the par value of each share of stock:   Common  $</t>
    </r>
    <r>
      <rPr>
        <u/>
        <sz val="8"/>
        <rFont val="Arial"/>
        <family val="2"/>
      </rPr>
      <t xml:space="preserve">     </t>
    </r>
    <r>
      <rPr>
        <b/>
        <u/>
        <sz val="8"/>
        <rFont val="Arial"/>
        <family val="2"/>
      </rPr>
      <t>20</t>
    </r>
    <r>
      <rPr>
        <u/>
        <sz val="8"/>
        <rFont val="Arial"/>
        <family val="2"/>
      </rPr>
      <t xml:space="preserve">     </t>
    </r>
    <r>
      <rPr>
        <sz val="8"/>
        <rFont val="Arial"/>
        <family val="2"/>
      </rPr>
      <t xml:space="preserve"> per share;  first preferred  $</t>
    </r>
    <r>
      <rPr>
        <u/>
        <sz val="8"/>
        <rFont val="Arial"/>
        <family val="2"/>
      </rPr>
      <t xml:space="preserve">   </t>
    </r>
    <r>
      <rPr>
        <b/>
        <u/>
        <sz val="8"/>
        <rFont val="Arial"/>
        <family val="2"/>
      </rPr>
      <t>NONE</t>
    </r>
    <r>
      <rPr>
        <u/>
        <sz val="8"/>
        <rFont val="Arial"/>
        <family val="2"/>
      </rPr>
      <t xml:space="preserve">   </t>
    </r>
    <r>
      <rPr>
        <sz val="8"/>
        <rFont val="Arial"/>
        <family val="2"/>
      </rPr>
      <t xml:space="preserve"> per share; second</t>
    </r>
  </si>
  <si>
    <r>
      <t>preferred  $</t>
    </r>
    <r>
      <rPr>
        <u/>
        <sz val="8"/>
        <rFont val="Arial"/>
        <family val="2"/>
      </rPr>
      <t xml:space="preserve">   </t>
    </r>
    <r>
      <rPr>
        <b/>
        <u/>
        <sz val="8"/>
        <rFont val="Arial"/>
        <family val="2"/>
      </rPr>
      <t>NONE</t>
    </r>
    <r>
      <rPr>
        <u/>
        <sz val="8"/>
        <rFont val="Arial"/>
        <family val="2"/>
      </rPr>
      <t xml:space="preserve">   </t>
    </r>
    <r>
      <rPr>
        <sz val="8"/>
        <rFont val="Arial"/>
        <family val="2"/>
      </rPr>
      <t xml:space="preserve"> per share;   debenture stock  $</t>
    </r>
    <r>
      <rPr>
        <u/>
        <sz val="8"/>
        <rFont val="Arial"/>
        <family val="2"/>
      </rPr>
      <t xml:space="preserve">   </t>
    </r>
    <r>
      <rPr>
        <b/>
        <u/>
        <sz val="8"/>
        <rFont val="Arial"/>
        <family val="2"/>
      </rPr>
      <t>NONE</t>
    </r>
    <r>
      <rPr>
        <u/>
        <sz val="8"/>
        <rFont val="Arial"/>
        <family val="2"/>
      </rPr>
      <t xml:space="preserve">   </t>
    </r>
    <r>
      <rPr>
        <sz val="8"/>
        <rFont val="Arial"/>
        <family val="2"/>
      </rPr>
      <t xml:space="preserve"> per share.</t>
    </r>
  </si>
  <si>
    <r>
      <t xml:space="preserve">State whether or not each share of stock has the right to one vote;  if not, give particulars in a footnote.    [ </t>
    </r>
    <r>
      <rPr>
        <b/>
        <sz val="8"/>
        <rFont val="Arial"/>
        <family val="2"/>
      </rPr>
      <t>X</t>
    </r>
    <r>
      <rPr>
        <sz val="8"/>
        <rFont val="Arial"/>
        <family val="2"/>
      </rPr>
      <t xml:space="preserve"> ]  Yes     [   ]  No</t>
    </r>
  </si>
  <si>
    <r>
      <t xml:space="preserve">Are voting rights attached to any securities other than stock?   [   ]  Yes   [ </t>
    </r>
    <r>
      <rPr>
        <b/>
        <sz val="8"/>
        <rFont val="Arial"/>
        <family val="2"/>
      </rPr>
      <t>X</t>
    </r>
    <r>
      <rPr>
        <sz val="8"/>
        <rFont val="Arial"/>
        <family val="2"/>
      </rPr>
      <t xml:space="preserve"> ]  No.  If yes, name in a footnote each security, other than stock, to</t>
    </r>
  </si>
  <si>
    <r>
      <t xml:space="preserve">action by any method?   [   ]  Yes   [ </t>
    </r>
    <r>
      <rPr>
        <b/>
        <sz val="8"/>
        <rFont val="Arial"/>
        <family val="2"/>
      </rPr>
      <t>X</t>
    </r>
    <r>
      <rPr>
        <sz val="8"/>
        <rFont val="Arial"/>
        <family val="2"/>
      </rPr>
      <t xml:space="preserve"> ]  No.   If yes, describe fully in a footnote each such class or issue and give a succinct statement showing</t>
    </r>
  </si>
  <si>
    <t>Books not closed.</t>
  </si>
  <si>
    <r>
      <t xml:space="preserve">not, state as of the close of the year.   </t>
    </r>
    <r>
      <rPr>
        <u/>
        <sz val="8"/>
        <rFont val="Arial"/>
        <family val="2"/>
      </rPr>
      <t xml:space="preserve">   </t>
    </r>
    <r>
      <rPr>
        <b/>
        <u/>
        <sz val="8"/>
        <rFont val="Arial"/>
        <family val="2"/>
      </rPr>
      <t>9,061,038</t>
    </r>
    <r>
      <rPr>
        <u/>
        <sz val="8"/>
        <rFont val="Arial"/>
        <family val="2"/>
      </rPr>
      <t xml:space="preserve">   </t>
    </r>
    <r>
      <rPr>
        <sz val="8"/>
        <rFont val="Arial"/>
        <family val="2"/>
      </rPr>
      <t xml:space="preserve"> votes, as of </t>
    </r>
    <r>
      <rPr>
        <u/>
        <sz val="8"/>
        <rFont val="Arial"/>
        <family val="2"/>
      </rPr>
      <t xml:space="preserve">   </t>
    </r>
    <r>
      <rPr>
        <b/>
        <u/>
        <sz val="8"/>
        <rFont val="Arial"/>
        <family val="2"/>
      </rPr>
      <t>December 30, 2016</t>
    </r>
    <r>
      <rPr>
        <u/>
        <sz val="8"/>
        <rFont val="Arial"/>
        <family val="2"/>
      </rPr>
      <t xml:space="preserve">   </t>
    </r>
    <r>
      <rPr>
        <sz val="8"/>
        <rFont val="Arial"/>
        <family val="2"/>
      </rPr>
      <t xml:space="preserve"> (date).</t>
    </r>
  </si>
  <si>
    <r>
      <t xml:space="preserve">State the total number of stockholders of record, as of the date shown in answer to Inquiry 7.  </t>
    </r>
    <r>
      <rPr>
        <u/>
        <sz val="8"/>
        <rFont val="Arial"/>
        <family val="2"/>
      </rPr>
      <t xml:space="preserve">   </t>
    </r>
    <r>
      <rPr>
        <b/>
        <u/>
        <sz val="8"/>
        <rFont val="Arial"/>
        <family val="2"/>
      </rPr>
      <t>One</t>
    </r>
    <r>
      <rPr>
        <u/>
        <sz val="8"/>
        <rFont val="Arial"/>
        <family val="2"/>
      </rPr>
      <t xml:space="preserve">   </t>
    </r>
    <r>
      <rPr>
        <sz val="8"/>
        <rFont val="Arial"/>
        <family val="2"/>
      </rPr>
      <t xml:space="preserve"> stockholders.</t>
    </r>
  </si>
  <si>
    <r>
      <t xml:space="preserve">Are voting rights proportional to holdings?  [ </t>
    </r>
    <r>
      <rPr>
        <b/>
        <sz val="8"/>
        <rFont val="Arial"/>
        <family val="2"/>
      </rPr>
      <t>X</t>
    </r>
    <r>
      <rPr>
        <sz val="8"/>
        <rFont val="Arial"/>
        <family val="2"/>
      </rPr>
      <t xml:space="preserve"> ]  Yes   [   ]  No.  If no, state in a footnote the relationship between holdings and corresponding</t>
    </r>
  </si>
  <si>
    <t>Jacksonville, FL</t>
  </si>
  <si>
    <t xml:space="preserve">Give the date of such meeting:   </t>
  </si>
  <si>
    <t>State the total number of votes cast at the latest general meeting for the election of the respondent:</t>
  </si>
  <si>
    <t>votes cast.</t>
  </si>
  <si>
    <t>June 24, 2016.</t>
  </si>
  <si>
    <t xml:space="preserve">Give the place of such meeting:  </t>
  </si>
  <si>
    <t>Votes cast by Unanimous Written Consent.</t>
  </si>
  <si>
    <t xml:space="preserve">The consolidated financial statements and supporting schedules included in this annual report include CSX Transportation, Inc. and       
</t>
  </si>
  <si>
    <t>the following subsidiaries and affiliates:</t>
  </si>
  <si>
    <t>Allegheny and Western Railway Company</t>
  </si>
  <si>
    <t xml:space="preserve">Atlantic Land and Improvement Company, The </t>
  </si>
  <si>
    <t>Baltimore and Cumberland Valley Rail Road Extension Company, The</t>
  </si>
  <si>
    <t>Baltimore and Ohio Chicago Terminal Railroad Company, The</t>
  </si>
  <si>
    <t xml:space="preserve">Carrollton Railroad, The </t>
  </si>
  <si>
    <t xml:space="preserve">CSX Realty Development, LLC </t>
  </si>
  <si>
    <t xml:space="preserve">CSX Transportation International, Inc. </t>
  </si>
  <si>
    <t xml:space="preserve">CSX Transportation Terminals, Inc. </t>
  </si>
  <si>
    <t xml:space="preserve">CSXT Intellectual Properties Corporation </t>
  </si>
  <si>
    <t>Dayton and Michigan Railroad Company</t>
  </si>
  <si>
    <t xml:space="preserve">DOCP Holdings, Inc. </t>
  </si>
  <si>
    <t xml:space="preserve">Energy Resources and Logistics, Inc. </t>
  </si>
  <si>
    <t>Fruit Growers Dispatch, Inc.</t>
  </si>
  <si>
    <t xml:space="preserve">Fruit Growers Express Company </t>
  </si>
  <si>
    <t>Georgetown and High Line Railway Company, LLC</t>
  </si>
  <si>
    <t>Harborshore at Boca Bay Development Corporation</t>
  </si>
  <si>
    <t>Holston Land Company, Incorporated</t>
  </si>
  <si>
    <t>Home Avenue Railroad Company, The</t>
  </si>
  <si>
    <t>Lake Erie and Detroit River Railway Company, The</t>
  </si>
  <si>
    <t>North Charleston Terminal Company</t>
  </si>
  <si>
    <t xml:space="preserve">Rail Wagons, Inc. </t>
  </si>
  <si>
    <t xml:space="preserve">RDC Projects, LLC </t>
  </si>
  <si>
    <t>Real Estate and Improvement Company of Baltimore City, The</t>
  </si>
  <si>
    <t>Richmond, Fredericksburg &amp; Potomac Railway Company</t>
  </si>
  <si>
    <t>Seaboard Coast Line Railway Supplies, Inc.</t>
  </si>
  <si>
    <t>St. Lawrence &amp; Adirondack Railway Company</t>
  </si>
  <si>
    <t>Staten Island - Arlington, Inc.</t>
  </si>
  <si>
    <t xml:space="preserve">Staten Island Railroad Corporation, The </t>
  </si>
  <si>
    <t xml:space="preserve">Three Rivers Railway Company, The </t>
  </si>
  <si>
    <t>Toledo Ore Railroad Company, The</t>
  </si>
  <si>
    <t>TransKentucky Transportation Railroad, Inc.</t>
  </si>
  <si>
    <t>* Excludes short-term leases</t>
  </si>
  <si>
    <t>Diesel-freight PTC units</t>
  </si>
  <si>
    <t>P</t>
  </si>
  <si>
    <t xml:space="preserve">      Schedule 415, and are not included in Schedule 415).</t>
  </si>
  <si>
    <t xml:space="preserve">         composite rate for property account 44, and then adding or subtracting the adjustment reported in column (e).  This calculation</t>
  </si>
  <si>
    <t>respondent carrier.</t>
  </si>
  <si>
    <t>and income statement for each affiliate with which respondent carrier had reportable</t>
  </si>
  <si>
    <t>transactions during the year, or alternatively, attach a "Pro Forma" balance sheet and income</t>
  </si>
  <si>
    <t>statement for that portion or entity of each affiliate which furnished the agreed to services,</t>
  </si>
  <si>
    <t>equipment, or other reportable transaction.  The statements, if required, should be prepared</t>
  </si>
  <si>
    <t>on a calendar year basis in conformity with the prescribed schedules for the balance sheet and</t>
  </si>
  <si>
    <t>income statement in this Annual Report Form R-1, and should be noted (1) to indicate the method</t>
  </si>
  <si>
    <t>used for depreciating equipment or other property furnished to the carrier, and (2) whether the</t>
  </si>
  <si>
    <t>affiliate's Federal income tax return for the year was filed on a consolidated basis with the</t>
  </si>
  <si>
    <t>received or provided services aggregating $50,000 or more during the year.  If an affiliated</t>
  </si>
  <si>
    <t>company provides services to more than one affiliate, and the aggregate compensation amounts</t>
  </si>
  <si>
    <t>to $50,000 or more for the year, list all the affiliates included in the agreement and describe the</t>
  </si>
  <si>
    <t xml:space="preserve">allocation of charges.  If the respondent provides services to more than one affiliate, and the </t>
  </si>
  <si>
    <t>aggregate compensation amounts to $50,000 or more for the year, reference to this fact should</t>
  </si>
  <si>
    <t>be made and the detail as to the allocation of charges should be stated.  For those affiliates</t>
  </si>
  <si>
    <t>providing services to the respondent, also enter in column (a) the percent of affiliate's gross</t>
  </si>
  <si>
    <t>income derived from transactions with respondent.</t>
  </si>
  <si>
    <t>company or person identified in column (a) as follows:</t>
  </si>
  <si>
    <t>building, purchase of material, etc.  When the affiliate listed in column (a) provides more than one</t>
  </si>
  <si>
    <t>type of service in column (c), list each type of service separately and show the total for the</t>
  </si>
  <si>
    <t>affiliate.  When services are both provided and received between respondent and an affiliate they</t>
  </si>
  <si>
    <t>should be listed separately and the amounts shown separately in column (e).</t>
  </si>
  <si>
    <t>in the method of establishing the terms from that used in the preceding period.</t>
  </si>
  <si>
    <t>apparent, the terms and manner of settlement.  Insert (P) for paid or (R) for received by the</t>
  </si>
  <si>
    <t>amount in column (e).</t>
  </si>
  <si>
    <t>or persons affiliated with the respondent, including officers, directors, stockholders, owners,</t>
  </si>
  <si>
    <t>partners, or their wives and other close relatives, or their agents.  Examples of transactions are, but</t>
  </si>
  <si>
    <t xml:space="preserve">are not restricted to, management, legal, accounting, purchasing, or other types of service </t>
  </si>
  <si>
    <t>including the furnishing of materials, supplies, purchase of equipment, leasing of structures, land</t>
  </si>
  <si>
    <t>and equipment, and agreements relating to allocation of officers' salaries and other common costs</t>
  </si>
  <si>
    <t>between affiliated companies.</t>
  </si>
  <si>
    <t>CSX Business Management, Inc.</t>
  </si>
  <si>
    <t>Advance</t>
  </si>
  <si>
    <t>Net Purchase of Services</t>
  </si>
  <si>
    <t>Management Fee</t>
  </si>
  <si>
    <t>Controlled</t>
  </si>
  <si>
    <t>Interest Income</t>
  </si>
  <si>
    <t>CSX Insurance Company</t>
  </si>
  <si>
    <t>CSX Intermodal Terminals, Inc.</t>
  </si>
  <si>
    <t>CSX Real Property, Inc.</t>
  </si>
  <si>
    <t>CSX Technology, Inc.</t>
  </si>
  <si>
    <t>Total Distribution Services, Inc.</t>
  </si>
  <si>
    <t>Transflo Terminal Services, Inc.</t>
  </si>
  <si>
    <t>Net Services Provided</t>
  </si>
  <si>
    <t>Residual Enterprise Corporation</t>
  </si>
  <si>
    <t>CSX Rail Holding Corp.</t>
  </si>
  <si>
    <r>
      <t xml:space="preserve">&lt;1&gt;  Total number of loaded miles </t>
    </r>
    <r>
      <rPr>
        <u/>
        <sz val="8"/>
        <rFont val="Arial"/>
        <family val="2"/>
      </rPr>
      <t xml:space="preserve">    0   </t>
    </r>
    <r>
      <rPr>
        <sz val="8"/>
        <rFont val="Arial"/>
        <family val="2"/>
      </rPr>
      <t xml:space="preserve"> and empty miles </t>
    </r>
    <r>
      <rPr>
        <u/>
        <sz val="8"/>
        <rFont val="Arial"/>
        <family val="2"/>
      </rPr>
      <t xml:space="preserve">   0   </t>
    </r>
    <r>
      <rPr>
        <sz val="8"/>
        <rFont val="Arial"/>
        <family val="2"/>
      </rPr>
      <t xml:space="preserve"> by roadrailer reported above.</t>
    </r>
  </si>
  <si>
    <t>Sch 200, Line 29</t>
  </si>
  <si>
    <t>Sch 200, Line 38</t>
  </si>
  <si>
    <t>Sch 200, Line 40</t>
  </si>
  <si>
    <r>
      <t xml:space="preserve">(c)  Is any part of the pension plan funded?  Specify.  Yes </t>
    </r>
    <r>
      <rPr>
        <u/>
        <sz val="8"/>
        <rFont val="Arial"/>
        <family val="2"/>
      </rPr>
      <t xml:space="preserve">  X   </t>
    </r>
    <r>
      <rPr>
        <sz val="8"/>
        <rFont val="Arial"/>
        <family val="2"/>
      </rPr>
      <t xml:space="preserve">    No ____</t>
    </r>
  </si>
  <si>
    <r>
      <t xml:space="preserve">Date of trust agreement or latest amendment  </t>
    </r>
    <r>
      <rPr>
        <u/>
        <sz val="8"/>
        <rFont val="Arial"/>
        <family val="2"/>
      </rPr>
      <t xml:space="preserve">       November 1, 2005                                               </t>
    </r>
  </si>
  <si>
    <t>If funding is by insurance, give name of insuring company  _______________________________</t>
  </si>
  <si>
    <r>
      <t xml:space="preserve">If funding is by trust agreement, list trustee(s)  </t>
    </r>
    <r>
      <rPr>
        <u/>
        <sz val="8"/>
        <rFont val="Arial"/>
        <family val="2"/>
      </rPr>
      <t xml:space="preserve">      Northern Trust                                                    </t>
    </r>
  </si>
  <si>
    <t>If respondent is affiliated in any way with the trustee(s), explain affiliation.  ___________________________________</t>
  </si>
  <si>
    <t>________________________________________________________________________________________________</t>
  </si>
  <si>
    <r>
      <t>(e)  Is any part of the pension plan fund invested in stock or other securities of the respondent or its affiliates?  Specify   Yes ___  No _</t>
    </r>
    <r>
      <rPr>
        <u/>
        <sz val="8"/>
        <rFont val="Arial"/>
        <family val="2"/>
      </rPr>
      <t>X</t>
    </r>
    <r>
      <rPr>
        <sz val="8"/>
        <rFont val="Arial"/>
        <family val="2"/>
      </rPr>
      <t>_</t>
    </r>
  </si>
  <si>
    <t>If yes, give number of the shares for each class of stock or other security.   __________________________________</t>
  </si>
  <si>
    <r>
      <t>Are voting rights attached to any securities held by the pension plan?  Specify   Yes _</t>
    </r>
    <r>
      <rPr>
        <u/>
        <sz val="8"/>
        <rFont val="Arial"/>
        <family val="2"/>
      </rPr>
      <t>X</t>
    </r>
    <r>
      <rPr>
        <sz val="8"/>
        <rFont val="Arial"/>
        <family val="2"/>
      </rPr>
      <t>_  No ___    If yes, who determines how stock</t>
    </r>
  </si>
  <si>
    <r>
      <t xml:space="preserve">is voted? </t>
    </r>
    <r>
      <rPr>
        <u/>
        <sz val="8"/>
        <rFont val="Arial"/>
        <family val="2"/>
      </rPr>
      <t xml:space="preserve">  The trustee, subject to approval and direction of Investment Committee.                                                             </t>
    </r>
  </si>
  <si>
    <t>(Line 13 x Line 15) + Line 10</t>
  </si>
  <si>
    <t>(Line 14 x Line 15) + Line 11</t>
  </si>
  <si>
    <t>(Line 18 + Line 19) - Line 20</t>
  </si>
  <si>
    <t>Consolidated Information for Revenue Adequacy Determination</t>
  </si>
  <si>
    <r>
      <t>Yes ___   No _</t>
    </r>
    <r>
      <rPr>
        <u/>
        <sz val="8"/>
        <rFont val="Arial"/>
        <family val="2"/>
      </rPr>
      <t>X</t>
    </r>
    <r>
      <rPr>
        <sz val="8"/>
        <rFont val="Arial"/>
        <family val="2"/>
      </rPr>
      <t>_</t>
    </r>
  </si>
  <si>
    <t>Albany Port Railroad Corporation</t>
  </si>
  <si>
    <t>Augusta and Summerville Railroad Company</t>
  </si>
  <si>
    <t>The Belt Railway Company of Chicago</t>
  </si>
  <si>
    <t>Central Transfer Railway &amp; Storage Company</t>
  </si>
  <si>
    <t>Chatham Terminal Company</t>
  </si>
  <si>
    <t>Midland United Corporation</t>
  </si>
  <si>
    <t>Norfolk and Portsmouth Belt Line Railroad Company</t>
  </si>
  <si>
    <t xml:space="preserve">P&amp;L Transportation, Inc. </t>
  </si>
  <si>
    <t>TTX Company</t>
  </si>
  <si>
    <t>Winston-Salem Southbound Railway Company</t>
  </si>
  <si>
    <t>Woodstock &amp; Blocton Railway Company</t>
  </si>
  <si>
    <t>TOTAL CARRIERS</t>
  </si>
  <si>
    <t>Helm Chesapeake Limited Partnership</t>
  </si>
  <si>
    <t>Beaver Street Tower Company</t>
  </si>
  <si>
    <t>PTC-220, LLC</t>
  </si>
  <si>
    <t>MeteorComm LLC</t>
  </si>
  <si>
    <t>TOTAL NON-CARRIERS</t>
  </si>
  <si>
    <t>Grand Total</t>
  </si>
  <si>
    <t>* Equity earnings reconciliation to Schedule 210, Results of Operations</t>
  </si>
  <si>
    <t xml:space="preserve">    721</t>
  </si>
  <si>
    <t xml:space="preserve">  A-1</t>
  </si>
  <si>
    <t xml:space="preserve">   VII</t>
  </si>
  <si>
    <t>Central Railroad Company of South Carolina</t>
  </si>
  <si>
    <t>P&amp;L Transportation, Inc.</t>
  </si>
  <si>
    <t xml:space="preserve">TOTAL CLASS A-1 </t>
  </si>
  <si>
    <t xml:space="preserve">  A-3</t>
  </si>
  <si>
    <t xml:space="preserve">   X</t>
  </si>
  <si>
    <t xml:space="preserve">   VI</t>
  </si>
  <si>
    <t>Tanyard Cove Associates, LLC</t>
  </si>
  <si>
    <t>DOCP Acquisition LLC</t>
  </si>
  <si>
    <t>Wesjax Development Company</t>
  </si>
  <si>
    <t xml:space="preserve">TOTAL CLASS A-3 </t>
  </si>
  <si>
    <t xml:space="preserve">TOTAL STOCK </t>
  </si>
  <si>
    <t>Washington and Franklin Railway Company - Matured 1/1/66</t>
  </si>
  <si>
    <t>TOTAL BONDS</t>
  </si>
  <si>
    <t>E-1</t>
  </si>
  <si>
    <t>TOTAL CLASS E-1</t>
  </si>
  <si>
    <t>E-2</t>
  </si>
  <si>
    <t>Paducah &amp; Illinois Railroad Company</t>
  </si>
  <si>
    <t>Winchester &amp; Western Railroad Company</t>
  </si>
  <si>
    <t>TOTAL CLASS E-2</t>
  </si>
  <si>
    <t>E-3</t>
  </si>
  <si>
    <t>Total Distributions Services, Inc.</t>
  </si>
  <si>
    <t>TRANSFLO Terminal Services, Inc.</t>
  </si>
  <si>
    <t>TOTAL CLASS E-3</t>
  </si>
  <si>
    <t>TOTAL INVESTMENT ADVANCES</t>
  </si>
  <si>
    <t>TOTAL INVESTMENTS AND ADVANCES</t>
  </si>
  <si>
    <t>Undistributed Earnings From Certain Investments in Affiliated</t>
  </si>
  <si>
    <t>Schedule 200, Line 16</t>
  </si>
  <si>
    <t xml:space="preserve">         Companies from Schedule 310A, Line 27</t>
  </si>
  <si>
    <t>Canadian Pacific Management, Inc.</t>
  </si>
  <si>
    <t>Line 02</t>
  </si>
  <si>
    <t>Norfolk Southern Railway Company</t>
  </si>
  <si>
    <t>Line 03</t>
  </si>
  <si>
    <t>Various Carriers</t>
  </si>
  <si>
    <t>Line 04</t>
  </si>
  <si>
    <t>Various Individuals</t>
  </si>
  <si>
    <t>Line 05</t>
  </si>
  <si>
    <t>Line 06</t>
  </si>
  <si>
    <t>Line 08</t>
  </si>
  <si>
    <t>Line 09</t>
  </si>
  <si>
    <t>Line 10</t>
  </si>
  <si>
    <t>Line 11</t>
  </si>
  <si>
    <t>Line 12</t>
  </si>
  <si>
    <t>Line 15</t>
  </si>
  <si>
    <t>Norfolk Southern Railway Company and Florida East Coast Railway, LLC</t>
  </si>
  <si>
    <t>Line 17</t>
  </si>
  <si>
    <t>Various Companies</t>
  </si>
  <si>
    <t>Line 18</t>
  </si>
  <si>
    <t>Helm General Corporation</t>
  </si>
  <si>
    <t>Line 19</t>
  </si>
  <si>
    <t>Line 20</t>
  </si>
  <si>
    <t>ESC Tanyard Cove LC</t>
  </si>
  <si>
    <t>Various Companies/Individuals</t>
  </si>
  <si>
    <t>250.  CONSOLIDATED INFORMATION FOR REVENUE ADEQUACY DETERMINATION</t>
  </si>
  <si>
    <t xml:space="preserve">                                                                           (Dollars in Thousands)</t>
  </si>
  <si>
    <t xml:space="preserve">                                                        Item</t>
  </si>
  <si>
    <t xml:space="preserve">                                                         (a)</t>
  </si>
  <si>
    <t>Adjusted Net Railway Operating Income For Reporting Entity</t>
  </si>
  <si>
    <t>Combined/Consolidated Net Railway Operating Income for Reporting Entity</t>
  </si>
  <si>
    <t>Add: Interest Income from Working Capital Allowance - Cash Portion</t>
  </si>
  <si>
    <t>Adjusted Net Railway Operating Income (Lines 1, 2, 3, and 4)</t>
  </si>
  <si>
    <t>Adjusted Investment in Railroad Property for Reporting Entity</t>
  </si>
  <si>
    <t>Combined Investment in Railroad Property Used in Transportation Service</t>
  </si>
  <si>
    <t>Less: Interest During Construction</t>
  </si>
  <si>
    <t>Add: Net Rail Assets of Rail-Related Affiliates</t>
  </si>
  <si>
    <t>Net Investment Base Before Adjustment for Deferred Taxes (Lines 6 through 10)</t>
  </si>
  <si>
    <t>Less: Accumulated Deferred Income Tax Credits</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</si>
  <si>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</si>
  <si>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</si>
  <si>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</si>
  <si>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</si>
  <si>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Transportation</t>
  </si>
  <si>
    <t>Real estate</t>
  </si>
  <si>
    <t xml:space="preserve">Carrollton Railroad , The </t>
  </si>
  <si>
    <t>CSX Realty Development, LLC</t>
  </si>
  <si>
    <t>CSX Transportation International, Inc.</t>
  </si>
  <si>
    <t>Sales agency</t>
  </si>
  <si>
    <t>CSX Transportation Terminals, Inc.</t>
  </si>
  <si>
    <t>Holding company</t>
  </si>
  <si>
    <t xml:space="preserve">CSXT Intellectual Property Corporation </t>
  </si>
  <si>
    <t>Intellectual property</t>
  </si>
  <si>
    <t>DOCP Holdings, Inc.</t>
  </si>
  <si>
    <t>Energy Resources and Logistics, Inc.</t>
  </si>
  <si>
    <t>Co-generation</t>
  </si>
  <si>
    <t>Fruit Growers Express Company</t>
  </si>
  <si>
    <t>Railroad equipment</t>
  </si>
  <si>
    <t>Real estate holding</t>
  </si>
  <si>
    <t>Real estate development</t>
  </si>
  <si>
    <t>L&amp;N Investment Corporation</t>
  </si>
  <si>
    <t xml:space="preserve">Lake Erie and Detroit River Railway Company, The </t>
  </si>
  <si>
    <t>NYC Pere Marquette, LLC</t>
  </si>
  <si>
    <t>Rail Wagons, Inc.</t>
  </si>
  <si>
    <t>Equipment financing</t>
  </si>
  <si>
    <t>RDC Projects, LLC</t>
  </si>
  <si>
    <t>Richmond, Fredericksburg and Potomac Railway Company</t>
  </si>
  <si>
    <t>Stockpiling Material</t>
  </si>
  <si>
    <t>Rail property lessor</t>
  </si>
  <si>
    <t>Staten Island Railroad Corporation, The</t>
  </si>
  <si>
    <t>Three Rivers Railway Company, The</t>
  </si>
  <si>
    <t>250.  CONSOLIDATED INFORMATION FOR REVENUE ADEQUACY DETERMINATION - Continued</t>
  </si>
  <si>
    <t>Mergers:</t>
  </si>
  <si>
    <t/>
  </si>
  <si>
    <t>250.  CONSOLIDATED INFORMATION FOR REVENUE ADEQUACY DETERMINATION - PART B</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</si>
  <si>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</si>
  <si>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</si>
  <si>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</si>
  <si>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</si>
  <si>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</si>
  <si>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</si>
  <si>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</si>
  <si>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Determine Combined/Consolidated Adjusted Pre-tax NROI for all railroads in the reporting entity Combined/Consolidated Pre-tax NROI for the entire entity, which equals the amount shown on Schedule 250, Line 1.</t>
  </si>
  <si>
    <t>Net Railroad Operating Income (Loss) - Schedule 210, Line 67</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</si>
  <si>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</si>
  <si>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</si>
  <si>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</si>
  <si>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</si>
  <si>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</si>
  <si>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</si>
  <si>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</si>
  <si>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Calculate the railroad-related tax ratio: "B/A"</t>
  </si>
  <si>
    <t>Compute the nonrailroad-related complement:  (1 - Railroad-related income ratio) which equals the Nonrailroad-related tax ratio</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</si>
  <si>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</si>
  <si>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</si>
  <si>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</si>
  <si>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</si>
  <si>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</si>
  <si>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</si>
  <si>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</si>
  <si>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</si>
  <si>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</si>
  <si>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</si>
  <si>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The following changes occurred in 2016:</t>
  </si>
  <si>
    <t>Dissolutions:</t>
  </si>
  <si>
    <t xml:space="preserve">                                                                   Determination of Nonrail Taxes</t>
  </si>
  <si>
    <t>Diesel Freight Locomotive (C-C) 4400hp</t>
  </si>
  <si>
    <t>Freight Cars</t>
  </si>
  <si>
    <t>Hopper Steel Specially Equipped 3-door 2430CF</t>
  </si>
  <si>
    <t>MWF - MoW - Flats</t>
  </si>
  <si>
    <t>CSX TRANSPORTATION, INC.</t>
  </si>
  <si>
    <r>
      <t xml:space="preserve">(Name)  </t>
    </r>
    <r>
      <rPr>
        <u/>
        <sz val="8"/>
        <rFont val="Arial"/>
        <family val="2"/>
      </rPr>
      <t xml:space="preserve">       </t>
    </r>
    <r>
      <rPr>
        <b/>
        <u/>
        <sz val="8"/>
        <rFont val="Arial"/>
        <family val="2"/>
      </rPr>
      <t>Angie Williams</t>
    </r>
    <r>
      <rPr>
        <u/>
        <sz val="8"/>
        <rFont val="Arial"/>
        <family val="2"/>
      </rPr>
      <t xml:space="preserve">        </t>
    </r>
    <r>
      <rPr>
        <sz val="8"/>
        <rFont val="Arial"/>
        <family val="2"/>
      </rPr>
      <t xml:space="preserve">  (Title)  </t>
    </r>
    <r>
      <rPr>
        <u/>
        <sz val="8"/>
        <rFont val="Arial"/>
        <family val="2"/>
      </rPr>
      <t xml:space="preserve">      </t>
    </r>
    <r>
      <rPr>
        <b/>
        <u/>
        <sz val="8"/>
        <rFont val="Arial"/>
        <family val="2"/>
      </rPr>
      <t>AVP - Assistant Controller</t>
    </r>
    <r>
      <rPr>
        <u/>
        <sz val="8"/>
        <rFont val="Arial"/>
        <family val="2"/>
      </rPr>
      <t xml:space="preserve">     </t>
    </r>
  </si>
  <si>
    <r>
      <t xml:space="preserve">(Telephone number) </t>
    </r>
    <r>
      <rPr>
        <u/>
        <sz val="8"/>
        <rFont val="Arial"/>
        <family val="2"/>
      </rPr>
      <t xml:space="preserve">     </t>
    </r>
    <r>
      <rPr>
        <b/>
        <u/>
        <sz val="8"/>
        <rFont val="Arial"/>
        <family val="2"/>
      </rPr>
      <t xml:space="preserve">(904) 366 - 4365                                                                                                                         </t>
    </r>
  </si>
  <si>
    <r>
      <t xml:space="preserve">(Office address) </t>
    </r>
    <r>
      <rPr>
        <u/>
        <sz val="8"/>
        <rFont val="Arial"/>
        <family val="2"/>
      </rPr>
      <t xml:space="preserve">      </t>
    </r>
    <r>
      <rPr>
        <b/>
        <u/>
        <sz val="8"/>
        <rFont val="Arial"/>
        <family val="2"/>
      </rPr>
      <t>500 Water Street, 2nd Floor C729, Jacksonville, FL 32202-4423</t>
    </r>
    <r>
      <rPr>
        <u/>
        <sz val="8"/>
        <rFont val="Arial"/>
        <family val="2"/>
      </rPr>
      <t xml:space="preserve">                                                  </t>
    </r>
  </si>
  <si>
    <t xml:space="preserve">Docket No. 38559, Railroad Classification Index, (ICC served January 20, 1983), modified the reporting requirements for </t>
  </si>
  <si>
    <t>Class II, Class III, and Switching and Terminal Companies.  These carriers will notify the Board only if the calculation results in a</t>
  </si>
  <si>
    <t>different revenue level than its current classification.</t>
  </si>
  <si>
    <t xml:space="preserve">Answers to the questions asked should be made in full, without reference to data returned on the corresponding page of previous reports.  </t>
  </si>
  <si>
    <t xml:space="preserve"> they should be explained in full detail.</t>
  </si>
  <si>
    <t>In case any changes of the nature referred to under Inquiry 4 on this page have taken place during the year covered by this report,</t>
  </si>
  <si>
    <t xml:space="preserve">Give the exact name of the respondent in full.  Use the words "The" and "Company" only when they are parts of the corporate name.  </t>
  </si>
  <si>
    <t>Be careful to distinguish between railroad and railway.  The corporate name should be given uniformly throughout the report, notably on the cover,</t>
  </si>
  <si>
    <t xml:space="preserve">If incorporated under a special charter, give date of passage of the act; if under a general law, give date of filing certificate of organization; </t>
  </si>
  <si>
    <t>if a reorganization has been effected, give date of reorganization.  If a receivership or other trust, also give date when such receivership</t>
  </si>
  <si>
    <t>or other possession began.  If a partnership, give date of formation and also names in full of present partners.</t>
  </si>
  <si>
    <t xml:space="preserve">State the occasion for the reorganization, whether by reason of foreclosure of mortgage or otherwise, according to the fact. </t>
  </si>
  <si>
    <t>Give date of organization of original corporation and refer to laws under which organized.</t>
  </si>
  <si>
    <t xml:space="preserve">NYC Pere Marquette, LLC, a Delaware limited liability company and wholly-owned subsidiary of CSXT, </t>
  </si>
  <si>
    <t>was merged into CSXT effective December 16, 2016.</t>
  </si>
  <si>
    <t xml:space="preserve">The respondent is required to send the Office of Economic and Environmental Analysis, immediately upon preparation, </t>
  </si>
  <si>
    <t>two copies of its latest annual report to stockholders.</t>
  </si>
  <si>
    <t xml:space="preserve">If more than one, name all.  If in bankruptcy, give court of jurisdiction and dates of beginning of receivership and of </t>
  </si>
  <si>
    <t>appointment of receivers or trustees:</t>
  </si>
  <si>
    <t xml:space="preserve">If the respondent was reorganized during the year, involved in a consolidation or merger, or conducted its business </t>
  </si>
  <si>
    <t>under a different name, give full particulars:</t>
  </si>
  <si>
    <t>on the title page, and in the "Verification."  If the report is made by receivers, trustees, a committee of bondholders, or individuals otherwise in</t>
  </si>
  <si>
    <t>from the Board, indicate such fact on line 1 below and list the consolidated group on page 4.</t>
  </si>
  <si>
    <t xml:space="preserve">possession of the property, state names and facts with precision.  If the report is for a consolidated group, pursuant to Special Permission </t>
  </si>
  <si>
    <r>
      <t xml:space="preserve">        Debits during year                $</t>
    </r>
    <r>
      <rPr>
        <u/>
        <sz val="8"/>
        <color indexed="8"/>
        <rFont val="Arial"/>
        <family val="2"/>
      </rPr>
      <t xml:space="preserve">     0     </t>
    </r>
  </si>
  <si>
    <r>
      <t xml:space="preserve">        Credits during year               $</t>
    </r>
    <r>
      <rPr>
        <u/>
        <sz val="8"/>
        <color indexed="8"/>
        <rFont val="Arial"/>
        <family val="2"/>
      </rPr>
      <t xml:space="preserve">     0     </t>
    </r>
  </si>
  <si>
    <r>
      <t xml:space="preserve">        Balance at close of year        $</t>
    </r>
    <r>
      <rPr>
        <u/>
        <sz val="8"/>
        <color indexed="8"/>
        <rFont val="Arial"/>
        <family val="2"/>
      </rPr>
      <t xml:space="preserve">     0     </t>
    </r>
  </si>
  <si>
    <t>Lines 118 through 123, and 130 through 135, column (f)</t>
  </si>
  <si>
    <t xml:space="preserve">Report in lines 1, 2, 3, 4, and 10 the total of those natural expenses (salaries and wages, material, tools, supplies, fuels and lubricants, purchased services, </t>
  </si>
  <si>
    <t>and yard crews in connection with or within specialized service facilities.</t>
  </si>
  <si>
    <t xml:space="preserve">and general) incurred in the operation of each type of specialized service facility.  This schedule does not include switching services performed by train </t>
  </si>
  <si>
    <t>When it is necessary to apportion expenses, such as administrative expenses to two or more services, they shall be apportioned on the most equitable basis available</t>
  </si>
  <si>
    <t>to the respondent and only to the services they support.  The total expenses in column (j) should balance with the respective line items in Schedule 410.</t>
  </si>
  <si>
    <t xml:space="preserve">Report in column (b), line 2, the expenses incurred in highway movements of trailers and containers performed at the expense of the reporting railroad within a terminal </t>
  </si>
  <si>
    <t xml:space="preserve">area for the purpose of pick-up, delivery, or highway interchange service.  Report in column (b), line 3, the expenses incurred in operating facilities for handling trailers </t>
  </si>
  <si>
    <t>and/or containers, including storage expenses.  See Schedule 755, note R.</t>
  </si>
  <si>
    <t xml:space="preserve">The operation of floating equipment in line-haul service (between distinct terminals) should be reported in column (c) on line 2..  Floating operations conducted within a </t>
  </si>
  <si>
    <t>general terminal or harbor area should be reported in column (c), line 3.</t>
  </si>
  <si>
    <t xml:space="preserve">Report in column (g), line 3, the expenses incurred by the railroad in loading and unloading automobiles, trucks, etc., to and from bi-level and tri-level auto rack cars.  </t>
  </si>
  <si>
    <t xml:space="preserve">Report on line 2, column (g), the expense incurred by the railroad in moving automobiles, etc., between bi-level and tri-level loading and unloading facilities over the highway </t>
  </si>
  <si>
    <t xml:space="preserve">to shippers, receivers, or connecting carriers.  Report in column (f) operating expenses for land facilities in support of floating operations, including the operation of </t>
  </si>
  <si>
    <t>docks and wharves.</t>
  </si>
  <si>
    <t>Report on line 4, column (b), the expenses relating to heating and refrigeration of TOFC/COFC trailers and containers (total debits and credits).  The expenses on line 4,</t>
  </si>
  <si>
    <t>column (h) relate to refrigerator cars only.</t>
  </si>
  <si>
    <t xml:space="preserve">Report in column (i) total expenses incurred in performing rail substitute service, other highway revenue service, LCL terminal operations, warehouse operations, freight </t>
  </si>
  <si>
    <t>car transloading, grain elevator terminal operations, and livestock feeding operations only.</t>
  </si>
  <si>
    <t>accounts and  "Other Rents - Debit - Equipment" accounts.</t>
  </si>
  <si>
    <t xml:space="preserve">entries for depreciation of equipment that is used but not owned when the resulting rents are included in "Lease Rental - Debit - Equipment" </t>
  </si>
  <si>
    <t>during the year relating to owned and used road and equipment.  Include entries for depreciation of equipment owned but not used when the</t>
  </si>
  <si>
    <t xml:space="preserve">resulting rents are included in the "Lease Rentals - Credit - Equipment" accounts and "Other Rents - Credit - Equipment" accounts.  Exclude any </t>
  </si>
  <si>
    <t>Miles of electrified road or track</t>
  </si>
  <si>
    <t>included in the preceding grand total</t>
  </si>
  <si>
    <t xml:space="preserve">Column (m) should show aggregate capacity for all units reported in columns (k) and (l), as follows.  For freight-train cars, report the nominal </t>
  </si>
  <si>
    <t xml:space="preserve">capacity (in tons of 2,000 lbs) as provided for in Rule 86 of the AAR Code of Rules Governing Cars in Interchange.  Convert the capacity of </t>
  </si>
  <si>
    <t>tank cars to capacity in tons of the commodity which the car is intended to carry customarily.</t>
  </si>
  <si>
    <t xml:space="preserve">Time-mileage cars refers to freight cars, other than cabooses, owned or held under lease agreement, whose interline rental is settled on a </t>
  </si>
  <si>
    <t>per diem and line haul mileage basis under "Code of Car Hire Rules" or would be so settled if used by another railroad.</t>
  </si>
  <si>
    <t>Terminal Railroad Association of St. Louis</t>
  </si>
  <si>
    <t xml:space="preserve">    723</t>
  </si>
  <si>
    <t>Railmarketplace.com</t>
  </si>
  <si>
    <t>Savannah Harbor Associates, LLC</t>
  </si>
  <si>
    <t>Tanyard Cove South Associates, LLC</t>
  </si>
  <si>
    <t xml:space="preserve">  B-1</t>
  </si>
  <si>
    <t>721</t>
  </si>
  <si>
    <t>Investments &amp; Advances Affiliated Companies, Line 40</t>
  </si>
  <si>
    <t>Line 23, column h, represents distributions in excess of equity earnings.</t>
  </si>
  <si>
    <t>Line 36, column h, represents a settlement of investment advance.</t>
  </si>
  <si>
    <t>Line 37, column h, represents a settlement of investment advance.</t>
  </si>
  <si>
    <t>Line 01</t>
  </si>
  <si>
    <t>Line 13</t>
  </si>
  <si>
    <t>Line 21</t>
  </si>
  <si>
    <t>Line 22</t>
  </si>
  <si>
    <t>Line 23</t>
  </si>
  <si>
    <t>Line 24</t>
  </si>
  <si>
    <t>Line 25</t>
  </si>
  <si>
    <t>Cay/BCD Development, LLC</t>
  </si>
  <si>
    <r>
      <rPr>
        <b/>
        <sz val="14"/>
        <rFont val="Arial"/>
        <family val="2"/>
      </rPr>
      <t>OEEAA - R1</t>
    </r>
  </si>
  <si>
    <r>
      <rPr>
        <b/>
        <sz val="12"/>
        <rFont val="Arial"/>
        <family val="2"/>
      </rPr>
      <t>OMB Clearance No. 2140-0009</t>
    </r>
  </si>
  <si>
    <r>
      <rPr>
        <b/>
        <sz val="18"/>
        <rFont val="Arial"/>
        <family val="2"/>
      </rPr>
      <t>Annual Report</t>
    </r>
  </si>
  <si>
    <r>
      <rPr>
        <b/>
        <sz val="18"/>
        <rFont val="Arial"/>
        <family val="2"/>
      </rPr>
      <t>To The</t>
    </r>
  </si>
  <si>
    <r>
      <rPr>
        <b/>
        <sz val="18"/>
        <rFont val="Arial"/>
        <family val="2"/>
      </rPr>
      <t>Surface Transportation Board</t>
    </r>
  </si>
  <si>
    <t>Stockholder's</t>
  </si>
  <si>
    <t>Equity</t>
  </si>
  <si>
    <t>Disclose the nature and amount of contingency that is material.</t>
  </si>
  <si>
    <t>(592) Cumulative effect of changes in accounting principles  
           (less applicable income taxes of  $   0   )</t>
  </si>
  <si>
    <t xml:space="preserve">          Less:  amortization of prior service cost included
                     in net periodic pension cost</t>
  </si>
  <si>
    <t xml:space="preserve">     Less:  comprehensive loss (income) attributable to
                noncontrolling interest </t>
  </si>
  <si>
    <t xml:space="preserve">          Less:  reclassification adjustment for gains included
                     in net income</t>
  </si>
  <si>
    <t xml:space="preserve">     Income Taxes Associated with Non-Rail Income and Deductions</t>
  </si>
  <si>
    <t xml:space="preserve">     Gain or (loss) from transfer/reclassification to non-rail status (net of income taxes)</t>
  </si>
  <si>
    <t xml:space="preserve">     Other Elements of Investment (if debit balance)</t>
  </si>
  <si>
    <t xml:space="preserve">     Working Capital Allowance</t>
  </si>
  <si>
    <t>Symbol</t>
  </si>
  <si>
    <t xml:space="preserve">          Less: Line 10 equity earnings credited to rent expense</t>
  </si>
  <si>
    <t xml:space="preserve">          Plus: Line 4 AOCI changes</t>
  </si>
  <si>
    <t xml:space="preserve">          Plus: Line 8 AOCI changes</t>
  </si>
  <si>
    <t xml:space="preserve">          Schedule 210, Line 26b, column (b)</t>
  </si>
  <si>
    <t xml:space="preserve">     Equity in Undistributed Earnings</t>
  </si>
  <si>
    <t xml:space="preserve">TOTAL     </t>
  </si>
  <si>
    <t>410.  RAILWAY OPERATING EXPENSES (Continued)</t>
  </si>
  <si>
    <t xml:space="preserve">REPAIRS AND MAINTENANCE - Continued </t>
  </si>
  <si>
    <t>LOCOMOTIVES - Continued</t>
  </si>
  <si>
    <t>TOTAL TRAIN &amp; YARD OPERATIONS COMMON</t>
  </si>
  <si>
    <t xml:space="preserve"> TOTAL GENERAL AND ADMINISTRATIVE</t>
  </si>
  <si>
    <t>FLOATING EQUIPMENT - REVENUE SERVICE</t>
  </si>
  <si>
    <t xml:space="preserve">Diesel-freight units                    </t>
  </si>
  <si>
    <t>Diesel-passenger units</t>
  </si>
  <si>
    <t xml:space="preserve">Diesel-multiple purpose units </t>
  </si>
  <si>
    <t xml:space="preserve">Diesel-switching units  </t>
  </si>
  <si>
    <t>identified by footnote or sub-heading.</t>
  </si>
  <si>
    <t>the year.  If information regarding the cost of any units installed is not complete at the time of filing of this report, the units should be omitted, but</t>
  </si>
  <si>
    <t>reference to the number of units omitted should be given in a footnote, the details as to cost to be given in the report of the following year.  The</t>
  </si>
  <si>
    <t>cost of units under construction at the close of the year should not be reflected in this schedule even though part of the cost appears in the</t>
  </si>
  <si>
    <t>property account for the year.  Indicate in column (e) whether an installation represents equipment purchased (P), built or rebuilt by contract in</t>
  </si>
  <si>
    <t>outside railroad shops (C), or built or rebuilt in company or system shops (S), including units acquired through capitalized leases (L).</t>
  </si>
  <si>
    <t>classification used to distinguish types of locomotive units, freight cars, or other equipment adopted by the Association of American Railroads,</t>
  </si>
  <si>
    <t>and should include physical characteristics requested by Schedule 710.  Locomotive units should be identified as to power source, wheel</t>
  </si>
  <si>
    <t>arrangement, and horsepower per unit, such as multiple-purpose diesel locomotive A units (B-B), 2500 HP.  Cars should be identified as to</t>
  </si>
  <si>
    <t>special construction or service characteristics, such as aluminum-covered hopper car (LO) or steel boxcars-special service (XAP).  For TOFC/COFC,</t>
  </si>
  <si>
    <t>show the type of equipment as enumerated in Schedule 710.</t>
  </si>
  <si>
    <t>and company service cars, and columns (d) and (f) for freight train cars, floating equipment, and highway revenue equipment.  Disclose new units in</t>
  </si>
  <si>
    <t>the upper section of this schedule.  Disclose rebuilt units acquired or rewritten into the respondent's accounts in the lower section.  The term "new"</t>
  </si>
  <si>
    <t>as used herein shall mean a unit or units placed in service for the first time on any railroad.</t>
  </si>
  <si>
    <t>9-02</t>
  </si>
  <si>
    <t>Page 34 Other Parties to Joint Control:</t>
  </si>
  <si>
    <r>
      <t xml:space="preserve">indicating whether or not consistent with the prior year. </t>
    </r>
    <r>
      <rPr>
        <u/>
        <sz val="8"/>
        <rFont val="Arial"/>
        <family val="2"/>
      </rPr>
      <t xml:space="preserve">     See Note 4 on Page 17     </t>
    </r>
  </si>
  <si>
    <t xml:space="preserve">     See Note 4 on Page 17     </t>
  </si>
  <si>
    <r>
      <t xml:space="preserve">agreement.  </t>
    </r>
    <r>
      <rPr>
        <u/>
        <sz val="8"/>
        <rFont val="Arial"/>
        <family val="2"/>
      </rPr>
      <t xml:space="preserve">   See Note 4 on Page 17.                                                                                                                                               </t>
    </r>
  </si>
  <si>
    <t>THIS PAGE INTENTIONALLY LEFT BLANK.</t>
  </si>
  <si>
    <t>Note: Refer to schedule PTC 330 footnote disclosure on page 92 for additional information.</t>
  </si>
  <si>
    <t>page intentionally left blank</t>
  </si>
  <si>
    <t>26-27</t>
  </si>
  <si>
    <t>5-6</t>
  </si>
  <si>
    <t>42-43</t>
  </si>
  <si>
    <t>48-49</t>
  </si>
  <si>
    <t>51-57</t>
  </si>
  <si>
    <t>76-81</t>
  </si>
  <si>
    <t>80-81</t>
  </si>
  <si>
    <t>See notes on page 41.</t>
  </si>
  <si>
    <t>Note:  See Note 6, page 19 for additional information.</t>
  </si>
  <si>
    <t>between this schedule and Sched. 410 must be explained on page 23.</t>
  </si>
  <si>
    <t>Entries in this schedule should be made in accordance with the definitions and general instructions given on page 33, classifying the</t>
  </si>
  <si>
    <t>If any entries are made for column (d) "Other credits" or column (f) "Other debits," state the facts occasioning such entries on page 47.  A</t>
  </si>
  <si>
    <t>Any inconsistency between credits to the reserve as shown in column (c) and charges to operating expenses should be fully explained on page 47.</t>
  </si>
  <si>
    <t>briefly explain on page 47 the methods of estimating value of property on noncarriers or property of other carriers.</t>
  </si>
  <si>
    <t>Note:</t>
  </si>
  <si>
    <t>common stock outstanding used to calculate earnings per share related to the consolidated results of CSX Corporation.</t>
  </si>
  <si>
    <t xml:space="preserve">Basic and diluted earnings per share in lines 64 and 65, respectively, are based on the number of CSXT shares outstanding, which </t>
  </si>
  <si>
    <t xml:space="preserve">are all held by CSX Corporation. The number of CSXT shares is not equivalent to the weighted-average number of shares of </t>
  </si>
  <si>
    <t xml:space="preserve">   Basic Earnings Per Share (See Note below)</t>
  </si>
  <si>
    <t xml:space="preserve">   Diluted Earnings Per Share (See Note below)</t>
  </si>
  <si>
    <t xml:space="preserve">                  VERIFICATION</t>
  </si>
  <si>
    <t>The foregoing report shall be verified by the oath of the officer having control of the accounting of the respondent.  This report shall also be verified by the oath of the president or other chief officer of the respondent, unless the respondent states that such officer has no control over the respondent's accounting and reporting.</t>
  </si>
  <si>
    <r>
      <t xml:space="preserve">State of </t>
    </r>
    <r>
      <rPr>
        <u/>
        <sz val="8"/>
        <rFont val="Arial"/>
        <family val="2"/>
      </rPr>
      <t xml:space="preserve">   </t>
    </r>
    <r>
      <rPr>
        <b/>
        <u/>
        <sz val="8"/>
        <rFont val="Arial"/>
        <family val="2"/>
      </rPr>
      <t>Florida</t>
    </r>
    <r>
      <rPr>
        <u/>
        <sz val="8"/>
        <rFont val="Arial"/>
        <family val="2"/>
      </rPr>
      <t xml:space="preserve">     </t>
    </r>
  </si>
  <si>
    <r>
      <t xml:space="preserve">County of </t>
    </r>
    <r>
      <rPr>
        <u/>
        <sz val="8"/>
        <rFont val="Arial"/>
        <family val="2"/>
      </rPr>
      <t xml:space="preserve">   </t>
    </r>
    <r>
      <rPr>
        <b/>
        <u/>
        <sz val="8"/>
        <rFont val="Arial"/>
        <family val="2"/>
      </rPr>
      <t>Duval</t>
    </r>
    <r>
      <rPr>
        <u/>
        <sz val="8"/>
        <rFont val="Arial"/>
        <family val="2"/>
      </rPr>
      <t xml:space="preserve">   </t>
    </r>
  </si>
  <si>
    <r>
      <t xml:space="preserve">        </t>
    </r>
    <r>
      <rPr>
        <b/>
        <u/>
        <sz val="8"/>
        <rFont val="Arial"/>
        <family val="2"/>
      </rPr>
      <t>Carolyn T. Sizemore</t>
    </r>
    <r>
      <rPr>
        <u/>
        <sz val="8"/>
        <rFont val="Arial"/>
        <family val="2"/>
      </rPr>
      <t xml:space="preserve">          </t>
    </r>
    <r>
      <rPr>
        <sz val="8"/>
        <rFont val="Arial"/>
        <family val="2"/>
      </rPr>
      <t xml:space="preserve"> makes oath and states that he (she) is </t>
    </r>
    <r>
      <rPr>
        <u/>
        <sz val="8"/>
        <rFont val="Arial"/>
        <family val="2"/>
      </rPr>
      <t xml:space="preserve">     </t>
    </r>
    <r>
      <rPr>
        <b/>
        <u/>
        <sz val="8"/>
        <rFont val="Arial"/>
        <family val="2"/>
      </rPr>
      <t xml:space="preserve">Vice President and Controller                            </t>
    </r>
  </si>
  <si>
    <t>(insert here name of the affiant)                                                                 (insert here the official title of the affiant)</t>
  </si>
  <si>
    <r>
      <t xml:space="preserve">of </t>
    </r>
    <r>
      <rPr>
        <u/>
        <sz val="8"/>
        <rFont val="Arial"/>
        <family val="2"/>
      </rPr>
      <t xml:space="preserve">                                                                             </t>
    </r>
    <r>
      <rPr>
        <b/>
        <u/>
        <sz val="8"/>
        <rFont val="Arial"/>
        <family val="2"/>
      </rPr>
      <t>CSX TRANSPORTATION, INC.</t>
    </r>
    <r>
      <rPr>
        <u/>
        <sz val="8"/>
        <rFont val="Arial"/>
        <family val="2"/>
      </rPr>
      <t xml:space="preserve">                                                                                               </t>
    </r>
  </si>
  <si>
    <t>(insert here the exact legal title or name of the respondent)</t>
  </si>
  <si>
    <t>that it is his or her duty to have supervision over the books of accounts of the respondent and to control the manner in which such books are kept; that he or she knows that such books have been kept in good faith during the period covered by this report; that he or she knows that the entries contained in this report relate to accounting matters that have been prepared in accordance with the provisions of the Uniform System of Accounts for Railroad Companies and other accounting and reporting directives of the Surface Transportation Board; that he or she believes that all other statements of fact contained in this report are true, and that this report is a correct and complete statement, accurately taken from the books and records, of the business and affairs of the above-named respondent during the period of time from and including December 25, 2015, to and including December 30, 2016.</t>
  </si>
  <si>
    <t xml:space="preserve">                                                                                                          ______________________________________________________</t>
  </si>
  <si>
    <t xml:space="preserve">                                                                                                                                    (Signature of affiant)</t>
  </si>
  <si>
    <r>
      <t xml:space="preserve">Subscribed and sworn to before me, a </t>
    </r>
    <r>
      <rPr>
        <u/>
        <sz val="8"/>
        <rFont val="Arial"/>
        <family val="2"/>
      </rPr>
      <t xml:space="preserve">                    Notary Public                     </t>
    </r>
    <r>
      <rPr>
        <sz val="8"/>
        <rFont val="Arial"/>
        <family val="2"/>
      </rPr>
      <t xml:space="preserve"> in and for the State and county</t>
    </r>
  </si>
  <si>
    <r>
      <t xml:space="preserve">above named, this </t>
    </r>
    <r>
      <rPr>
        <u/>
        <sz val="8"/>
        <rFont val="Arial"/>
        <family val="2"/>
      </rPr>
      <t xml:space="preserve">                        </t>
    </r>
    <r>
      <rPr>
        <sz val="8"/>
        <rFont val="Arial"/>
        <family val="2"/>
      </rPr>
      <t xml:space="preserve"> day of </t>
    </r>
    <r>
      <rPr>
        <u/>
        <sz val="8"/>
        <rFont val="Arial"/>
        <family val="2"/>
      </rPr>
      <t xml:space="preserve">                                     </t>
    </r>
    <r>
      <rPr>
        <sz val="8"/>
        <rFont val="Arial"/>
        <family val="2"/>
      </rPr>
      <t>, 20</t>
    </r>
    <r>
      <rPr>
        <u/>
        <sz val="8"/>
        <rFont val="Arial"/>
        <family val="2"/>
      </rPr>
      <t xml:space="preserve">       </t>
    </r>
    <r>
      <rPr>
        <sz val="8"/>
        <rFont val="Arial"/>
        <family val="2"/>
      </rPr>
      <t>.</t>
    </r>
  </si>
  <si>
    <r>
      <t xml:space="preserve">My commission expires </t>
    </r>
    <r>
      <rPr>
        <u/>
        <sz val="8"/>
        <rFont val="Arial"/>
        <family val="2"/>
      </rPr>
      <t xml:space="preserve">                                                                                                                                     </t>
    </r>
    <r>
      <rPr>
        <sz val="8"/>
        <rFont val="Arial"/>
        <family val="2"/>
      </rPr>
      <t>.</t>
    </r>
  </si>
  <si>
    <t xml:space="preserve">          LS                                                                            ___________________________________________________________                                                         </t>
  </si>
  <si>
    <t xml:space="preserve"> impression seal                                                                           (signature of officer authorized to administer oaths)</t>
  </si>
  <si>
    <t xml:space="preserve">         SUPPLEMENTAL  OATH</t>
  </si>
  <si>
    <r>
      <t xml:space="preserve">  </t>
    </r>
    <r>
      <rPr>
        <b/>
        <u/>
        <sz val="8"/>
        <rFont val="Arial"/>
        <family val="2"/>
      </rPr>
      <t xml:space="preserve">Fredrik J. Eliasson </t>
    </r>
    <r>
      <rPr>
        <u/>
        <sz val="8"/>
        <rFont val="Arial"/>
        <family val="2"/>
      </rPr>
      <t xml:space="preserve"> </t>
    </r>
    <r>
      <rPr>
        <sz val="8"/>
        <rFont val="Arial"/>
        <family val="2"/>
      </rPr>
      <t xml:space="preserve">makes oath and states that he (she) is </t>
    </r>
    <r>
      <rPr>
        <u/>
        <sz val="8"/>
        <rFont val="Arial"/>
        <family val="2"/>
      </rPr>
      <t xml:space="preserve">  </t>
    </r>
    <r>
      <rPr>
        <b/>
        <u/>
        <sz val="8"/>
        <rFont val="Arial"/>
        <family val="2"/>
      </rPr>
      <t xml:space="preserve">President and Chief Sales &amp; Marketing Officer                         </t>
    </r>
  </si>
  <si>
    <t>(insert here name of the affiant)                                                              (insert here the official title of the affiant)</t>
  </si>
  <si>
    <r>
      <t xml:space="preserve">of </t>
    </r>
    <r>
      <rPr>
        <u/>
        <sz val="8"/>
        <rFont val="Arial"/>
        <family val="2"/>
      </rPr>
      <t xml:space="preserve">                                                                             </t>
    </r>
    <r>
      <rPr>
        <b/>
        <u/>
        <sz val="8"/>
        <rFont val="Arial"/>
        <family val="2"/>
      </rPr>
      <t>CSX TRANSPORTATION, INC.</t>
    </r>
    <r>
      <rPr>
        <u/>
        <sz val="8"/>
        <rFont val="Arial"/>
        <family val="2"/>
      </rPr>
      <t xml:space="preserve">                                                                                                    </t>
    </r>
  </si>
  <si>
    <t>that he or she has carefully examined the foregoing report; that he or she believes that all statements of fact contained in the said report are true; and that the said report is a correct and complete statement of the business and affairs of the above-named respondent and the operations of its property during the period of time from and including December 25, 2015, to and including December 30, 2016.</t>
  </si>
  <si>
    <t>impression seal                                                                     (signature of officer authorized to administer oaths)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</si>
</sst>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m/d/yyyy;@"/>
    <numFmt numFmtId="166" formatCode="General_)"/>
    <numFmt numFmtId="167" formatCode="_(* #,##0_);_(* \(#,##0\);_(* &quot;-&quot;??_);_(@_)"/>
    <numFmt numFmtId="168" formatCode="#,##0.0000000_);\(#,##0.0000000\)"/>
    <numFmt numFmtId="169" formatCode="#,##0.0000000000_);\(#,##0.0000000000\)"/>
    <numFmt numFmtId="170" formatCode="0.00_)"/>
    <numFmt numFmtId="171" formatCode="_(&quot;$&quot;* #,##0_);_(&quot;$&quot;* \(#,##0\);_(&quot;$&quot;* &quot;-&quot;??_);_(@_)"/>
    <numFmt numFmtId="172" formatCode="_(* #,##0_);[Red]_(* \(#,##0\);_(* &quot;-&quot;_);_(@_)"/>
    <numFmt numFmtId="173" formatCode="0_);\(0\)"/>
    <numFmt numFmtId="174" formatCode="0.0000%;\-0.0000%;_(* &quot;-&quot;_);_(@_)"/>
    <numFmt numFmtId="175" formatCode="0.00%;[Red]\-0.00%;_(* &quot;-&quot;_);_(@_)"/>
    <numFmt numFmtId="176" formatCode="#,##0_);\(#,##0\);&quot;-&quot;_);@_)"/>
    <numFmt numFmtId="177" formatCode="0.000_)"/>
    <numFmt numFmtId="178" formatCode="_(* #,##0.0_);_(* \(#,##0.0\);_(* &quot;-&quot;??_);_(@_)"/>
    <numFmt numFmtId="179" formatCode="_(* #,##0.0_);_(* \(#,##0.0\);_(* &quot;-&quot;_);_(@_)"/>
    <numFmt numFmtId="180" formatCode="#,##0.0_);[Red]\(#,##0.0\)"/>
    <numFmt numFmtId="181" formatCode="_(&quot;$&quot;* #,##0.0_);[Red]_(&quot;$&quot;* \(#,##0.0\);_(&quot;$&quot;* &quot;-&quot;_);_(@_)"/>
    <numFmt numFmtId="182" formatCode="&quot;$&quot;#,##0.0_);[Red]\(&quot;$&quot;#,##0.0\)"/>
    <numFmt numFmtId="183" formatCode="&quot;$&quot;#,##0\ ;\(&quot;$&quot;#,##0\)"/>
    <numFmt numFmtId="184" formatCode="m\o\n\th\ d\,\ yyyy"/>
    <numFmt numFmtId="185" formatCode="m/d\ h:mm\ AM/PM"/>
    <numFmt numFmtId="186" formatCode="0.0000%;[Red]\-0.0000%;_(* &quot;-&quot;_);_(@_)"/>
    <numFmt numFmtId="187" formatCode="#.00"/>
    <numFmt numFmtId="188" formatCode="#."/>
    <numFmt numFmtId="189" formatCode="0.0000%"/>
    <numFmt numFmtId="190" formatCode="_(* #,##0_);[Red]_(* \(#,##0\);_(* &quot;-&quot;_);@_)"/>
    <numFmt numFmtId="191" formatCode="0.0000%;0.0000%;_(* &quot;-&quot;_);_(@_)"/>
    <numFmt numFmtId="192" formatCode="mm/dd/yy"/>
    <numFmt numFmtId="193" formatCode="mmmm\ d\,\ yyyy"/>
    <numFmt numFmtId="194" formatCode="mmmm\,\ yyyy"/>
    <numFmt numFmtId="195" formatCode="#,##0;[Red]\(#,##0\)"/>
    <numFmt numFmtId="196" formatCode="#,##0.00;[Red]\(#,##0.00\)"/>
    <numFmt numFmtId="197" formatCode="0.0%"/>
    <numFmt numFmtId="198" formatCode="0%;[Red]\(0%\)"/>
    <numFmt numFmtId="199" formatCode="#,##0.0%_);[Red]\(#,##0.0%\)"/>
    <numFmt numFmtId="200" formatCode="0.00%;_(@_)"/>
    <numFmt numFmtId="201" formatCode="_-* #,##0.00_-;\-* #,##0.00_-;_-* &quot;-&quot;??_-;_-@_-"/>
    <numFmt numFmtId="202" formatCode="_ * #,##0_ ;_ * \-#,##0_ ;_ * &quot;-&quot;_ ;_ @_ "/>
    <numFmt numFmtId="203" formatCode="_-&quot;｣&quot;* #,##0.00_-;\-&quot;｣&quot;* #,##0.00_-;_-&quot;｣&quot;* &quot;-&quot;??_-;_-@_-"/>
    <numFmt numFmtId="204" formatCode="0.000"/>
    <numFmt numFmtId="205" formatCode="#,##0.0_);\(#,##0.0\)"/>
    <numFmt numFmtId="206" formatCode="#,##0.000_);\(#,##0.000\)"/>
    <numFmt numFmtId="207" formatCode="#,##0.00\ &quot;F&quot;;\-#,##0.00\ &quot;F&quot;"/>
    <numFmt numFmtId="208" formatCode="0_)"/>
    <numFmt numFmtId="209" formatCode="mmm\-yyyy"/>
    <numFmt numFmtId="210" formatCode="_(* #,##0.0000_);_(* \(#,##0.0000\);_(* &quot;-&quot;??_);_(@_)"/>
    <numFmt numFmtId="211" formatCode="[$-F800]dddd\,\ mmmm\ dd\,\ yyyy"/>
  </numFmts>
  <fonts count="147">
    <font>
      <sz val="8"/>
      <name val="Arial"/>
    </font>
    <font>
      <sz val="10"/>
      <name val="Arial"/>
      <family val="2"/>
    </font>
    <font>
      <b/>
      <sz val="8"/>
      <name val="Arial"/>
      <family val="2"/>
    </font>
    <font>
      <b/>
      <sz val="8"/>
      <name val="Arial"/>
      <family val="2"/>
    </font>
    <font>
      <b/>
      <sz val="8"/>
      <color indexed="8"/>
      <name val="Arial"/>
      <family val="2"/>
    </font>
    <font>
      <sz val="8"/>
      <color indexed="8"/>
      <name val="Arial"/>
      <family val="2"/>
    </font>
    <font>
      <sz val="8"/>
      <name val="Arial"/>
      <family val="2"/>
    </font>
    <font>
      <sz val="10"/>
      <name val="Arial"/>
      <family val="2"/>
    </font>
    <font>
      <sz val="8"/>
      <name val="Arial"/>
      <family val="2"/>
    </font>
    <font>
      <sz val="8"/>
      <name val="Times New Roman"/>
      <family val="1"/>
    </font>
    <font>
      <b/>
      <sz val="8"/>
      <name val="Times New Roman"/>
      <family val="1"/>
    </font>
    <font>
      <sz val="8"/>
      <color rgb="FFFF0000"/>
      <name val="Arial"/>
      <family val="2"/>
    </font>
    <font>
      <sz val="10"/>
      <name val="Arial"/>
      <family val="2"/>
    </font>
    <font>
      <u/>
      <sz val="8"/>
      <name val="Arial"/>
      <family val="2"/>
    </font>
    <font>
      <sz val="8"/>
      <color theme="0"/>
      <name val="Arial"/>
      <family val="2"/>
    </font>
    <font>
      <sz val="11"/>
      <color theme="1"/>
      <name val="Calibri"/>
      <family val="2"/>
      <scheme val="minor"/>
    </font>
    <font>
      <sz val="10"/>
      <name val="Verdana"/>
      <family val="2"/>
    </font>
    <font>
      <sz val="12"/>
      <name val="Times New Roman"/>
      <family val="1"/>
    </font>
    <font>
      <b/>
      <sz val="18"/>
      <color theme="3"/>
      <name val="Cambria"/>
      <family val="2"/>
      <scheme val="major"/>
    </font>
    <font>
      <vertAlign val="superscript"/>
      <sz val="8"/>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6"/>
      <name val="Helv"/>
    </font>
    <font>
      <b/>
      <i/>
      <sz val="10"/>
      <color indexed="8"/>
      <name val="Arial"/>
      <family val="2"/>
    </font>
    <font>
      <b/>
      <sz val="10"/>
      <color indexed="9"/>
      <name val="Arial"/>
      <family val="2"/>
    </font>
    <font>
      <b/>
      <sz val="10"/>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8"/>
      <name val="Arial"/>
      <family val="2"/>
    </font>
    <font>
      <u/>
      <sz val="8"/>
      <color indexed="8"/>
      <name val="Arial"/>
      <family val="2"/>
    </font>
    <font>
      <i/>
      <vertAlign val="superscript"/>
      <sz val="8"/>
      <name val="Arial"/>
      <family val="2"/>
    </font>
    <font>
      <i/>
      <sz val="8"/>
      <name val="Times New Roman"/>
      <family val="1"/>
    </font>
    <font>
      <b/>
      <u/>
      <sz val="8"/>
      <color indexed="8"/>
      <name val="Times New Roman"/>
      <family val="1"/>
    </font>
    <font>
      <b/>
      <u/>
      <sz val="8"/>
      <name val="Arial"/>
      <family val="2"/>
    </font>
    <font>
      <sz val="8"/>
      <name val="Ar"/>
    </font>
    <font>
      <sz val="8"/>
      <name val="Arial"/>
      <family val="2"/>
    </font>
    <font>
      <b/>
      <sz val="10"/>
      <name val="Arial"/>
      <family val="2"/>
    </font>
    <font>
      <sz val="10"/>
      <color indexed="12"/>
      <name val="Arial"/>
      <family val="2"/>
    </font>
    <font>
      <u/>
      <sz val="9"/>
      <color indexed="12"/>
      <name val="Arial"/>
      <family val="2"/>
    </font>
    <font>
      <b/>
      <sz val="10"/>
      <name val="Geneva"/>
      <family val="2"/>
    </font>
    <font>
      <sz val="10"/>
      <name val="Geneva"/>
      <family val="2"/>
    </font>
    <font>
      <b/>
      <sz val="10"/>
      <name val="MS Sans Serif"/>
      <family val="2"/>
    </font>
    <font>
      <b/>
      <sz val="11"/>
      <color indexed="10"/>
      <name val="Calibri"/>
      <family val="2"/>
    </font>
    <font>
      <sz val="9"/>
      <name val="Arial"/>
      <family val="2"/>
    </font>
    <font>
      <sz val="11"/>
      <name val="Tms Rmn"/>
      <family val="1"/>
    </font>
    <font>
      <sz val="10"/>
      <name val="MS Sans Serif"/>
      <family val="2"/>
    </font>
    <font>
      <b/>
      <sz val="10"/>
      <name val="Times New Roman"/>
      <family val="1"/>
    </font>
    <font>
      <sz val="10"/>
      <name val="Courier"/>
      <family val="3"/>
    </font>
    <font>
      <sz val="10"/>
      <color indexed="24"/>
      <name val="Arial"/>
      <family val="2"/>
    </font>
    <font>
      <i/>
      <sz val="9"/>
      <name val="Arial"/>
      <family val="2"/>
    </font>
    <font>
      <sz val="1"/>
      <color indexed="8"/>
      <name val="Courier"/>
      <family val="3"/>
    </font>
    <font>
      <sz val="12"/>
      <name val="Arial"/>
      <family val="2"/>
    </font>
    <font>
      <b/>
      <u/>
      <sz val="10"/>
      <name val="Geneva"/>
      <family val="2"/>
    </font>
    <font>
      <b/>
      <sz val="12"/>
      <name val="Arial"/>
      <family val="2"/>
    </font>
    <font>
      <b/>
      <sz val="10"/>
      <name val="Helv"/>
    </font>
    <font>
      <b/>
      <sz val="15"/>
      <color indexed="62"/>
      <name val="Calibri"/>
      <family val="2"/>
    </font>
    <font>
      <b/>
      <sz val="13"/>
      <color indexed="62"/>
      <name val="Calibri"/>
      <family val="2"/>
    </font>
    <font>
      <b/>
      <sz val="11"/>
      <color indexed="62"/>
      <name val="Calibri"/>
      <family val="2"/>
    </font>
    <font>
      <b/>
      <sz val="1"/>
      <color indexed="8"/>
      <name val="Courier"/>
      <family val="3"/>
    </font>
    <font>
      <u/>
      <sz val="10"/>
      <color indexed="12"/>
      <name val="Arial"/>
      <family val="2"/>
    </font>
    <font>
      <u/>
      <sz val="10"/>
      <color indexed="12"/>
      <name val="Helv"/>
    </font>
    <font>
      <u/>
      <sz val="10"/>
      <color theme="10"/>
      <name val="Helv"/>
    </font>
    <font>
      <u/>
      <sz val="11"/>
      <color indexed="12"/>
      <name val="Calibri"/>
      <family val="2"/>
    </font>
    <font>
      <u/>
      <sz val="11"/>
      <color theme="10"/>
      <name val="Calibri"/>
      <family val="2"/>
      <scheme val="minor"/>
    </font>
    <font>
      <b/>
      <sz val="9"/>
      <name val="Arial"/>
      <family val="2"/>
    </font>
    <font>
      <sz val="11"/>
      <color indexed="19"/>
      <name val="Calibri"/>
      <family val="2"/>
    </font>
    <font>
      <sz val="10"/>
      <name val="Tms Rmn"/>
      <family val="1"/>
    </font>
    <font>
      <sz val="10"/>
      <name val="Helv"/>
    </font>
    <font>
      <sz val="11"/>
      <color indexed="8"/>
      <name val="Times New Roman"/>
      <family val="1"/>
    </font>
    <font>
      <b/>
      <i/>
      <sz val="11"/>
      <color indexed="8"/>
      <name val="Times New Roman"/>
      <family val="1"/>
    </font>
    <font>
      <b/>
      <sz val="11"/>
      <color indexed="16"/>
      <name val="Times New Roman"/>
      <family val="1"/>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sz val="9"/>
      <name val="Times New Roman"/>
      <family val="1"/>
    </font>
    <font>
      <b/>
      <sz val="12"/>
      <color indexed="8"/>
      <name val="Times New Roman"/>
      <family val="1"/>
    </font>
    <font>
      <sz val="8.5"/>
      <name val="Line Printer"/>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u/>
      <sz val="9"/>
      <color indexed="12"/>
      <name val="Swiss"/>
      <family val="2"/>
    </font>
    <font>
      <sz val="12"/>
      <color indexed="62"/>
      <name val="Calibri"/>
      <family val="2"/>
    </font>
    <font>
      <sz val="12"/>
      <color indexed="52"/>
      <name val="Calibri"/>
      <family val="2"/>
    </font>
    <font>
      <sz val="12"/>
      <color indexed="60"/>
      <name val="Calibri"/>
      <family val="2"/>
    </font>
    <font>
      <sz val="10"/>
      <color theme="1"/>
      <name val="Verdana"/>
      <family val="2"/>
    </font>
    <font>
      <sz val="12"/>
      <name val="SWISS"/>
    </font>
    <font>
      <b/>
      <sz val="12"/>
      <color indexed="63"/>
      <name val="Calibri"/>
      <family val="2"/>
    </font>
    <font>
      <sz val="12"/>
      <color indexed="10"/>
      <name val="Calibri"/>
      <family val="2"/>
    </font>
    <font>
      <sz val="7"/>
      <name val="Times New Roman"/>
      <family val="1"/>
    </font>
    <font>
      <b/>
      <i/>
      <sz val="8"/>
      <name val="Arial"/>
      <family val="2"/>
    </font>
    <font>
      <b/>
      <sz val="14"/>
      <name val="Arial"/>
      <family val="2"/>
    </font>
    <font>
      <b/>
      <sz val="18"/>
      <name val="Arial"/>
      <family val="2"/>
    </font>
    <font>
      <sz val="18"/>
      <name val="Arial"/>
      <family val="2"/>
    </font>
    <font>
      <b/>
      <u/>
      <sz val="16"/>
      <name val="Arial"/>
      <family val="2"/>
    </font>
    <font>
      <sz val="14"/>
      <name val="Arial"/>
      <family val="2"/>
    </font>
    <font>
      <sz val="10"/>
      <color theme="0"/>
      <name val="Arial"/>
      <family val="2"/>
    </font>
    <font>
      <sz val="10"/>
      <name val="Arial"/>
      <family val="2"/>
    </font>
  </fonts>
  <fills count="76">
    <fill>
      <patternFill patternType="none"/>
    </fill>
    <fill>
      <patternFill patternType="gray125"/>
    </fill>
    <fill>
      <patternFill patternType="lightGray">
        <fgColor indexed="8"/>
      </patternFill>
    </fill>
    <fill>
      <patternFill patternType="solid">
        <fgColor indexed="65"/>
        <bgColor indexed="8"/>
      </patternFill>
    </fill>
    <fill>
      <patternFill patternType="solid">
        <fgColor indexed="9"/>
        <bgColor indexed="9"/>
      </patternFill>
    </fill>
    <fill>
      <patternFill patternType="solid">
        <fgColor rgb="FFFFFFFF"/>
      </patternFill>
    </fill>
    <fill>
      <patternFill patternType="solid">
        <fgColor rgb="FFFFFFFF"/>
        <bgColor rgb="FF000000"/>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9"/>
      </patternFill>
    </fill>
    <fill>
      <patternFill patternType="solid">
        <fgColor indexed="9"/>
      </patternFill>
    </fill>
    <fill>
      <patternFill patternType="solid">
        <fgColor indexed="22"/>
        <bgColor indexed="64"/>
      </patternFill>
    </fill>
    <fill>
      <patternFill patternType="solid">
        <fgColor indexed="56"/>
      </patternFill>
    </fill>
    <fill>
      <patternFill patternType="solid">
        <fgColor indexed="54"/>
      </patternFill>
    </fill>
    <fill>
      <patternFill patternType="solid">
        <fgColor indexed="26"/>
        <bgColor indexed="64"/>
      </patternFill>
    </fill>
    <fill>
      <patternFill patternType="solid">
        <fgColor indexed="47"/>
        <bgColor indexed="64"/>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mediumGray">
        <fgColor indexed="22"/>
      </patternFill>
    </fill>
    <fill>
      <patternFill patternType="solid">
        <fgColor indexed="21"/>
      </patternFill>
    </fill>
  </fills>
  <borders count="38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style="medium">
        <color indexed="8"/>
      </bottom>
      <diagonal/>
    </border>
    <border>
      <left style="thin">
        <color indexed="64"/>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64"/>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medium">
        <color indexed="8"/>
      </left>
      <right/>
      <top/>
      <bottom style="medium">
        <color indexed="8"/>
      </bottom>
      <diagonal/>
    </border>
    <border>
      <left/>
      <right/>
      <top/>
      <bottom style="medium">
        <color indexed="8"/>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double">
        <color indexed="8"/>
      </top>
      <bottom/>
      <diagonal/>
    </border>
    <border>
      <left/>
      <right style="thin">
        <color indexed="8"/>
      </right>
      <top style="double">
        <color indexed="8"/>
      </top>
      <bottom/>
      <diagonal/>
    </border>
    <border>
      <left style="medium">
        <color indexed="8"/>
      </left>
      <right style="medium">
        <color indexed="8"/>
      </right>
      <top style="double">
        <color indexed="8"/>
      </top>
      <bottom style="medium">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medium">
        <color indexed="8"/>
      </left>
      <right style="medium">
        <color indexed="8"/>
      </right>
      <top style="double">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style="thin">
        <color indexed="8"/>
      </left>
      <right/>
      <top style="thin">
        <color indexed="64"/>
      </top>
      <bottom style="thin">
        <color indexed="8"/>
      </bottom>
      <diagonal/>
    </border>
    <border>
      <left style="medium">
        <color indexed="8"/>
      </left>
      <right style="medium">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8"/>
      </left>
      <right/>
      <top style="thin">
        <color indexed="64"/>
      </top>
      <bottom/>
      <diagonal/>
    </border>
    <border>
      <left style="thin">
        <color indexed="8"/>
      </left>
      <right/>
      <top/>
      <bottom style="thin">
        <color indexed="64"/>
      </bottom>
      <diagonal/>
    </border>
    <border>
      <left/>
      <right style="thin">
        <color indexed="64"/>
      </right>
      <top style="thin">
        <color indexed="8"/>
      </top>
      <bottom style="thin">
        <color indexed="8"/>
      </bottom>
      <diagonal/>
    </border>
    <border>
      <left/>
      <right style="medium">
        <color indexed="64"/>
      </right>
      <top style="medium">
        <color indexed="64"/>
      </top>
      <bottom/>
      <diagonal/>
    </border>
    <border>
      <left style="medium">
        <color indexed="64"/>
      </left>
      <right style="thin">
        <color indexed="8"/>
      </right>
      <top style="medium">
        <color indexed="64"/>
      </top>
      <bottom/>
      <diagonal/>
    </border>
    <border>
      <left/>
      <right style="medium">
        <color indexed="64"/>
      </right>
      <top/>
      <bottom/>
      <diagonal/>
    </border>
    <border>
      <left style="medium">
        <color indexed="64"/>
      </left>
      <right style="thin">
        <color indexed="8"/>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8"/>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8"/>
      </top>
      <bottom style="thin">
        <color indexed="64"/>
      </bottom>
      <diagonal/>
    </border>
    <border>
      <left/>
      <right/>
      <top style="thin">
        <color indexed="64"/>
      </top>
      <bottom style="thin">
        <color indexed="8"/>
      </bottom>
      <diagonal/>
    </border>
    <border>
      <left style="medium">
        <color indexed="64"/>
      </left>
      <right style="medium">
        <color indexed="64"/>
      </right>
      <top style="thin">
        <color indexed="64"/>
      </top>
      <bottom style="thin">
        <color indexed="8"/>
      </bottom>
      <diagonal/>
    </border>
    <border>
      <left/>
      <right style="medium">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medium">
        <color rgb="FF000000"/>
      </left>
      <right style="thin">
        <color rgb="FF000000"/>
      </right>
      <top/>
      <bottom/>
      <diagonal/>
    </border>
    <border>
      <left style="medium">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indexed="64"/>
      </left>
      <right/>
      <top style="thin">
        <color rgb="FF000000"/>
      </top>
      <bottom/>
      <diagonal/>
    </border>
    <border>
      <left/>
      <right style="thin">
        <color indexed="64"/>
      </right>
      <top style="thin">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indexed="64"/>
      </right>
      <top/>
      <bottom style="thin">
        <color indexed="64"/>
      </bottom>
      <diagonal/>
    </border>
    <border>
      <left/>
      <right style="medium">
        <color rgb="FF000000"/>
      </right>
      <top/>
      <bottom style="medium">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theme="1"/>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thin">
        <color indexed="8"/>
      </right>
      <top/>
      <bottom style="thin">
        <color indexed="8"/>
      </bottom>
      <diagonal/>
    </border>
    <border>
      <left style="thin">
        <color indexed="8"/>
      </left>
      <right style="medium">
        <color theme="1"/>
      </right>
      <top/>
      <bottom style="thin">
        <color indexed="8"/>
      </bottom>
      <diagonal/>
    </border>
    <border>
      <left style="medium">
        <color theme="1"/>
      </left>
      <right style="thin">
        <color indexed="8"/>
      </right>
      <top/>
      <bottom/>
      <diagonal/>
    </border>
    <border>
      <left style="thin">
        <color indexed="8"/>
      </left>
      <right style="medium">
        <color theme="1"/>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right style="thin">
        <color indexed="64"/>
      </right>
      <top style="thin">
        <color auto="1"/>
      </top>
      <bottom/>
      <diagonal/>
    </border>
    <border>
      <left/>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top style="thin">
        <color theme="1"/>
      </top>
      <bottom/>
      <diagonal/>
    </border>
    <border>
      <left style="thin">
        <color indexed="8"/>
      </left>
      <right style="thin">
        <color indexed="8"/>
      </right>
      <top/>
      <bottom style="thin">
        <color theme="1"/>
      </bottom>
      <diagonal/>
    </border>
    <border>
      <left style="thin">
        <color indexed="8"/>
      </left>
      <right/>
      <top/>
      <bottom style="thin">
        <color theme="1"/>
      </bottom>
      <diagonal/>
    </border>
    <border>
      <left/>
      <right style="thin">
        <color indexed="8"/>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medium">
        <color indexed="8"/>
      </left>
      <right style="thin">
        <color indexed="8"/>
      </right>
      <top style="thin">
        <color indexed="64"/>
      </top>
      <bottom/>
      <diagonal/>
    </border>
    <border>
      <left style="thin">
        <color indexed="8"/>
      </left>
      <right style="medium">
        <color indexed="8"/>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style="thin">
        <color indexed="8"/>
      </right>
      <top style="thin">
        <color indexed="64"/>
      </top>
      <bottom style="medium">
        <color indexed="8"/>
      </bottom>
      <diagonal/>
    </border>
    <border>
      <left/>
      <right style="thin">
        <color indexed="8"/>
      </right>
      <top style="thin">
        <color indexed="64"/>
      </top>
      <bottom style="medium">
        <color indexed="8"/>
      </bottom>
      <diagonal/>
    </border>
    <border>
      <left style="thin">
        <color indexed="8"/>
      </left>
      <right style="thin">
        <color indexed="8"/>
      </right>
      <top style="thin">
        <color indexed="64"/>
      </top>
      <bottom style="medium">
        <color indexed="8"/>
      </bottom>
      <diagonal/>
    </border>
    <border>
      <left style="thin">
        <color indexed="8"/>
      </left>
      <right style="medium">
        <color indexed="8"/>
      </right>
      <top style="thin">
        <color indexed="64"/>
      </top>
      <bottom style="medium">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thin">
        <color indexed="64"/>
      </bottom>
      <diagonal/>
    </border>
    <border>
      <left style="medium">
        <color indexed="8"/>
      </left>
      <right style="medium">
        <color indexed="8"/>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style="medium">
        <color indexed="8"/>
      </left>
      <right style="medium">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medium">
        <color indexed="64"/>
      </right>
      <top/>
      <bottom style="thin">
        <color indexed="8"/>
      </bottom>
      <diagonal/>
    </border>
    <border>
      <left style="thin">
        <color indexed="64"/>
      </left>
      <right style="thin">
        <color indexed="64"/>
      </right>
      <top style="thin">
        <color indexed="64"/>
      </top>
      <bottom style="medium">
        <color indexed="64"/>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64"/>
      </left>
      <right style="thin">
        <color indexed="64"/>
      </right>
      <top style="thin">
        <color indexed="8"/>
      </top>
      <bottom/>
      <diagonal/>
    </border>
    <border>
      <left/>
      <right/>
      <top style="thin">
        <color indexed="64"/>
      </top>
      <bottom style="double">
        <color indexed="64"/>
      </bottom>
      <diagonal/>
    </border>
    <border>
      <left style="thin">
        <color auto="1"/>
      </left>
      <right/>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thin">
        <color indexed="64"/>
      </left>
      <right style="thin">
        <color indexed="64"/>
      </right>
      <top/>
      <bottom style="double">
        <color indexed="8"/>
      </bottom>
      <diagonal/>
    </border>
    <border>
      <left/>
      <right style="thin">
        <color indexed="64"/>
      </right>
      <top/>
      <bottom style="double">
        <color indexed="8"/>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8"/>
      </left>
      <right style="medium">
        <color indexed="64"/>
      </right>
      <top style="thin">
        <color indexed="8"/>
      </top>
      <bottom/>
      <diagonal/>
    </border>
    <border>
      <left style="thin">
        <color indexed="64"/>
      </left>
      <right style="thin">
        <color indexed="8"/>
      </right>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style="thin">
        <color indexed="8"/>
      </top>
      <bottom style="thin">
        <color indexed="64"/>
      </bottom>
      <diagonal/>
    </border>
    <border>
      <left style="medium">
        <color theme="1"/>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style="medium">
        <color theme="1"/>
      </right>
      <top/>
      <bottom style="medium">
        <color theme="1"/>
      </bottom>
      <diagonal/>
    </border>
    <border>
      <left style="thin">
        <color theme="1"/>
      </left>
      <right/>
      <top style="thin">
        <color theme="1"/>
      </top>
      <bottom/>
      <diagonal/>
    </border>
    <border>
      <left/>
      <right style="thin">
        <color theme="1"/>
      </right>
      <top style="thin">
        <color theme="1"/>
      </top>
      <bottom/>
      <diagonal/>
    </border>
    <border>
      <left style="thin">
        <color auto="1"/>
      </left>
      <right/>
      <top style="thin">
        <color indexed="64"/>
      </top>
      <bottom/>
      <diagonal/>
    </border>
    <border>
      <left/>
      <right style="medium">
        <color indexed="8"/>
      </right>
      <top style="thin">
        <color indexed="8"/>
      </top>
      <bottom style="thin">
        <color indexed="64"/>
      </bottom>
      <diagonal/>
    </border>
    <border>
      <left style="medium">
        <color indexed="8"/>
      </left>
      <right style="thin">
        <color indexed="64"/>
      </right>
      <top style="thin">
        <color indexed="8"/>
      </top>
      <bottom style="thin">
        <color indexed="8"/>
      </bottom>
      <diagonal/>
    </border>
    <border>
      <left style="medium">
        <color indexed="8"/>
      </left>
      <right style="thin">
        <color indexed="8"/>
      </right>
      <top style="thin">
        <color indexed="64"/>
      </top>
      <bottom style="thin">
        <color indexed="8"/>
      </bottom>
      <diagonal/>
    </border>
    <border>
      <left style="thin">
        <color indexed="8"/>
      </left>
      <right style="medium">
        <color indexed="8"/>
      </right>
      <top style="thin">
        <color indexed="64"/>
      </top>
      <bottom style="thin">
        <color indexed="8"/>
      </bottom>
      <diagonal/>
    </border>
    <border>
      <left style="medium">
        <color indexed="8"/>
      </left>
      <right style="thin">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auto="1"/>
      </left>
      <right/>
      <top/>
      <bottom style="thin">
        <color auto="1"/>
      </bottom>
      <diagonal/>
    </border>
    <border>
      <left style="thin">
        <color indexed="64"/>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style="thin">
        <color indexed="8"/>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indexed="8"/>
      </bottom>
      <diagonal/>
    </border>
  </borders>
  <cellStyleXfs count="1480">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12"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5" fillId="0" borderId="0"/>
    <xf numFmtId="0" fontId="16" fillId="0" borderId="0"/>
    <xf numFmtId="44" fontId="1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48" borderId="0" applyNumberFormat="0" applyBorder="0" applyAlignment="0" applyProtection="0"/>
    <xf numFmtId="0" fontId="22" fillId="49"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6" borderId="0" applyNumberFormat="0" applyBorder="0" applyAlignment="0" applyProtection="0"/>
    <xf numFmtId="0" fontId="23" fillId="40" borderId="0" applyNumberFormat="0" applyBorder="0" applyAlignment="0" applyProtection="0"/>
    <xf numFmtId="0" fontId="24" fillId="57" borderId="287" applyNumberFormat="0" applyAlignment="0" applyProtection="0"/>
    <xf numFmtId="0" fontId="25" fillId="58" borderId="288" applyNumberFormat="0" applyAlignment="0" applyProtection="0"/>
    <xf numFmtId="43" fontId="1" fillId="0" borderId="0" applyFont="0" applyFill="0" applyBorder="0" applyAlignment="0" applyProtection="0"/>
    <xf numFmtId="0" fontId="26" fillId="0" borderId="0" applyNumberFormat="0" applyFill="0" applyBorder="0" applyAlignment="0" applyProtection="0"/>
    <xf numFmtId="0" fontId="27" fillId="41" borderId="0" applyNumberFormat="0" applyBorder="0" applyAlignment="0" applyProtection="0"/>
    <xf numFmtId="0" fontId="28" fillId="0" borderId="289" applyNumberFormat="0" applyFill="0" applyAlignment="0" applyProtection="0"/>
    <xf numFmtId="0" fontId="29" fillId="0" borderId="290" applyNumberFormat="0" applyFill="0" applyAlignment="0" applyProtection="0"/>
    <xf numFmtId="0" fontId="30" fillId="0" borderId="291" applyNumberFormat="0" applyFill="0" applyAlignment="0" applyProtection="0"/>
    <xf numFmtId="0" fontId="30" fillId="0" borderId="0" applyNumberFormat="0" applyFill="0" applyBorder="0" applyAlignment="0" applyProtection="0"/>
    <xf numFmtId="0" fontId="31" fillId="44" borderId="287" applyNumberFormat="0" applyAlignment="0" applyProtection="0"/>
    <xf numFmtId="0" fontId="32" fillId="0" borderId="292" applyNumberFormat="0" applyFill="0" applyAlignment="0" applyProtection="0"/>
    <xf numFmtId="0" fontId="33" fillId="59" borderId="0" applyNumberFormat="0" applyBorder="0" applyAlignment="0" applyProtection="0"/>
    <xf numFmtId="0" fontId="21" fillId="60" borderId="293" applyNumberFormat="0" applyFont="0" applyAlignment="0" applyProtection="0"/>
    <xf numFmtId="0" fontId="34" fillId="57" borderId="294" applyNumberFormat="0" applyAlignment="0" applyProtection="0"/>
    <xf numFmtId="0" fontId="35" fillId="0" borderId="0" applyNumberFormat="0" applyFill="0" applyBorder="0" applyAlignment="0" applyProtection="0"/>
    <xf numFmtId="0" fontId="36" fillId="0" borderId="295" applyNumberFormat="0" applyFill="0" applyAlignment="0" applyProtection="0"/>
    <xf numFmtId="0" fontId="37" fillId="0" borderId="0" applyNumberFormat="0" applyFill="0" applyBorder="0" applyAlignment="0" applyProtection="0"/>
    <xf numFmtId="0" fontId="1" fillId="0" borderId="0"/>
    <xf numFmtId="0" fontId="20" fillId="0" borderId="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2" fillId="38" borderId="0" applyNumberFormat="0" applyBorder="0" applyAlignment="0" applyProtection="0"/>
    <xf numFmtId="0" fontId="52" fillId="15" borderId="0" applyNumberFormat="0" applyBorder="0" applyAlignment="0" applyProtection="0"/>
    <xf numFmtId="0" fontId="52" fillId="19" borderId="0" applyNumberFormat="0" applyBorder="0" applyAlignment="0" applyProtection="0"/>
    <xf numFmtId="0" fontId="52" fillId="23"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5" borderId="0" applyNumberFormat="0" applyBorder="0" applyAlignment="0" applyProtection="0"/>
    <xf numFmtId="0" fontId="43" fillId="9" borderId="0" applyNumberFormat="0" applyBorder="0" applyAlignment="0" applyProtection="0"/>
    <xf numFmtId="0" fontId="47" fillId="12" borderId="272" applyNumberFormat="0" applyAlignment="0" applyProtection="0"/>
    <xf numFmtId="0" fontId="25" fillId="58" borderId="288" applyNumberFormat="0" applyAlignment="0" applyProtection="0"/>
    <xf numFmtId="0" fontId="49" fillId="13" borderId="27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xf numFmtId="0" fontId="42" fillId="8" borderId="0" applyNumberFormat="0" applyBorder="0" applyAlignment="0" applyProtection="0"/>
    <xf numFmtId="0" fontId="39" fillId="0" borderId="269" applyNumberFormat="0" applyFill="0" applyAlignment="0" applyProtection="0"/>
    <xf numFmtId="0" fontId="40" fillId="0" borderId="270" applyNumberFormat="0" applyFill="0" applyAlignment="0" applyProtection="0"/>
    <xf numFmtId="0" fontId="41" fillId="0" borderId="271" applyNumberFormat="0" applyFill="0" applyAlignment="0" applyProtection="0"/>
    <xf numFmtId="0" fontId="41" fillId="0" borderId="0" applyNumberFormat="0" applyFill="0" applyBorder="0" applyAlignment="0" applyProtection="0"/>
    <xf numFmtId="0" fontId="45" fillId="11" borderId="272" applyNumberFormat="0" applyAlignment="0" applyProtection="0"/>
    <xf numFmtId="0" fontId="48" fillId="0" borderId="274" applyNumberFormat="0" applyFill="0" applyAlignment="0" applyProtection="0"/>
    <xf numFmtId="0" fontId="44" fillId="10" borderId="0" applyNumberFormat="0" applyBorder="0" applyAlignment="0" applyProtection="0"/>
    <xf numFmtId="170" fontId="53" fillId="0" borderId="0"/>
    <xf numFmtId="0" fontId="1" fillId="0" borderId="0"/>
    <xf numFmtId="0" fontId="1"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14" borderId="276" applyNumberFormat="0" applyFont="0" applyAlignment="0" applyProtection="0"/>
    <xf numFmtId="0" fontId="15" fillId="14" borderId="276" applyNumberFormat="0" applyFont="0" applyAlignment="0" applyProtection="0"/>
    <xf numFmtId="0" fontId="21" fillId="60" borderId="293" applyNumberFormat="0" applyFont="0" applyAlignment="0" applyProtection="0"/>
    <xf numFmtId="0" fontId="15" fillId="14" borderId="276" applyNumberFormat="0" applyFont="0" applyAlignment="0" applyProtection="0"/>
    <xf numFmtId="0" fontId="15" fillId="14" borderId="276" applyNumberFormat="0" applyFont="0" applyAlignment="0" applyProtection="0"/>
    <xf numFmtId="0" fontId="15" fillId="14" borderId="276" applyNumberFormat="0" applyFont="0" applyAlignment="0" applyProtection="0"/>
    <xf numFmtId="0" fontId="15" fillId="14" borderId="276" applyNumberFormat="0" applyFont="0" applyAlignment="0" applyProtection="0"/>
    <xf numFmtId="0" fontId="15" fillId="14" borderId="276" applyNumberFormat="0" applyFont="0" applyAlignment="0" applyProtection="0"/>
    <xf numFmtId="0" fontId="46" fillId="12" borderId="273" applyNumberFormat="0" applyAlignment="0" applyProtection="0"/>
    <xf numFmtId="0" fontId="54" fillId="57" borderId="0">
      <alignment horizontal="center"/>
    </xf>
    <xf numFmtId="0" fontId="55" fillId="61" borderId="0"/>
    <xf numFmtId="0" fontId="56" fillId="62"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49" fontId="1" fillId="0" borderId="0" applyFont="0" applyFill="0" applyBorder="0" applyProtection="0"/>
    <xf numFmtId="40" fontId="1" fillId="0" borderId="0" applyFont="0" applyFill="0" applyBorder="0" applyProtection="0"/>
    <xf numFmtId="14" fontId="1" fillId="0" borderId="0" applyFont="0" applyFill="0" applyBorder="0" applyProtection="0"/>
    <xf numFmtId="0" fontId="1" fillId="0" borderId="0" applyNumberFormat="0" applyFont="0" applyFill="0" applyBorder="0" applyProtection="0">
      <alignment wrapText="1"/>
    </xf>
    <xf numFmtId="0" fontId="18" fillId="0" borderId="0" applyNumberFormat="0" applyFill="0" applyBorder="0" applyAlignment="0" applyProtection="0"/>
    <xf numFmtId="0" fontId="38" fillId="0" borderId="277" applyNumberFormat="0" applyFill="0" applyAlignment="0" applyProtection="0"/>
    <xf numFmtId="0" fontId="50" fillId="0" borderId="0" applyNumberFormat="0" applyFill="0" applyBorder="0" applyAlignment="0" applyProtection="0"/>
    <xf numFmtId="0" fontId="1" fillId="0" borderId="0"/>
    <xf numFmtId="0" fontId="17" fillId="0" borderId="0"/>
    <xf numFmtId="0" fontId="1" fillId="0" borderId="0"/>
    <xf numFmtId="0" fontId="12" fillId="0" borderId="0"/>
    <xf numFmtId="43" fontId="15" fillId="0" borderId="0" applyFont="0" applyFill="0" applyBorder="0" applyAlignment="0" applyProtection="0"/>
    <xf numFmtId="44" fontId="15" fillId="0" borderId="0" applyFont="0" applyFill="0" applyBorder="0" applyAlignment="0" applyProtection="0"/>
    <xf numFmtId="43" fontId="1" fillId="0" borderId="0" applyFont="0" applyFill="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8" borderId="0" applyNumberFormat="0" applyBorder="0" applyAlignment="0" applyProtection="0"/>
    <xf numFmtId="0" fontId="58" fillId="49"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6" borderId="0" applyNumberFormat="0" applyBorder="0" applyAlignment="0" applyProtection="0"/>
    <xf numFmtId="0" fontId="59" fillId="40" borderId="0" applyNumberFormat="0" applyBorder="0" applyAlignment="0" applyProtection="0"/>
    <xf numFmtId="0" fontId="60" fillId="57" borderId="287" applyNumberFormat="0" applyAlignment="0" applyProtection="0"/>
    <xf numFmtId="0" fontId="55" fillId="58" borderId="288" applyNumberFormat="0" applyAlignment="0" applyProtection="0"/>
    <xf numFmtId="0" fontId="61" fillId="0" borderId="0" applyNumberFormat="0" applyFill="0" applyBorder="0" applyAlignment="0" applyProtection="0"/>
    <xf numFmtId="0" fontId="62" fillId="41" borderId="0" applyNumberFormat="0" applyBorder="0" applyAlignment="0" applyProtection="0"/>
    <xf numFmtId="0" fontId="63" fillId="0" borderId="289" applyNumberFormat="0" applyFill="0" applyAlignment="0" applyProtection="0"/>
    <xf numFmtId="0" fontId="64" fillId="0" borderId="290" applyNumberFormat="0" applyFill="0" applyAlignment="0" applyProtection="0"/>
    <xf numFmtId="0" fontId="65" fillId="0" borderId="291" applyNumberFormat="0" applyFill="0" applyAlignment="0" applyProtection="0"/>
    <xf numFmtId="0" fontId="65" fillId="0" borderId="0" applyNumberFormat="0" applyFill="0" applyBorder="0" applyAlignment="0" applyProtection="0"/>
    <xf numFmtId="0" fontId="66" fillId="44" borderId="287" applyNumberFormat="0" applyAlignment="0" applyProtection="0"/>
    <xf numFmtId="0" fontId="67" fillId="0" borderId="292" applyNumberFormat="0" applyFill="0" applyAlignment="0" applyProtection="0"/>
    <xf numFmtId="0" fontId="68" fillId="59" borderId="0" applyNumberFormat="0" applyBorder="0" applyAlignment="0" applyProtection="0"/>
    <xf numFmtId="0" fontId="1" fillId="0" borderId="0"/>
    <xf numFmtId="0" fontId="1" fillId="60" borderId="293" applyNumberFormat="0" applyFont="0" applyAlignment="0" applyProtection="0"/>
    <xf numFmtId="0" fontId="69" fillId="57" borderId="294" applyNumberFormat="0" applyAlignment="0" applyProtection="0"/>
    <xf numFmtId="9" fontId="1" fillId="0" borderId="0" applyFont="0" applyFill="0" applyBorder="0" applyAlignment="0" applyProtection="0"/>
    <xf numFmtId="0" fontId="56" fillId="0" borderId="295" applyNumberFormat="0" applyFill="0" applyAlignment="0" applyProtection="0"/>
    <xf numFmtId="0" fontId="70" fillId="0" borderId="0" applyNumberFormat="0" applyFill="0" applyBorder="0" applyAlignment="0" applyProtection="0"/>
    <xf numFmtId="0" fontId="1" fillId="0" borderId="0"/>
    <xf numFmtId="44" fontId="17" fillId="0" borderId="0" applyFont="0" applyFill="0" applyBorder="0" applyAlignment="0" applyProtection="0"/>
    <xf numFmtId="0" fontId="1" fillId="0" borderId="0"/>
    <xf numFmtId="44" fontId="71" fillId="0" borderId="0" applyFont="0" applyFill="0" applyBorder="0" applyAlignment="0" applyProtection="0"/>
    <xf numFmtId="0" fontId="6" fillId="0" borderId="0"/>
    <xf numFmtId="0" fontId="24" fillId="57" borderId="328" applyNumberFormat="0" applyAlignment="0" applyProtection="0"/>
    <xf numFmtId="0" fontId="31" fillId="44" borderId="328" applyNumberFormat="0" applyAlignment="0" applyProtection="0"/>
    <xf numFmtId="0" fontId="17" fillId="0" borderId="0"/>
    <xf numFmtId="0" fontId="17" fillId="0" borderId="0"/>
    <xf numFmtId="0" fontId="21" fillId="60" borderId="329" applyNumberFormat="0" applyFont="0" applyAlignment="0" applyProtection="0"/>
    <xf numFmtId="0" fontId="21" fillId="60" borderId="329" applyNumberFormat="0" applyFont="0" applyAlignment="0" applyProtection="0"/>
    <xf numFmtId="0" fontId="34" fillId="57" borderId="330" applyNumberFormat="0" applyAlignment="0" applyProtection="0"/>
    <xf numFmtId="0" fontId="36" fillId="0" borderId="331" applyNumberFormat="0" applyFill="0" applyAlignment="0" applyProtection="0"/>
    <xf numFmtId="0" fontId="6" fillId="0" borderId="0"/>
    <xf numFmtId="9" fontId="78" fillId="0" borderId="0" applyFont="0" applyFill="0" applyBorder="0" applyAlignment="0" applyProtection="0"/>
    <xf numFmtId="0" fontId="1" fillId="0" borderId="0"/>
    <xf numFmtId="15" fontId="82" fillId="0" borderId="0"/>
    <xf numFmtId="0" fontId="83" fillId="0" borderId="0"/>
    <xf numFmtId="0" fontId="21" fillId="45"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18" fontId="84" fillId="0" borderId="0"/>
    <xf numFmtId="18" fontId="84" fillId="0" borderId="0"/>
    <xf numFmtId="18" fontId="84" fillId="0" borderId="0"/>
    <xf numFmtId="0" fontId="1" fillId="57" borderId="0" applyNumberFormat="0" applyFont="0" applyAlignment="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85" fillId="62" borderId="332" applyNumberFormat="0" applyAlignment="0" applyProtection="0"/>
    <xf numFmtId="0" fontId="85" fillId="62" borderId="332" applyNumberFormat="0" applyAlignment="0" applyProtection="0"/>
    <xf numFmtId="0" fontId="24" fillId="57" borderId="332" applyNumberFormat="0" applyAlignment="0" applyProtection="0"/>
    <xf numFmtId="0" fontId="85" fillId="62" borderId="332" applyNumberFormat="0" applyAlignment="0" applyProtection="0"/>
    <xf numFmtId="172" fontId="86" fillId="66" borderId="0">
      <alignment horizontal="right"/>
    </xf>
    <xf numFmtId="173" fontId="86" fillId="66" borderId="0">
      <alignment horizontal="right"/>
    </xf>
    <xf numFmtId="174" fontId="86" fillId="66" borderId="0">
      <alignment horizontal="right"/>
    </xf>
    <xf numFmtId="175" fontId="86" fillId="66" borderId="0">
      <alignment horizontal="right"/>
    </xf>
    <xf numFmtId="0" fontId="25" fillId="58" borderId="288" applyNumberFormat="0" applyAlignment="0" applyProtection="0"/>
    <xf numFmtId="0" fontId="25" fillId="58" borderId="288" applyNumberFormat="0" applyAlignment="0" applyProtection="0"/>
    <xf numFmtId="176" fontId="2" fillId="67" borderId="0">
      <alignment horizontal="center" vertical="center"/>
    </xf>
    <xf numFmtId="176" fontId="2" fillId="67" borderId="0">
      <alignment horizontal="center" vertical="center"/>
    </xf>
    <xf numFmtId="177" fontId="87" fillId="0" borderId="0"/>
    <xf numFmtId="177" fontId="87" fillId="0" borderId="0"/>
    <xf numFmtId="177" fontId="87" fillId="0" borderId="0"/>
    <xf numFmtId="177" fontId="87" fillId="0" borderId="0"/>
    <xf numFmtId="177" fontId="87" fillId="0" borderId="0"/>
    <xf numFmtId="177" fontId="87" fillId="0" borderId="0"/>
    <xf numFmtId="177" fontId="87" fillId="0" borderId="0"/>
    <xf numFmtId="177" fontId="87" fillId="0" borderId="0"/>
    <xf numFmtId="178" fontId="88" fillId="0" borderId="0" applyFont="0" applyFill="0" applyBorder="0" applyAlignment="0" applyProtection="0"/>
    <xf numFmtId="178" fontId="88" fillId="0" borderId="0" applyFont="0" applyFill="0" applyBorder="0" applyAlignment="0" applyProtection="0"/>
    <xf numFmtId="178" fontId="88" fillId="0" borderId="0" applyFont="0" applyFill="0" applyBorder="0" applyAlignment="0" applyProtection="0"/>
    <xf numFmtId="41" fontId="1" fillId="0" borderId="0" applyFont="0" applyFill="0" applyBorder="0" applyAlignment="0" applyProtection="0"/>
    <xf numFmtId="41" fontId="89" fillId="0" borderId="0" applyFill="0" applyBorder="0" applyProtection="0">
      <alignment horizontal="left"/>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9" fontId="84" fillId="0" borderId="0"/>
    <xf numFmtId="179" fontId="84" fillId="0" borderId="0"/>
    <xf numFmtId="179" fontId="84" fillId="0" borderId="0"/>
    <xf numFmtId="179" fontId="8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3" fontId="91" fillId="0" borderId="0" applyFont="0" applyFill="0" applyBorder="0" applyAlignment="0" applyProtection="0"/>
    <xf numFmtId="0" fontId="92" fillId="63" borderId="0" applyNumberFormat="0" applyFill="0" applyBorder="0" applyAlignment="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181" fontId="88" fillId="0" borderId="0" applyFont="0" applyFill="0" applyBorder="0" applyAlignment="0" applyProtection="0"/>
    <xf numFmtId="181" fontId="88" fillId="0" borderId="0" applyFont="0" applyFill="0" applyBorder="0" applyAlignment="0" applyProtection="0"/>
    <xf numFmtId="181" fontId="88" fillId="0" borderId="0" applyFont="0" applyFill="0" applyBorder="0" applyAlignment="0" applyProtection="0"/>
    <xf numFmtId="181" fontId="88"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3" fontId="91" fillId="0" borderId="0" applyFont="0" applyFill="0" applyBorder="0" applyAlignment="0" applyProtection="0"/>
    <xf numFmtId="0" fontId="88" fillId="4" borderId="80" applyNumberFormat="0" applyFont="0" applyBorder="0" applyAlignment="0" applyProtection="0">
      <alignment horizontal="centerContinuous"/>
    </xf>
    <xf numFmtId="37" fontId="80" fillId="0" borderId="333" applyAlignment="0">
      <protection locked="0"/>
    </xf>
    <xf numFmtId="10" fontId="80" fillId="0" borderId="333" applyAlignment="0">
      <protection locked="0"/>
    </xf>
    <xf numFmtId="37" fontId="80" fillId="0" borderId="333" applyAlignment="0">
      <protection locked="0"/>
    </xf>
    <xf numFmtId="14" fontId="82" fillId="0" borderId="0"/>
    <xf numFmtId="14" fontId="82" fillId="0" borderId="0"/>
    <xf numFmtId="14" fontId="88" fillId="0" borderId="0"/>
    <xf numFmtId="14" fontId="88" fillId="0" borderId="0"/>
    <xf numFmtId="14" fontId="88" fillId="0" borderId="0"/>
    <xf numFmtId="14" fontId="88" fillId="0" borderId="0"/>
    <xf numFmtId="184" fontId="93" fillId="0" borderId="0">
      <protection locked="0"/>
    </xf>
    <xf numFmtId="184" fontId="93" fillId="0" borderId="0">
      <protection locked="0"/>
    </xf>
    <xf numFmtId="184" fontId="93" fillId="0" borderId="0">
      <protection locked="0"/>
    </xf>
    <xf numFmtId="184" fontId="93" fillId="0" borderId="0">
      <protection locked="0"/>
    </xf>
    <xf numFmtId="184" fontId="93" fillId="0" borderId="0">
      <protection locked="0"/>
    </xf>
    <xf numFmtId="185" fontId="84" fillId="0" borderId="0" applyFont="0" applyFill="0" applyBorder="0" applyAlignment="0" applyProtection="0">
      <alignment horizontal="center"/>
    </xf>
    <xf numFmtId="185" fontId="84" fillId="0" borderId="0" applyFont="0" applyFill="0" applyBorder="0" applyAlignment="0" applyProtection="0">
      <alignment horizontal="center"/>
    </xf>
    <xf numFmtId="185" fontId="84" fillId="0" borderId="0" applyFont="0" applyFill="0" applyBorder="0" applyAlignment="0" applyProtection="0">
      <alignment horizontal="center"/>
    </xf>
    <xf numFmtId="16" fontId="88" fillId="0" borderId="0"/>
    <xf numFmtId="16" fontId="88" fillId="0" borderId="0"/>
    <xf numFmtId="16" fontId="88" fillId="0" borderId="0"/>
    <xf numFmtId="16" fontId="88" fillId="0" borderId="0"/>
    <xf numFmtId="0" fontId="88" fillId="0" borderId="0"/>
    <xf numFmtId="0" fontId="86" fillId="66" borderId="0"/>
    <xf numFmtId="0" fontId="86" fillId="66" borderId="0"/>
    <xf numFmtId="0" fontId="86" fillId="66" borderId="0">
      <alignment horizontal="left" indent="1"/>
    </xf>
    <xf numFmtId="0" fontId="86" fillId="66" borderId="0">
      <alignment horizontal="left" indent="1"/>
    </xf>
    <xf numFmtId="0" fontId="26" fillId="0" borderId="0" applyNumberForma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186" fontId="86" fillId="66" borderId="0">
      <alignment horizontal="right"/>
    </xf>
    <xf numFmtId="187" fontId="93" fillId="0" borderId="0">
      <protection locked="0"/>
    </xf>
    <xf numFmtId="0" fontId="27" fillId="43" borderId="0" applyNumberFormat="0" applyBorder="0" applyAlignment="0" applyProtection="0"/>
    <xf numFmtId="0" fontId="27" fillId="4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38" fontId="6" fillId="63" borderId="0" applyNumberFormat="0" applyBorder="0" applyAlignment="0" applyProtection="0"/>
    <xf numFmtId="0" fontId="95" fillId="0" borderId="0"/>
    <xf numFmtId="0" fontId="84" fillId="68" borderId="67" applyNumberFormat="0" applyFont="0" applyBorder="0" applyAlignment="0">
      <alignment horizontal="centerContinuous"/>
    </xf>
    <xf numFmtId="0" fontId="84" fillId="68" borderId="67" applyNumberFormat="0" applyFont="0" applyBorder="0" applyAlignment="0">
      <alignment horizontal="centerContinuous"/>
    </xf>
    <xf numFmtId="0" fontId="96" fillId="0" borderId="334" applyNumberFormat="0" applyAlignment="0" applyProtection="0">
      <alignment horizontal="left" vertical="center"/>
    </xf>
    <xf numFmtId="0" fontId="96" fillId="0" borderId="68">
      <alignment horizontal="left" vertical="center"/>
    </xf>
    <xf numFmtId="0" fontId="1" fillId="69" borderId="0" applyNumberFormat="0" applyFont="0" applyBorder="0" applyAlignment="0"/>
    <xf numFmtId="0" fontId="97" fillId="0" borderId="0" applyNumberFormat="0" applyFill="0" applyBorder="0" applyProtection="0">
      <alignment horizontal="center"/>
    </xf>
    <xf numFmtId="0" fontId="98" fillId="0" borderId="335" applyNumberFormat="0" applyFill="0" applyAlignment="0" applyProtection="0"/>
    <xf numFmtId="0" fontId="98" fillId="0" borderId="335" applyNumberFormat="0" applyFill="0" applyAlignment="0" applyProtection="0"/>
    <xf numFmtId="0" fontId="98" fillId="0" borderId="335" applyNumberFormat="0" applyFill="0" applyAlignment="0" applyProtection="0"/>
    <xf numFmtId="0" fontId="99" fillId="0" borderId="336" applyNumberFormat="0" applyFill="0" applyAlignment="0" applyProtection="0"/>
    <xf numFmtId="0" fontId="99" fillId="0" borderId="336" applyNumberFormat="0" applyFill="0" applyAlignment="0" applyProtection="0"/>
    <xf numFmtId="0" fontId="99" fillId="0" borderId="336" applyNumberFormat="0" applyFill="0" applyAlignment="0" applyProtection="0"/>
    <xf numFmtId="0" fontId="100" fillId="0" borderId="337" applyNumberFormat="0" applyFill="0" applyAlignment="0" applyProtection="0"/>
    <xf numFmtId="0" fontId="100" fillId="0" borderId="337" applyNumberFormat="0" applyFill="0" applyAlignment="0" applyProtection="0"/>
    <xf numFmtId="0" fontId="100" fillId="0" borderId="337"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0" fillId="0" borderId="0" applyNumberFormat="0" applyFill="0" applyBorder="0" applyAlignment="0" applyProtection="0"/>
    <xf numFmtId="0" fontId="97" fillId="0" borderId="0" applyNumberFormat="0" applyFill="0" applyBorder="0" applyProtection="0">
      <alignment horizontal="center"/>
    </xf>
    <xf numFmtId="188" fontId="101" fillId="0" borderId="0">
      <protection locked="0"/>
    </xf>
    <xf numFmtId="188" fontId="101" fillId="0" borderId="0">
      <protection locked="0"/>
    </xf>
    <xf numFmtId="188" fontId="101" fillId="0" borderId="0">
      <protection locked="0"/>
    </xf>
    <xf numFmtId="0" fontId="79" fillId="66" borderId="0"/>
    <xf numFmtId="164" fontId="86" fillId="66" borderId="0">
      <alignment horizontal="right"/>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6" fillId="0" borderId="0" applyNumberFormat="0" applyFill="0" applyBorder="0" applyAlignment="0" applyProtection="0"/>
    <xf numFmtId="0" fontId="80" fillId="62" borderId="0"/>
    <xf numFmtId="10" fontId="6" fillId="66" borderId="99" applyNumberFormat="0" applyBorder="0" applyAlignment="0" applyProtection="0"/>
    <xf numFmtId="0" fontId="31" fillId="59" borderId="332" applyNumberFormat="0" applyAlignment="0" applyProtection="0"/>
    <xf numFmtId="0" fontId="31" fillId="59" borderId="332" applyNumberFormat="0" applyAlignment="0" applyProtection="0"/>
    <xf numFmtId="0" fontId="31" fillId="44" borderId="332" applyNumberFormat="0" applyAlignment="0" applyProtection="0"/>
    <xf numFmtId="0" fontId="31" fillId="59" borderId="332" applyNumberFormat="0" applyAlignment="0" applyProtection="0"/>
    <xf numFmtId="37" fontId="2" fillId="57" borderId="0"/>
    <xf numFmtId="37" fontId="96" fillId="57" borderId="0"/>
    <xf numFmtId="173" fontId="86" fillId="70" borderId="99">
      <alignment horizontal="right"/>
    </xf>
    <xf numFmtId="173" fontId="86" fillId="70" borderId="99">
      <alignment horizontal="right"/>
    </xf>
    <xf numFmtId="173" fontId="86" fillId="70" borderId="99">
      <alignment horizontal="right"/>
    </xf>
    <xf numFmtId="189" fontId="86" fillId="70" borderId="99">
      <alignment horizontal="right"/>
    </xf>
    <xf numFmtId="10" fontId="86" fillId="70" borderId="99">
      <alignment horizontal="right"/>
      <protection locked="0"/>
    </xf>
    <xf numFmtId="190" fontId="86" fillId="70" borderId="99">
      <alignment horizontal="center"/>
      <protection locked="0"/>
    </xf>
    <xf numFmtId="0" fontId="37" fillId="0" borderId="338" applyNumberFormat="0" applyFill="0" applyAlignment="0" applyProtection="0"/>
    <xf numFmtId="0" fontId="37" fillId="0" borderId="338" applyNumberFormat="0" applyFill="0" applyAlignment="0" applyProtection="0"/>
    <xf numFmtId="0" fontId="32" fillId="0" borderId="292" applyNumberFormat="0" applyFill="0" applyAlignment="0" applyProtection="0"/>
    <xf numFmtId="0" fontId="37" fillId="0" borderId="338" applyNumberFormat="0" applyFill="0" applyAlignment="0" applyProtection="0"/>
    <xf numFmtId="189" fontId="86" fillId="66" borderId="0" applyNumberFormat="0" applyFont="0" applyBorder="0" applyAlignment="0" applyProtection="0">
      <alignment horizontal="right"/>
    </xf>
    <xf numFmtId="191" fontId="86" fillId="66" borderId="0">
      <alignment horizontal="right"/>
    </xf>
    <xf numFmtId="191" fontId="86" fillId="66" borderId="0">
      <alignment horizontal="right"/>
    </xf>
    <xf numFmtId="41" fontId="1" fillId="0" borderId="0">
      <alignment horizontal="right"/>
    </xf>
    <xf numFmtId="0" fontId="79" fillId="67" borderId="99"/>
    <xf numFmtId="0" fontId="107" fillId="71" borderId="99"/>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4"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4" fontId="1" fillId="0" borderId="0" applyFont="0" applyFill="0" applyBorder="0" applyAlignment="0" applyProtection="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4" fontId="79" fillId="0" borderId="0">
      <alignment horizontal="center"/>
    </xf>
    <xf numFmtId="194" fontId="79" fillId="0" borderId="0">
      <alignment horizontal="center"/>
    </xf>
    <xf numFmtId="194" fontId="79" fillId="0" borderId="0">
      <alignment horizontal="center"/>
    </xf>
    <xf numFmtId="194" fontId="79" fillId="0" borderId="0">
      <alignment horizontal="center"/>
    </xf>
    <xf numFmtId="0" fontId="108" fillId="59" borderId="0" applyNumberFormat="0" applyBorder="0" applyAlignment="0" applyProtection="0"/>
    <xf numFmtId="0" fontId="108"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195" fontId="109"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15" fillId="0" borderId="0"/>
    <xf numFmtId="0" fontId="21" fillId="0" borderId="0"/>
    <xf numFmtId="0" fontId="15"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110" fillId="0" borderId="0"/>
    <xf numFmtId="0" fontId="110" fillId="0" borderId="0"/>
    <xf numFmtId="0" fontId="15" fillId="0" borderId="0"/>
    <xf numFmtId="0" fontId="21" fillId="0" borderId="0"/>
    <xf numFmtId="0" fontId="15" fillId="0" borderId="0"/>
    <xf numFmtId="0" fontId="21" fillId="0" borderId="0"/>
    <xf numFmtId="0" fontId="110" fillId="0" borderId="0"/>
    <xf numFmtId="0" fontId="1" fillId="0" borderId="0"/>
    <xf numFmtId="0" fontId="1" fillId="0" borderId="0"/>
    <xf numFmtId="0" fontId="88"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6" fillId="0" borderId="0"/>
    <xf numFmtId="0" fontId="21" fillId="0" borderId="0"/>
    <xf numFmtId="0" fontId="16" fillId="0" borderId="0"/>
    <xf numFmtId="0" fontId="21" fillId="0" borderId="0"/>
    <xf numFmtId="0" fontId="21" fillId="0" borderId="0"/>
    <xf numFmtId="0" fontId="21" fillId="0" borderId="0"/>
    <xf numFmtId="0" fontId="21" fillId="0" borderId="0"/>
    <xf numFmtId="0" fontId="15" fillId="0" borderId="0"/>
    <xf numFmtId="0" fontId="21" fillId="0" borderId="0"/>
    <xf numFmtId="0" fontId="1" fillId="0" borderId="0"/>
    <xf numFmtId="0" fontId="21" fillId="0" borderId="0"/>
    <xf numFmtId="0" fontId="21" fillId="0" borderId="0"/>
    <xf numFmtId="0" fontId="15" fillId="0" borderId="0"/>
    <xf numFmtId="0" fontId="21" fillId="0" borderId="0"/>
    <xf numFmtId="0" fontId="21" fillId="0" borderId="0"/>
    <xf numFmtId="0" fontId="15" fillId="0" borderId="0"/>
    <xf numFmtId="0" fontId="21" fillId="0" borderId="0"/>
    <xf numFmtId="0" fontId="15" fillId="0" borderId="0"/>
    <xf numFmtId="0" fontId="1" fillId="0" borderId="0"/>
    <xf numFmtId="0" fontId="1" fillId="0" borderId="0"/>
    <xf numFmtId="0" fontId="1" fillId="0" borderId="0"/>
    <xf numFmtId="0" fontId="1" fillId="0" borderId="0"/>
    <xf numFmtId="0" fontId="21" fillId="0" borderId="0"/>
    <xf numFmtId="0" fontId="21" fillId="0" borderId="0"/>
    <xf numFmtId="0" fontId="15" fillId="0" borderId="0"/>
    <xf numFmtId="0" fontId="21" fillId="0" borderId="0"/>
    <xf numFmtId="0" fontId="15"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110" fillId="0" borderId="0"/>
    <xf numFmtId="0" fontId="110" fillId="0" borderId="0"/>
    <xf numFmtId="0" fontId="110" fillId="0" borderId="0"/>
    <xf numFmtId="0" fontId="110" fillId="0" borderId="0"/>
    <xf numFmtId="0" fontId="110" fillId="0" borderId="0"/>
    <xf numFmtId="0" fontId="21" fillId="0" borderId="0"/>
    <xf numFmtId="0" fontId="15" fillId="0" borderId="0"/>
    <xf numFmtId="0" fontId="21" fillId="0" borderId="0"/>
    <xf numFmtId="0" fontId="15" fillId="0" borderId="0"/>
    <xf numFmtId="0" fontId="21" fillId="0" borderId="0"/>
    <xf numFmtId="0" fontId="1" fillId="0" borderId="0"/>
    <xf numFmtId="0" fontId="1" fillId="0" borderId="0"/>
    <xf numFmtId="0" fontId="1" fillId="0" borderId="0"/>
    <xf numFmtId="0" fontId="110" fillId="0" borderId="0"/>
    <xf numFmtId="0" fontId="110"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1" fillId="0" borderId="0"/>
    <xf numFmtId="0" fontId="15" fillId="0" borderId="0"/>
    <xf numFmtId="0" fontId="21" fillId="0" borderId="0"/>
    <xf numFmtId="0" fontId="15"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 fillId="0" borderId="0"/>
    <xf numFmtId="0" fontId="21" fillId="0" borderId="0"/>
    <xf numFmtId="0" fontId="15" fillId="0" borderId="0"/>
    <xf numFmtId="0" fontId="21" fillId="0" borderId="0"/>
    <xf numFmtId="0" fontId="21" fillId="0" borderId="0"/>
    <xf numFmtId="0" fontId="21" fillId="0" borderId="0"/>
    <xf numFmtId="0" fontId="21" fillId="0" borderId="0"/>
    <xf numFmtId="0" fontId="1" fillId="0" borderId="0"/>
    <xf numFmtId="0" fontId="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 fillId="0" borderId="0"/>
    <xf numFmtId="0" fontId="21" fillId="0" borderId="0"/>
    <xf numFmtId="0" fontId="1" fillId="0" borderId="0"/>
    <xf numFmtId="0" fontId="21" fillId="0" borderId="0"/>
    <xf numFmtId="0" fontId="15"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5" fillId="0" borderId="0"/>
    <xf numFmtId="0" fontId="21" fillId="0" borderId="0"/>
    <xf numFmtId="0" fontId="1" fillId="0" borderId="0"/>
    <xf numFmtId="0" fontId="21" fillId="0" borderId="0"/>
    <xf numFmtId="0" fontId="1" fillId="0" borderId="0"/>
    <xf numFmtId="0" fontId="21" fillId="0" borderId="0"/>
    <xf numFmtId="0" fontId="15" fillId="0" borderId="0"/>
    <xf numFmtId="0" fontId="21" fillId="0" borderId="0"/>
    <xf numFmtId="0" fontId="21" fillId="0" borderId="0"/>
    <xf numFmtId="0" fontId="21" fillId="0" borderId="0"/>
    <xf numFmtId="0" fontId="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xf numFmtId="0" fontId="21" fillId="0" borderId="0"/>
    <xf numFmtId="0" fontId="88" fillId="60" borderId="329" applyNumberFormat="0" applyFont="0" applyAlignment="0" applyProtection="0"/>
    <xf numFmtId="0" fontId="88" fillId="60" borderId="329" applyNumberFormat="0" applyFont="0" applyAlignment="0" applyProtection="0"/>
    <xf numFmtId="0" fontId="88" fillId="60" borderId="329" applyNumberFormat="0" applyFont="0" applyAlignment="0" applyProtection="0"/>
    <xf numFmtId="0" fontId="88" fillId="60" borderId="329" applyNumberFormat="0" applyFont="0" applyAlignment="0" applyProtection="0"/>
    <xf numFmtId="0" fontId="1" fillId="60" borderId="329" applyNumberFormat="0" applyFont="0" applyAlignment="0" applyProtection="0"/>
    <xf numFmtId="0" fontId="88" fillId="60" borderId="329" applyNumberFormat="0" applyFont="0" applyAlignment="0" applyProtection="0"/>
    <xf numFmtId="0" fontId="21" fillId="60" borderId="329" applyNumberFormat="0" applyFont="0" applyAlignment="0" applyProtection="0"/>
    <xf numFmtId="0" fontId="21" fillId="14" borderId="276" applyNumberFormat="0" applyFont="0" applyAlignment="0" applyProtection="0"/>
    <xf numFmtId="0" fontId="21" fillId="14" borderId="276" applyNumberFormat="0" applyFont="0" applyAlignment="0" applyProtection="0"/>
    <xf numFmtId="0" fontId="15" fillId="14" borderId="276" applyNumberFormat="0" applyFont="0" applyAlignment="0" applyProtection="0"/>
    <xf numFmtId="0" fontId="34" fillId="62" borderId="330" applyNumberFormat="0" applyAlignment="0" applyProtection="0"/>
    <xf numFmtId="0" fontId="34" fillId="62" borderId="330" applyNumberFormat="0" applyAlignment="0" applyProtection="0"/>
    <xf numFmtId="0" fontId="34" fillId="62" borderId="330" applyNumberFormat="0" applyAlignment="0" applyProtection="0"/>
    <xf numFmtId="196" fontId="57" fillId="62" borderId="0">
      <alignment horizontal="right"/>
    </xf>
    <xf numFmtId="196" fontId="57" fillId="62" borderId="0">
      <alignment horizontal="right"/>
    </xf>
    <xf numFmtId="196" fontId="57" fillId="62" borderId="0">
      <alignment horizontal="right"/>
    </xf>
    <xf numFmtId="196" fontId="57" fillId="62" borderId="0">
      <alignment horizontal="right"/>
    </xf>
    <xf numFmtId="40" fontId="111" fillId="72" borderId="0">
      <alignment horizontal="right"/>
    </xf>
    <xf numFmtId="40" fontId="111" fillId="72" borderId="0">
      <alignment horizontal="right"/>
    </xf>
    <xf numFmtId="40" fontId="111" fillId="72" borderId="0">
      <alignment horizontal="right"/>
    </xf>
    <xf numFmtId="40" fontId="111" fillId="72" borderId="0">
      <alignment horizontal="right"/>
    </xf>
    <xf numFmtId="40" fontId="111" fillId="72" borderId="0">
      <alignment horizontal="right"/>
    </xf>
    <xf numFmtId="40" fontId="111" fillId="72" borderId="0">
      <alignment horizontal="right"/>
    </xf>
    <xf numFmtId="40" fontId="111" fillId="72" borderId="0">
      <alignment horizontal="right"/>
    </xf>
    <xf numFmtId="40" fontId="111" fillId="72" borderId="0">
      <alignment horizontal="right"/>
    </xf>
    <xf numFmtId="0" fontId="54" fillId="57" borderId="0">
      <alignment horizontal="center"/>
    </xf>
    <xf numFmtId="0" fontId="54" fillId="57" borderId="0">
      <alignment horizontal="center"/>
    </xf>
    <xf numFmtId="0" fontId="54" fillId="57" borderId="0">
      <alignment horizontal="center"/>
    </xf>
    <xf numFmtId="0" fontId="112" fillId="72" borderId="0">
      <alignment horizontal="right"/>
    </xf>
    <xf numFmtId="0" fontId="112" fillId="72" borderId="0">
      <alignment horizontal="right"/>
    </xf>
    <xf numFmtId="0" fontId="112" fillId="72" borderId="0">
      <alignment horizontal="right"/>
    </xf>
    <xf numFmtId="0" fontId="112" fillId="72" borderId="0">
      <alignment horizontal="right"/>
    </xf>
    <xf numFmtId="0" fontId="112" fillId="72" borderId="0">
      <alignment horizontal="right"/>
    </xf>
    <xf numFmtId="0" fontId="112" fillId="72" borderId="0">
      <alignment horizontal="right"/>
    </xf>
    <xf numFmtId="0" fontId="112" fillId="72" borderId="0">
      <alignment horizontal="right"/>
    </xf>
    <xf numFmtId="0" fontId="112" fillId="72" borderId="0">
      <alignment horizontal="right"/>
    </xf>
    <xf numFmtId="0" fontId="55" fillId="61" borderId="0"/>
    <xf numFmtId="0" fontId="55" fillId="61" borderId="0"/>
    <xf numFmtId="0" fontId="55" fillId="61" borderId="0"/>
    <xf numFmtId="0" fontId="113" fillId="72" borderId="58"/>
    <xf numFmtId="0" fontId="113" fillId="72" borderId="58"/>
    <xf numFmtId="0" fontId="113" fillId="72" borderId="58"/>
    <xf numFmtId="0" fontId="113" fillId="72" borderId="58"/>
    <xf numFmtId="0" fontId="113" fillId="72" borderId="58"/>
    <xf numFmtId="0" fontId="113" fillId="72" borderId="58"/>
    <xf numFmtId="0" fontId="113" fillId="72" borderId="58"/>
    <xf numFmtId="0" fontId="113" fillId="72" borderId="58"/>
    <xf numFmtId="0" fontId="56" fillId="62" borderId="0" applyBorder="0">
      <alignment horizontal="centerContinuous"/>
    </xf>
    <xf numFmtId="0" fontId="56" fillId="62" borderId="0" applyBorder="0">
      <alignment horizontal="centerContinuous"/>
    </xf>
    <xf numFmtId="0" fontId="56" fillId="62" borderId="0" applyBorder="0">
      <alignment horizontal="centerContinuous"/>
    </xf>
    <xf numFmtId="0" fontId="113" fillId="0" borderId="0" applyBorder="0">
      <alignment horizontal="centerContinuous"/>
    </xf>
    <xf numFmtId="0" fontId="113" fillId="0" borderId="0" applyBorder="0">
      <alignment horizontal="centerContinuous"/>
    </xf>
    <xf numFmtId="0" fontId="113" fillId="0" borderId="0" applyBorder="0">
      <alignment horizontal="centerContinuous"/>
    </xf>
    <xf numFmtId="0" fontId="113" fillId="0" borderId="0" applyBorder="0">
      <alignment horizontal="centerContinuous"/>
    </xf>
    <xf numFmtId="0" fontId="113" fillId="0" borderId="0" applyBorder="0">
      <alignment horizontal="centerContinuous"/>
    </xf>
    <xf numFmtId="0" fontId="113" fillId="0" borderId="0" applyBorder="0">
      <alignment horizontal="centerContinuous"/>
    </xf>
    <xf numFmtId="0" fontId="113" fillId="0" borderId="0" applyBorder="0">
      <alignment horizontal="centerContinuous"/>
    </xf>
    <xf numFmtId="0" fontId="113" fillId="0" borderId="0" applyBorder="0">
      <alignment horizontal="centerContinuous"/>
    </xf>
    <xf numFmtId="0" fontId="114" fillId="57" borderId="0" applyBorder="0">
      <alignment horizontal="centerContinuous"/>
    </xf>
    <xf numFmtId="0" fontId="114" fillId="57" borderId="0" applyBorder="0">
      <alignment horizontal="centerContinuous"/>
    </xf>
    <xf numFmtId="0" fontId="114" fillId="57" borderId="0" applyBorder="0">
      <alignment horizontal="centerContinuous"/>
    </xf>
    <xf numFmtId="0" fontId="114" fillId="57" borderId="0" applyBorder="0">
      <alignment horizontal="centerContinuous"/>
    </xf>
    <xf numFmtId="0" fontId="115" fillId="0" borderId="0" applyBorder="0">
      <alignment horizontal="centerContinuous"/>
    </xf>
    <xf numFmtId="0" fontId="115" fillId="0" borderId="0" applyBorder="0">
      <alignment horizontal="centerContinuous"/>
    </xf>
    <xf numFmtId="0" fontId="115" fillId="0" borderId="0" applyBorder="0">
      <alignment horizontal="centerContinuous"/>
    </xf>
    <xf numFmtId="0" fontId="115" fillId="0" borderId="0" applyBorder="0">
      <alignment horizontal="centerContinuous"/>
    </xf>
    <xf numFmtId="0" fontId="115" fillId="0" borderId="0" applyBorder="0">
      <alignment horizontal="centerContinuous"/>
    </xf>
    <xf numFmtId="0" fontId="115" fillId="0" borderId="0" applyBorder="0">
      <alignment horizontal="centerContinuous"/>
    </xf>
    <xf numFmtId="0" fontId="115" fillId="0" borderId="0" applyBorder="0">
      <alignment horizontal="centerContinuous"/>
    </xf>
    <xf numFmtId="0" fontId="115" fillId="0" borderId="0" applyBorder="0">
      <alignment horizontal="centerContinuous"/>
    </xf>
    <xf numFmtId="37" fontId="80" fillId="0" borderId="333">
      <protection locked="0"/>
    </xf>
    <xf numFmtId="10" fontId="88" fillId="0" borderId="0" applyFont="0" applyFill="0" applyBorder="0" applyAlignment="0" applyProtection="0"/>
    <xf numFmtId="10" fontId="88" fillId="0" borderId="0" applyFont="0" applyFill="0" applyBorder="0" applyAlignment="0" applyProtection="0"/>
    <xf numFmtId="10" fontId="88"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16" fillId="0" borderId="0"/>
    <xf numFmtId="10" fontId="116" fillId="0" borderId="0"/>
    <xf numFmtId="189" fontId="117" fillId="0" borderId="0"/>
    <xf numFmtId="189" fontId="117" fillId="0" borderId="0"/>
    <xf numFmtId="189" fontId="11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8" fontId="88" fillId="0" borderId="0" applyFont="0" applyFill="0" applyBorder="0" applyAlignment="0" applyProtection="0"/>
    <xf numFmtId="198" fontId="88" fillId="0" borderId="0" applyFont="0" applyFill="0" applyBorder="0" applyAlignment="0" applyProtection="0"/>
    <xf numFmtId="198" fontId="88" fillId="0" borderId="0" applyFont="0" applyFill="0" applyBorder="0" applyAlignment="0" applyProtection="0"/>
    <xf numFmtId="198" fontId="88" fillId="0" borderId="0" applyFont="0" applyFill="0" applyBorder="0" applyAlignment="0" applyProtection="0"/>
    <xf numFmtId="199" fontId="118" fillId="0" borderId="0" applyFont="0" applyFill="0" applyBorder="0" applyAlignment="0" applyProtection="0">
      <alignment horizontal="left" vertical="center"/>
    </xf>
    <xf numFmtId="199" fontId="118" fillId="0" borderId="0" applyFont="0" applyFill="0" applyBorder="0" applyAlignment="0" applyProtection="0">
      <alignment horizontal="left" vertical="center"/>
    </xf>
    <xf numFmtId="199" fontId="118" fillId="0" borderId="0" applyFont="0" applyFill="0" applyBorder="0" applyAlignment="0" applyProtection="0">
      <alignment horizontal="left" vertical="center"/>
    </xf>
    <xf numFmtId="199" fontId="118" fillId="0" borderId="0" applyFont="0" applyFill="0" applyBorder="0" applyAlignment="0" applyProtection="0">
      <alignment horizontal="left" vertical="center"/>
    </xf>
    <xf numFmtId="37" fontId="80" fillId="0" borderId="0">
      <protection locked="0"/>
    </xf>
    <xf numFmtId="190" fontId="86" fillId="73" borderId="99">
      <alignment horizontal="right"/>
    </xf>
    <xf numFmtId="190" fontId="86" fillId="73" borderId="99">
      <alignment horizontal="left"/>
    </xf>
    <xf numFmtId="173" fontId="2" fillId="73" borderId="99">
      <alignment horizontal="center"/>
    </xf>
    <xf numFmtId="189" fontId="86" fillId="73" borderId="99">
      <alignment horizontal="right"/>
    </xf>
    <xf numFmtId="10" fontId="86" fillId="73" borderId="99">
      <alignment horizontal="right"/>
    </xf>
    <xf numFmtId="190" fontId="86" fillId="73" borderId="99">
      <alignment horizontal="center"/>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15" fontId="88" fillId="0" borderId="0" applyFont="0" applyFill="0" applyBorder="0" applyAlignment="0" applyProtection="0"/>
    <xf numFmtId="15"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0" fontId="84" fillId="0" borderId="151">
      <alignment horizontal="center"/>
    </xf>
    <xf numFmtId="0" fontId="84" fillId="0" borderId="151">
      <alignment horizontal="center"/>
    </xf>
    <xf numFmtId="0" fontId="84" fillId="0" borderId="151">
      <alignment horizontal="center"/>
    </xf>
    <xf numFmtId="3" fontId="88" fillId="0" borderId="0" applyFont="0" applyFill="0" applyBorder="0" applyAlignment="0" applyProtection="0"/>
    <xf numFmtId="3" fontId="88" fillId="0" borderId="0" applyFont="0" applyFill="0" applyBorder="0" applyAlignment="0" applyProtection="0"/>
    <xf numFmtId="0" fontId="88" fillId="74" borderId="0" applyNumberFormat="0" applyFont="0" applyBorder="0" applyAlignment="0" applyProtection="0"/>
    <xf numFmtId="0" fontId="88" fillId="74" borderId="0" applyNumberFormat="0" applyFont="0" applyBorder="0" applyAlignment="0" applyProtection="0"/>
    <xf numFmtId="200" fontId="86" fillId="66" borderId="0">
      <alignment horizontal="right"/>
    </xf>
    <xf numFmtId="37" fontId="88" fillId="0" borderId="0" applyFont="0" applyFill="0" applyBorder="0" applyAlignment="0" applyProtection="0"/>
    <xf numFmtId="7" fontId="1" fillId="0" borderId="249" applyFill="0" applyProtection="0">
      <alignment horizontal="right"/>
    </xf>
    <xf numFmtId="7" fontId="1" fillId="0" borderId="249" applyFill="0" applyProtection="0">
      <alignment horizontal="right"/>
    </xf>
    <xf numFmtId="7" fontId="1" fillId="0" borderId="249" applyFill="0" applyProtection="0">
      <alignment horizontal="right"/>
    </xf>
    <xf numFmtId="7" fontId="1" fillId="0" borderId="249" applyFill="0" applyProtection="0">
      <alignment horizontal="right"/>
    </xf>
    <xf numFmtId="7" fontId="79" fillId="0" borderId="249" applyFill="0" applyProtection="0">
      <alignment horizontal="right"/>
    </xf>
    <xf numFmtId="7" fontId="79" fillId="0" borderId="249" applyFill="0" applyProtection="0">
      <alignment horizontal="right"/>
    </xf>
    <xf numFmtId="7" fontId="79" fillId="0" borderId="249" applyFill="0" applyProtection="0">
      <alignment horizontal="right"/>
    </xf>
    <xf numFmtId="0" fontId="1" fillId="0" borderId="249" applyNumberFormat="0" applyFill="0" applyProtection="0">
      <alignment horizontal="center"/>
    </xf>
    <xf numFmtId="0" fontId="1" fillId="0" borderId="249" applyNumberFormat="0" applyFill="0" applyProtection="0">
      <alignment horizontal="center"/>
    </xf>
    <xf numFmtId="0" fontId="1" fillId="0" borderId="249" applyNumberFormat="0" applyFill="0" applyProtection="0">
      <alignment horizontal="center"/>
    </xf>
    <xf numFmtId="0" fontId="1" fillId="0" borderId="249" applyNumberFormat="0" applyFill="0" applyProtection="0">
      <alignment horizontal="center"/>
    </xf>
    <xf numFmtId="0" fontId="79" fillId="0" borderId="249" applyNumberFormat="0" applyFill="0" applyProtection="0">
      <alignment horizontal="center"/>
    </xf>
    <xf numFmtId="0" fontId="79" fillId="0" borderId="249" applyNumberFormat="0" applyFill="0" applyProtection="0">
      <alignment horizontal="center"/>
    </xf>
    <xf numFmtId="0" fontId="79" fillId="0" borderId="249" applyNumberFormat="0" applyFill="0" applyProtection="0">
      <alignment horizontal="center"/>
    </xf>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172" fontId="86" fillId="66" borderId="65">
      <alignment horizontal="right"/>
    </xf>
    <xf numFmtId="0" fontId="119" fillId="0" borderId="0" applyNumberFormat="0" applyFill="0" applyBorder="0" applyAlignment="0" applyProtection="0"/>
    <xf numFmtId="0" fontId="119" fillId="0" borderId="0" applyNumberFormat="0" applyFill="0" applyBorder="0" applyAlignment="0" applyProtection="0"/>
    <xf numFmtId="0" fontId="35" fillId="0" borderId="0" applyNumberFormat="0" applyFill="0" applyBorder="0" applyAlignment="0" applyProtection="0"/>
    <xf numFmtId="0" fontId="55" fillId="75" borderId="0" applyNumberFormat="0" applyBorder="0">
      <alignment horizontal="centerContinuous"/>
    </xf>
    <xf numFmtId="0" fontId="55" fillId="75" borderId="0" applyNumberFormat="0" applyBorder="0">
      <alignment horizontal="centerContinuous"/>
    </xf>
    <xf numFmtId="0" fontId="55" fillId="75" borderId="0" applyNumberFormat="0" applyBorder="0">
      <alignment horizontal="centerContinuous"/>
    </xf>
    <xf numFmtId="0" fontId="36" fillId="0" borderId="339" applyNumberFormat="0" applyFill="0" applyAlignment="0" applyProtection="0"/>
    <xf numFmtId="0" fontId="36" fillId="0" borderId="339" applyNumberFormat="0" applyFill="0" applyAlignment="0" applyProtection="0"/>
    <xf numFmtId="0" fontId="36" fillId="0" borderId="339" applyNumberFormat="0" applyFill="0" applyAlignment="0" applyProtection="0"/>
    <xf numFmtId="172" fontId="107" fillId="66" borderId="322">
      <alignment horizontal="right"/>
    </xf>
    <xf numFmtId="172" fontId="107" fillId="66" borderId="322">
      <alignment horizontal="right"/>
    </xf>
    <xf numFmtId="0" fontId="37" fillId="0" borderId="0" applyNumberFormat="0" applyFill="0" applyBorder="0" applyAlignment="0" applyProtection="0"/>
    <xf numFmtId="201" fontId="1" fillId="0" borderId="0" applyFont="0" applyFill="0" applyBorder="0" applyAlignment="0" applyProtection="0"/>
    <xf numFmtId="202" fontId="1" fillId="0" borderId="0" applyFont="0" applyFill="0" applyBorder="0" applyAlignment="0" applyProtection="0"/>
    <xf numFmtId="0" fontId="1" fillId="0" borderId="0"/>
    <xf numFmtId="203" fontId="1" fillId="0" borderId="0" applyFont="0" applyFill="0" applyBorder="0" applyAlignment="0" applyProtection="0"/>
    <xf numFmtId="42" fontId="1" fillId="0" borderId="0" applyFont="0" applyFill="0" applyBorder="0" applyAlignment="0" applyProtection="0"/>
    <xf numFmtId="182" fontId="1" fillId="0" borderId="0" applyFill="0" applyBorder="0" applyAlignment="0"/>
    <xf numFmtId="166" fontId="120" fillId="0" borderId="0" applyFill="0" applyBorder="0" applyAlignment="0"/>
    <xf numFmtId="204" fontId="120" fillId="0" borderId="0" applyFill="0" applyBorder="0" applyAlignment="0"/>
    <xf numFmtId="205" fontId="90" fillId="0" borderId="0" applyFill="0" applyBorder="0" applyAlignment="0"/>
    <xf numFmtId="206" fontId="90" fillId="0" borderId="0" applyFill="0" applyBorder="0" applyAlignment="0"/>
    <xf numFmtId="182" fontId="1" fillId="0" borderId="0" applyFill="0" applyBorder="0" applyAlignment="0"/>
    <xf numFmtId="207" fontId="90" fillId="0" borderId="0" applyFill="0" applyBorder="0" applyAlignment="0"/>
    <xf numFmtId="166" fontId="120" fillId="0" borderId="0" applyFill="0" applyBorder="0" applyAlignment="0"/>
    <xf numFmtId="182" fontId="1" fillId="0" borderId="0" applyFont="0" applyFill="0" applyBorder="0" applyAlignment="0" applyProtection="0"/>
    <xf numFmtId="166" fontId="120" fillId="0" borderId="0" applyFont="0" applyFill="0" applyBorder="0" applyAlignment="0" applyProtection="0"/>
    <xf numFmtId="14" fontId="57" fillId="0" borderId="0" applyFill="0" applyBorder="0" applyAlignment="0"/>
    <xf numFmtId="14" fontId="88" fillId="0" borderId="0"/>
    <xf numFmtId="180" fontId="1" fillId="0" borderId="340">
      <alignment vertical="center"/>
    </xf>
    <xf numFmtId="182" fontId="1" fillId="0" borderId="0" applyFill="0" applyBorder="0" applyAlignment="0"/>
    <xf numFmtId="166" fontId="120" fillId="0" borderId="0" applyFill="0" applyBorder="0" applyAlignment="0"/>
    <xf numFmtId="182" fontId="1" fillId="0" borderId="0" applyFill="0" applyBorder="0" applyAlignment="0"/>
    <xf numFmtId="207" fontId="90" fillId="0" borderId="0" applyFill="0" applyBorder="0" applyAlignment="0"/>
    <xf numFmtId="166" fontId="120" fillId="0" borderId="0" applyFill="0" applyBorder="0" applyAlignment="0"/>
    <xf numFmtId="208" fontId="121" fillId="0" borderId="0">
      <alignment horizontal="centerContinuous"/>
    </xf>
    <xf numFmtId="208" fontId="121" fillId="0" borderId="7">
      <alignment horizontal="center"/>
    </xf>
    <xf numFmtId="182" fontId="1" fillId="0" borderId="0" applyFill="0" applyBorder="0" applyAlignment="0"/>
    <xf numFmtId="166" fontId="120" fillId="0" borderId="0" applyFill="0" applyBorder="0" applyAlignment="0"/>
    <xf numFmtId="182" fontId="1" fillId="0" borderId="0" applyFill="0" applyBorder="0" applyAlignment="0"/>
    <xf numFmtId="207" fontId="90" fillId="0" borderId="0" applyFill="0" applyBorder="0" applyAlignment="0"/>
    <xf numFmtId="166" fontId="120" fillId="0" borderId="0" applyFill="0" applyBorder="0" applyAlignment="0"/>
    <xf numFmtId="3" fontId="122" fillId="0" borderId="99"/>
    <xf numFmtId="0" fontId="21" fillId="0" borderId="0"/>
    <xf numFmtId="209" fontId="1" fillId="0" borderId="0" applyFill="0" applyBorder="0" applyAlignment="0" applyProtection="0">
      <alignment wrapText="1"/>
    </xf>
    <xf numFmtId="0" fontId="123" fillId="39" borderId="0" applyNumberFormat="0" applyBorder="0" applyAlignment="0" applyProtection="0"/>
    <xf numFmtId="0" fontId="123" fillId="40" borderId="0" applyNumberFormat="0" applyBorder="0" applyAlignment="0" applyProtection="0"/>
    <xf numFmtId="0" fontId="123" fillId="41" borderId="0" applyNumberFormat="0" applyBorder="0" applyAlignment="0" applyProtection="0"/>
    <xf numFmtId="0" fontId="123" fillId="42" borderId="0" applyNumberFormat="0" applyBorder="0" applyAlignment="0" applyProtection="0"/>
    <xf numFmtId="0" fontId="123" fillId="43" borderId="0" applyNumberFormat="0" applyBorder="0" applyAlignment="0" applyProtection="0"/>
    <xf numFmtId="0" fontId="123" fillId="44" borderId="0" applyNumberFormat="0" applyBorder="0" applyAlignment="0" applyProtection="0"/>
    <xf numFmtId="0" fontId="123" fillId="45" borderId="0" applyNumberFormat="0" applyBorder="0" applyAlignment="0" applyProtection="0"/>
    <xf numFmtId="0" fontId="123" fillId="46" borderId="0" applyNumberFormat="0" applyBorder="0" applyAlignment="0" applyProtection="0"/>
    <xf numFmtId="0" fontId="123" fillId="47" borderId="0" applyNumberFormat="0" applyBorder="0" applyAlignment="0" applyProtection="0"/>
    <xf numFmtId="0" fontId="123" fillId="42" borderId="0" applyNumberFormat="0" applyBorder="0" applyAlignment="0" applyProtection="0"/>
    <xf numFmtId="0" fontId="123" fillId="45" borderId="0" applyNumberFormat="0" applyBorder="0" applyAlignment="0" applyProtection="0"/>
    <xf numFmtId="0" fontId="123" fillId="48" borderId="0" applyNumberFormat="0" applyBorder="0" applyAlignment="0" applyProtection="0"/>
    <xf numFmtId="0" fontId="124" fillId="49" borderId="0" applyNumberFormat="0" applyBorder="0" applyAlignment="0" applyProtection="0"/>
    <xf numFmtId="0" fontId="124" fillId="46" borderId="0" applyNumberFormat="0" applyBorder="0" applyAlignment="0" applyProtection="0"/>
    <xf numFmtId="0" fontId="124" fillId="47"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55"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6" borderId="0" applyNumberFormat="0" applyBorder="0" applyAlignment="0" applyProtection="0"/>
    <xf numFmtId="0" fontId="1" fillId="57" borderId="0" applyNumberFormat="0" applyFont="0" applyAlignment="0"/>
    <xf numFmtId="0" fontId="1" fillId="57" borderId="0" applyNumberFormat="0" applyFont="0" applyAlignment="0"/>
    <xf numFmtId="0" fontId="1" fillId="57" borderId="0" applyNumberFormat="0" applyFont="0" applyAlignment="0"/>
    <xf numFmtId="0" fontId="125" fillId="40" borderId="0" applyNumberFormat="0" applyBorder="0" applyAlignment="0" applyProtection="0"/>
    <xf numFmtId="0" fontId="126" fillId="57" borderId="332" applyNumberFormat="0" applyAlignment="0" applyProtection="0"/>
    <xf numFmtId="0" fontId="127" fillId="58" borderId="288" applyNumberFormat="0" applyAlignment="0" applyProtection="0"/>
    <xf numFmtId="179" fontId="8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0" fontId="88" fillId="4" borderId="80" applyNumberFormat="0" applyFont="0" applyBorder="0" applyAlignment="0" applyProtection="0">
      <alignment horizontal="centerContinuous"/>
    </xf>
    <xf numFmtId="0" fontId="88" fillId="0" borderId="0"/>
    <xf numFmtId="0" fontId="128" fillId="0" borderId="0" applyNumberFormat="0" applyFill="0" applyBorder="0" applyAlignment="0" applyProtection="0"/>
    <xf numFmtId="0" fontId="9" fillId="0" borderId="0" applyFill="0" applyBorder="0" applyProtection="0">
      <alignment horizontal="left"/>
    </xf>
    <xf numFmtId="0" fontId="129" fillId="41" borderId="0" applyNumberFormat="0" applyBorder="0" applyAlignment="0" applyProtection="0"/>
    <xf numFmtId="38" fontId="6" fillId="63" borderId="0" applyNumberFormat="0" applyBorder="0" applyAlignment="0" applyProtection="0"/>
    <xf numFmtId="38" fontId="6" fillId="63" borderId="0" applyNumberFormat="0" applyBorder="0" applyAlignment="0" applyProtection="0"/>
    <xf numFmtId="0" fontId="84" fillId="68" borderId="67" applyNumberFormat="0" applyFont="0" applyBorder="0" applyAlignment="0">
      <alignment horizontal="centerContinuous"/>
    </xf>
    <xf numFmtId="0" fontId="1" fillId="69" borderId="0" applyNumberFormat="0" applyFont="0" applyBorder="0" applyAlignment="0"/>
    <xf numFmtId="0" fontId="1" fillId="69" borderId="0" applyNumberFormat="0" applyFont="0" applyBorder="0" applyAlignment="0"/>
    <xf numFmtId="0" fontId="1" fillId="69" borderId="0" applyNumberFormat="0" applyFont="0" applyBorder="0" applyAlignment="0"/>
    <xf numFmtId="0" fontId="28" fillId="0" borderId="289" applyNumberFormat="0" applyFill="0" applyAlignment="0" applyProtection="0"/>
    <xf numFmtId="0" fontId="29" fillId="0" borderId="290" applyNumberFormat="0" applyFill="0" applyAlignment="0" applyProtection="0"/>
    <xf numFmtId="0" fontId="30" fillId="0" borderId="291"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0" fontId="6" fillId="66" borderId="99" applyNumberFormat="0" applyBorder="0" applyAlignment="0" applyProtection="0"/>
    <xf numFmtId="10" fontId="6" fillId="66" borderId="99" applyNumberFormat="0" applyBorder="0" applyAlignment="0" applyProtection="0"/>
    <xf numFmtId="0" fontId="131" fillId="44" borderId="332" applyNumberFormat="0" applyAlignment="0" applyProtection="0"/>
    <xf numFmtId="0" fontId="132" fillId="0" borderId="292" applyNumberFormat="0" applyFill="0" applyAlignment="0" applyProtection="0"/>
    <xf numFmtId="0" fontId="133" fillId="59" borderId="0" applyNumberFormat="0" applyBorder="0" applyAlignment="0" applyProtection="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5" fillId="0" borderId="0"/>
    <xf numFmtId="0" fontId="134" fillId="0" borderId="0"/>
    <xf numFmtId="0" fontId="15" fillId="0" borderId="0"/>
    <xf numFmtId="0" fontId="134" fillId="0" borderId="0"/>
    <xf numFmtId="0" fontId="1" fillId="0" borderId="0"/>
    <xf numFmtId="0" fontId="15" fillId="0" borderId="0"/>
    <xf numFmtId="0" fontId="134"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34" fillId="0" borderId="0"/>
    <xf numFmtId="0" fontId="15" fillId="0" borderId="0"/>
    <xf numFmtId="0" fontId="134" fillId="0" borderId="0"/>
    <xf numFmtId="0" fontId="15" fillId="0" borderId="0"/>
    <xf numFmtId="0" fontId="15" fillId="0" borderId="0"/>
    <xf numFmtId="0" fontId="1" fillId="0" borderId="0"/>
    <xf numFmtId="0" fontId="1" fillId="0" borderId="0"/>
    <xf numFmtId="0" fontId="135" fillId="0" borderId="0"/>
    <xf numFmtId="0" fontId="15" fillId="0" borderId="0"/>
    <xf numFmtId="0" fontId="15" fillId="0" borderId="0"/>
    <xf numFmtId="0" fontId="1" fillId="0" borderId="0"/>
    <xf numFmtId="0" fontId="1" fillId="0" borderId="0"/>
    <xf numFmtId="0" fontId="1" fillId="0" borderId="0"/>
    <xf numFmtId="0" fontId="1" fillId="0" borderId="0"/>
    <xf numFmtId="0" fontId="134" fillId="0" borderId="0"/>
    <xf numFmtId="0" fontId="134" fillId="0" borderId="0"/>
    <xf numFmtId="0" fontId="15" fillId="0" borderId="0"/>
    <xf numFmtId="0" fontId="1" fillId="0" borderId="0"/>
    <xf numFmtId="0" fontId="1" fillId="0" borderId="0"/>
    <xf numFmtId="0" fontId="1" fillId="0" borderId="0"/>
    <xf numFmtId="0" fontId="134" fillId="0" borderId="0"/>
    <xf numFmtId="0" fontId="134" fillId="0" borderId="0"/>
    <xf numFmtId="0" fontId="1" fillId="0" borderId="0"/>
    <xf numFmtId="0" fontId="15" fillId="0" borderId="0"/>
    <xf numFmtId="0" fontId="1" fillId="0" borderId="0"/>
    <xf numFmtId="0" fontId="1" fillId="0" borderId="0"/>
    <xf numFmtId="0" fontId="134" fillId="0" borderId="0"/>
    <xf numFmtId="0" fontId="134" fillId="0" borderId="0"/>
    <xf numFmtId="0" fontId="15"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 fillId="60" borderId="329" applyNumberFormat="0" applyFont="0" applyAlignment="0" applyProtection="0"/>
    <xf numFmtId="0" fontId="136" fillId="57" borderId="330" applyNumberFormat="0" applyAlignment="0" applyProtection="0"/>
    <xf numFmtId="40" fontId="111" fillId="72" borderId="0">
      <alignment horizontal="right"/>
    </xf>
    <xf numFmtId="40" fontId="111" fillId="72" borderId="0">
      <alignment horizontal="right"/>
    </xf>
    <xf numFmtId="196" fontId="57" fillId="62" borderId="0">
      <alignment horizontal="right"/>
    </xf>
    <xf numFmtId="196" fontId="57" fillId="62" borderId="0">
      <alignment horizontal="right"/>
    </xf>
    <xf numFmtId="196" fontId="57" fillId="62" borderId="0">
      <alignment horizontal="right"/>
    </xf>
    <xf numFmtId="196" fontId="57" fillId="62" borderId="0">
      <alignment horizontal="right"/>
    </xf>
    <xf numFmtId="196" fontId="57" fillId="62" borderId="0">
      <alignment horizontal="right"/>
    </xf>
    <xf numFmtId="0" fontId="112" fillId="72" borderId="0">
      <alignment horizontal="right"/>
    </xf>
    <xf numFmtId="0" fontId="112" fillId="72" borderId="0">
      <alignment horizontal="right"/>
    </xf>
    <xf numFmtId="0" fontId="54" fillId="57" borderId="0">
      <alignment horizontal="center"/>
    </xf>
    <xf numFmtId="0" fontId="54" fillId="57" borderId="0">
      <alignment horizontal="center"/>
    </xf>
    <xf numFmtId="0" fontId="54" fillId="57" borderId="0">
      <alignment horizontal="center"/>
    </xf>
    <xf numFmtId="0" fontId="54" fillId="57" borderId="0">
      <alignment horizontal="center"/>
    </xf>
    <xf numFmtId="0" fontId="54" fillId="57" borderId="0">
      <alignment horizontal="center"/>
    </xf>
    <xf numFmtId="0" fontId="113" fillId="72" borderId="58"/>
    <xf numFmtId="0" fontId="113" fillId="72" borderId="58"/>
    <xf numFmtId="0" fontId="55" fillId="61" borderId="0"/>
    <xf numFmtId="0" fontId="55" fillId="61" borderId="0"/>
    <xf numFmtId="0" fontId="55" fillId="61" borderId="0"/>
    <xf numFmtId="0" fontId="55" fillId="61" borderId="0"/>
    <xf numFmtId="0" fontId="55" fillId="61" borderId="0"/>
    <xf numFmtId="0" fontId="113" fillId="0" borderId="0" applyBorder="0">
      <alignment horizontal="centerContinuous"/>
    </xf>
    <xf numFmtId="0" fontId="113" fillId="0" borderId="0" applyBorder="0">
      <alignment horizontal="centerContinuous"/>
    </xf>
    <xf numFmtId="0" fontId="56" fillId="62" borderId="0" applyBorder="0">
      <alignment horizontal="centerContinuous"/>
    </xf>
    <xf numFmtId="0" fontId="56" fillId="62" borderId="0" applyBorder="0">
      <alignment horizontal="centerContinuous"/>
    </xf>
    <xf numFmtId="0" fontId="56" fillId="62" borderId="0" applyBorder="0">
      <alignment horizontal="centerContinuous"/>
    </xf>
    <xf numFmtId="0" fontId="56" fillId="62" borderId="0" applyBorder="0">
      <alignment horizontal="centerContinuous"/>
    </xf>
    <xf numFmtId="0" fontId="56" fillId="62" borderId="0" applyBorder="0">
      <alignment horizontal="centerContinuous"/>
    </xf>
    <xf numFmtId="0" fontId="115" fillId="0" borderId="0" applyBorder="0">
      <alignment horizontal="centerContinuous"/>
    </xf>
    <xf numFmtId="0" fontId="115" fillId="0" borderId="0" applyBorder="0">
      <alignment horizontal="centerContinuous"/>
    </xf>
    <xf numFmtId="0" fontId="114" fillId="57" borderId="0" applyBorder="0">
      <alignment horizontal="centerContinuous"/>
    </xf>
    <xf numFmtId="0" fontId="114" fillId="57" borderId="0" applyBorder="0">
      <alignment horizontal="centerContinuous"/>
    </xf>
    <xf numFmtId="0" fontId="114" fillId="57" borderId="0" applyBorder="0">
      <alignment horizontal="centerContinuous"/>
    </xf>
    <xf numFmtId="0" fontId="114" fillId="57" borderId="0" applyBorder="0">
      <alignment horizontal="centerContinuous"/>
    </xf>
    <xf numFmtId="0" fontId="114" fillId="57" borderId="0" applyBorder="0">
      <alignment horizontal="centerContinuous"/>
    </xf>
    <xf numFmtId="10" fontId="116" fillId="0" borderId="0"/>
    <xf numFmtId="10"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15" fontId="88" fillId="0" borderId="0" applyFont="0" applyFill="0" applyBorder="0" applyAlignment="0" applyProtection="0"/>
    <xf numFmtId="15"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0" fontId="84" fillId="0" borderId="151">
      <alignment horizontal="center"/>
    </xf>
    <xf numFmtId="0" fontId="84" fillId="0" borderId="151">
      <alignment horizontal="center"/>
    </xf>
    <xf numFmtId="3" fontId="88" fillId="0" borderId="0" applyFont="0" applyFill="0" applyBorder="0" applyAlignment="0" applyProtection="0"/>
    <xf numFmtId="3" fontId="88" fillId="0" borderId="0" applyFont="0" applyFill="0" applyBorder="0" applyAlignment="0" applyProtection="0"/>
    <xf numFmtId="0" fontId="88" fillId="74" borderId="0" applyNumberFormat="0" applyFont="0" applyBorder="0" applyAlignment="0" applyProtection="0"/>
    <xf numFmtId="0" fontId="88" fillId="74" borderId="0" applyNumberFormat="0" applyFont="0" applyBorder="0" applyAlignment="0" applyProtection="0"/>
    <xf numFmtId="37" fontId="88" fillId="0" borderId="0" applyFont="0" applyFill="0" applyBorder="0" applyAlignment="0" applyProtection="0"/>
    <xf numFmtId="7" fontId="1" fillId="0" borderId="249" applyFill="0" applyProtection="0">
      <alignment horizontal="right"/>
    </xf>
    <xf numFmtId="7" fontId="1" fillId="0" borderId="249" applyFill="0" applyProtection="0">
      <alignment horizontal="right"/>
    </xf>
    <xf numFmtId="7" fontId="1" fillId="0" borderId="249" applyFill="0" applyProtection="0">
      <alignment horizontal="right"/>
    </xf>
    <xf numFmtId="7" fontId="1" fillId="0" borderId="249" applyFill="0" applyProtection="0">
      <alignment horizontal="right"/>
    </xf>
    <xf numFmtId="7" fontId="1" fillId="0" borderId="249" applyFill="0" applyProtection="0">
      <alignment horizontal="right"/>
    </xf>
    <xf numFmtId="7" fontId="1" fillId="0" borderId="249" applyFill="0" applyProtection="0">
      <alignment horizontal="right"/>
    </xf>
    <xf numFmtId="7" fontId="1" fillId="0" borderId="249" applyFill="0" applyProtection="0">
      <alignment horizontal="right"/>
    </xf>
    <xf numFmtId="7" fontId="79" fillId="0" borderId="249" applyFill="0" applyProtection="0">
      <alignment horizontal="right"/>
    </xf>
    <xf numFmtId="0" fontId="1" fillId="0" borderId="249" applyNumberFormat="0" applyFill="0" applyProtection="0">
      <alignment horizontal="center"/>
    </xf>
    <xf numFmtId="0" fontId="1" fillId="0" borderId="249" applyNumberFormat="0" applyFill="0" applyProtection="0">
      <alignment horizontal="center"/>
    </xf>
    <xf numFmtId="0" fontId="1" fillId="0" borderId="249" applyNumberFormat="0" applyFill="0" applyProtection="0">
      <alignment horizontal="center"/>
    </xf>
    <xf numFmtId="0" fontId="1" fillId="0" borderId="249" applyNumberFormat="0" applyFill="0" applyProtection="0">
      <alignment horizontal="center"/>
    </xf>
    <xf numFmtId="0" fontId="1" fillId="0" borderId="249" applyNumberFormat="0" applyFill="0" applyProtection="0">
      <alignment horizontal="center"/>
    </xf>
    <xf numFmtId="0" fontId="1" fillId="0" borderId="249" applyNumberFormat="0" applyFill="0" applyProtection="0">
      <alignment horizontal="center"/>
    </xf>
    <xf numFmtId="0" fontId="1" fillId="0" borderId="249" applyNumberFormat="0" applyFill="0" applyProtection="0">
      <alignment horizontal="center"/>
    </xf>
    <xf numFmtId="0" fontId="79" fillId="0" borderId="249" applyNumberFormat="0" applyFill="0" applyProtection="0">
      <alignment horizontal="center"/>
    </xf>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2" fillId="0" borderId="0" applyBorder="0" applyProtection="0">
      <alignment horizontal="left"/>
    </xf>
    <xf numFmtId="0" fontId="107" fillId="0" borderId="0" applyFill="0" applyBorder="0" applyProtection="0">
      <alignment horizontal="left"/>
    </xf>
    <xf numFmtId="0" fontId="6" fillId="0" borderId="51" applyFill="0" applyBorder="0" applyProtection="0">
      <alignment horizontal="left" vertical="top"/>
    </xf>
    <xf numFmtId="0" fontId="35" fillId="0" borderId="0" applyNumberFormat="0" applyFill="0" applyBorder="0" applyAlignment="0" applyProtection="0"/>
    <xf numFmtId="188" fontId="93" fillId="0" borderId="322">
      <protection locked="0"/>
    </xf>
    <xf numFmtId="0" fontId="137" fillId="0" borderId="0" applyNumberFormat="0" applyFill="0" applyBorder="0" applyAlignment="0" applyProtection="0"/>
    <xf numFmtId="0" fontId="1" fillId="0" borderId="0"/>
    <xf numFmtId="0" fontId="1" fillId="0" borderId="0"/>
    <xf numFmtId="0" fontId="1" fillId="0" borderId="0"/>
    <xf numFmtId="0" fontId="34" fillId="62" borderId="371" applyNumberFormat="0" applyAlignment="0" applyProtection="0"/>
    <xf numFmtId="0" fontId="34" fillId="62" borderId="371" applyNumberFormat="0" applyAlignment="0" applyProtection="0"/>
    <xf numFmtId="0" fontId="34" fillId="57" borderId="371" applyNumberFormat="0" applyAlignment="0" applyProtection="0"/>
    <xf numFmtId="172" fontId="86" fillId="66" borderId="243">
      <alignment horizontal="right"/>
    </xf>
    <xf numFmtId="0" fontId="36" fillId="0" borderId="372" applyNumberFormat="0" applyFill="0" applyAlignment="0" applyProtection="0"/>
    <xf numFmtId="0" fontId="36" fillId="0" borderId="372" applyNumberFormat="0" applyFill="0" applyAlignment="0" applyProtection="0"/>
    <xf numFmtId="0" fontId="36" fillId="0" borderId="373" applyNumberFormat="0" applyFill="0" applyAlignment="0" applyProtection="0"/>
    <xf numFmtId="44" fontId="1" fillId="0" borderId="0" applyFont="0" applyFill="0" applyBorder="0" applyAlignment="0" applyProtection="0"/>
    <xf numFmtId="0" fontId="136" fillId="57" borderId="371" applyNumberFormat="0" applyAlignment="0" applyProtection="0"/>
    <xf numFmtId="0" fontId="6" fillId="0" borderId="323" applyFill="0" applyBorder="0" applyProtection="0">
      <alignment horizontal="left" vertical="top"/>
    </xf>
    <xf numFmtId="0" fontId="146" fillId="0" borderId="0"/>
  </cellStyleXfs>
  <cellXfs count="2347">
    <xf numFmtId="0" fontId="0" fillId="0" borderId="0" xfId="0"/>
    <xf numFmtId="0" fontId="2" fillId="0" borderId="1" xfId="0" applyFont="1" applyBorder="1" applyAlignment="1">
      <alignment horizontal="centerContinuous"/>
    </xf>
    <xf numFmtId="0" fontId="2" fillId="0" borderId="0" xfId="0" applyFont="1" applyAlignment="1" applyProtection="1">
      <alignment horizontal="left"/>
    </xf>
    <xf numFmtId="0" fontId="2" fillId="0" borderId="0" xfId="0" applyFont="1" applyAlignment="1" applyProtection="1">
      <alignment horizontal="center"/>
    </xf>
    <xf numFmtId="0" fontId="0" fillId="0" borderId="0" xfId="0" applyBorder="1" applyAlignment="1" applyProtection="1">
      <alignment horizontal="centerContinuous"/>
    </xf>
    <xf numFmtId="0" fontId="2" fillId="0" borderId="2" xfId="0" applyFont="1" applyBorder="1" applyAlignment="1" applyProtection="1">
      <alignment horizontal="centerContinuous"/>
    </xf>
    <xf numFmtId="0" fontId="0" fillId="0" borderId="0" xfId="0" applyBorder="1" applyAlignment="1" applyProtection="1">
      <alignment horizontal="center"/>
    </xf>
    <xf numFmtId="0" fontId="2" fillId="0" borderId="0" xfId="0" applyFont="1" applyAlignment="1">
      <alignment horizontal="left"/>
    </xf>
    <xf numFmtId="0" fontId="5" fillId="0" borderId="2" xfId="0" applyFont="1" applyBorder="1" applyAlignment="1">
      <alignment horizontal="centerContinuous"/>
    </xf>
    <xf numFmtId="0" fontId="5" fillId="0" borderId="0" xfId="0" applyFont="1"/>
    <xf numFmtId="0" fontId="6" fillId="0" borderId="0" xfId="0" applyFont="1"/>
    <xf numFmtId="0" fontId="2" fillId="0" borderId="4" xfId="0" applyFont="1" applyBorder="1" applyAlignment="1">
      <alignment horizontal="centerContinuous"/>
    </xf>
    <xf numFmtId="0" fontId="6" fillId="0" borderId="2" xfId="0" applyFont="1" applyBorder="1" applyAlignment="1" applyProtection="1">
      <alignment horizontal="centerContinuous"/>
    </xf>
    <xf numFmtId="0" fontId="6" fillId="0" borderId="2" xfId="0" applyFont="1" applyBorder="1" applyProtection="1"/>
    <xf numFmtId="0" fontId="6" fillId="0" borderId="7" xfId="0" applyFont="1" applyBorder="1" applyProtection="1"/>
    <xf numFmtId="0" fontId="2" fillId="0" borderId="35" xfId="0" applyFont="1" applyBorder="1" applyAlignment="1" applyProtection="1">
      <alignment horizontal="centerContinuous"/>
    </xf>
    <xf numFmtId="0" fontId="2" fillId="0" borderId="6" xfId="0" applyFont="1" applyBorder="1" applyAlignment="1">
      <alignment horizontal="centerContinuous"/>
    </xf>
    <xf numFmtId="0" fontId="2" fillId="0" borderId="7" xfId="0" applyFont="1" applyBorder="1" applyAlignment="1" applyProtection="1">
      <alignment horizontal="centerContinuous"/>
    </xf>
    <xf numFmtId="0" fontId="7" fillId="0" borderId="0" xfId="0" applyFont="1"/>
    <xf numFmtId="0" fontId="2" fillId="0" borderId="0" xfId="0" applyFont="1" applyBorder="1" applyAlignment="1" applyProtection="1">
      <alignment horizontal="right"/>
    </xf>
    <xf numFmtId="0" fontId="2" fillId="0" borderId="66" xfId="0" applyFont="1" applyBorder="1" applyAlignment="1" applyProtection="1">
      <alignment horizontal="centerContinuous"/>
    </xf>
    <xf numFmtId="0" fontId="2" fillId="0" borderId="65" xfId="0" applyFont="1" applyBorder="1" applyAlignment="1" applyProtection="1">
      <alignment horizontal="centerContinuous"/>
    </xf>
    <xf numFmtId="0" fontId="2" fillId="0" borderId="0" xfId="0" applyFont="1" applyBorder="1" applyAlignment="1" applyProtection="1">
      <alignment horizontal="centerContinuous"/>
    </xf>
    <xf numFmtId="0" fontId="2" fillId="0" borderId="58" xfId="0" applyFont="1" applyBorder="1" applyAlignment="1" applyProtection="1">
      <alignment horizontal="right"/>
    </xf>
    <xf numFmtId="0" fontId="6" fillId="0" borderId="51" xfId="0" applyFont="1" applyBorder="1"/>
    <xf numFmtId="0" fontId="2" fillId="0" borderId="67" xfId="0" applyFont="1" applyBorder="1" applyAlignment="1" applyProtection="1">
      <alignment horizontal="centerContinuous"/>
    </xf>
    <xf numFmtId="37" fontId="2" fillId="0" borderId="68" xfId="0" applyNumberFormat="1" applyFont="1" applyBorder="1" applyAlignment="1" applyProtection="1">
      <alignment horizontal="centerContinuous"/>
    </xf>
    <xf numFmtId="0" fontId="2" fillId="0" borderId="68" xfId="0" applyFont="1" applyBorder="1" applyAlignment="1" applyProtection="1">
      <alignment horizontal="centerContinuous"/>
    </xf>
    <xf numFmtId="0" fontId="2" fillId="0" borderId="69" xfId="0" applyFont="1" applyBorder="1" applyAlignment="1" applyProtection="1">
      <alignment horizontal="centerContinuous"/>
    </xf>
    <xf numFmtId="0" fontId="2" fillId="0" borderId="65" xfId="0" applyFont="1" applyBorder="1" applyAlignment="1" applyProtection="1">
      <alignment horizontal="center"/>
    </xf>
    <xf numFmtId="0" fontId="2" fillId="0" borderId="65" xfId="0" applyFont="1" applyBorder="1" applyProtection="1"/>
    <xf numFmtId="0" fontId="2" fillId="0" borderId="112" xfId="0" applyFont="1" applyBorder="1" applyAlignment="1" applyProtection="1">
      <alignment horizontal="centerContinuous"/>
    </xf>
    <xf numFmtId="0" fontId="2" fillId="0" borderId="51" xfId="0" applyFont="1" applyBorder="1" applyAlignment="1" applyProtection="1">
      <alignment horizontal="centerContinuous"/>
    </xf>
    <xf numFmtId="0" fontId="2" fillId="0" borderId="58" xfId="0" applyFont="1" applyBorder="1" applyAlignment="1" applyProtection="1">
      <alignment horizontal="centerContinuous"/>
    </xf>
    <xf numFmtId="0" fontId="2" fillId="0" borderId="66" xfId="0" applyFont="1" applyBorder="1" applyAlignment="1" applyProtection="1">
      <alignment horizontal="center"/>
    </xf>
    <xf numFmtId="0" fontId="2" fillId="0" borderId="65" xfId="0" applyFont="1" applyBorder="1" applyAlignment="1" applyProtection="1">
      <alignment horizontal="right"/>
    </xf>
    <xf numFmtId="0" fontId="2" fillId="0" borderId="68" xfId="0" applyFont="1" applyBorder="1" applyProtection="1"/>
    <xf numFmtId="0" fontId="2" fillId="0" borderId="65" xfId="0" applyFont="1" applyBorder="1" applyAlignment="1" applyProtection="1">
      <alignment horizontal="left"/>
    </xf>
    <xf numFmtId="0" fontId="4" fillId="0" borderId="51" xfId="0" applyFont="1" applyBorder="1" applyAlignment="1" applyProtection="1">
      <alignment horizontal="centerContinuous"/>
    </xf>
    <xf numFmtId="0" fontId="6" fillId="0" borderId="65" xfId="0" applyFont="1" applyBorder="1" applyProtection="1"/>
    <xf numFmtId="0" fontId="6" fillId="0" borderId="51" xfId="0" applyFont="1" applyBorder="1" applyProtection="1"/>
    <xf numFmtId="0" fontId="6" fillId="0" borderId="0" xfId="0" applyFont="1" applyBorder="1" applyAlignment="1" applyProtection="1">
      <alignment horizontal="center"/>
    </xf>
    <xf numFmtId="0" fontId="6" fillId="0" borderId="58" xfId="0" applyFont="1" applyBorder="1" applyAlignment="1" applyProtection="1">
      <alignment horizontal="center"/>
    </xf>
    <xf numFmtId="0" fontId="2" fillId="0" borderId="66" xfId="0" applyFont="1" applyBorder="1" applyAlignment="1">
      <alignment horizontal="centerContinuous"/>
    </xf>
    <xf numFmtId="0" fontId="2" fillId="0" borderId="51" xfId="0" applyFont="1" applyBorder="1" applyAlignment="1">
      <alignment horizontal="centerContinuous"/>
    </xf>
    <xf numFmtId="0" fontId="6" fillId="0" borderId="68" xfId="0" applyFont="1" applyBorder="1" applyProtection="1"/>
    <xf numFmtId="0" fontId="6" fillId="0" borderId="69" xfId="0" applyFont="1" applyBorder="1"/>
    <xf numFmtId="0" fontId="2" fillId="0" borderId="79" xfId="0" applyFont="1" applyBorder="1" applyProtection="1"/>
    <xf numFmtId="0" fontId="2" fillId="0" borderId="80" xfId="0" applyFont="1" applyBorder="1" applyProtection="1"/>
    <xf numFmtId="0" fontId="2" fillId="0" borderId="65" xfId="0" applyFont="1" applyBorder="1"/>
    <xf numFmtId="0" fontId="4" fillId="0" borderId="0" xfId="0" applyFont="1" applyBorder="1" applyAlignment="1">
      <alignment horizontal="centerContinuous"/>
    </xf>
    <xf numFmtId="0" fontId="4" fillId="0" borderId="58" xfId="0" applyFont="1" applyBorder="1" applyAlignment="1">
      <alignment horizontal="centerContinuous"/>
    </xf>
    <xf numFmtId="0" fontId="4" fillId="0" borderId="0" xfId="0" applyFont="1" applyBorder="1"/>
    <xf numFmtId="0" fontId="4" fillId="0" borderId="58" xfId="0" applyFont="1" applyBorder="1"/>
    <xf numFmtId="0" fontId="6" fillId="0" borderId="34" xfId="0" applyFont="1" applyBorder="1"/>
    <xf numFmtId="0" fontId="2" fillId="0" borderId="65" xfId="0" applyFont="1" applyBorder="1" applyAlignment="1">
      <alignment horizontal="right"/>
    </xf>
    <xf numFmtId="0" fontId="6" fillId="0" borderId="79" xfId="0" applyFont="1" applyBorder="1"/>
    <xf numFmtId="0" fontId="6" fillId="0" borderId="65" xfId="0" applyFont="1" applyBorder="1" applyAlignment="1">
      <alignment horizontal="center"/>
    </xf>
    <xf numFmtId="0" fontId="6" fillId="0" borderId="65" xfId="0" applyFont="1" applyBorder="1" applyAlignment="1">
      <alignment horizontal="left"/>
    </xf>
    <xf numFmtId="0" fontId="2" fillId="0" borderId="66" xfId="0" applyFont="1" applyBorder="1"/>
    <xf numFmtId="0" fontId="2" fillId="0" borderId="79" xfId="0" applyFont="1" applyBorder="1"/>
    <xf numFmtId="0" fontId="6" fillId="0" borderId="80" xfId="0" applyFont="1" applyBorder="1"/>
    <xf numFmtId="0" fontId="2" fillId="0" borderId="113" xfId="0" applyFont="1" applyBorder="1" applyAlignment="1" applyProtection="1">
      <alignment horizontal="centerContinuous"/>
    </xf>
    <xf numFmtId="0" fontId="2" fillId="0" borderId="0" xfId="0" applyFont="1" applyBorder="1" applyProtection="1"/>
    <xf numFmtId="0" fontId="2" fillId="0" borderId="65" xfId="0" applyFont="1" applyBorder="1" applyAlignment="1">
      <alignment horizontal="centerContinuous"/>
    </xf>
    <xf numFmtId="0" fontId="6" fillId="0" borderId="65" xfId="0" applyFont="1" applyBorder="1" applyAlignment="1" applyProtection="1">
      <alignment horizontal="center"/>
    </xf>
    <xf numFmtId="0" fontId="6" fillId="0" borderId="79" xfId="0" applyFont="1" applyBorder="1" applyProtection="1"/>
    <xf numFmtId="0" fontId="6" fillId="0" borderId="112" xfId="0" applyFont="1" applyBorder="1" applyAlignment="1" applyProtection="1">
      <alignment horizontal="centerContinuous"/>
    </xf>
    <xf numFmtId="0" fontId="6" fillId="0" borderId="113" xfId="0" applyFont="1" applyBorder="1" applyAlignment="1" applyProtection="1">
      <alignment horizontal="centerContinuous"/>
    </xf>
    <xf numFmtId="0" fontId="6" fillId="0" borderId="103" xfId="0" applyFont="1" applyBorder="1" applyAlignment="1" applyProtection="1">
      <alignment horizontal="center"/>
    </xf>
    <xf numFmtId="0" fontId="6" fillId="0" borderId="109" xfId="0" applyFont="1" applyBorder="1" applyProtection="1"/>
    <xf numFmtId="0" fontId="6" fillId="0" borderId="80" xfId="0" applyFont="1" applyBorder="1" applyAlignment="1" applyProtection="1">
      <alignment horizontal="center"/>
    </xf>
    <xf numFmtId="0" fontId="6" fillId="0" borderId="34" xfId="0" applyFont="1" applyBorder="1" applyProtection="1"/>
    <xf numFmtId="0" fontId="6" fillId="0" borderId="103" xfId="0" applyFont="1" applyBorder="1" applyProtection="1"/>
    <xf numFmtId="0" fontId="6" fillId="0" borderId="81" xfId="0" applyFont="1" applyBorder="1" applyProtection="1"/>
    <xf numFmtId="0" fontId="2" fillId="0" borderId="51" xfId="0" applyFont="1" applyBorder="1" applyAlignment="1" applyProtection="1">
      <alignment horizontal="center"/>
    </xf>
    <xf numFmtId="0" fontId="2" fillId="0" borderId="0" xfId="0" applyFont="1" applyBorder="1" applyAlignment="1">
      <alignment horizontal="centerContinuous"/>
    </xf>
    <xf numFmtId="0" fontId="6" fillId="0" borderId="58" xfId="0" applyFont="1" applyBorder="1" applyAlignment="1">
      <alignment textRotation="180"/>
    </xf>
    <xf numFmtId="0" fontId="6" fillId="0" borderId="81" xfId="0" applyFont="1" applyBorder="1" applyAlignment="1">
      <alignment textRotation="180"/>
    </xf>
    <xf numFmtId="0" fontId="2" fillId="0" borderId="122" xfId="0" applyFont="1" applyBorder="1" applyAlignment="1" applyProtection="1">
      <alignment horizontal="centerContinuous"/>
    </xf>
    <xf numFmtId="0" fontId="2" fillId="0" borderId="127" xfId="0" applyFont="1" applyBorder="1" applyAlignment="1" applyProtection="1">
      <alignment horizontal="centerContinuous"/>
    </xf>
    <xf numFmtId="0" fontId="2" fillId="0" borderId="103" xfId="0" applyFont="1" applyBorder="1" applyAlignment="1" applyProtection="1">
      <alignment horizontal="centerContinuous"/>
    </xf>
    <xf numFmtId="0" fontId="2" fillId="0" borderId="109" xfId="0" applyFont="1" applyBorder="1" applyAlignment="1" applyProtection="1">
      <alignment horizontal="centerContinuous"/>
    </xf>
    <xf numFmtId="37" fontId="2" fillId="0" borderId="79" xfId="0" applyNumberFormat="1" applyFont="1" applyBorder="1" applyAlignment="1" applyProtection="1">
      <alignment horizontal="right"/>
    </xf>
    <xf numFmtId="37" fontId="2" fillId="0" borderId="79" xfId="0" applyNumberFormat="1" applyFont="1" applyBorder="1" applyAlignment="1" applyProtection="1">
      <alignment horizontal="center"/>
    </xf>
    <xf numFmtId="37" fontId="6" fillId="0" borderId="0" xfId="0" applyNumberFormat="1" applyFont="1" applyFill="1" applyBorder="1"/>
    <xf numFmtId="37" fontId="6" fillId="0" borderId="58" xfId="0" applyNumberFormat="1" applyFont="1" applyFill="1" applyBorder="1" applyAlignment="1">
      <alignment horizontal="center"/>
    </xf>
    <xf numFmtId="37" fontId="6" fillId="0" borderId="58" xfId="0" applyNumberFormat="1" applyFont="1" applyFill="1" applyBorder="1"/>
    <xf numFmtId="37" fontId="6" fillId="0" borderId="51" xfId="0" applyNumberFormat="1" applyFont="1" applyFill="1" applyBorder="1" applyAlignment="1">
      <alignment horizontal="right"/>
    </xf>
    <xf numFmtId="37" fontId="6" fillId="0" borderId="51" xfId="0" applyNumberFormat="1" applyFont="1" applyFill="1" applyBorder="1"/>
    <xf numFmtId="37" fontId="6" fillId="0" borderId="159" xfId="0" applyNumberFormat="1" applyFont="1" applyFill="1" applyBorder="1" applyAlignment="1">
      <alignment horizontal="centerContinuous"/>
    </xf>
    <xf numFmtId="37" fontId="6" fillId="0" borderId="168" xfId="0" applyNumberFormat="1" applyFont="1" applyFill="1" applyBorder="1" applyAlignment="1">
      <alignment horizontal="center"/>
    </xf>
    <xf numFmtId="37" fontId="6" fillId="0" borderId="169" xfId="0" applyNumberFormat="1" applyFont="1" applyFill="1" applyBorder="1"/>
    <xf numFmtId="166" fontId="6" fillId="0" borderId="179" xfId="0" applyNumberFormat="1" applyFont="1" applyFill="1" applyBorder="1"/>
    <xf numFmtId="166" fontId="6" fillId="0" borderId="180" xfId="0" applyNumberFormat="1" applyFont="1" applyFill="1" applyBorder="1"/>
    <xf numFmtId="37" fontId="6" fillId="0" borderId="128" xfId="0" applyNumberFormat="1" applyFont="1" applyFill="1" applyBorder="1"/>
    <xf numFmtId="37" fontId="6" fillId="0" borderId="176" xfId="0" applyNumberFormat="1" applyFont="1" applyFill="1" applyBorder="1"/>
    <xf numFmtId="37" fontId="6" fillId="0" borderId="181" xfId="0" applyNumberFormat="1" applyFont="1" applyFill="1" applyBorder="1"/>
    <xf numFmtId="37" fontId="6" fillId="0" borderId="182" xfId="0" applyNumberFormat="1" applyFont="1" applyFill="1" applyBorder="1"/>
    <xf numFmtId="167" fontId="6" fillId="0" borderId="182" xfId="1" applyNumberFormat="1" applyFont="1" applyFill="1" applyBorder="1"/>
    <xf numFmtId="166" fontId="6" fillId="0" borderId="175" xfId="0" applyNumberFormat="1" applyFont="1" applyFill="1" applyBorder="1"/>
    <xf numFmtId="37" fontId="6" fillId="0" borderId="130" xfId="0" applyNumberFormat="1" applyFont="1" applyFill="1" applyBorder="1"/>
    <xf numFmtId="37" fontId="6" fillId="6" borderId="176" xfId="0" applyNumberFormat="1" applyFont="1" applyFill="1" applyBorder="1"/>
    <xf numFmtId="37" fontId="6" fillId="0" borderId="184" xfId="0" applyNumberFormat="1" applyFont="1" applyFill="1" applyBorder="1"/>
    <xf numFmtId="37" fontId="6" fillId="0" borderId="175" xfId="0" applyNumberFormat="1" applyFont="1" applyFill="1" applyBorder="1"/>
    <xf numFmtId="167" fontId="6" fillId="0" borderId="175" xfId="1" applyNumberFormat="1" applyFont="1" applyFill="1" applyBorder="1"/>
    <xf numFmtId="49" fontId="6" fillId="0" borderId="185" xfId="0" applyNumberFormat="1" applyFont="1" applyFill="1" applyBorder="1" applyAlignment="1">
      <alignment horizontal="center"/>
    </xf>
    <xf numFmtId="37" fontId="6" fillId="0" borderId="186" xfId="0" applyNumberFormat="1" applyFont="1" applyFill="1" applyBorder="1"/>
    <xf numFmtId="167" fontId="6" fillId="0" borderId="171" xfId="1" applyNumberFormat="1" applyFont="1" applyFill="1" applyBorder="1"/>
    <xf numFmtId="167" fontId="6" fillId="0" borderId="132" xfId="1" applyNumberFormat="1" applyFont="1" applyFill="1" applyBorder="1"/>
    <xf numFmtId="49" fontId="6" fillId="0" borderId="81" xfId="0" applyNumberFormat="1" applyFont="1" applyFill="1" applyBorder="1" applyAlignment="1">
      <alignment horizontal="center"/>
    </xf>
    <xf numFmtId="37" fontId="6" fillId="6" borderId="187" xfId="0" applyNumberFormat="1" applyFont="1" applyFill="1" applyBorder="1"/>
    <xf numFmtId="43" fontId="6" fillId="0" borderId="189" xfId="1" applyFont="1" applyFill="1" applyBorder="1"/>
    <xf numFmtId="43" fontId="6" fillId="0" borderId="190" xfId="1" applyFont="1" applyFill="1" applyBorder="1"/>
    <xf numFmtId="43" fontId="6" fillId="0" borderId="119" xfId="1" applyFont="1" applyFill="1" applyBorder="1"/>
    <xf numFmtId="43" fontId="6" fillId="0" borderId="191" xfId="1" applyFont="1" applyFill="1" applyBorder="1" applyAlignment="1">
      <alignment horizontal="center"/>
    </xf>
    <xf numFmtId="49" fontId="6" fillId="0" borderId="168" xfId="0" applyNumberFormat="1" applyFont="1" applyFill="1" applyBorder="1" applyAlignment="1">
      <alignment horizontal="center"/>
    </xf>
    <xf numFmtId="167" fontId="6" fillId="0" borderId="130" xfId="1" applyNumberFormat="1" applyFont="1" applyFill="1" applyBorder="1"/>
    <xf numFmtId="49" fontId="6" fillId="0" borderId="133" xfId="1" applyNumberFormat="1" applyFont="1" applyFill="1" applyBorder="1" applyAlignment="1">
      <alignment horizontal="center"/>
    </xf>
    <xf numFmtId="49" fontId="6" fillId="0" borderId="192" xfId="0" applyNumberFormat="1" applyFont="1" applyFill="1" applyBorder="1" applyAlignment="1">
      <alignment horizontal="center"/>
    </xf>
    <xf numFmtId="43" fontId="6" fillId="0" borderId="184" xfId="1" applyFont="1" applyFill="1" applyBorder="1"/>
    <xf numFmtId="43" fontId="6" fillId="0" borderId="175" xfId="1" applyFont="1" applyFill="1" applyBorder="1"/>
    <xf numFmtId="43" fontId="6" fillId="0" borderId="102" xfId="1" applyFont="1" applyFill="1" applyBorder="1"/>
    <xf numFmtId="43" fontId="6" fillId="0" borderId="130" xfId="1" applyFont="1" applyFill="1" applyBorder="1"/>
    <xf numFmtId="49" fontId="6" fillId="0" borderId="58" xfId="0" applyNumberFormat="1" applyFont="1" applyFill="1" applyBorder="1" applyAlignment="1">
      <alignment horizontal="center"/>
    </xf>
    <xf numFmtId="43" fontId="6" fillId="0" borderId="184" xfId="1" applyFont="1" applyFill="1" applyBorder="1" applyAlignment="1">
      <alignment horizontal="left"/>
    </xf>
    <xf numFmtId="43" fontId="6" fillId="0" borderId="175" xfId="1" applyFont="1" applyFill="1" applyBorder="1" applyAlignment="1">
      <alignment horizontal="left"/>
    </xf>
    <xf numFmtId="167" fontId="6" fillId="0" borderId="171" xfId="1" applyNumberFormat="1" applyFont="1" applyFill="1" applyBorder="1" applyAlignment="1">
      <alignment horizontal="left"/>
    </xf>
    <xf numFmtId="167" fontId="6" fillId="0" borderId="175" xfId="1" applyNumberFormat="1" applyFont="1" applyFill="1" applyBorder="1" applyAlignment="1">
      <alignment horizontal="left"/>
    </xf>
    <xf numFmtId="43" fontId="6" fillId="0" borderId="171" xfId="1" applyFont="1" applyFill="1" applyBorder="1"/>
    <xf numFmtId="49" fontId="6" fillId="0" borderId="134" xfId="0" applyNumberFormat="1" applyFont="1" applyFill="1" applyBorder="1" applyAlignment="1">
      <alignment horizontal="center"/>
    </xf>
    <xf numFmtId="167" fontId="6" fillId="0" borderId="194" xfId="1" applyNumberFormat="1" applyFont="1" applyFill="1" applyBorder="1"/>
    <xf numFmtId="43" fontId="6" fillId="0" borderId="193" xfId="1" applyFont="1" applyFill="1" applyBorder="1"/>
    <xf numFmtId="43" fontId="6" fillId="0" borderId="132" xfId="1" applyFont="1" applyFill="1" applyBorder="1"/>
    <xf numFmtId="49" fontId="6" fillId="0" borderId="195" xfId="0" applyNumberFormat="1" applyFont="1" applyFill="1" applyBorder="1" applyAlignment="1">
      <alignment horizontal="center"/>
    </xf>
    <xf numFmtId="49" fontId="6" fillId="0" borderId="83" xfId="0" applyNumberFormat="1" applyFont="1" applyFill="1" applyBorder="1" applyAlignment="1">
      <alignment horizontal="center"/>
    </xf>
    <xf numFmtId="43" fontId="6" fillId="0" borderId="198" xfId="1" applyFont="1" applyFill="1" applyBorder="1" applyAlignment="1">
      <alignment horizontal="center"/>
    </xf>
    <xf numFmtId="43" fontId="6" fillId="0" borderId="172" xfId="1" applyFont="1" applyFill="1" applyBorder="1"/>
    <xf numFmtId="43" fontId="6" fillId="0" borderId="99" xfId="1" applyFont="1" applyFill="1" applyBorder="1" applyAlignment="1">
      <alignment horizontal="center"/>
    </xf>
    <xf numFmtId="43" fontId="6" fillId="0" borderId="199" xfId="1" applyFont="1" applyFill="1" applyBorder="1"/>
    <xf numFmtId="167" fontId="6" fillId="0" borderId="200" xfId="1" applyNumberFormat="1" applyFont="1" applyFill="1" applyBorder="1"/>
    <xf numFmtId="167" fontId="6" fillId="0" borderId="201" xfId="1" applyNumberFormat="1" applyFont="1" applyFill="1" applyBorder="1"/>
    <xf numFmtId="43" fontId="6" fillId="0" borderId="202" xfId="1" applyFont="1" applyFill="1" applyBorder="1"/>
    <xf numFmtId="43" fontId="6" fillId="0" borderId="203" xfId="1" applyFont="1" applyFill="1" applyBorder="1"/>
    <xf numFmtId="43" fontId="6" fillId="0" borderId="139" xfId="1" applyFont="1" applyFill="1" applyBorder="1"/>
    <xf numFmtId="37" fontId="6" fillId="0" borderId="34" xfId="0" applyNumberFormat="1" applyFont="1" applyFill="1" applyBorder="1"/>
    <xf numFmtId="37" fontId="6" fillId="0" borderId="80" xfId="0" applyNumberFormat="1" applyFont="1" applyFill="1" applyBorder="1"/>
    <xf numFmtId="37" fontId="6" fillId="0" borderId="81" xfId="0" applyNumberFormat="1" applyFont="1" applyFill="1" applyBorder="1" applyAlignment="1">
      <alignment horizontal="left"/>
    </xf>
    <xf numFmtId="37" fontId="6" fillId="0" borderId="0" xfId="0" applyNumberFormat="1" applyFont="1" applyFill="1" applyBorder="1" applyAlignment="1">
      <alignment horizontal="center"/>
    </xf>
    <xf numFmtId="37" fontId="6" fillId="0" borderId="65" xfId="0" applyNumberFormat="1" applyFont="1" applyFill="1" applyBorder="1"/>
    <xf numFmtId="37" fontId="6" fillId="0" borderId="161" xfId="0" applyNumberFormat="1" applyFont="1" applyFill="1" applyBorder="1"/>
    <xf numFmtId="37" fontId="6" fillId="0" borderId="162" xfId="0" applyNumberFormat="1" applyFont="1" applyFill="1" applyBorder="1"/>
    <xf numFmtId="37" fontId="6" fillId="0" borderId="167" xfId="0" applyNumberFormat="1" applyFont="1" applyFill="1" applyBorder="1"/>
    <xf numFmtId="37" fontId="6" fillId="0" borderId="168" xfId="0" applyNumberFormat="1" applyFont="1" applyFill="1" applyBorder="1"/>
    <xf numFmtId="37" fontId="6" fillId="0" borderId="173" xfId="0" applyNumberFormat="1" applyFont="1" applyFill="1" applyBorder="1"/>
    <xf numFmtId="37" fontId="6" fillId="0" borderId="178" xfId="0" applyNumberFormat="1" applyFont="1" applyFill="1" applyBorder="1"/>
    <xf numFmtId="37" fontId="6" fillId="0" borderId="161" xfId="0" applyNumberFormat="1" applyFont="1" applyFill="1" applyBorder="1" applyAlignment="1">
      <alignment horizontal="center" vertical="center"/>
    </xf>
    <xf numFmtId="37" fontId="6" fillId="0" borderId="180" xfId="0" applyNumberFormat="1" applyFont="1" applyFill="1" applyBorder="1"/>
    <xf numFmtId="37" fontId="6" fillId="0" borderId="206" xfId="0" applyNumberFormat="1" applyFont="1" applyFill="1" applyBorder="1"/>
    <xf numFmtId="37" fontId="6" fillId="0" borderId="179" xfId="0" applyNumberFormat="1" applyFont="1" applyFill="1" applyBorder="1"/>
    <xf numFmtId="37" fontId="6" fillId="0" borderId="207" xfId="0" applyNumberFormat="1" applyFont="1" applyFill="1" applyBorder="1"/>
    <xf numFmtId="37" fontId="6" fillId="0" borderId="168" xfId="0" applyNumberFormat="1" applyFont="1" applyFill="1" applyBorder="1" applyAlignment="1">
      <alignment horizontal="center" vertical="center"/>
    </xf>
    <xf numFmtId="43" fontId="6" fillId="0" borderId="183" xfId="1" applyFont="1" applyFill="1" applyBorder="1" applyAlignment="1">
      <alignment horizontal="center"/>
    </xf>
    <xf numFmtId="43" fontId="6" fillId="0" borderId="175" xfId="1" applyFont="1" applyFill="1" applyBorder="1" applyAlignment="1">
      <alignment horizontal="center"/>
    </xf>
    <xf numFmtId="43" fontId="6" fillId="0" borderId="208" xfId="1" applyFont="1" applyFill="1" applyBorder="1" applyAlignment="1">
      <alignment horizontal="center"/>
    </xf>
    <xf numFmtId="49" fontId="6" fillId="0" borderId="185" xfId="0" applyNumberFormat="1" applyFont="1" applyFill="1" applyBorder="1" applyAlignment="1">
      <alignment horizontal="center" vertical="center"/>
    </xf>
    <xf numFmtId="43" fontId="6" fillId="0" borderId="188" xfId="1" applyFont="1" applyFill="1" applyBorder="1"/>
    <xf numFmtId="43" fontId="6" fillId="0" borderId="186" xfId="1" applyFont="1" applyFill="1" applyBorder="1" applyAlignment="1">
      <alignment horizontal="center"/>
    </xf>
    <xf numFmtId="43" fontId="6" fillId="0" borderId="209" xfId="1" applyFont="1" applyFill="1" applyBorder="1" applyAlignment="1">
      <alignment horizontal="center"/>
    </xf>
    <xf numFmtId="43" fontId="6" fillId="0" borderId="210" xfId="1" applyFont="1" applyFill="1" applyBorder="1" applyAlignment="1">
      <alignment horizontal="center"/>
    </xf>
    <xf numFmtId="43" fontId="6" fillId="0" borderId="190" xfId="1" applyFont="1" applyFill="1" applyBorder="1" applyAlignment="1">
      <alignment horizontal="center"/>
    </xf>
    <xf numFmtId="43" fontId="6" fillId="0" borderId="211" xfId="1" applyFont="1" applyFill="1" applyBorder="1" applyAlignment="1">
      <alignment horizontal="center"/>
    </xf>
    <xf numFmtId="49" fontId="6" fillId="0" borderId="168" xfId="0" applyNumberFormat="1" applyFont="1" applyFill="1" applyBorder="1" applyAlignment="1">
      <alignment horizontal="center" vertical="center"/>
    </xf>
    <xf numFmtId="43" fontId="6" fillId="0" borderId="208" xfId="1" applyFont="1" applyFill="1" applyBorder="1"/>
    <xf numFmtId="49" fontId="6" fillId="0" borderId="173" xfId="0" applyNumberFormat="1" applyFont="1" applyFill="1" applyBorder="1" applyAlignment="1">
      <alignment horizontal="center"/>
    </xf>
    <xf numFmtId="43" fontId="6" fillId="0" borderId="183" xfId="1" applyFont="1" applyFill="1" applyBorder="1"/>
    <xf numFmtId="43" fontId="6" fillId="0" borderId="171" xfId="1" applyFont="1" applyFill="1" applyBorder="1" applyAlignment="1">
      <alignment horizontal="center"/>
    </xf>
    <xf numFmtId="43" fontId="6" fillId="0" borderId="212" xfId="1" applyFont="1" applyFill="1" applyBorder="1" applyAlignment="1">
      <alignment horizontal="center"/>
    </xf>
    <xf numFmtId="43" fontId="6" fillId="0" borderId="188" xfId="1" applyFont="1" applyFill="1" applyBorder="1" applyAlignment="1">
      <alignment horizontal="center"/>
    </xf>
    <xf numFmtId="43" fontId="6" fillId="0" borderId="213" xfId="1" applyFont="1" applyFill="1" applyBorder="1" applyAlignment="1">
      <alignment horizontal="center"/>
    </xf>
    <xf numFmtId="43" fontId="6" fillId="0" borderId="214" xfId="1" applyFont="1" applyFill="1" applyBorder="1" applyAlignment="1">
      <alignment horizontal="center"/>
    </xf>
    <xf numFmtId="43" fontId="6" fillId="0" borderId="215" xfId="1" applyFont="1" applyFill="1" applyBorder="1" applyAlignment="1">
      <alignment horizontal="center"/>
    </xf>
    <xf numFmtId="43" fontId="6" fillId="0" borderId="216" xfId="1" applyFont="1" applyFill="1" applyBorder="1" applyAlignment="1">
      <alignment horizontal="center"/>
    </xf>
    <xf numFmtId="49" fontId="6" fillId="0" borderId="217" xfId="0" applyNumberFormat="1" applyFont="1" applyFill="1" applyBorder="1" applyAlignment="1">
      <alignment horizontal="center"/>
    </xf>
    <xf numFmtId="37" fontId="6" fillId="0" borderId="209" xfId="0" applyNumberFormat="1" applyFont="1" applyFill="1" applyBorder="1"/>
    <xf numFmtId="43" fontId="6" fillId="0" borderId="218" xfId="1" applyFont="1" applyFill="1" applyBorder="1" applyAlignment="1">
      <alignment horizontal="center"/>
    </xf>
    <xf numFmtId="43" fontId="6" fillId="0" borderId="169" xfId="1" applyFont="1" applyFill="1" applyBorder="1"/>
    <xf numFmtId="49" fontId="6" fillId="0" borderId="168" xfId="0" applyNumberFormat="1" applyFont="1" applyFill="1" applyBorder="1"/>
    <xf numFmtId="43" fontId="6" fillId="0" borderId="176" xfId="1" applyFont="1" applyFill="1" applyBorder="1"/>
    <xf numFmtId="49" fontId="6" fillId="0" borderId="173" xfId="0" applyNumberFormat="1" applyFont="1" applyFill="1" applyBorder="1"/>
    <xf numFmtId="43" fontId="6" fillId="0" borderId="171" xfId="1" applyFont="1" applyFill="1" applyBorder="1" applyAlignment="1">
      <alignment horizontal="right"/>
    </xf>
    <xf numFmtId="49" fontId="6" fillId="0" borderId="219" xfId="0" applyNumberFormat="1" applyFont="1" applyFill="1" applyBorder="1" applyAlignment="1">
      <alignment horizontal="center" vertical="center"/>
    </xf>
    <xf numFmtId="37" fontId="6" fillId="0" borderId="159" xfId="0" applyNumberFormat="1" applyFont="1" applyFill="1" applyBorder="1"/>
    <xf numFmtId="43" fontId="6" fillId="0" borderId="166" xfId="1" applyFont="1" applyFill="1" applyBorder="1"/>
    <xf numFmtId="49" fontId="6" fillId="0" borderId="160" xfId="0" applyNumberFormat="1" applyFont="1" applyFill="1" applyBorder="1" applyAlignment="1">
      <alignment horizontal="center"/>
    </xf>
    <xf numFmtId="49" fontId="6" fillId="0" borderId="219" xfId="0" applyNumberFormat="1" applyFont="1" applyFill="1" applyBorder="1" applyAlignment="1">
      <alignment horizontal="center"/>
    </xf>
    <xf numFmtId="43" fontId="6" fillId="0" borderId="165" xfId="1" applyFont="1" applyFill="1" applyBorder="1" applyAlignment="1"/>
    <xf numFmtId="43" fontId="6" fillId="0" borderId="158" xfId="1" applyFont="1" applyFill="1" applyBorder="1"/>
    <xf numFmtId="49" fontId="6" fillId="0" borderId="220" xfId="0" applyNumberFormat="1" applyFont="1" applyFill="1" applyBorder="1" applyAlignment="1">
      <alignment horizontal="center"/>
    </xf>
    <xf numFmtId="43" fontId="6" fillId="0" borderId="174" xfId="1" applyFont="1" applyFill="1" applyBorder="1"/>
    <xf numFmtId="37" fontId="6" fillId="0" borderId="166" xfId="0" applyNumberFormat="1" applyFont="1" applyFill="1" applyBorder="1"/>
    <xf numFmtId="37" fontId="6" fillId="0" borderId="0" xfId="0" applyNumberFormat="1" applyFont="1" applyFill="1" applyBorder="1" applyAlignment="1">
      <alignment horizontal="centerContinuous"/>
    </xf>
    <xf numFmtId="37" fontId="6" fillId="0" borderId="81" xfId="0" applyNumberFormat="1" applyFont="1" applyFill="1" applyBorder="1"/>
    <xf numFmtId="37" fontId="11" fillId="0" borderId="0" xfId="0" applyNumberFormat="1" applyFont="1" applyFill="1" applyBorder="1"/>
    <xf numFmtId="37" fontId="2" fillId="0" borderId="65" xfId="0" applyNumberFormat="1" applyFont="1" applyFill="1" applyBorder="1" applyAlignment="1">
      <alignment horizontal="left"/>
    </xf>
    <xf numFmtId="37" fontId="2" fillId="0" borderId="65" xfId="0" applyNumberFormat="1" applyFont="1" applyFill="1" applyBorder="1"/>
    <xf numFmtId="37" fontId="2" fillId="0" borderId="79" xfId="0" applyNumberFormat="1" applyFont="1" applyFill="1" applyBorder="1" applyAlignment="1">
      <alignment horizontal="right"/>
    </xf>
    <xf numFmtId="0" fontId="6" fillId="0" borderId="79" xfId="0" applyFont="1" applyBorder="1" applyAlignment="1" applyProtection="1">
      <alignment horizontal="centerContinuous"/>
    </xf>
    <xf numFmtId="0" fontId="6" fillId="0" borderId="58" xfId="0" applyFont="1" applyBorder="1" applyProtection="1"/>
    <xf numFmtId="0" fontId="6" fillId="0" borderId="0" xfId="0" applyFont="1" applyBorder="1" applyProtection="1"/>
    <xf numFmtId="0" fontId="6" fillId="0" borderId="8" xfId="0" applyFont="1" applyBorder="1" applyProtection="1"/>
    <xf numFmtId="0" fontId="6" fillId="0" borderId="5" xfId="0" applyFont="1" applyBorder="1" applyProtection="1"/>
    <xf numFmtId="0" fontId="6" fillId="0" borderId="35" xfId="0" applyFont="1" applyBorder="1" applyProtection="1"/>
    <xf numFmtId="0" fontId="6" fillId="0" borderId="127" xfId="0" applyFont="1" applyBorder="1" applyProtection="1"/>
    <xf numFmtId="0" fontId="6" fillId="0" borderId="81" xfId="0" applyFont="1" applyBorder="1"/>
    <xf numFmtId="0" fontId="6" fillId="0" borderId="11" xfId="0" applyFont="1" applyBorder="1" applyProtection="1"/>
    <xf numFmtId="0" fontId="6" fillId="0" borderId="80" xfId="0" applyFont="1" applyBorder="1" applyProtection="1"/>
    <xf numFmtId="0" fontId="2" fillId="0" borderId="69" xfId="2" applyFont="1" applyBorder="1" applyAlignment="1" applyProtection="1">
      <alignment horizontal="centerContinuous"/>
    </xf>
    <xf numFmtId="0" fontId="2" fillId="0" borderId="68" xfId="2" applyFont="1" applyBorder="1" applyAlignment="1" applyProtection="1">
      <alignment horizontal="centerContinuous"/>
    </xf>
    <xf numFmtId="37" fontId="2" fillId="0" borderId="68" xfId="2" applyNumberFormat="1" applyFont="1" applyBorder="1" applyAlignment="1" applyProtection="1">
      <alignment horizontal="centerContinuous"/>
    </xf>
    <xf numFmtId="0" fontId="2" fillId="0" borderId="67" xfId="2" applyFont="1" applyBorder="1" applyAlignment="1" applyProtection="1">
      <alignment horizontal="centerContinuous"/>
    </xf>
    <xf numFmtId="0" fontId="9" fillId="0" borderId="0" xfId="3" applyFont="1"/>
    <xf numFmtId="0" fontId="6" fillId="0" borderId="65" xfId="0" applyFont="1" applyBorder="1"/>
    <xf numFmtId="37" fontId="2" fillId="0" borderId="0" xfId="0" applyNumberFormat="1" applyFont="1" applyBorder="1" applyAlignment="1" applyProtection="1">
      <alignment horizontal="centerContinuous"/>
    </xf>
    <xf numFmtId="0" fontId="2" fillId="0" borderId="34" xfId="0" applyFont="1" applyBorder="1" applyProtection="1"/>
    <xf numFmtId="0" fontId="6" fillId="0" borderId="7" xfId="0" applyFont="1" applyBorder="1"/>
    <xf numFmtId="0" fontId="6" fillId="0" borderId="0" xfId="0" applyFont="1" applyBorder="1"/>
    <xf numFmtId="0" fontId="6" fillId="0" borderId="65" xfId="0" applyFont="1" applyBorder="1" applyAlignment="1">
      <alignment horizontal="centerContinuous"/>
    </xf>
    <xf numFmtId="0" fontId="6" fillId="0" borderId="4" xfId="0" applyFont="1" applyBorder="1" applyAlignment="1">
      <alignment horizontal="centerContinuous"/>
    </xf>
    <xf numFmtId="0" fontId="6" fillId="0" borderId="0" xfId="0" applyFont="1" applyBorder="1" applyAlignment="1">
      <alignment horizontal="centerContinuous"/>
    </xf>
    <xf numFmtId="0" fontId="6" fillId="0" borderId="5" xfId="0" applyFont="1" applyBorder="1" applyAlignment="1">
      <alignment horizontal="centerContinuous"/>
    </xf>
    <xf numFmtId="0" fontId="6" fillId="0" borderId="4" xfId="0" applyFont="1" applyBorder="1"/>
    <xf numFmtId="0" fontId="6" fillId="0" borderId="5" xfId="0" applyFont="1" applyBorder="1"/>
    <xf numFmtId="0" fontId="6" fillId="0" borderId="4" xfId="0" applyFont="1" applyBorder="1" applyAlignment="1">
      <alignment horizontal="center"/>
    </xf>
    <xf numFmtId="0" fontId="6" fillId="0" borderId="6" xfId="0" applyFont="1" applyBorder="1"/>
    <xf numFmtId="0" fontId="6" fillId="0" borderId="8" xfId="0" applyFont="1" applyBorder="1"/>
    <xf numFmtId="0" fontId="6" fillId="0" borderId="9" xfId="0" applyFont="1" applyBorder="1"/>
    <xf numFmtId="0" fontId="6" fillId="0" borderId="1" xfId="0" applyFont="1" applyBorder="1" applyAlignment="1">
      <alignment horizontal="centerContinuous"/>
    </xf>
    <xf numFmtId="0" fontId="6" fillId="0" borderId="2" xfId="0" applyFont="1" applyBorder="1" applyAlignment="1">
      <alignment horizontal="centerContinuous"/>
    </xf>
    <xf numFmtId="0" fontId="6" fillId="0" borderId="3" xfId="0" applyFont="1" applyBorder="1" applyAlignment="1">
      <alignment horizontal="centerContinuous"/>
    </xf>
    <xf numFmtId="0" fontId="6" fillId="0" borderId="3" xfId="0" applyFont="1" applyBorder="1"/>
    <xf numFmtId="0" fontId="6" fillId="0" borderId="10" xfId="0" applyFont="1" applyBorder="1"/>
    <xf numFmtId="0" fontId="6" fillId="0" borderId="6" xfId="0" applyFont="1" applyBorder="1" applyAlignment="1">
      <alignment horizontal="centerContinuous"/>
    </xf>
    <xf numFmtId="0" fontId="6" fillId="0" borderId="7" xfId="0" applyFont="1" applyBorder="1" applyAlignment="1">
      <alignment horizontal="centerContinuous"/>
    </xf>
    <xf numFmtId="0" fontId="6" fillId="0" borderId="8" xfId="0" applyFont="1" applyBorder="1" applyAlignment="1">
      <alignment horizontal="centerContinuous"/>
    </xf>
    <xf numFmtId="0" fontId="6" fillId="0" borderId="10" xfId="0" applyFont="1" applyBorder="1" applyAlignment="1">
      <alignment horizontal="center"/>
    </xf>
    <xf numFmtId="0" fontId="6" fillId="0" borderId="0" xfId="0" applyFont="1" applyAlignment="1">
      <alignment horizontal="center"/>
    </xf>
    <xf numFmtId="0" fontId="6" fillId="0" borderId="11" xfId="0" applyFont="1" applyBorder="1"/>
    <xf numFmtId="0" fontId="6" fillId="0" borderId="11" xfId="0" applyFont="1" applyBorder="1" applyAlignment="1">
      <alignment horizontal="center"/>
    </xf>
    <xf numFmtId="167" fontId="6" fillId="0" borderId="15" xfId="1" applyNumberFormat="1" applyFont="1" applyBorder="1"/>
    <xf numFmtId="167" fontId="6" fillId="0" borderId="11" xfId="1" applyNumberFormat="1" applyFont="1" applyBorder="1"/>
    <xf numFmtId="167" fontId="6" fillId="0" borderId="11" xfId="1" applyNumberFormat="1" applyFont="1" applyBorder="1" applyAlignment="1">
      <alignment horizontal="center"/>
    </xf>
    <xf numFmtId="167" fontId="6" fillId="0" borderId="17" xfId="1" applyNumberFormat="1" applyFont="1" applyBorder="1"/>
    <xf numFmtId="167" fontId="6" fillId="0" borderId="10" xfId="1" applyNumberFormat="1" applyFont="1" applyBorder="1"/>
    <xf numFmtId="167" fontId="6" fillId="0" borderId="10" xfId="1" applyNumberFormat="1" applyFont="1" applyBorder="1" applyAlignment="1">
      <alignment horizontal="center"/>
    </xf>
    <xf numFmtId="0" fontId="6" fillId="0" borderId="97" xfId="0" applyFont="1" applyBorder="1" applyAlignment="1">
      <alignment horizontal="center"/>
    </xf>
    <xf numFmtId="0" fontId="6" fillId="0" borderId="97" xfId="0" applyFont="1" applyBorder="1"/>
    <xf numFmtId="167" fontId="6" fillId="0" borderId="19" xfId="1" applyNumberFormat="1" applyFont="1" applyBorder="1"/>
    <xf numFmtId="167" fontId="6" fillId="0" borderId="20" xfId="1" applyNumberFormat="1" applyFont="1" applyBorder="1"/>
    <xf numFmtId="167" fontId="6" fillId="0" borderId="224" xfId="1" applyNumberFormat="1" applyFont="1" applyBorder="1"/>
    <xf numFmtId="167" fontId="6" fillId="0" borderId="225" xfId="1" applyNumberFormat="1" applyFont="1" applyBorder="1"/>
    <xf numFmtId="167" fontId="6" fillId="0" borderId="226" xfId="1" applyNumberFormat="1" applyFont="1" applyBorder="1"/>
    <xf numFmtId="167" fontId="6" fillId="0" borderId="228" xfId="1" applyNumberFormat="1" applyFont="1" applyBorder="1"/>
    <xf numFmtId="167" fontId="6" fillId="0" borderId="229" xfId="1" applyNumberFormat="1" applyFont="1" applyBorder="1"/>
    <xf numFmtId="167" fontId="6" fillId="0" borderId="230" xfId="1" applyNumberFormat="1" applyFont="1" applyBorder="1"/>
    <xf numFmtId="0" fontId="6" fillId="0" borderId="58" xfId="0" applyFont="1" applyBorder="1" applyAlignment="1"/>
    <xf numFmtId="0" fontId="6" fillId="0" borderId="51" xfId="0" applyFont="1" applyBorder="1" applyAlignment="1">
      <alignment horizontal="center"/>
    </xf>
    <xf numFmtId="0" fontId="6" fillId="0" borderId="51" xfId="0" applyFont="1" applyBorder="1" applyAlignment="1">
      <alignment horizontal="right"/>
    </xf>
    <xf numFmtId="0" fontId="6" fillId="0" borderId="51" xfId="0" applyFont="1" applyBorder="1" applyAlignment="1">
      <alignment textRotation="180"/>
    </xf>
    <xf numFmtId="0" fontId="6" fillId="0" borderId="103" xfId="0" applyFont="1" applyBorder="1"/>
    <xf numFmtId="0" fontId="6" fillId="0" borderId="91" xfId="0" applyFont="1" applyBorder="1" applyAlignment="1">
      <alignment horizontal="center"/>
    </xf>
    <xf numFmtId="0" fontId="6" fillId="0" borderId="9" xfId="0" applyFont="1" applyBorder="1" applyAlignment="1">
      <alignment horizontal="center"/>
    </xf>
    <xf numFmtId="0" fontId="6" fillId="0" borderId="93" xfId="0" applyFont="1" applyBorder="1" applyAlignment="1">
      <alignment horizontal="center"/>
    </xf>
    <xf numFmtId="0" fontId="6" fillId="0" borderId="95" xfId="0" applyFont="1" applyBorder="1"/>
    <xf numFmtId="0" fontId="6" fillId="0" borderId="120" xfId="0" applyFont="1" applyBorder="1" applyAlignment="1">
      <alignment horizontal="center"/>
    </xf>
    <xf numFmtId="0" fontId="6" fillId="0" borderId="24" xfId="0" applyFont="1" applyBorder="1"/>
    <xf numFmtId="0" fontId="6" fillId="0" borderId="22" xfId="0" applyFont="1" applyBorder="1" applyAlignment="1">
      <alignment horizontal="center"/>
    </xf>
    <xf numFmtId="0" fontId="6" fillId="0" borderId="28" xfId="0" applyFont="1" applyBorder="1"/>
    <xf numFmtId="0" fontId="6" fillId="0" borderId="29" xfId="0" applyFont="1" applyBorder="1"/>
    <xf numFmtId="0" fontId="6" fillId="0" borderId="29" xfId="0" applyFont="1" applyBorder="1" applyAlignment="1">
      <alignment horizontal="center"/>
    </xf>
    <xf numFmtId="0" fontId="6" fillId="0" borderId="30" xfId="0" applyFont="1" applyBorder="1"/>
    <xf numFmtId="0" fontId="6" fillId="0" borderId="112" xfId="0" applyFont="1" applyBorder="1"/>
    <xf numFmtId="0" fontId="6" fillId="0" borderId="2" xfId="0" applyFont="1" applyBorder="1"/>
    <xf numFmtId="0" fontId="6" fillId="0" borderId="80" xfId="0" applyFont="1" applyBorder="1" applyAlignment="1">
      <alignment textRotation="180"/>
    </xf>
    <xf numFmtId="164" fontId="6" fillId="0" borderId="80" xfId="0" applyNumberFormat="1" applyFont="1" applyBorder="1" applyProtection="1"/>
    <xf numFmtId="0" fontId="6" fillId="0" borderId="81" xfId="0" applyFont="1" applyBorder="1" applyAlignment="1"/>
    <xf numFmtId="0" fontId="6" fillId="0" borderId="0" xfId="0" applyFont="1" applyAlignment="1">
      <alignment textRotation="180"/>
    </xf>
    <xf numFmtId="0" fontId="6" fillId="0" borderId="0" xfId="0" applyFont="1" applyAlignment="1"/>
    <xf numFmtId="3" fontId="6" fillId="0" borderId="23" xfId="0" applyNumberFormat="1" applyFont="1" applyBorder="1"/>
    <xf numFmtId="43" fontId="6" fillId="0" borderId="25" xfId="1" applyFont="1" applyBorder="1"/>
    <xf numFmtId="43" fontId="6" fillId="0" borderId="24" xfId="1" applyFont="1" applyBorder="1" applyAlignment="1">
      <alignment horizontal="right"/>
    </xf>
    <xf numFmtId="0" fontId="6" fillId="0" borderId="58" xfId="0" applyFont="1" applyBorder="1"/>
    <xf numFmtId="0" fontId="6" fillId="0" borderId="0" xfId="0" applyFont="1" applyBorder="1" applyAlignment="1">
      <alignment horizontal="center"/>
    </xf>
    <xf numFmtId="0" fontId="6" fillId="0" borderId="2" xfId="0" applyFont="1" applyBorder="1" applyAlignment="1">
      <alignment horizontal="center"/>
    </xf>
    <xf numFmtId="0" fontId="6" fillId="0" borderId="35" xfId="0" applyFont="1" applyBorder="1" applyAlignment="1">
      <alignment horizontal="centerContinuous"/>
    </xf>
    <xf numFmtId="0" fontId="6" fillId="0" borderId="5"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left"/>
    </xf>
    <xf numFmtId="165" fontId="6" fillId="0" borderId="10" xfId="0" applyNumberFormat="1" applyFont="1" applyBorder="1" applyAlignment="1">
      <alignment horizontal="center"/>
    </xf>
    <xf numFmtId="0" fontId="6" fillId="0" borderId="12" xfId="0" applyFont="1" applyBorder="1"/>
    <xf numFmtId="0" fontId="6" fillId="0" borderId="13" xfId="0" applyFont="1" applyBorder="1"/>
    <xf numFmtId="0" fontId="6" fillId="0" borderId="14" xfId="0" applyFont="1" applyBorder="1"/>
    <xf numFmtId="0" fontId="6" fillId="0" borderId="17" xfId="0" applyFont="1" applyBorder="1"/>
    <xf numFmtId="0" fontId="6" fillId="0" borderId="18" xfId="0" applyFont="1" applyBorder="1"/>
    <xf numFmtId="0" fontId="6" fillId="0" borderId="122" xfId="0" applyFont="1" applyBorder="1" applyAlignment="1" applyProtection="1">
      <alignment horizontal="centerContinuous"/>
    </xf>
    <xf numFmtId="0" fontId="6" fillId="0" borderId="35" xfId="0" applyFont="1" applyBorder="1" applyAlignment="1" applyProtection="1">
      <alignment horizontal="centerContinuous"/>
    </xf>
    <xf numFmtId="0" fontId="6" fillId="0" borderId="127" xfId="0" applyFont="1" applyBorder="1" applyAlignment="1" applyProtection="1">
      <alignment horizontal="centerContinuous"/>
    </xf>
    <xf numFmtId="0" fontId="6" fillId="0" borderId="93" xfId="0" applyFont="1" applyBorder="1" applyProtection="1"/>
    <xf numFmtId="0" fontId="6" fillId="0" borderId="10" xfId="0" applyFont="1" applyBorder="1" applyProtection="1"/>
    <xf numFmtId="0" fontId="6" fillId="0" borderId="1" xfId="0" applyFont="1" applyBorder="1" applyAlignment="1" applyProtection="1">
      <alignment horizontal="centerContinuous"/>
    </xf>
    <xf numFmtId="0" fontId="6" fillId="0" borderId="3" xfId="0" applyFont="1" applyBorder="1" applyAlignment="1" applyProtection="1">
      <alignment horizontal="centerContinuous"/>
    </xf>
    <xf numFmtId="0" fontId="6" fillId="0" borderId="40" xfId="0" applyFont="1" applyBorder="1" applyAlignment="1" applyProtection="1">
      <alignment horizontal="centerContinuous"/>
    </xf>
    <xf numFmtId="0" fontId="6" fillId="0" borderId="92" xfId="0" applyFont="1" applyBorder="1" applyProtection="1"/>
    <xf numFmtId="0" fontId="6" fillId="0" borderId="9" xfId="0" applyFont="1" applyBorder="1" applyAlignment="1" applyProtection="1">
      <alignment horizontal="center"/>
    </xf>
    <xf numFmtId="0" fontId="6" fillId="0" borderId="6" xfId="0" applyFont="1" applyBorder="1" applyAlignment="1" applyProtection="1">
      <alignment horizontal="centerContinuous"/>
    </xf>
    <xf numFmtId="0" fontId="6" fillId="0" borderId="8" xfId="0" applyFont="1" applyBorder="1" applyAlignment="1" applyProtection="1">
      <alignment horizontal="centerContinuous"/>
    </xf>
    <xf numFmtId="0" fontId="6" fillId="0" borderId="94" xfId="0" applyFont="1" applyBorder="1" applyProtection="1"/>
    <xf numFmtId="0" fontId="6" fillId="0" borderId="11" xfId="0" applyFont="1" applyBorder="1" applyAlignment="1" applyProtection="1">
      <alignment horizontal="center"/>
    </xf>
    <xf numFmtId="0" fontId="6" fillId="0" borderId="9" xfId="0" applyFont="1" applyBorder="1" applyProtection="1"/>
    <xf numFmtId="0" fontId="6" fillId="0" borderId="10" xfId="0" applyFont="1" applyBorder="1" applyAlignment="1" applyProtection="1">
      <alignment horizontal="center"/>
    </xf>
    <xf numFmtId="0" fontId="6" fillId="0" borderId="94" xfId="0" applyFont="1" applyBorder="1" applyAlignment="1" applyProtection="1">
      <alignment horizontal="center"/>
    </xf>
    <xf numFmtId="0" fontId="6" fillId="0" borderId="93" xfId="0" applyFont="1" applyBorder="1" applyAlignment="1" applyProtection="1">
      <alignment horizontal="center"/>
    </xf>
    <xf numFmtId="0" fontId="6" fillId="0" borderId="4" xfId="0" applyFont="1" applyBorder="1" applyAlignment="1" applyProtection="1">
      <alignment horizontal="centerContinuous"/>
    </xf>
    <xf numFmtId="0" fontId="6" fillId="0" borderId="5" xfId="0" applyFont="1" applyBorder="1" applyAlignment="1" applyProtection="1">
      <alignment horizontal="centerContinuous"/>
    </xf>
    <xf numFmtId="0" fontId="6" fillId="0" borderId="95" xfId="0" applyFont="1" applyBorder="1" applyProtection="1"/>
    <xf numFmtId="0" fontId="6" fillId="0" borderId="96" xfId="0" applyFont="1" applyBorder="1" applyProtection="1"/>
    <xf numFmtId="0" fontId="6" fillId="0" borderId="96" xfId="0" applyFont="1" applyBorder="1" applyAlignment="1" applyProtection="1">
      <alignment horizontal="center"/>
    </xf>
    <xf numFmtId="0" fontId="6" fillId="0" borderId="12" xfId="0" applyFont="1" applyBorder="1" applyProtection="1"/>
    <xf numFmtId="0" fontId="6" fillId="0" borderId="13" xfId="0" applyFont="1" applyBorder="1" applyProtection="1"/>
    <xf numFmtId="0" fontId="6" fillId="0" borderId="14" xfId="0" applyFont="1" applyBorder="1" applyProtection="1"/>
    <xf numFmtId="0" fontId="6" fillId="0" borderId="18" xfId="0" applyFont="1" applyBorder="1" applyProtection="1"/>
    <xf numFmtId="0" fontId="6" fillId="0" borderId="16" xfId="0" applyFont="1" applyBorder="1" applyProtection="1"/>
    <xf numFmtId="0" fontId="6" fillId="0" borderId="95" xfId="0" applyFont="1" applyBorder="1" applyAlignment="1" applyProtection="1">
      <alignment horizontal="center"/>
    </xf>
    <xf numFmtId="0" fontId="6" fillId="0" borderId="21" xfId="0" applyFont="1" applyBorder="1" applyProtection="1"/>
    <xf numFmtId="0" fontId="6" fillId="0" borderId="112" xfId="0" applyFont="1" applyBorder="1" applyAlignment="1" applyProtection="1">
      <alignment horizontal="center"/>
    </xf>
    <xf numFmtId="0" fontId="6" fillId="0" borderId="113" xfId="0" applyFont="1" applyBorder="1" applyProtection="1"/>
    <xf numFmtId="0" fontId="6" fillId="0" borderId="112" xfId="0" applyFont="1" applyBorder="1" applyProtection="1"/>
    <xf numFmtId="0" fontId="6" fillId="0" borderId="51" xfId="0" applyFont="1" applyBorder="1" applyAlignment="1" applyProtection="1">
      <alignment horizontal="centerContinuous"/>
    </xf>
    <xf numFmtId="0" fontId="6" fillId="0" borderId="0" xfId="0" applyFont="1" applyBorder="1" applyAlignment="1" applyProtection="1">
      <alignment horizontal="centerContinuous"/>
    </xf>
    <xf numFmtId="0" fontId="6" fillId="0" borderId="58" xfId="0" applyFont="1" applyBorder="1" applyAlignment="1" applyProtection="1">
      <alignment horizontal="centerContinuous"/>
    </xf>
    <xf numFmtId="0" fontId="6" fillId="0" borderId="51" xfId="0" applyFont="1" applyBorder="1" applyAlignment="1" applyProtection="1">
      <alignment horizontal="center"/>
    </xf>
    <xf numFmtId="0" fontId="6" fillId="0" borderId="91" xfId="0" applyFont="1" applyBorder="1" applyProtection="1"/>
    <xf numFmtId="0" fontId="6" fillId="0" borderId="120" xfId="0" applyFont="1" applyBorder="1" applyAlignment="1" applyProtection="1">
      <alignment horizontal="center"/>
    </xf>
    <xf numFmtId="0" fontId="6" fillId="0" borderId="22" xfId="0" applyFont="1" applyBorder="1" applyProtection="1"/>
    <xf numFmtId="0" fontId="6" fillId="0" borderId="121" xfId="0" applyFont="1" applyBorder="1" applyAlignment="1" applyProtection="1">
      <alignment horizontal="center"/>
    </xf>
    <xf numFmtId="0" fontId="6" fillId="0" borderId="22" xfId="0" applyFont="1" applyBorder="1" applyAlignment="1" applyProtection="1">
      <alignment horizontal="center"/>
    </xf>
    <xf numFmtId="43" fontId="6" fillId="0" borderId="17" xfId="1" applyFont="1" applyBorder="1" applyProtection="1"/>
    <xf numFmtId="43" fontId="6" fillId="0" borderId="10" xfId="1" applyFont="1" applyBorder="1" applyProtection="1"/>
    <xf numFmtId="43" fontId="6" fillId="0" borderId="18" xfId="1" applyFont="1" applyBorder="1" applyProtection="1"/>
    <xf numFmtId="43" fontId="6" fillId="0" borderId="15" xfId="1" applyFont="1" applyBorder="1" applyProtection="1"/>
    <xf numFmtId="43" fontId="6" fillId="0" borderId="11" xfId="1" applyFont="1" applyBorder="1" applyProtection="1"/>
    <xf numFmtId="167" fontId="6" fillId="0" borderId="17" xfId="1" applyNumberFormat="1" applyFont="1" applyBorder="1" applyProtection="1"/>
    <xf numFmtId="167" fontId="6" fillId="0" borderId="10" xfId="1" applyNumberFormat="1" applyFont="1" applyBorder="1" applyProtection="1"/>
    <xf numFmtId="167" fontId="6" fillId="0" borderId="18" xfId="1" applyNumberFormat="1" applyFont="1" applyBorder="1" applyProtection="1"/>
    <xf numFmtId="167" fontId="6" fillId="0" borderId="15" xfId="1" applyNumberFormat="1" applyFont="1" applyBorder="1" applyProtection="1"/>
    <xf numFmtId="167" fontId="6" fillId="0" borderId="11" xfId="1" applyNumberFormat="1" applyFont="1" applyBorder="1" applyProtection="1"/>
    <xf numFmtId="167" fontId="6" fillId="0" borderId="16" xfId="1" applyNumberFormat="1" applyFont="1" applyBorder="1" applyProtection="1"/>
    <xf numFmtId="43" fontId="6" fillId="0" borderId="15" xfId="1" applyFont="1" applyBorder="1" applyAlignment="1" applyProtection="1">
      <alignment horizontal="center"/>
    </xf>
    <xf numFmtId="43" fontId="6" fillId="0" borderId="19" xfId="1" applyFont="1" applyBorder="1" applyProtection="1"/>
    <xf numFmtId="167" fontId="6" fillId="0" borderId="15" xfId="1" applyNumberFormat="1" applyFont="1" applyBorder="1" applyAlignment="1" applyProtection="1">
      <alignment horizontal="center"/>
    </xf>
    <xf numFmtId="167" fontId="6" fillId="0" borderId="19" xfId="1" applyNumberFormat="1" applyFont="1" applyBorder="1" applyProtection="1"/>
    <xf numFmtId="167" fontId="6" fillId="0" borderId="20" xfId="1" applyNumberFormat="1" applyFont="1" applyBorder="1" applyProtection="1"/>
    <xf numFmtId="167" fontId="6" fillId="0" borderId="21" xfId="1" applyNumberFormat="1" applyFont="1" applyBorder="1" applyProtection="1"/>
    <xf numFmtId="43" fontId="6" fillId="0" borderId="12" xfId="1" applyFont="1" applyBorder="1" applyProtection="1"/>
    <xf numFmtId="43" fontId="6" fillId="0" borderId="13" xfId="1" applyFont="1" applyBorder="1" applyProtection="1"/>
    <xf numFmtId="43" fontId="6" fillId="0" borderId="11" xfId="1" applyFont="1" applyBorder="1" applyAlignment="1" applyProtection="1">
      <alignment horizontal="center"/>
    </xf>
    <xf numFmtId="167" fontId="6" fillId="0" borderId="12" xfId="1" applyNumberFormat="1" applyFont="1" applyBorder="1" applyProtection="1"/>
    <xf numFmtId="167" fontId="6" fillId="0" borderId="13" xfId="1" applyNumberFormat="1" applyFont="1" applyBorder="1" applyProtection="1"/>
    <xf numFmtId="167" fontId="6" fillId="0" borderId="11" xfId="1" applyNumberFormat="1" applyFont="1" applyBorder="1" applyAlignment="1" applyProtection="1">
      <alignment horizontal="center"/>
    </xf>
    <xf numFmtId="43" fontId="6" fillId="0" borderId="14" xfId="1" applyFont="1" applyBorder="1" applyProtection="1"/>
    <xf numFmtId="43" fontId="6" fillId="0" borderId="0" xfId="1" applyFont="1" applyBorder="1" applyProtection="1"/>
    <xf numFmtId="167" fontId="6" fillId="0" borderId="14" xfId="1" applyNumberFormat="1" applyFont="1" applyBorder="1" applyProtection="1"/>
    <xf numFmtId="167" fontId="6" fillId="0" borderId="19" xfId="1" applyNumberFormat="1" applyFont="1" applyBorder="1" applyAlignment="1" applyProtection="1">
      <alignment horizontal="center"/>
    </xf>
    <xf numFmtId="167" fontId="6" fillId="0" borderId="0" xfId="1" applyNumberFormat="1" applyFont="1" applyBorder="1" applyProtection="1"/>
    <xf numFmtId="43" fontId="6" fillId="0" borderId="16" xfId="1" applyFont="1" applyBorder="1" applyAlignment="1" applyProtection="1">
      <alignment horizontal="center"/>
    </xf>
    <xf numFmtId="43" fontId="6" fillId="0" borderId="20" xfId="1" applyFont="1" applyBorder="1" applyAlignment="1" applyProtection="1">
      <alignment horizontal="center"/>
    </xf>
    <xf numFmtId="43" fontId="6" fillId="0" borderId="21" xfId="1" applyFont="1" applyBorder="1" applyAlignment="1" applyProtection="1">
      <alignment horizontal="center"/>
    </xf>
    <xf numFmtId="0" fontId="6" fillId="0" borderId="7" xfId="0" applyFont="1" applyBorder="1" applyAlignment="1" applyProtection="1">
      <alignment horizontal="center"/>
    </xf>
    <xf numFmtId="0" fontId="6" fillId="0" borderId="109" xfId="0" applyFont="1" applyBorder="1" applyAlignment="1" applyProtection="1">
      <alignment horizontal="center"/>
    </xf>
    <xf numFmtId="0" fontId="6" fillId="0" borderId="91" xfId="0" applyFont="1" applyBorder="1" applyAlignment="1" applyProtection="1">
      <alignment horizontal="center"/>
    </xf>
    <xf numFmtId="0" fontId="6" fillId="0" borderId="3" xfId="0" applyFont="1" applyBorder="1" applyAlignment="1" applyProtection="1">
      <alignment horizontal="center"/>
    </xf>
    <xf numFmtId="0" fontId="6" fillId="0" borderId="113" xfId="0" applyFont="1" applyBorder="1" applyAlignment="1" applyProtection="1">
      <alignment horizontal="center"/>
    </xf>
    <xf numFmtId="0" fontId="6" fillId="0" borderId="5" xfId="0" applyFont="1" applyBorder="1" applyAlignment="1" applyProtection="1">
      <alignment horizontal="center"/>
    </xf>
    <xf numFmtId="0" fontId="6" fillId="0" borderId="8" xfId="0" applyFont="1" applyBorder="1" applyAlignment="1" applyProtection="1">
      <alignment horizontal="center"/>
    </xf>
    <xf numFmtId="0" fontId="6" fillId="0" borderId="0" xfId="0" applyFont="1" applyProtection="1"/>
    <xf numFmtId="37" fontId="6" fillId="0" borderId="95" xfId="0" applyNumberFormat="1" applyFont="1" applyBorder="1" applyAlignment="1" applyProtection="1">
      <alignment horizontal="center"/>
    </xf>
    <xf numFmtId="37" fontId="6" fillId="0" borderId="109" xfId="0" applyNumberFormat="1" applyFont="1" applyBorder="1" applyAlignment="1" applyProtection="1">
      <alignment horizontal="center"/>
    </xf>
    <xf numFmtId="37" fontId="6" fillId="0" borderId="0" xfId="0" applyNumberFormat="1" applyFont="1"/>
    <xf numFmtId="37" fontId="6" fillId="0" borderId="93" xfId="0" applyNumberFormat="1" applyFont="1" applyBorder="1" applyAlignment="1" applyProtection="1">
      <alignment horizontal="center"/>
    </xf>
    <xf numFmtId="37" fontId="6" fillId="0" borderId="99" xfId="0" applyNumberFormat="1" applyFont="1" applyBorder="1" applyAlignment="1" applyProtection="1">
      <alignment horizontal="center"/>
    </xf>
    <xf numFmtId="0" fontId="6" fillId="0" borderId="0" xfId="0" applyFont="1" applyBorder="1" applyAlignment="1" applyProtection="1">
      <alignment horizontal="left"/>
    </xf>
    <xf numFmtId="0" fontId="6" fillId="0" borderId="34" xfId="0" applyFont="1" applyBorder="1" applyAlignment="1" applyProtection="1">
      <alignment horizontal="center"/>
    </xf>
    <xf numFmtId="0" fontId="6" fillId="0" borderId="34" xfId="0" applyFont="1" applyBorder="1" applyAlignment="1" applyProtection="1">
      <alignment horizontal="left"/>
    </xf>
    <xf numFmtId="0" fontId="6" fillId="0" borderId="81" xfId="0" applyFont="1" applyBorder="1" applyAlignment="1" applyProtection="1">
      <alignment horizontal="center"/>
    </xf>
    <xf numFmtId="0" fontId="6" fillId="0" borderId="0" xfId="0" applyFont="1" applyAlignment="1" applyProtection="1">
      <alignment horizontal="center"/>
    </xf>
    <xf numFmtId="0" fontId="6" fillId="0" borderId="4" xfId="0" applyFont="1" applyBorder="1" applyAlignment="1" applyProtection="1">
      <alignment horizontal="center"/>
    </xf>
    <xf numFmtId="0" fontId="6" fillId="0" borderId="4" xfId="0" applyFont="1" applyBorder="1" applyProtection="1"/>
    <xf numFmtId="37" fontId="6" fillId="0" borderId="103" xfId="0" applyNumberFormat="1" applyFont="1" applyBorder="1" applyAlignment="1" applyProtection="1">
      <alignment horizontal="center"/>
    </xf>
    <xf numFmtId="0" fontId="6" fillId="0" borderId="6" xfId="0" applyFont="1" applyBorder="1" applyAlignment="1" applyProtection="1">
      <alignment horizontal="center"/>
    </xf>
    <xf numFmtId="37" fontId="6" fillId="0" borderId="6" xfId="0" applyNumberFormat="1" applyFont="1" applyBorder="1" applyProtection="1"/>
    <xf numFmtId="37" fontId="6" fillId="0" borderId="96" xfId="0" applyNumberFormat="1" applyFont="1" applyBorder="1" applyAlignment="1" applyProtection="1">
      <alignment horizontal="center"/>
    </xf>
    <xf numFmtId="0" fontId="6" fillId="0" borderId="6" xfId="0" applyFont="1" applyBorder="1" applyProtection="1"/>
    <xf numFmtId="37" fontId="6" fillId="0" borderId="51" xfId="0" applyNumberFormat="1" applyFont="1" applyBorder="1" applyAlignment="1" applyProtection="1">
      <alignment horizontal="center"/>
    </xf>
    <xf numFmtId="37" fontId="6" fillId="0" borderId="94" xfId="0" applyNumberFormat="1" applyFont="1" applyBorder="1" applyAlignment="1" applyProtection="1">
      <alignment horizontal="center"/>
    </xf>
    <xf numFmtId="37" fontId="6" fillId="0" borderId="114" xfId="0" applyNumberFormat="1" applyFont="1" applyBorder="1" applyAlignment="1" applyProtection="1">
      <alignment horizontal="center"/>
    </xf>
    <xf numFmtId="37" fontId="6" fillId="0" borderId="4" xfId="0" applyNumberFormat="1" applyFont="1" applyBorder="1" applyAlignment="1" applyProtection="1">
      <alignment horizontal="center"/>
    </xf>
    <xf numFmtId="0" fontId="6" fillId="0" borderId="103" xfId="0" applyFont="1" applyBorder="1" applyAlignment="1" applyProtection="1">
      <alignment horizontal="centerContinuous"/>
    </xf>
    <xf numFmtId="0" fontId="6" fillId="0" borderId="7" xfId="0" applyFont="1" applyBorder="1" applyAlignment="1" applyProtection="1">
      <alignment horizontal="centerContinuous"/>
    </xf>
    <xf numFmtId="0" fontId="6" fillId="0" borderId="1" xfId="0" applyFont="1" applyBorder="1" applyProtection="1"/>
    <xf numFmtId="0" fontId="6" fillId="0" borderId="68" xfId="0" applyFont="1" applyBorder="1"/>
    <xf numFmtId="167" fontId="6" fillId="0" borderId="104" xfId="1" applyNumberFormat="1" applyFont="1" applyFill="1" applyBorder="1" applyAlignment="1" applyProtection="1">
      <alignment vertical="top"/>
      <protection locked="0"/>
    </xf>
    <xf numFmtId="167" fontId="6" fillId="0" borderId="109" xfId="1" applyNumberFormat="1" applyFont="1" applyFill="1" applyBorder="1" applyAlignment="1" applyProtection="1">
      <alignment vertical="top"/>
    </xf>
    <xf numFmtId="167" fontId="6" fillId="0" borderId="104" xfId="1" applyNumberFormat="1" applyFont="1" applyFill="1" applyBorder="1" applyAlignment="1" applyProtection="1">
      <alignment vertical="top"/>
    </xf>
    <xf numFmtId="0" fontId="6" fillId="0" borderId="8" xfId="7" quotePrefix="1" applyFont="1" applyFill="1" applyBorder="1" applyAlignment="1">
      <alignment horizontal="left" vertical="top"/>
    </xf>
    <xf numFmtId="10" fontId="6" fillId="0" borderId="96" xfId="7" applyNumberFormat="1" applyFont="1" applyFill="1" applyBorder="1" applyAlignment="1" applyProtection="1">
      <alignment horizontal="center" vertical="top"/>
    </xf>
    <xf numFmtId="0" fontId="6" fillId="0" borderId="8" xfId="7" applyFont="1" applyFill="1" applyBorder="1" applyAlignment="1">
      <alignment horizontal="left" vertical="top"/>
    </xf>
    <xf numFmtId="9" fontId="6" fillId="0" borderId="96" xfId="7" applyNumberFormat="1" applyFont="1" applyFill="1" applyBorder="1" applyAlignment="1" applyProtection="1">
      <alignment horizontal="center" vertical="top"/>
    </xf>
    <xf numFmtId="10" fontId="6" fillId="0" borderId="96" xfId="7" applyNumberFormat="1" applyFont="1" applyFill="1" applyBorder="1" applyAlignment="1" applyProtection="1">
      <alignment vertical="top"/>
    </xf>
    <xf numFmtId="0" fontId="6" fillId="0" borderId="233" xfId="0" applyFont="1" applyBorder="1" applyProtection="1"/>
    <xf numFmtId="0" fontId="6" fillId="0" borderId="234" xfId="0" applyFont="1" applyBorder="1" applyAlignment="1" applyProtection="1">
      <alignment horizontal="center"/>
    </xf>
    <xf numFmtId="0" fontId="6" fillId="0" borderId="232" xfId="0" applyFont="1" applyBorder="1" applyProtection="1"/>
    <xf numFmtId="167" fontId="6" fillId="0" borderId="235" xfId="0" applyNumberFormat="1" applyFont="1" applyBorder="1" applyProtection="1"/>
    <xf numFmtId="167" fontId="6" fillId="0" borderId="236" xfId="0" applyNumberFormat="1" applyFont="1" applyBorder="1" applyProtection="1"/>
    <xf numFmtId="167" fontId="6" fillId="0" borderId="237" xfId="0" applyNumberFormat="1" applyFont="1" applyBorder="1" applyProtection="1"/>
    <xf numFmtId="0" fontId="6" fillId="0" borderId="0" xfId="2" applyFont="1"/>
    <xf numFmtId="0" fontId="6" fillId="0" borderId="0" xfId="2" applyFont="1" applyBorder="1" applyProtection="1"/>
    <xf numFmtId="0" fontId="6" fillId="0" borderId="7" xfId="2" applyFont="1" applyBorder="1" applyProtection="1"/>
    <xf numFmtId="0" fontId="6" fillId="0" borderId="5" xfId="2" applyFont="1" applyBorder="1" applyProtection="1"/>
    <xf numFmtId="0" fontId="6" fillId="0" borderId="7" xfId="2" applyFont="1" applyBorder="1" applyAlignment="1" applyProtection="1">
      <alignment horizontal="centerContinuous"/>
    </xf>
    <xf numFmtId="0" fontId="6" fillId="0" borderId="10" xfId="2" applyFont="1" applyBorder="1" applyAlignment="1" applyProtection="1">
      <alignment horizontal="center"/>
    </xf>
    <xf numFmtId="0" fontId="6" fillId="0" borderId="11" xfId="2" applyFont="1" applyBorder="1" applyProtection="1"/>
    <xf numFmtId="0" fontId="6" fillId="0" borderId="11" xfId="2" applyFont="1" applyBorder="1" applyAlignment="1" applyProtection="1">
      <alignment horizontal="center"/>
    </xf>
    <xf numFmtId="0" fontId="6" fillId="0" borderId="34" xfId="2" applyFont="1" applyBorder="1" applyProtection="1"/>
    <xf numFmtId="167" fontId="6" fillId="0" borderId="38" xfId="2" applyNumberFormat="1" applyFont="1" applyBorder="1" applyProtection="1"/>
    <xf numFmtId="0" fontId="6" fillId="0" borderId="66" xfId="0" applyFont="1" applyBorder="1"/>
    <xf numFmtId="0" fontId="5" fillId="0" borderId="58" xfId="0" applyFont="1" applyBorder="1" applyAlignment="1" applyProtection="1">
      <alignment horizontal="centerContinuous"/>
    </xf>
    <xf numFmtId="0" fontId="6" fillId="0" borderId="51" xfId="0" applyFont="1" applyBorder="1" applyAlignment="1" applyProtection="1">
      <alignment horizontal="left"/>
    </xf>
    <xf numFmtId="0" fontId="5" fillId="0" borderId="0" xfId="0" applyFont="1" applyBorder="1" applyAlignment="1" applyProtection="1">
      <alignment horizontal="center"/>
    </xf>
    <xf numFmtId="0" fontId="5" fillId="0" borderId="0" xfId="0" applyFont="1" applyBorder="1" applyProtection="1"/>
    <xf numFmtId="0" fontId="6" fillId="0" borderId="0" xfId="0" applyFont="1" applyBorder="1" applyAlignment="1" applyProtection="1">
      <alignment horizontal="right"/>
    </xf>
    <xf numFmtId="0" fontId="5" fillId="0" borderId="58" xfId="0" applyFont="1" applyBorder="1" applyProtection="1"/>
    <xf numFmtId="0" fontId="5" fillId="0" borderId="51" xfId="0" applyFont="1" applyBorder="1" applyProtection="1"/>
    <xf numFmtId="0" fontId="6" fillId="0" borderId="0" xfId="0" quotePrefix="1" applyFont="1" applyBorder="1" applyAlignment="1" applyProtection="1">
      <alignment horizontal="left"/>
    </xf>
    <xf numFmtId="0" fontId="14" fillId="0" borderId="0" xfId="0" quotePrefix="1" applyFont="1" applyBorder="1" applyAlignment="1" applyProtection="1">
      <alignment horizontal="left"/>
    </xf>
    <xf numFmtId="0" fontId="5" fillId="0" borderId="0" xfId="0" applyFont="1" applyBorder="1" applyAlignment="1" applyProtection="1">
      <alignment horizontal="left"/>
    </xf>
    <xf numFmtId="0" fontId="5" fillId="0" borderId="7" xfId="0" applyFont="1" applyBorder="1" applyProtection="1"/>
    <xf numFmtId="0" fontId="5" fillId="0" borderId="109" xfId="0" applyFont="1" applyBorder="1" applyProtection="1"/>
    <xf numFmtId="0" fontId="5" fillId="0" borderId="93" xfId="0" applyFont="1" applyBorder="1" applyAlignment="1" applyProtection="1">
      <alignment horizontal="center"/>
    </xf>
    <xf numFmtId="0" fontId="5" fillId="0" borderId="10" xfId="0" applyFont="1" applyBorder="1" applyAlignment="1" applyProtection="1">
      <alignment horizontal="center"/>
    </xf>
    <xf numFmtId="0" fontId="5" fillId="0" borderId="10" xfId="0" applyFont="1" applyBorder="1" applyProtection="1"/>
    <xf numFmtId="0" fontId="5" fillId="0" borderId="94" xfId="0" applyFont="1" applyBorder="1" applyAlignment="1" applyProtection="1">
      <alignment horizontal="center"/>
    </xf>
    <xf numFmtId="0" fontId="5" fillId="0" borderId="93" xfId="0" applyFont="1" applyBorder="1" applyProtection="1"/>
    <xf numFmtId="0" fontId="5" fillId="0" borderId="95" xfId="0" applyFont="1" applyBorder="1" applyAlignment="1" applyProtection="1">
      <alignment horizontal="center"/>
    </xf>
    <xf numFmtId="0" fontId="5" fillId="0" borderId="11" xfId="0" applyFont="1" applyBorder="1" applyAlignment="1" applyProtection="1">
      <alignment horizontal="center"/>
    </xf>
    <xf numFmtId="0" fontId="5" fillId="0" borderId="96" xfId="0" applyFont="1" applyBorder="1" applyAlignment="1" applyProtection="1">
      <alignment horizontal="center"/>
    </xf>
    <xf numFmtId="0" fontId="5" fillId="0" borderId="31" xfId="0" applyFont="1" applyBorder="1" applyProtection="1"/>
    <xf numFmtId="0" fontId="5" fillId="0" borderId="4" xfId="0" applyFont="1" applyBorder="1" applyProtection="1"/>
    <xf numFmtId="0" fontId="5" fillId="0" borderId="129" xfId="0" applyFont="1" applyBorder="1" applyProtection="1"/>
    <xf numFmtId="0" fontId="5" fillId="0" borderId="140" xfId="0" applyFont="1" applyBorder="1" applyProtection="1"/>
    <xf numFmtId="0" fontId="5" fillId="0" borderId="32" xfId="0" applyFont="1" applyBorder="1" applyProtection="1"/>
    <xf numFmtId="0" fontId="5" fillId="0" borderId="131" xfId="0" applyFont="1" applyBorder="1" applyProtection="1"/>
    <xf numFmtId="0" fontId="5" fillId="0" borderId="141" xfId="0" applyFont="1" applyBorder="1" applyProtection="1"/>
    <xf numFmtId="37" fontId="6" fillId="0" borderId="11" xfId="0" applyNumberFormat="1" applyFont="1" applyBorder="1" applyAlignment="1" applyProtection="1">
      <alignment horizontal="center"/>
    </xf>
    <xf numFmtId="37" fontId="6" fillId="0" borderId="11" xfId="0" applyNumberFormat="1" applyFont="1" applyBorder="1" applyAlignment="1" applyProtection="1">
      <alignment wrapText="1"/>
    </xf>
    <xf numFmtId="37" fontId="6" fillId="0" borderId="11" xfId="0" applyNumberFormat="1" applyFont="1" applyBorder="1" applyProtection="1"/>
    <xf numFmtId="37" fontId="6" fillId="0" borderId="8" xfId="0" applyNumberFormat="1" applyFont="1" applyBorder="1" applyAlignment="1" applyProtection="1">
      <alignment horizontal="center"/>
    </xf>
    <xf numFmtId="0" fontId="5" fillId="0" borderId="58" xfId="0" applyFont="1" applyBorder="1" applyAlignment="1" applyProtection="1">
      <alignment horizontal="center"/>
    </xf>
    <xf numFmtId="37" fontId="6" fillId="0" borderId="10" xfId="0" applyNumberFormat="1" applyFont="1" applyBorder="1" applyAlignment="1" applyProtection="1">
      <alignment horizontal="center"/>
    </xf>
    <xf numFmtId="37" fontId="6" fillId="0" borderId="5" xfId="0" applyNumberFormat="1" applyFont="1" applyBorder="1" applyAlignment="1" applyProtection="1">
      <alignment horizontal="center"/>
    </xf>
    <xf numFmtId="0" fontId="5" fillId="2" borderId="5" xfId="0" applyFont="1" applyFill="1" applyBorder="1" applyProtection="1"/>
    <xf numFmtId="0" fontId="5" fillId="2" borderId="10" xfId="0" applyFont="1" applyFill="1" applyBorder="1" applyProtection="1"/>
    <xf numFmtId="0" fontId="5" fillId="2" borderId="11" xfId="0" applyFont="1" applyFill="1" applyBorder="1" applyProtection="1"/>
    <xf numFmtId="37" fontId="5" fillId="0" borderId="93" xfId="0" applyNumberFormat="1" applyFont="1" applyBorder="1" applyAlignment="1" applyProtection="1">
      <alignment horizontal="center"/>
    </xf>
    <xf numFmtId="37" fontId="6" fillId="0" borderId="10" xfId="0" applyNumberFormat="1" applyFont="1" applyBorder="1" applyProtection="1"/>
    <xf numFmtId="37" fontId="6" fillId="0" borderId="34" xfId="0" applyNumberFormat="1" applyFont="1" applyBorder="1" applyProtection="1"/>
    <xf numFmtId="0" fontId="5" fillId="0" borderId="34" xfId="0" applyFont="1" applyBorder="1" applyProtection="1"/>
    <xf numFmtId="37" fontId="6" fillId="0" borderId="0" xfId="0" applyNumberFormat="1" applyFont="1" applyBorder="1" applyAlignment="1" applyProtection="1">
      <alignment horizontal="center"/>
    </xf>
    <xf numFmtId="37" fontId="6" fillId="0" borderId="0" xfId="0" applyNumberFormat="1" applyFont="1" applyBorder="1" applyProtection="1"/>
    <xf numFmtId="37" fontId="6" fillId="0" borderId="7" xfId="0" applyNumberFormat="1" applyFont="1" applyBorder="1" applyProtection="1"/>
    <xf numFmtId="0" fontId="5" fillId="0" borderId="118" xfId="0" applyFont="1" applyBorder="1" applyAlignment="1" applyProtection="1">
      <alignment horizontal="center"/>
    </xf>
    <xf numFmtId="37" fontId="6" fillId="0" borderId="0" xfId="0" applyNumberFormat="1" applyFont="1" applyBorder="1" applyAlignment="1" applyProtection="1">
      <alignment horizontal="centerContinuous"/>
    </xf>
    <xf numFmtId="0" fontId="5" fillId="0" borderId="0" xfId="0" applyFont="1" applyBorder="1" applyAlignment="1" applyProtection="1">
      <alignment horizontal="centerContinuous"/>
    </xf>
    <xf numFmtId="0" fontId="5" fillId="0" borderId="51" xfId="0" applyFont="1" applyBorder="1" applyAlignment="1" applyProtection="1">
      <alignment horizontal="center"/>
    </xf>
    <xf numFmtId="0" fontId="5" fillId="0" borderId="102" xfId="0" applyFont="1" applyBorder="1" applyAlignment="1" applyProtection="1">
      <alignment horizontal="center"/>
    </xf>
    <xf numFmtId="37" fontId="6" fillId="0" borderId="104" xfId="0" applyNumberFormat="1" applyFont="1" applyBorder="1" applyAlignment="1" applyProtection="1">
      <alignment horizontal="center"/>
    </xf>
    <xf numFmtId="37" fontId="6" fillId="0" borderId="58" xfId="0" applyNumberFormat="1" applyFont="1" applyBorder="1" applyAlignment="1" applyProtection="1">
      <alignment horizontal="center"/>
    </xf>
    <xf numFmtId="37" fontId="6" fillId="0" borderId="102" xfId="0" applyNumberFormat="1" applyFont="1" applyBorder="1" applyAlignment="1" applyProtection="1">
      <alignment horizontal="center"/>
    </xf>
    <xf numFmtId="37" fontId="6" fillId="0" borderId="118" xfId="0" applyNumberFormat="1" applyFont="1" applyBorder="1" applyAlignment="1" applyProtection="1">
      <alignment horizontal="center"/>
    </xf>
    <xf numFmtId="37" fontId="5" fillId="0" borderId="0" xfId="0" applyNumberFormat="1" applyFont="1" applyBorder="1" applyProtection="1"/>
    <xf numFmtId="37" fontId="6" fillId="0" borderId="98" xfId="0" applyNumberFormat="1" applyFont="1" applyBorder="1" applyAlignment="1" applyProtection="1">
      <alignment horizontal="center"/>
    </xf>
    <xf numFmtId="37" fontId="6" fillId="0" borderId="149" xfId="0" applyNumberFormat="1" applyFont="1" applyBorder="1" applyAlignment="1" applyProtection="1">
      <alignment horizontal="center"/>
    </xf>
    <xf numFmtId="37" fontId="6" fillId="0" borderId="155" xfId="0" applyNumberFormat="1" applyFont="1" applyBorder="1" applyProtection="1"/>
    <xf numFmtId="0" fontId="5" fillId="0" borderId="155" xfId="0" applyFont="1" applyBorder="1" applyProtection="1"/>
    <xf numFmtId="37" fontId="6" fillId="0" borderId="116" xfId="0" applyNumberFormat="1" applyFont="1" applyBorder="1" applyAlignment="1" applyProtection="1">
      <alignment horizontal="center"/>
    </xf>
    <xf numFmtId="37" fontId="6" fillId="0" borderId="107" xfId="0" applyNumberFormat="1" applyFont="1" applyBorder="1" applyProtection="1"/>
    <xf numFmtId="0" fontId="5" fillId="0" borderId="107" xfId="0" applyFont="1" applyBorder="1" applyProtection="1"/>
    <xf numFmtId="37" fontId="6" fillId="0" borderId="67" xfId="0" applyNumberFormat="1" applyFont="1" applyBorder="1" applyAlignment="1" applyProtection="1">
      <alignment horizontal="center"/>
    </xf>
    <xf numFmtId="37" fontId="6" fillId="0" borderId="68" xfId="0" applyNumberFormat="1" applyFont="1" applyBorder="1" applyProtection="1"/>
    <xf numFmtId="0" fontId="5" fillId="0" borderId="68" xfId="0" applyFont="1" applyBorder="1" applyProtection="1"/>
    <xf numFmtId="169" fontId="6" fillId="0" borderId="68" xfId="0" applyNumberFormat="1" applyFont="1" applyBorder="1" applyAlignment="1" applyProtection="1"/>
    <xf numFmtId="168" fontId="6" fillId="0" borderId="68" xfId="0" applyNumberFormat="1" applyFont="1" applyBorder="1" applyAlignment="1" applyProtection="1"/>
    <xf numFmtId="0" fontId="6" fillId="0" borderId="66" xfId="0" applyFont="1" applyBorder="1" applyProtection="1"/>
    <xf numFmtId="37" fontId="6" fillId="0" borderId="84" xfId="0" applyNumberFormat="1" applyFont="1" applyBorder="1" applyAlignment="1" applyProtection="1">
      <alignment horizontal="centerContinuous"/>
    </xf>
    <xf numFmtId="0" fontId="5" fillId="0" borderId="65" xfId="0" applyFont="1" applyBorder="1" applyAlignment="1" applyProtection="1">
      <alignment horizontal="centerContinuous"/>
    </xf>
    <xf numFmtId="0" fontId="6" fillId="0" borderId="118" xfId="0" applyFont="1" applyBorder="1" applyProtection="1"/>
    <xf numFmtId="37" fontId="6" fillId="0" borderId="80" xfId="0" applyNumberFormat="1" applyFont="1" applyBorder="1" applyAlignment="1" applyProtection="1">
      <alignment horizontal="center"/>
    </xf>
    <xf numFmtId="37" fontId="6" fillId="0" borderId="119" xfId="0" applyNumberFormat="1" applyFont="1" applyBorder="1" applyAlignment="1" applyProtection="1">
      <alignment horizontal="center"/>
    </xf>
    <xf numFmtId="0" fontId="5" fillId="0" borderId="81" xfId="0" applyFont="1" applyBorder="1" applyProtection="1"/>
    <xf numFmtId="0" fontId="5" fillId="0" borderId="0" xfId="0" applyFont="1" applyProtection="1"/>
    <xf numFmtId="0" fontId="6" fillId="0" borderId="92" xfId="0" applyFont="1" applyBorder="1" applyAlignment="1" applyProtection="1">
      <alignment horizontal="center"/>
    </xf>
    <xf numFmtId="0" fontId="6" fillId="0" borderId="2" xfId="0" applyFont="1" applyBorder="1" applyAlignment="1" applyProtection="1">
      <alignment horizontal="center"/>
    </xf>
    <xf numFmtId="0" fontId="2" fillId="0" borderId="80" xfId="0" applyFont="1" applyBorder="1" applyAlignment="1" applyProtection="1">
      <alignment horizontal="centerContinuous"/>
    </xf>
    <xf numFmtId="0" fontId="6" fillId="0" borderId="34" xfId="0" applyFont="1" applyBorder="1" applyAlignment="1" applyProtection="1">
      <alignment horizontal="centerContinuous"/>
    </xf>
    <xf numFmtId="0" fontId="6" fillId="0" borderId="81" xfId="0" applyFont="1" applyBorder="1" applyAlignment="1" applyProtection="1">
      <alignment horizontal="centerContinuous"/>
    </xf>
    <xf numFmtId="167" fontId="6" fillId="0" borderId="54" xfId="1" applyNumberFormat="1" applyFont="1" applyBorder="1" applyProtection="1"/>
    <xf numFmtId="167" fontId="6" fillId="0" borderId="55" xfId="1" applyNumberFormat="1" applyFont="1" applyBorder="1" applyProtection="1"/>
    <xf numFmtId="167" fontId="6" fillId="0" borderId="56" xfId="1" applyNumberFormat="1" applyFont="1" applyBorder="1" applyProtection="1"/>
    <xf numFmtId="0" fontId="6" fillId="0" borderId="8" xfId="7" quotePrefix="1" applyFont="1" applyFill="1" applyBorder="1" applyAlignment="1">
      <alignment horizontal="left" indent="1"/>
    </xf>
    <xf numFmtId="10" fontId="6" fillId="0" borderId="96" xfId="7" applyNumberFormat="1" applyFont="1" applyFill="1" applyBorder="1" applyAlignment="1" applyProtection="1">
      <alignment horizontal="center"/>
    </xf>
    <xf numFmtId="167" fontId="6" fillId="0" borderId="104" xfId="1" applyNumberFormat="1" applyFont="1" applyFill="1" applyBorder="1" applyProtection="1">
      <protection locked="0"/>
    </xf>
    <xf numFmtId="167" fontId="6" fillId="0" borderId="109" xfId="1" applyNumberFormat="1" applyFont="1" applyFill="1" applyBorder="1" applyProtection="1"/>
    <xf numFmtId="0" fontId="6" fillId="0" borderId="8" xfId="7" applyFont="1" applyFill="1" applyBorder="1" applyAlignment="1">
      <alignment horizontal="left" indent="1"/>
    </xf>
    <xf numFmtId="9" fontId="6" fillId="0" borderId="96" xfId="7" applyNumberFormat="1" applyFont="1" applyFill="1" applyBorder="1" applyAlignment="1" applyProtection="1">
      <alignment horizontal="center"/>
    </xf>
    <xf numFmtId="0" fontId="6" fillId="0" borderId="8" xfId="7" applyFont="1" applyFill="1" applyBorder="1" applyAlignment="1">
      <alignment horizontal="left" indent="2"/>
    </xf>
    <xf numFmtId="10" fontId="6" fillId="0" borderId="96" xfId="7" applyNumberFormat="1" applyFont="1" applyFill="1" applyBorder="1" applyProtection="1"/>
    <xf numFmtId="167" fontId="6" fillId="0" borderId="104" xfId="1" applyNumberFormat="1" applyFont="1" applyFill="1" applyBorder="1" applyProtection="1"/>
    <xf numFmtId="0" fontId="6" fillId="0" borderId="65" xfId="0" applyFont="1" applyBorder="1" applyAlignment="1" applyProtection="1">
      <alignment horizontal="centerContinuous"/>
    </xf>
    <xf numFmtId="0" fontId="5" fillId="0" borderId="80" xfId="0" applyFont="1" applyBorder="1" applyAlignment="1" applyProtection="1">
      <alignment horizontal="center"/>
    </xf>
    <xf numFmtId="0" fontId="5" fillId="0" borderId="97" xfId="0" applyFont="1" applyBorder="1" applyAlignment="1" applyProtection="1">
      <alignment horizontal="center"/>
    </xf>
    <xf numFmtId="0" fontId="5" fillId="0" borderId="34" xfId="0" applyFont="1" applyBorder="1" applyAlignment="1" applyProtection="1">
      <alignment horizontal="left"/>
    </xf>
    <xf numFmtId="0" fontId="5" fillId="0" borderId="101" xfId="0" applyFont="1" applyBorder="1" applyAlignment="1" applyProtection="1">
      <alignment horizontal="center"/>
    </xf>
    <xf numFmtId="37" fontId="6" fillId="0" borderId="0" xfId="0" applyNumberFormat="1" applyFont="1" applyBorder="1" applyAlignment="1" applyProtection="1">
      <alignment horizontal="left"/>
    </xf>
    <xf numFmtId="0" fontId="5" fillId="0" borderId="102" xfId="0" applyFont="1" applyBorder="1" applyProtection="1"/>
    <xf numFmtId="37" fontId="5" fillId="0" borderId="102" xfId="0" applyNumberFormat="1" applyFont="1" applyBorder="1" applyProtection="1"/>
    <xf numFmtId="37" fontId="6" fillId="0" borderId="7" xfId="0" applyNumberFormat="1" applyFont="1" applyBorder="1" applyAlignment="1" applyProtection="1">
      <alignment wrapText="1"/>
    </xf>
    <xf numFmtId="37" fontId="6" fillId="0" borderId="39" xfId="0" applyNumberFormat="1" applyFont="1" applyBorder="1" applyAlignment="1" applyProtection="1">
      <alignment horizontal="center"/>
    </xf>
    <xf numFmtId="37" fontId="6" fillId="0" borderId="35" xfId="0" applyNumberFormat="1" applyFont="1" applyBorder="1" applyAlignment="1" applyProtection="1">
      <alignment wrapText="1"/>
    </xf>
    <xf numFmtId="37" fontId="6" fillId="0" borderId="22" xfId="0" applyNumberFormat="1" applyFont="1" applyBorder="1" applyAlignment="1" applyProtection="1">
      <alignment horizontal="center"/>
    </xf>
    <xf numFmtId="37" fontId="6" fillId="0" borderId="35" xfId="0" applyNumberFormat="1" applyFont="1" applyBorder="1" applyProtection="1"/>
    <xf numFmtId="37" fontId="6" fillId="0" borderId="106" xfId="0" applyNumberFormat="1" applyFont="1" applyBorder="1" applyAlignment="1" applyProtection="1">
      <alignment horizontal="center"/>
    </xf>
    <xf numFmtId="0" fontId="6" fillId="0" borderId="0" xfId="0" applyFont="1" applyAlignment="1">
      <alignment wrapText="1"/>
    </xf>
    <xf numFmtId="0" fontId="6" fillId="0" borderId="51" xfId="0" applyFont="1" applyBorder="1" applyAlignment="1">
      <alignment horizontal="centerContinuous"/>
    </xf>
    <xf numFmtId="0" fontId="6" fillId="0" borderId="58" xfId="0" applyFont="1" applyBorder="1" applyAlignment="1">
      <alignment horizontal="centerContinuous"/>
    </xf>
    <xf numFmtId="0" fontId="5" fillId="0" borderId="51" xfId="0" applyFont="1" applyBorder="1"/>
    <xf numFmtId="0" fontId="5" fillId="0" borderId="0" xfId="0" applyFont="1" applyBorder="1" applyAlignment="1">
      <alignment horizontal="center"/>
    </xf>
    <xf numFmtId="0" fontId="5" fillId="0" borderId="0" xfId="0" applyFont="1" applyBorder="1"/>
    <xf numFmtId="0" fontId="5" fillId="0" borderId="58" xfId="0" applyFont="1" applyBorder="1"/>
    <xf numFmtId="0" fontId="5" fillId="0" borderId="103" xfId="0" applyFont="1" applyBorder="1"/>
    <xf numFmtId="0" fontId="5" fillId="0" borderId="7" xfId="0" applyFont="1" applyBorder="1"/>
    <xf numFmtId="0" fontId="5" fillId="0" borderId="109" xfId="0" applyFont="1" applyBorder="1"/>
    <xf numFmtId="0" fontId="5" fillId="0" borderId="91" xfId="0" applyFont="1" applyBorder="1" applyAlignment="1">
      <alignment horizontal="center"/>
    </xf>
    <xf numFmtId="0" fontId="5" fillId="0" borderId="9" xfId="0" applyFont="1" applyBorder="1" applyAlignment="1">
      <alignment horizontal="center"/>
    </xf>
    <xf numFmtId="0" fontId="5" fillId="0" borderId="92" xfId="0" applyFont="1" applyBorder="1" applyAlignment="1">
      <alignment horizontal="center"/>
    </xf>
    <xf numFmtId="0" fontId="5" fillId="0" borderId="93" xfId="0" applyFont="1" applyBorder="1" applyAlignment="1">
      <alignment horizontal="center"/>
    </xf>
    <xf numFmtId="0" fontId="5" fillId="0" borderId="10" xfId="0" applyFont="1" applyBorder="1" applyAlignment="1">
      <alignment horizontal="center"/>
    </xf>
    <xf numFmtId="0" fontId="5" fillId="0" borderId="4" xfId="0" applyFont="1" applyBorder="1"/>
    <xf numFmtId="0" fontId="5" fillId="0" borderId="94" xfId="0" applyFont="1" applyBorder="1" applyAlignment="1">
      <alignment horizontal="center"/>
    </xf>
    <xf numFmtId="0" fontId="5" fillId="0" borderId="93" xfId="0" applyFont="1" applyBorder="1"/>
    <xf numFmtId="0" fontId="5" fillId="0" borderId="10" xfId="0" applyFont="1" applyBorder="1"/>
    <xf numFmtId="0" fontId="5" fillId="0" borderId="5" xfId="0" applyFont="1" applyBorder="1"/>
    <xf numFmtId="0" fontId="5" fillId="0" borderId="95" xfId="0" applyFont="1" applyBorder="1"/>
    <xf numFmtId="0" fontId="5" fillId="0" borderId="11" xfId="0" applyFont="1" applyBorder="1"/>
    <xf numFmtId="0" fontId="5" fillId="0" borderId="7" xfId="0" applyFont="1" applyBorder="1" applyAlignment="1">
      <alignment horizontal="centerContinuous"/>
    </xf>
    <xf numFmtId="0" fontId="5" fillId="0" borderId="11" xfId="0" applyFont="1" applyBorder="1" applyAlignment="1">
      <alignment horizontal="center"/>
    </xf>
    <xf numFmtId="0" fontId="5" fillId="0" borderId="96" xfId="0" applyFont="1" applyBorder="1" applyAlignment="1">
      <alignment horizontal="center"/>
    </xf>
    <xf numFmtId="0" fontId="6" fillId="0" borderId="95" xfId="0" applyFont="1" applyBorder="1" applyAlignment="1">
      <alignment horizontal="center"/>
    </xf>
    <xf numFmtId="0" fontId="6" fillId="0" borderId="96" xfId="0" applyFont="1" applyBorder="1" applyAlignment="1">
      <alignment horizontal="center"/>
    </xf>
    <xf numFmtId="0" fontId="6" fillId="0" borderId="94" xfId="0" applyFont="1" applyBorder="1" applyAlignment="1">
      <alignment horizontal="center"/>
    </xf>
    <xf numFmtId="0" fontId="5" fillId="0" borderId="5" xfId="0" applyFont="1" applyBorder="1" applyAlignment="1">
      <alignment horizontal="center"/>
    </xf>
    <xf numFmtId="0" fontId="5" fillId="0" borderId="95" xfId="0" applyFont="1" applyBorder="1" applyAlignment="1">
      <alignment horizontal="center"/>
    </xf>
    <xf numFmtId="0" fontId="5" fillId="0" borderId="8" xfId="0" applyFont="1" applyBorder="1"/>
    <xf numFmtId="0" fontId="5" fillId="0" borderId="0" xfId="0" applyFont="1" applyBorder="1" applyAlignment="1">
      <alignment horizontal="centerContinuous"/>
    </xf>
    <xf numFmtId="0" fontId="5" fillId="0" borderId="112" xfId="0" applyFont="1" applyBorder="1" applyAlignment="1">
      <alignment horizontal="center"/>
    </xf>
    <xf numFmtId="0" fontId="5" fillId="0" borderId="2" xfId="0" applyFont="1" applyBorder="1"/>
    <xf numFmtId="0" fontId="5" fillId="0" borderId="113" xfId="0" applyFont="1" applyBorder="1"/>
    <xf numFmtId="0" fontId="5" fillId="0" borderId="51" xfId="0" applyFont="1" applyBorder="1" applyAlignment="1">
      <alignment horizontal="center"/>
    </xf>
    <xf numFmtId="0" fontId="5" fillId="0" borderId="103" xfId="0" applyFont="1" applyBorder="1" applyAlignment="1">
      <alignment horizontal="center"/>
    </xf>
    <xf numFmtId="0" fontId="4" fillId="0" borderId="51" xfId="0" applyFont="1" applyBorder="1" applyAlignment="1">
      <alignment horizontal="center"/>
    </xf>
    <xf numFmtId="0" fontId="5" fillId="0" borderId="51" xfId="0" applyFont="1" applyBorder="1" applyAlignment="1">
      <alignment horizontal="left"/>
    </xf>
    <xf numFmtId="0" fontId="5" fillId="0" borderId="58" xfId="0" applyFont="1" applyBorder="1" applyAlignment="1">
      <alignment horizontal="centerContinuous"/>
    </xf>
    <xf numFmtId="0" fontId="5" fillId="0" borderId="120" xfId="0" applyFont="1" applyBorder="1" applyAlignment="1">
      <alignment horizontal="center"/>
    </xf>
    <xf numFmtId="0" fontId="5" fillId="0" borderId="99" xfId="0" applyFont="1" applyBorder="1" applyAlignment="1">
      <alignment horizontal="center"/>
    </xf>
    <xf numFmtId="37" fontId="5" fillId="0" borderId="78" xfId="0" applyNumberFormat="1" applyFont="1" applyBorder="1"/>
    <xf numFmtId="0" fontId="5" fillId="0" borderId="121" xfId="0" applyFont="1" applyBorder="1" applyAlignment="1">
      <alignment horizontal="center"/>
    </xf>
    <xf numFmtId="0" fontId="5" fillId="0" borderId="118" xfId="0" applyFont="1" applyBorder="1" applyAlignment="1">
      <alignment horizontal="center"/>
    </xf>
    <xf numFmtId="0" fontId="5" fillId="0" borderId="119" xfId="0" applyFont="1" applyBorder="1" applyAlignment="1">
      <alignment horizontal="center"/>
    </xf>
    <xf numFmtId="0" fontId="5" fillId="0" borderId="58" xfId="0" applyFont="1" applyBorder="1" applyAlignment="1">
      <alignment horizontal="center"/>
    </xf>
    <xf numFmtId="0" fontId="5" fillId="0" borderId="81" xfId="0" applyFont="1" applyBorder="1"/>
    <xf numFmtId="0" fontId="5" fillId="0" borderId="51" xfId="0" applyFont="1" applyBorder="1" applyAlignment="1">
      <alignment horizontal="centerContinuous"/>
    </xf>
    <xf numFmtId="0" fontId="5" fillId="0" borderId="149" xfId="0" applyFont="1" applyBorder="1" applyAlignment="1">
      <alignment horizontal="center"/>
    </xf>
    <xf numFmtId="0" fontId="5" fillId="0" borderId="104" xfId="0" applyFont="1" applyBorder="1" applyAlignment="1">
      <alignment horizontal="center"/>
    </xf>
    <xf numFmtId="0" fontId="5" fillId="0" borderId="102" xfId="0" applyFont="1" applyBorder="1"/>
    <xf numFmtId="37" fontId="5" fillId="0" borderId="33" xfId="0" applyNumberFormat="1" applyFont="1" applyBorder="1"/>
    <xf numFmtId="0" fontId="5" fillId="0" borderId="98"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5" fillId="0" borderId="51" xfId="0" applyFont="1" applyBorder="1" applyAlignment="1">
      <alignment horizontal="right"/>
    </xf>
    <xf numFmtId="0" fontId="5" fillId="0" borderId="3" xfId="0" applyFont="1" applyBorder="1" applyAlignment="1">
      <alignment horizontal="center"/>
    </xf>
    <xf numFmtId="0" fontId="5" fillId="0" borderId="8" xfId="0" applyFont="1" applyBorder="1" applyAlignment="1">
      <alignment horizontal="center"/>
    </xf>
    <xf numFmtId="37" fontId="5" fillId="0" borderId="31" xfId="0" applyNumberFormat="1" applyFont="1" applyBorder="1"/>
    <xf numFmtId="37" fontId="5" fillId="0" borderId="32" xfId="0" applyNumberFormat="1" applyFont="1" applyBorder="1"/>
    <xf numFmtId="0" fontId="5" fillId="0" borderId="39" xfId="0" applyFont="1" applyBorder="1"/>
    <xf numFmtId="0" fontId="5" fillId="0" borderId="27" xfId="0" applyFont="1" applyBorder="1"/>
    <xf numFmtId="0" fontId="6" fillId="0" borderId="109" xfId="0" applyFont="1" applyBorder="1"/>
    <xf numFmtId="0" fontId="6" fillId="0" borderId="94" xfId="0" applyFont="1" applyBorder="1"/>
    <xf numFmtId="0" fontId="6" fillId="0" borderId="93" xfId="0" applyFont="1" applyBorder="1"/>
    <xf numFmtId="0" fontId="6" fillId="0" borderId="96" xfId="0" applyFont="1" applyBorder="1"/>
    <xf numFmtId="0" fontId="6" fillId="0" borderId="80" xfId="0" applyFont="1" applyBorder="1" applyAlignment="1">
      <alignment horizontal="center"/>
    </xf>
    <xf numFmtId="0" fontId="6" fillId="0" borderId="3" xfId="0" applyFont="1" applyBorder="1" applyProtection="1"/>
    <xf numFmtId="0" fontId="5" fillId="0" borderId="4" xfId="0" applyFont="1" applyBorder="1" applyAlignment="1" applyProtection="1">
      <alignment horizontal="center"/>
    </xf>
    <xf numFmtId="0" fontId="5" fillId="0" borderId="8" xfId="0" applyFont="1" applyBorder="1" applyAlignment="1" applyProtection="1">
      <alignment horizontal="center"/>
    </xf>
    <xf numFmtId="37" fontId="6" fillId="0" borderId="6" xfId="0" applyNumberFormat="1" applyFont="1" applyBorder="1" applyAlignment="1" applyProtection="1">
      <alignment horizontal="center"/>
    </xf>
    <xf numFmtId="0" fontId="6" fillId="0" borderId="15" xfId="0" applyFont="1" applyBorder="1" applyProtection="1"/>
    <xf numFmtId="0" fontId="6" fillId="0" borderId="19" xfId="0" applyFont="1" applyBorder="1" applyProtection="1"/>
    <xf numFmtId="37" fontId="6" fillId="0" borderId="2" xfId="0" applyNumberFormat="1" applyFont="1" applyBorder="1" applyProtection="1"/>
    <xf numFmtId="37" fontId="6" fillId="0" borderId="0" xfId="0" applyNumberFormat="1" applyFont="1" applyProtection="1"/>
    <xf numFmtId="0" fontId="2" fillId="0" borderId="79" xfId="0" applyFont="1" applyBorder="1" applyAlignment="1">
      <alignment horizontal="right"/>
    </xf>
    <xf numFmtId="0" fontId="6" fillId="4" borderId="0" xfId="0" applyFont="1" applyFill="1" applyBorder="1" applyProtection="1"/>
    <xf numFmtId="0" fontId="6" fillId="4" borderId="58" xfId="0" applyFont="1" applyFill="1" applyBorder="1" applyProtection="1"/>
    <xf numFmtId="0" fontId="6" fillId="0" borderId="39" xfId="0" applyFont="1" applyBorder="1" applyAlignment="1" applyProtection="1">
      <alignment horizontal="centerContinuous"/>
    </xf>
    <xf numFmtId="0" fontId="6" fillId="0" borderId="41" xfId="0" applyFont="1" applyBorder="1" applyProtection="1"/>
    <xf numFmtId="0" fontId="6" fillId="0" borderId="123" xfId="0" applyFont="1" applyBorder="1" applyAlignment="1" applyProtection="1">
      <alignment horizontal="center"/>
    </xf>
    <xf numFmtId="37" fontId="6" fillId="0" borderId="43" xfId="0" applyNumberFormat="1" applyFont="1" applyBorder="1" applyProtection="1"/>
    <xf numFmtId="0" fontId="6" fillId="0" borderId="44" xfId="0" applyFont="1" applyBorder="1" applyAlignment="1" applyProtection="1">
      <alignment horizontal="center"/>
    </xf>
    <xf numFmtId="0" fontId="6" fillId="0" borderId="45" xfId="0" applyFont="1" applyBorder="1" applyProtection="1"/>
    <xf numFmtId="0" fontId="6" fillId="0" borderId="46" xfId="0" applyFont="1" applyBorder="1" applyProtection="1"/>
    <xf numFmtId="0" fontId="6" fillId="0" borderId="44" xfId="0" applyFont="1" applyBorder="1" applyProtection="1"/>
    <xf numFmtId="0" fontId="6" fillId="0" borderId="124" xfId="0" applyFont="1" applyBorder="1" applyAlignment="1" applyProtection="1">
      <alignment horizontal="center"/>
    </xf>
    <xf numFmtId="0" fontId="6" fillId="0" borderId="17" xfId="0" applyFont="1" applyBorder="1" applyProtection="1"/>
    <xf numFmtId="0" fontId="6" fillId="0" borderId="43" xfId="0" applyFont="1" applyBorder="1" applyAlignment="1" applyProtection="1">
      <alignment horizontal="center"/>
    </xf>
    <xf numFmtId="0" fontId="6" fillId="0" borderId="47" xfId="0" applyFont="1" applyBorder="1" applyProtection="1"/>
    <xf numFmtId="0" fontId="6" fillId="0" borderId="42" xfId="0" applyFont="1" applyBorder="1" applyProtection="1"/>
    <xf numFmtId="0" fontId="6" fillId="0" borderId="48" xfId="0" applyFont="1" applyBorder="1" applyProtection="1"/>
    <xf numFmtId="0" fontId="6" fillId="0" borderId="49" xfId="0" applyFont="1" applyBorder="1" applyProtection="1"/>
    <xf numFmtId="0" fontId="6" fillId="0" borderId="42" xfId="0" applyFont="1" applyBorder="1" applyAlignment="1" applyProtection="1">
      <alignment horizontal="center"/>
    </xf>
    <xf numFmtId="0" fontId="6" fillId="0" borderId="36" xfId="0" applyFont="1" applyBorder="1" applyProtection="1"/>
    <xf numFmtId="0" fontId="6" fillId="0" borderId="50" xfId="0" applyFont="1" applyBorder="1" applyProtection="1"/>
    <xf numFmtId="0" fontId="6" fillId="0" borderId="37" xfId="0" applyFont="1" applyBorder="1" applyProtection="1"/>
    <xf numFmtId="37" fontId="6" fillId="0" borderId="51" xfId="0" applyNumberFormat="1" applyFont="1" applyBorder="1" applyProtection="1"/>
    <xf numFmtId="0" fontId="6" fillId="0" borderId="12" xfId="0" applyFont="1" applyBorder="1" applyAlignment="1" applyProtection="1">
      <alignment horizontal="center"/>
    </xf>
    <xf numFmtId="0" fontId="6" fillId="0" borderId="48" xfId="0" applyFont="1" applyBorder="1" applyAlignment="1" applyProtection="1">
      <alignment horizontal="center"/>
    </xf>
    <xf numFmtId="0" fontId="6" fillId="0" borderId="49" xfId="0" applyFont="1" applyBorder="1" applyAlignment="1" applyProtection="1">
      <alignment horizontal="center"/>
    </xf>
    <xf numFmtId="0" fontId="2" fillId="0" borderId="51" xfId="0" applyFont="1" applyBorder="1" applyProtection="1"/>
    <xf numFmtId="0" fontId="2" fillId="0" borderId="58" xfId="0" applyFont="1" applyBorder="1" applyProtection="1"/>
    <xf numFmtId="0" fontId="6" fillId="0" borderId="11" xfId="0" applyFont="1" applyBorder="1" applyAlignment="1" applyProtection="1">
      <alignment horizontal="right"/>
    </xf>
    <xf numFmtId="0" fontId="6" fillId="0" borderId="7" xfId="0" applyFont="1" applyBorder="1" applyAlignment="1" applyProtection="1">
      <alignment horizontal="left"/>
    </xf>
    <xf numFmtId="0" fontId="6" fillId="0" borderId="66" xfId="0" applyFont="1" applyBorder="1" applyAlignment="1" applyProtection="1">
      <alignment horizontal="centerContinuous"/>
    </xf>
    <xf numFmtId="0" fontId="6" fillId="0" borderId="2" xfId="0" applyFont="1" applyBorder="1" applyAlignment="1"/>
    <xf numFmtId="0" fontId="6" fillId="0" borderId="223" xfId="0" applyFont="1" applyBorder="1" applyAlignment="1"/>
    <xf numFmtId="0" fontId="6" fillId="0" borderId="2" xfId="0" applyFont="1" applyBorder="1" applyAlignment="1" applyProtection="1"/>
    <xf numFmtId="0" fontId="6" fillId="0" borderId="231" xfId="0" applyFont="1" applyBorder="1"/>
    <xf numFmtId="167" fontId="6" fillId="0" borderId="32" xfId="1" applyNumberFormat="1" applyFont="1" applyBorder="1" applyProtection="1"/>
    <xf numFmtId="167" fontId="6" fillId="0" borderId="33" xfId="1" applyNumberFormat="1" applyFont="1" applyBorder="1" applyProtection="1"/>
    <xf numFmtId="0" fontId="6" fillId="0" borderId="0" xfId="0" applyFont="1" applyBorder="1" applyAlignment="1">
      <alignment horizontal="left"/>
    </xf>
    <xf numFmtId="0" fontId="6" fillId="0" borderId="8" xfId="0" applyFont="1" applyBorder="1" applyAlignment="1">
      <alignment horizontal="center"/>
    </xf>
    <xf numFmtId="0" fontId="6" fillId="0" borderId="129" xfId="0" applyFont="1" applyBorder="1"/>
    <xf numFmtId="0" fontId="6" fillId="0" borderId="150" xfId="0" applyFont="1" applyBorder="1"/>
    <xf numFmtId="0" fontId="6" fillId="0" borderId="140" xfId="0" applyFont="1" applyBorder="1"/>
    <xf numFmtId="0" fontId="6" fillId="0" borderId="131" xfId="0" applyFont="1" applyBorder="1"/>
    <xf numFmtId="0" fontId="6" fillId="0" borderId="141" xfId="0" applyFont="1" applyBorder="1"/>
    <xf numFmtId="0" fontId="6" fillId="0" borderId="100" xfId="0" applyFont="1" applyBorder="1" applyAlignment="1">
      <alignment horizontal="center"/>
    </xf>
    <xf numFmtId="0" fontId="6" fillId="0" borderId="129" xfId="0" applyFont="1" applyBorder="1" applyProtection="1"/>
    <xf numFmtId="0" fontId="6" fillId="0" borderId="150" xfId="0" applyFont="1" applyBorder="1" applyProtection="1"/>
    <xf numFmtId="0" fontId="6" fillId="0" borderId="140" xfId="0" applyFont="1" applyBorder="1" applyProtection="1"/>
    <xf numFmtId="0" fontId="2" fillId="0" borderId="8" xfId="0" applyFont="1" applyBorder="1" applyProtection="1"/>
    <xf numFmtId="0" fontId="6" fillId="0" borderId="100" xfId="0" applyFont="1" applyBorder="1" applyAlignment="1" applyProtection="1">
      <alignment horizontal="center"/>
    </xf>
    <xf numFmtId="0" fontId="6" fillId="0" borderId="34" xfId="0" applyFont="1" applyBorder="1" applyAlignment="1">
      <alignment horizontal="center"/>
    </xf>
    <xf numFmtId="0" fontId="2" fillId="0" borderId="11" xfId="0" applyFont="1" applyBorder="1"/>
    <xf numFmtId="0" fontId="2" fillId="0" borderId="243" xfId="0" applyFont="1" applyBorder="1" applyAlignment="1" applyProtection="1">
      <alignment horizontal="centerContinuous"/>
    </xf>
    <xf numFmtId="0" fontId="6" fillId="0" borderId="244" xfId="0" applyFont="1" applyBorder="1" applyProtection="1"/>
    <xf numFmtId="0" fontId="6" fillId="0" borderId="243" xfId="0" applyFont="1" applyBorder="1" applyAlignment="1" applyProtection="1">
      <alignment horizontal="centerContinuous"/>
    </xf>
    <xf numFmtId="0" fontId="6" fillId="0" borderId="245" xfId="0" applyFont="1" applyBorder="1"/>
    <xf numFmtId="0" fontId="6" fillId="0" borderId="246" xfId="0" applyFont="1" applyBorder="1" applyAlignment="1">
      <alignment horizontal="centerContinuous"/>
    </xf>
    <xf numFmtId="0" fontId="6" fillId="0" borderId="247" xfId="0" applyFont="1" applyBorder="1" applyAlignment="1">
      <alignment horizontal="centerContinuous"/>
    </xf>
    <xf numFmtId="0" fontId="6" fillId="0" borderId="244" xfId="0" applyFont="1" applyBorder="1" applyAlignment="1">
      <alignment horizontal="centerContinuous"/>
    </xf>
    <xf numFmtId="0" fontId="6" fillId="0" borderId="244" xfId="0" applyFont="1" applyBorder="1"/>
    <xf numFmtId="167" fontId="6" fillId="0" borderId="249" xfId="1" applyNumberFormat="1" applyFont="1" applyBorder="1" applyAlignment="1">
      <alignment horizontal="center"/>
    </xf>
    <xf numFmtId="167" fontId="6" fillId="0" borderId="250" xfId="1" applyNumberFormat="1" applyFont="1" applyBorder="1"/>
    <xf numFmtId="0" fontId="6" fillId="0" borderId="252" xfId="0" applyFont="1" applyBorder="1" applyAlignment="1">
      <alignment horizontal="center"/>
    </xf>
    <xf numFmtId="0" fontId="6" fillId="0" borderId="252" xfId="0" applyFont="1" applyBorder="1"/>
    <xf numFmtId="0" fontId="6" fillId="0" borderId="253" xfId="0" applyFont="1" applyBorder="1"/>
    <xf numFmtId="0" fontId="6" fillId="0" borderId="34" xfId="0" applyFont="1" applyBorder="1" applyAlignment="1">
      <alignment horizontal="left"/>
    </xf>
    <xf numFmtId="0" fontId="6" fillId="0" borderId="247" xfId="0" applyFont="1" applyBorder="1" applyAlignment="1">
      <alignment horizontal="center"/>
    </xf>
    <xf numFmtId="0" fontId="6" fillId="0" borderId="6" xfId="0" applyFont="1" applyBorder="1" applyAlignment="1" applyProtection="1">
      <alignment horizontal="center"/>
    </xf>
    <xf numFmtId="0" fontId="6" fillId="0" borderId="109" xfId="0" applyFont="1" applyBorder="1" applyAlignment="1" applyProtection="1">
      <alignment horizontal="center"/>
    </xf>
    <xf numFmtId="0" fontId="6" fillId="0" borderId="243" xfId="0" applyFont="1" applyBorder="1" applyProtection="1"/>
    <xf numFmtId="0" fontId="6" fillId="0" borderId="242" xfId="0" applyFont="1" applyBorder="1" applyProtection="1"/>
    <xf numFmtId="0" fontId="6" fillId="0" borderId="242" xfId="0" applyFont="1" applyBorder="1" applyAlignment="1" applyProtection="1">
      <alignment horizontal="centerContinuous"/>
    </xf>
    <xf numFmtId="0" fontId="6" fillId="0" borderId="66" xfId="0" applyFont="1" applyBorder="1" applyAlignment="1" applyProtection="1">
      <alignment horizontal="center"/>
    </xf>
    <xf numFmtId="0" fontId="6" fillId="0" borderId="0" xfId="0" applyFont="1" applyBorder="1" applyAlignment="1" applyProtection="1">
      <alignment vertical="top" wrapText="1"/>
    </xf>
    <xf numFmtId="0" fontId="6" fillId="0" borderId="58" xfId="0" applyFont="1" applyBorder="1" applyAlignment="1" applyProtection="1">
      <alignment vertical="top" wrapText="1"/>
    </xf>
    <xf numFmtId="0" fontId="6" fillId="0" borderId="0" xfId="0" applyFont="1" applyBorder="1" applyAlignment="1" applyProtection="1">
      <alignment vertical="top"/>
    </xf>
    <xf numFmtId="0" fontId="6" fillId="0" borderId="243" xfId="0" applyFont="1" applyBorder="1" applyAlignment="1" applyProtection="1">
      <alignment horizontal="center"/>
    </xf>
    <xf numFmtId="0" fontId="2" fillId="0" borderId="243" xfId="0" applyFont="1" applyBorder="1" applyProtection="1"/>
    <xf numFmtId="0" fontId="2" fillId="0" borderId="243" xfId="0" applyFont="1" applyBorder="1" applyAlignment="1" applyProtection="1">
      <alignment horizontal="right"/>
    </xf>
    <xf numFmtId="0" fontId="2" fillId="0" borderId="79" xfId="0" applyFont="1" applyBorder="1" applyAlignment="1" applyProtection="1">
      <alignment horizontal="centerContinuous"/>
    </xf>
    <xf numFmtId="0" fontId="2" fillId="0" borderId="243" xfId="0" applyFont="1" applyBorder="1" applyAlignment="1" applyProtection="1">
      <alignment horizontal="left"/>
    </xf>
    <xf numFmtId="0" fontId="2" fillId="0" borderId="81" xfId="0" applyFont="1" applyBorder="1" applyProtection="1"/>
    <xf numFmtId="37" fontId="6" fillId="0" borderId="243" xfId="0" applyNumberFormat="1" applyFont="1" applyBorder="1" applyProtection="1"/>
    <xf numFmtId="0" fontId="6" fillId="0" borderId="51" xfId="0" quotePrefix="1" applyFont="1" applyBorder="1" applyAlignment="1" applyProtection="1">
      <alignment horizontal="center"/>
    </xf>
    <xf numFmtId="0" fontId="4" fillId="0" borderId="66" xfId="0" applyFont="1" applyBorder="1" applyAlignment="1">
      <alignment horizontal="centerContinuous"/>
    </xf>
    <xf numFmtId="0" fontId="5" fillId="0" borderId="79" xfId="0" applyFont="1" applyBorder="1" applyAlignment="1">
      <alignment horizontal="centerContinuous"/>
    </xf>
    <xf numFmtId="0" fontId="4" fillId="0" borderId="80" xfId="0" applyFont="1" applyBorder="1" applyAlignment="1">
      <alignment horizontal="center"/>
    </xf>
    <xf numFmtId="0" fontId="4" fillId="0" borderId="34" xfId="0" applyFont="1" applyBorder="1"/>
    <xf numFmtId="0" fontId="4" fillId="0" borderId="81" xfId="0" applyFont="1" applyBorder="1"/>
    <xf numFmtId="0" fontId="5" fillId="0" borderId="0" xfId="0" quotePrefix="1" applyFont="1" applyBorder="1" applyAlignment="1" applyProtection="1">
      <alignment horizontal="left"/>
    </xf>
    <xf numFmtId="0" fontId="5" fillId="0" borderId="79" xfId="0" applyFont="1" applyBorder="1" applyAlignment="1" applyProtection="1">
      <alignment horizontal="centerContinuous"/>
    </xf>
    <xf numFmtId="0" fontId="5" fillId="0" borderId="34" xfId="0" applyFont="1" applyBorder="1" applyAlignment="1" applyProtection="1">
      <alignment horizontal="center"/>
    </xf>
    <xf numFmtId="0" fontId="6" fillId="0" borderId="257" xfId="0" applyFont="1" applyBorder="1" applyProtection="1"/>
    <xf numFmtId="0" fontId="6" fillId="0" borderId="247" xfId="0" applyFont="1" applyBorder="1" applyProtection="1"/>
    <xf numFmtId="0" fontId="6" fillId="0" borderId="258" xfId="0" applyFont="1" applyBorder="1" applyProtection="1"/>
    <xf numFmtId="0" fontId="6" fillId="0" borderId="245" xfId="0" applyFont="1" applyBorder="1" applyAlignment="1" applyProtection="1">
      <alignment horizontal="center"/>
    </xf>
    <xf numFmtId="0" fontId="7" fillId="0" borderId="0" xfId="0" applyFont="1" applyBorder="1"/>
    <xf numFmtId="0" fontId="1" fillId="0" borderId="0" xfId="0" quotePrefix="1" applyFont="1" applyBorder="1"/>
    <xf numFmtId="0" fontId="1" fillId="0" borderId="0" xfId="0" applyFont="1" applyBorder="1"/>
    <xf numFmtId="0" fontId="7" fillId="0" borderId="0" xfId="0" applyFont="1" applyAlignment="1">
      <alignment horizontal="center"/>
    </xf>
    <xf numFmtId="0" fontId="6" fillId="0" borderId="103" xfId="0" applyFont="1" applyBorder="1" applyAlignment="1" applyProtection="1">
      <alignment horizontal="left"/>
    </xf>
    <xf numFmtId="0" fontId="6" fillId="0" borderId="259" xfId="0" applyFont="1" applyBorder="1" applyAlignment="1" applyProtection="1">
      <alignment horizontal="center"/>
    </xf>
    <xf numFmtId="0" fontId="6" fillId="0" borderId="249" xfId="0" applyFont="1" applyBorder="1" applyAlignment="1" applyProtection="1">
      <alignment horizontal="center"/>
    </xf>
    <xf numFmtId="0" fontId="6" fillId="0" borderId="249" xfId="0" applyFont="1" applyBorder="1" applyProtection="1"/>
    <xf numFmtId="0" fontId="6" fillId="0" borderId="255" xfId="0" applyFont="1" applyBorder="1" applyProtection="1"/>
    <xf numFmtId="0" fontId="6" fillId="0" borderId="257" xfId="0" applyFont="1" applyBorder="1" applyAlignment="1" applyProtection="1">
      <alignment horizontal="center"/>
    </xf>
    <xf numFmtId="0" fontId="6" fillId="0" borderId="257" xfId="0" applyFont="1" applyBorder="1" applyAlignment="1" applyProtection="1">
      <alignment horizontal="left"/>
    </xf>
    <xf numFmtId="0" fontId="6" fillId="0" borderId="243" xfId="0" applyFont="1" applyBorder="1"/>
    <xf numFmtId="0" fontId="6" fillId="0" borderId="0" xfId="0" applyFont="1" applyBorder="1" applyAlignment="1">
      <alignment textRotation="180"/>
    </xf>
    <xf numFmtId="0" fontId="6" fillId="0" borderId="0" xfId="2" applyFont="1" applyBorder="1"/>
    <xf numFmtId="0" fontId="6" fillId="0" borderId="245" xfId="2" applyFont="1" applyBorder="1" applyAlignment="1" applyProtection="1">
      <alignment horizontal="center"/>
    </xf>
    <xf numFmtId="0" fontId="6" fillId="0" borderId="249" xfId="2" applyFont="1" applyBorder="1" applyProtection="1"/>
    <xf numFmtId="167" fontId="6" fillId="0" borderId="249" xfId="1" applyNumberFormat="1" applyFont="1" applyBorder="1" applyProtection="1"/>
    <xf numFmtId="0" fontId="6" fillId="0" borderId="245" xfId="2" applyFont="1" applyBorder="1" applyProtection="1"/>
    <xf numFmtId="0" fontId="6" fillId="0" borderId="246" xfId="2" applyFont="1" applyBorder="1" applyProtection="1"/>
    <xf numFmtId="0" fontId="6" fillId="0" borderId="256" xfId="2" applyFont="1" applyBorder="1" applyProtection="1"/>
    <xf numFmtId="0" fontId="6" fillId="0" borderId="261" xfId="2" applyFont="1" applyBorder="1" applyProtection="1"/>
    <xf numFmtId="167" fontId="6" fillId="0" borderId="262" xfId="2" applyNumberFormat="1" applyFont="1" applyBorder="1" applyProtection="1"/>
    <xf numFmtId="167" fontId="6" fillId="0" borderId="249" xfId="2" applyNumberFormat="1" applyFont="1" applyBorder="1" applyProtection="1"/>
    <xf numFmtId="167" fontId="6" fillId="0" borderId="263" xfId="2" applyNumberFormat="1" applyFont="1" applyBorder="1" applyProtection="1"/>
    <xf numFmtId="0" fontId="6" fillId="0" borderId="260" xfId="2" applyFont="1" applyBorder="1" applyProtection="1"/>
    <xf numFmtId="0" fontId="6" fillId="0" borderId="34" xfId="2" applyFont="1" applyBorder="1"/>
    <xf numFmtId="0" fontId="6" fillId="0" borderId="245" xfId="0" applyFont="1" applyBorder="1" applyAlignment="1">
      <alignment horizontal="center"/>
    </xf>
    <xf numFmtId="0" fontId="6" fillId="0" borderId="247" xfId="0" applyFont="1" applyBorder="1"/>
    <xf numFmtId="0" fontId="6" fillId="0" borderId="264" xfId="0" applyFont="1" applyBorder="1" applyAlignment="1">
      <alignment horizontal="centerContinuous"/>
    </xf>
    <xf numFmtId="0" fontId="2" fillId="0" borderId="34" xfId="0" applyFont="1" applyBorder="1" applyAlignment="1" applyProtection="1">
      <alignment horizontal="centerContinuous"/>
    </xf>
    <xf numFmtId="0" fontId="2" fillId="0" borderId="81" xfId="0" applyFont="1" applyBorder="1" applyAlignment="1" applyProtection="1">
      <alignment horizontal="centerContinuous"/>
    </xf>
    <xf numFmtId="0" fontId="6" fillId="0" borderId="265" xfId="0" applyFont="1" applyBorder="1" applyAlignment="1" applyProtection="1">
      <alignment horizontal="center"/>
    </xf>
    <xf numFmtId="0" fontId="6" fillId="0" borderId="266" xfId="0" applyFont="1" applyBorder="1" applyAlignment="1" applyProtection="1">
      <alignment horizontal="center"/>
    </xf>
    <xf numFmtId="0" fontId="6" fillId="0" borderId="242" xfId="0" applyFont="1" applyBorder="1"/>
    <xf numFmtId="0" fontId="6" fillId="0" borderId="232" xfId="0" applyFont="1" applyBorder="1" applyAlignment="1">
      <alignment horizontal="center"/>
    </xf>
    <xf numFmtId="0" fontId="6" fillId="0" borderId="222" xfId="0" applyFont="1" applyBorder="1"/>
    <xf numFmtId="3" fontId="6" fillId="0" borderId="238" xfId="0" applyNumberFormat="1" applyFont="1" applyBorder="1"/>
    <xf numFmtId="43" fontId="6" fillId="0" borderId="222" xfId="1" applyFont="1" applyBorder="1" applyAlignment="1">
      <alignment horizontal="right"/>
    </xf>
    <xf numFmtId="43" fontId="6" fillId="0" borderId="239" xfId="1" applyFont="1" applyBorder="1"/>
    <xf numFmtId="0" fontId="6" fillId="0" borderId="222" xfId="0" applyFont="1" applyBorder="1" applyAlignment="1">
      <alignment horizontal="center"/>
    </xf>
    <xf numFmtId="0" fontId="6" fillId="0" borderId="238" xfId="0" applyFont="1" applyBorder="1"/>
    <xf numFmtId="0" fontId="6" fillId="0" borderId="239" xfId="0" applyFont="1" applyBorder="1"/>
    <xf numFmtId="0" fontId="6" fillId="0" borderId="40" xfId="0" applyFont="1" applyBorder="1" applyAlignment="1">
      <alignment horizontal="centerContinuous"/>
    </xf>
    <xf numFmtId="0" fontId="6" fillId="0" borderId="39" xfId="0" applyFont="1" applyBorder="1" applyAlignment="1">
      <alignment horizontal="centerContinuous"/>
    </xf>
    <xf numFmtId="0" fontId="6" fillId="0" borderId="59" xfId="0" applyFont="1" applyBorder="1"/>
    <xf numFmtId="0" fontId="6" fillId="0" borderId="60" xfId="0" applyFont="1" applyBorder="1"/>
    <xf numFmtId="0" fontId="6" fillId="0" borderId="62" xfId="0" applyFont="1" applyBorder="1"/>
    <xf numFmtId="0" fontId="6" fillId="0" borderId="63" xfId="0" applyFont="1" applyBorder="1"/>
    <xf numFmtId="0" fontId="6" fillId="0" borderId="64" xfId="0" applyFont="1" applyBorder="1"/>
    <xf numFmtId="164" fontId="6" fillId="0" borderId="51" xfId="0" applyNumberFormat="1" applyFont="1" applyBorder="1" applyProtection="1"/>
    <xf numFmtId="0" fontId="6" fillId="0" borderId="41" xfId="0" applyFont="1" applyBorder="1" applyAlignment="1" applyProtection="1">
      <alignment horizontal="center"/>
    </xf>
    <xf numFmtId="0" fontId="6" fillId="0" borderId="37" xfId="0" applyFont="1" applyBorder="1" applyAlignment="1" applyProtection="1">
      <alignment horizontal="center"/>
    </xf>
    <xf numFmtId="0" fontId="6" fillId="0" borderId="120" xfId="0" applyFont="1" applyBorder="1" applyProtection="1"/>
    <xf numFmtId="0" fontId="6" fillId="0" borderId="40" xfId="0" applyFont="1" applyBorder="1" applyProtection="1"/>
    <xf numFmtId="0" fontId="6" fillId="0" borderId="39" xfId="0" applyFont="1" applyBorder="1" applyProtection="1"/>
    <xf numFmtId="0" fontId="6" fillId="0" borderId="27" xfId="0" applyFont="1" applyBorder="1" applyProtection="1"/>
    <xf numFmtId="0" fontId="6" fillId="0" borderId="121" xfId="0" applyFont="1" applyBorder="1" applyProtection="1"/>
    <xf numFmtId="0" fontId="6" fillId="0" borderId="36" xfId="0" applyFont="1" applyBorder="1" applyAlignment="1" applyProtection="1">
      <alignment horizontal="center"/>
    </xf>
    <xf numFmtId="0" fontId="6" fillId="0" borderId="82" xfId="0" applyFont="1" applyBorder="1" applyAlignment="1" applyProtection="1">
      <alignment horizontal="center"/>
    </xf>
    <xf numFmtId="0" fontId="6" fillId="0" borderId="51" xfId="0" applyFont="1" applyFill="1" applyBorder="1" applyProtection="1"/>
    <xf numFmtId="0" fontId="6" fillId="0" borderId="0" xfId="0" applyFont="1" applyFill="1" applyBorder="1" applyProtection="1"/>
    <xf numFmtId="0" fontId="6" fillId="0" borderId="58" xfId="0" applyFont="1" applyFill="1" applyBorder="1" applyProtection="1"/>
    <xf numFmtId="0" fontId="6" fillId="0" borderId="51" xfId="0" applyFont="1" applyFill="1" applyBorder="1"/>
    <xf numFmtId="37" fontId="6" fillId="0" borderId="65" xfId="0" applyNumberFormat="1" applyFont="1" applyBorder="1" applyProtection="1"/>
    <xf numFmtId="0" fontId="6" fillId="0" borderId="221" xfId="0" applyFont="1" applyBorder="1" applyAlignment="1" applyProtection="1">
      <alignment horizontal="center"/>
    </xf>
    <xf numFmtId="0" fontId="6" fillId="0" borderId="241" xfId="0" applyFont="1" applyBorder="1" applyProtection="1"/>
    <xf numFmtId="37" fontId="6" fillId="0" borderId="125" xfId="0" applyNumberFormat="1" applyFont="1" applyBorder="1" applyProtection="1"/>
    <xf numFmtId="0" fontId="6" fillId="0" borderId="84" xfId="0" applyFont="1" applyBorder="1" applyProtection="1"/>
    <xf numFmtId="0" fontId="6" fillId="0" borderId="240" xfId="0" applyFont="1" applyBorder="1" applyAlignment="1" applyProtection="1">
      <alignment horizontal="center"/>
    </xf>
    <xf numFmtId="0" fontId="6" fillId="0" borderId="79" xfId="0" applyFont="1" applyBorder="1" applyAlignment="1" applyProtection="1">
      <alignment horizontal="center"/>
    </xf>
    <xf numFmtId="0" fontId="6" fillId="0" borderId="79" xfId="0" applyFont="1" applyBorder="1" applyAlignment="1">
      <alignment horizontal="centerContinuous"/>
    </xf>
    <xf numFmtId="0" fontId="6" fillId="0" borderId="81" xfId="0" applyFont="1" applyBorder="1" applyAlignment="1">
      <alignment horizontal="center"/>
    </xf>
    <xf numFmtId="0" fontId="6" fillId="0" borderId="36" xfId="0" applyFont="1" applyBorder="1"/>
    <xf numFmtId="0" fontId="6" fillId="3" borderId="11" xfId="0" applyFont="1" applyFill="1" applyBorder="1" applyAlignment="1">
      <alignment horizontal="center"/>
    </xf>
    <xf numFmtId="0" fontId="6" fillId="0" borderId="79" xfId="0" applyFont="1" applyBorder="1" applyAlignment="1">
      <alignment horizontal="center"/>
    </xf>
    <xf numFmtId="0" fontId="6" fillId="0" borderId="58" xfId="0" applyFont="1" applyBorder="1" applyAlignment="1">
      <alignment horizontal="center"/>
    </xf>
    <xf numFmtId="0" fontId="6" fillId="0" borderId="109" xfId="0" applyFont="1" applyBorder="1" applyAlignment="1">
      <alignment horizontal="center"/>
    </xf>
    <xf numFmtId="0" fontId="6" fillId="0" borderId="265" xfId="0" applyFont="1" applyBorder="1" applyProtection="1"/>
    <xf numFmtId="0" fontId="6" fillId="0" borderId="282" xfId="0" applyFont="1" applyBorder="1" applyAlignment="1">
      <alignment horizontal="center"/>
    </xf>
    <xf numFmtId="0" fontId="6" fillId="0" borderId="283" xfId="0" applyFont="1" applyBorder="1" applyAlignment="1">
      <alignment horizontal="center"/>
    </xf>
    <xf numFmtId="0" fontId="6" fillId="0" borderId="284" xfId="0" applyFont="1" applyBorder="1"/>
    <xf numFmtId="0" fontId="6" fillId="0" borderId="285" xfId="0" applyFont="1" applyBorder="1" applyAlignment="1">
      <alignment horizontal="center"/>
    </xf>
    <xf numFmtId="37" fontId="2" fillId="0" borderId="65" xfId="0" applyNumberFormat="1" applyFont="1" applyFill="1" applyBorder="1" applyAlignment="1">
      <alignment horizontal="centerContinuous"/>
    </xf>
    <xf numFmtId="37" fontId="2" fillId="0" borderId="65" xfId="0" quotePrefix="1" applyNumberFormat="1" applyFont="1" applyFill="1" applyBorder="1" applyAlignment="1">
      <alignment horizontal="left"/>
    </xf>
    <xf numFmtId="37" fontId="2" fillId="0" borderId="65" xfId="0" applyNumberFormat="1" applyFont="1" applyFill="1" applyBorder="1" applyAlignment="1">
      <alignment horizontal="left" indent="4"/>
    </xf>
    <xf numFmtId="37" fontId="6" fillId="0" borderId="65" xfId="0" applyNumberFormat="1" applyFont="1" applyFill="1" applyBorder="1" applyAlignment="1">
      <alignment horizontal="centerContinuous"/>
    </xf>
    <xf numFmtId="37" fontId="6" fillId="0" borderId="79" xfId="0" applyNumberFormat="1" applyFont="1" applyFill="1" applyBorder="1" applyAlignment="1">
      <alignment horizontal="centerContinuous"/>
    </xf>
    <xf numFmtId="37" fontId="6" fillId="0" borderId="0" xfId="0" applyNumberFormat="1" applyFont="1" applyFill="1" applyBorder="1" applyAlignment="1">
      <alignment horizontal="left"/>
    </xf>
    <xf numFmtId="37" fontId="6" fillId="0" borderId="51" xfId="0" quotePrefix="1" applyNumberFormat="1" applyFont="1" applyFill="1" applyBorder="1" applyAlignment="1">
      <alignment horizontal="right"/>
    </xf>
    <xf numFmtId="37" fontId="6" fillId="0" borderId="163" xfId="0" applyNumberFormat="1" applyFont="1" applyFill="1" applyBorder="1" applyAlignment="1">
      <alignment horizontal="centerContinuous"/>
    </xf>
    <xf numFmtId="37" fontId="6" fillId="0" borderId="164" xfId="0" applyNumberFormat="1" applyFont="1" applyFill="1" applyBorder="1" applyAlignment="1">
      <alignment horizontal="centerContinuous"/>
    </xf>
    <xf numFmtId="37" fontId="6" fillId="0" borderId="165" xfId="0" applyNumberFormat="1" applyFont="1" applyFill="1" applyBorder="1" applyAlignment="1">
      <alignment horizontal="centerContinuous"/>
    </xf>
    <xf numFmtId="37" fontId="6" fillId="0" borderId="166" xfId="0" applyNumberFormat="1" applyFont="1" applyFill="1" applyBorder="1" applyAlignment="1">
      <alignment horizontal="centerContinuous"/>
    </xf>
    <xf numFmtId="37" fontId="6" fillId="0" borderId="167" xfId="0" applyNumberFormat="1" applyFont="1" applyFill="1" applyBorder="1" applyAlignment="1">
      <alignment horizontal="center"/>
    </xf>
    <xf numFmtId="37" fontId="6" fillId="0" borderId="162" xfId="0" applyNumberFormat="1" applyFont="1" applyFill="1" applyBorder="1" applyAlignment="1">
      <alignment horizontal="center"/>
    </xf>
    <xf numFmtId="37" fontId="6" fillId="0" borderId="170" xfId="0" applyNumberFormat="1" applyFont="1" applyFill="1" applyBorder="1" applyAlignment="1">
      <alignment horizontal="centerContinuous"/>
    </xf>
    <xf numFmtId="37" fontId="6" fillId="0" borderId="171" xfId="0" applyNumberFormat="1" applyFont="1" applyFill="1" applyBorder="1" applyAlignment="1">
      <alignment horizontal="centerContinuous"/>
    </xf>
    <xf numFmtId="37" fontId="6" fillId="0" borderId="172" xfId="0" applyNumberFormat="1" applyFont="1" applyFill="1" applyBorder="1" applyAlignment="1">
      <alignment horizontal="centerContinuous"/>
    </xf>
    <xf numFmtId="37" fontId="6" fillId="0" borderId="173" xfId="0" applyNumberFormat="1" applyFont="1" applyFill="1" applyBorder="1" applyAlignment="1">
      <alignment horizontal="center"/>
    </xf>
    <xf numFmtId="37" fontId="6" fillId="0" borderId="174" xfId="0" applyNumberFormat="1" applyFont="1" applyFill="1" applyBorder="1" applyAlignment="1">
      <alignment horizontal="center"/>
    </xf>
    <xf numFmtId="37" fontId="6" fillId="0" borderId="175" xfId="0" applyNumberFormat="1" applyFont="1" applyFill="1" applyBorder="1" applyAlignment="1">
      <alignment horizontal="centerContinuous"/>
    </xf>
    <xf numFmtId="37" fontId="6" fillId="0" borderId="169" xfId="0" applyNumberFormat="1" applyFont="1" applyFill="1" applyBorder="1" applyAlignment="1">
      <alignment horizontal="center"/>
    </xf>
    <xf numFmtId="37" fontId="6" fillId="0" borderId="177" xfId="0" applyNumberFormat="1" applyFont="1" applyFill="1" applyBorder="1"/>
    <xf numFmtId="37" fontId="6" fillId="0" borderId="174" xfId="0" applyNumberFormat="1" applyFont="1" applyFill="1" applyBorder="1"/>
    <xf numFmtId="37" fontId="6" fillId="0" borderId="178" xfId="0" applyNumberFormat="1" applyFont="1" applyFill="1" applyBorder="1" applyAlignment="1">
      <alignment horizontal="center"/>
    </xf>
    <xf numFmtId="37" fontId="6" fillId="0" borderId="176" xfId="0" applyNumberFormat="1" applyFont="1" applyFill="1" applyBorder="1" applyAlignment="1">
      <alignment horizontal="center"/>
    </xf>
    <xf numFmtId="37" fontId="6" fillId="0" borderId="176" xfId="0" applyNumberFormat="1" applyFont="1" applyFill="1" applyBorder="1" applyAlignment="1">
      <alignment horizontal="left"/>
    </xf>
    <xf numFmtId="37" fontId="6" fillId="0" borderId="187" xfId="0" applyNumberFormat="1" applyFont="1" applyFill="1" applyBorder="1" applyAlignment="1">
      <alignment horizontal="left"/>
    </xf>
    <xf numFmtId="37" fontId="6" fillId="0" borderId="187" xfId="0" applyNumberFormat="1" applyFont="1" applyFill="1" applyBorder="1" applyAlignment="1">
      <alignment horizontal="center"/>
    </xf>
    <xf numFmtId="37" fontId="6" fillId="0" borderId="196" xfId="0" applyNumberFormat="1" applyFont="1" applyFill="1" applyBorder="1"/>
    <xf numFmtId="37" fontId="6" fillId="0" borderId="197" xfId="0" applyNumberFormat="1" applyFont="1" applyFill="1" applyBorder="1" applyAlignment="1">
      <alignment horizontal="left"/>
    </xf>
    <xf numFmtId="49" fontId="6" fillId="0" borderId="51" xfId="0" applyNumberFormat="1" applyFont="1" applyFill="1" applyBorder="1" applyAlignment="1">
      <alignment horizontal="center"/>
    </xf>
    <xf numFmtId="41" fontId="6" fillId="0" borderId="0" xfId="1" applyNumberFormat="1" applyFont="1" applyFill="1" applyBorder="1"/>
    <xf numFmtId="167" fontId="6" fillId="0" borderId="0" xfId="1" applyNumberFormat="1" applyFont="1" applyFill="1" applyBorder="1"/>
    <xf numFmtId="43" fontId="6" fillId="0" borderId="0" xfId="1" applyFont="1" applyFill="1" applyBorder="1"/>
    <xf numFmtId="37" fontId="6" fillId="6" borderId="191" xfId="0" applyNumberFormat="1" applyFont="1" applyFill="1" applyBorder="1"/>
    <xf numFmtId="37" fontId="6" fillId="0" borderId="81" xfId="0" applyNumberFormat="1" applyFont="1" applyFill="1" applyBorder="1" applyAlignment="1">
      <alignment horizontal="center"/>
    </xf>
    <xf numFmtId="164" fontId="6" fillId="0" borderId="80" xfId="0" applyNumberFormat="1" applyFont="1" applyBorder="1" applyAlignment="1" applyProtection="1">
      <alignment horizontal="center"/>
    </xf>
    <xf numFmtId="37" fontId="2" fillId="0" borderId="65" xfId="0" applyNumberFormat="1" applyFont="1" applyFill="1" applyBorder="1" applyAlignment="1">
      <alignment horizontal="right"/>
    </xf>
    <xf numFmtId="37" fontId="6" fillId="0" borderId="175" xfId="0" applyNumberFormat="1" applyFont="1" applyFill="1" applyBorder="1" applyAlignment="1">
      <alignment horizontal="left"/>
    </xf>
    <xf numFmtId="37" fontId="6" fillId="0" borderId="177" xfId="0" applyNumberFormat="1" applyFont="1" applyFill="1" applyBorder="1" applyAlignment="1">
      <alignment horizontal="center" vertical="center"/>
    </xf>
    <xf numFmtId="37" fontId="6" fillId="0" borderId="211" xfId="0" applyNumberFormat="1" applyFont="1" applyFill="1" applyBorder="1" applyAlignment="1">
      <alignment horizontal="center"/>
    </xf>
    <xf numFmtId="37" fontId="6" fillId="0" borderId="169" xfId="0" applyNumberFormat="1" applyFont="1" applyFill="1" applyBorder="1" applyAlignment="1">
      <alignment horizontal="left"/>
    </xf>
    <xf numFmtId="37" fontId="6" fillId="0" borderId="158" xfId="0" applyNumberFormat="1" applyFont="1" applyFill="1" applyBorder="1" applyAlignment="1">
      <alignment horizontal="left"/>
    </xf>
    <xf numFmtId="37" fontId="6" fillId="0" borderId="165" xfId="0" applyNumberFormat="1" applyFont="1" applyFill="1" applyBorder="1" applyAlignment="1">
      <alignment horizontal="left"/>
    </xf>
    <xf numFmtId="37" fontId="6" fillId="0" borderId="0" xfId="0" applyNumberFormat="1" applyFont="1" applyFill="1" applyBorder="1" applyAlignment="1"/>
    <xf numFmtId="37" fontId="2" fillId="0" borderId="0" xfId="0" applyNumberFormat="1" applyFont="1" applyFill="1" applyBorder="1"/>
    <xf numFmtId="37" fontId="6" fillId="0" borderId="0" xfId="0" applyNumberFormat="1" applyFont="1" applyFill="1" applyBorder="1" applyAlignment="1">
      <alignment vertical="top"/>
    </xf>
    <xf numFmtId="167" fontId="6" fillId="0" borderId="26" xfId="1" applyNumberFormat="1" applyFont="1" applyBorder="1" applyProtection="1"/>
    <xf numFmtId="167" fontId="6" fillId="0" borderId="83" xfId="1" applyNumberFormat="1" applyFont="1" applyFill="1" applyBorder="1" applyProtection="1">
      <protection locked="0"/>
    </xf>
    <xf numFmtId="43" fontId="6" fillId="0" borderId="19" xfId="1" applyNumberFormat="1" applyFont="1" applyBorder="1" applyProtection="1"/>
    <xf numFmtId="167" fontId="6" fillId="0" borderId="83" xfId="1" applyNumberFormat="1" applyFont="1" applyBorder="1" applyProtection="1"/>
    <xf numFmtId="0" fontId="6" fillId="0" borderId="0" xfId="0" applyFont="1" applyFill="1" applyBorder="1"/>
    <xf numFmtId="167" fontId="6" fillId="0" borderId="15" xfId="1" applyNumberFormat="1" applyFont="1" applyFill="1" applyBorder="1" applyProtection="1"/>
    <xf numFmtId="0" fontId="6" fillId="0" borderId="0" xfId="0" applyFont="1" applyFill="1" applyBorder="1" applyAlignment="1" applyProtection="1">
      <alignment horizontal="left"/>
    </xf>
    <xf numFmtId="0" fontId="6" fillId="0" borderId="0" xfId="0" applyFont="1" applyBorder="1" applyAlignment="1"/>
    <xf numFmtId="0" fontId="6" fillId="0" borderId="257" xfId="0" applyFont="1" applyBorder="1" applyAlignment="1">
      <alignment horizontal="center"/>
    </xf>
    <xf numFmtId="0" fontId="6" fillId="0" borderId="0" xfId="4" applyFont="1"/>
    <xf numFmtId="0" fontId="6" fillId="0" borderId="34" xfId="4" applyFont="1" applyBorder="1" applyAlignment="1">
      <alignment horizontal="centerContinuous" wrapText="1"/>
    </xf>
    <xf numFmtId="0" fontId="6" fillId="0" borderId="0" xfId="4" applyFont="1" applyBorder="1"/>
    <xf numFmtId="0" fontId="6" fillId="0" borderId="0" xfId="4" applyFont="1" applyBorder="1" applyAlignment="1">
      <alignment wrapText="1"/>
    </xf>
    <xf numFmtId="0" fontId="6" fillId="0" borderId="10" xfId="4" applyFont="1" applyBorder="1" applyAlignment="1" applyProtection="1">
      <alignment horizontal="center"/>
    </xf>
    <xf numFmtId="0" fontId="6" fillId="0" borderId="10" xfId="4" applyFont="1" applyBorder="1" applyAlignment="1" applyProtection="1">
      <alignment horizontal="center" wrapText="1"/>
    </xf>
    <xf numFmtId="0" fontId="6" fillId="0" borderId="0" xfId="4" applyFont="1" applyBorder="1" applyProtection="1"/>
    <xf numFmtId="0" fontId="6" fillId="0" borderId="7" xfId="4" applyFont="1" applyBorder="1"/>
    <xf numFmtId="0" fontId="6" fillId="0" borderId="80" xfId="4" applyFont="1" applyBorder="1" applyAlignment="1">
      <alignment horizontal="centerContinuous" wrapText="1"/>
    </xf>
    <xf numFmtId="0" fontId="6" fillId="0" borderId="81" xfId="4" applyFont="1" applyBorder="1" applyAlignment="1">
      <alignment horizontal="centerContinuous"/>
    </xf>
    <xf numFmtId="0" fontId="6" fillId="0" borderId="103" xfId="4" applyFont="1" applyBorder="1"/>
    <xf numFmtId="0" fontId="6" fillId="0" borderId="109" xfId="4" applyFont="1" applyBorder="1"/>
    <xf numFmtId="0" fontId="6" fillId="0" borderId="265" xfId="4" applyFont="1" applyBorder="1" applyProtection="1"/>
    <xf numFmtId="0" fontId="6" fillId="0" borderId="245" xfId="4" applyFont="1" applyBorder="1" applyProtection="1"/>
    <xf numFmtId="0" fontId="6" fillId="0" borderId="245" xfId="4" applyFont="1" applyBorder="1" applyAlignment="1" applyProtection="1">
      <alignment wrapText="1"/>
    </xf>
    <xf numFmtId="0" fontId="6" fillId="0" borderId="245" xfId="4" applyFont="1" applyBorder="1" applyAlignment="1" applyProtection="1">
      <alignment horizontal="center" wrapText="1"/>
    </xf>
    <xf numFmtId="0" fontId="6" fillId="0" borderId="266" xfId="4" applyFont="1" applyBorder="1" applyProtection="1"/>
    <xf numFmtId="0" fontId="6" fillId="0" borderId="93" xfId="4" applyFont="1" applyBorder="1" applyAlignment="1" applyProtection="1">
      <alignment horizontal="center"/>
    </xf>
    <xf numFmtId="0" fontId="6" fillId="0" borderId="94" xfId="4" applyFont="1" applyBorder="1" applyAlignment="1" applyProtection="1">
      <alignment horizontal="center"/>
    </xf>
    <xf numFmtId="0" fontId="6" fillId="0" borderId="259" xfId="4" applyFont="1" applyBorder="1" applyAlignment="1" applyProtection="1">
      <alignment horizontal="center"/>
    </xf>
    <xf numFmtId="0" fontId="6" fillId="7" borderId="249" xfId="4" applyFont="1" applyFill="1" applyBorder="1" applyAlignment="1" applyProtection="1">
      <alignment horizontal="center"/>
    </xf>
    <xf numFmtId="0" fontId="6" fillId="0" borderId="249" xfId="4" applyFont="1" applyBorder="1" applyProtection="1"/>
    <xf numFmtId="0" fontId="6" fillId="0" borderId="249" xfId="4" applyFont="1" applyBorder="1" applyAlignment="1" applyProtection="1">
      <alignment wrapText="1"/>
    </xf>
    <xf numFmtId="0" fontId="6" fillId="0" borderId="297" xfId="4" applyFont="1" applyBorder="1" applyAlignment="1" applyProtection="1">
      <alignment horizontal="center"/>
    </xf>
    <xf numFmtId="0" fontId="6" fillId="0" borderId="257" xfId="4" applyFont="1" applyBorder="1"/>
    <xf numFmtId="0" fontId="6" fillId="0" borderId="247" xfId="4" applyFont="1" applyBorder="1"/>
    <xf numFmtId="0" fontId="6" fillId="0" borderId="258" xfId="4" applyFont="1" applyBorder="1"/>
    <xf numFmtId="0" fontId="6" fillId="0" borderId="51" xfId="4" applyFont="1" applyBorder="1"/>
    <xf numFmtId="0" fontId="6" fillId="0" borderId="58" xfId="4" applyFont="1" applyBorder="1"/>
    <xf numFmtId="0" fontId="6" fillId="0" borderId="96" xfId="14" applyFont="1" applyFill="1" applyBorder="1" applyAlignment="1">
      <alignment horizontal="left" vertical="center"/>
    </xf>
    <xf numFmtId="0" fontId="6" fillId="0" borderId="104" xfId="14" applyFont="1" applyFill="1" applyBorder="1" applyAlignment="1">
      <alignment vertical="center"/>
    </xf>
    <xf numFmtId="3" fontId="6" fillId="0" borderId="104" xfId="14" applyNumberFormat="1" applyFont="1" applyFill="1" applyBorder="1" applyAlignment="1">
      <alignment horizontal="center" vertical="center"/>
    </xf>
    <xf numFmtId="0" fontId="6" fillId="0" borderId="8" xfId="14" applyFont="1" applyFill="1" applyBorder="1" applyAlignment="1">
      <alignment horizontal="center" vertical="center"/>
    </xf>
    <xf numFmtId="0" fontId="6" fillId="0" borderId="96" xfId="14" applyFont="1" applyFill="1" applyBorder="1" applyAlignment="1">
      <alignment horizontal="left" vertical="center" indent="1"/>
    </xf>
    <xf numFmtId="0" fontId="6" fillId="0" borderId="104" xfId="14" applyFont="1" applyFill="1" applyBorder="1" applyAlignment="1">
      <alignment horizontal="left" vertical="center"/>
    </xf>
    <xf numFmtId="0" fontId="6" fillId="0" borderId="8" xfId="14" applyFont="1" applyFill="1" applyBorder="1" applyAlignment="1">
      <alignment vertical="center"/>
    </xf>
    <xf numFmtId="37" fontId="6" fillId="0" borderId="104" xfId="14" quotePrefix="1" applyNumberFormat="1" applyFont="1" applyFill="1" applyBorder="1" applyAlignment="1" applyProtection="1">
      <alignment vertical="center"/>
    </xf>
    <xf numFmtId="37" fontId="6" fillId="0" borderId="104" xfId="14" applyNumberFormat="1" applyFont="1" applyFill="1" applyBorder="1" applyAlignment="1" applyProtection="1">
      <alignment horizontal="center" vertical="center"/>
    </xf>
    <xf numFmtId="37" fontId="6" fillId="0" borderId="8" xfId="14" applyNumberFormat="1" applyFont="1" applyFill="1" applyBorder="1" applyAlignment="1" applyProtection="1">
      <alignment vertical="center"/>
    </xf>
    <xf numFmtId="37" fontId="6" fillId="0" borderId="104" xfId="14" applyNumberFormat="1" applyFont="1" applyFill="1" applyBorder="1" applyAlignment="1" applyProtection="1">
      <alignment vertical="center"/>
    </xf>
    <xf numFmtId="14" fontId="6" fillId="0" borderId="96" xfId="14" applyNumberFormat="1" applyFont="1" applyFill="1" applyBorder="1" applyAlignment="1">
      <alignment horizontal="left" vertical="center" indent="2"/>
    </xf>
    <xf numFmtId="37" fontId="6" fillId="0" borderId="104" xfId="14" quotePrefix="1" applyNumberFormat="1" applyFont="1" applyFill="1" applyBorder="1" applyAlignment="1" applyProtection="1">
      <alignment horizontal="center" vertical="center"/>
    </xf>
    <xf numFmtId="0" fontId="6" fillId="0" borderId="96" xfId="14" applyFont="1" applyFill="1" applyBorder="1" applyAlignment="1">
      <alignment horizontal="left" vertical="center" wrapText="1"/>
    </xf>
    <xf numFmtId="167" fontId="5" fillId="0" borderId="153" xfId="1" applyNumberFormat="1" applyFont="1" applyBorder="1" applyProtection="1"/>
    <xf numFmtId="167" fontId="5" fillId="0" borderId="0" xfId="1" applyNumberFormat="1" applyFont="1" applyBorder="1" applyAlignment="1" applyProtection="1">
      <alignment horizontal="center"/>
    </xf>
    <xf numFmtId="167" fontId="5" fillId="0" borderId="85" xfId="1" applyNumberFormat="1" applyFont="1" applyBorder="1" applyProtection="1"/>
    <xf numFmtId="167" fontId="5" fillId="0" borderId="0" xfId="1" applyNumberFormat="1" applyFont="1" applyBorder="1" applyProtection="1"/>
    <xf numFmtId="167" fontId="5" fillId="0" borderId="86" xfId="1" applyNumberFormat="1" applyFont="1" applyBorder="1" applyProtection="1"/>
    <xf numFmtId="167" fontId="5" fillId="0" borderId="7" xfId="1" applyNumberFormat="1" applyFont="1" applyBorder="1" applyProtection="1"/>
    <xf numFmtId="167" fontId="5" fillId="0" borderId="88" xfId="1" applyNumberFormat="1" applyFont="1" applyBorder="1" applyProtection="1"/>
    <xf numFmtId="167" fontId="5" fillId="0" borderId="68" xfId="1" applyNumberFormat="1" applyFont="1" applyBorder="1" applyProtection="1"/>
    <xf numFmtId="167" fontId="5" fillId="0" borderId="154" xfId="1" applyNumberFormat="1" applyFont="1" applyBorder="1" applyProtection="1"/>
    <xf numFmtId="167" fontId="5" fillId="0" borderId="107" xfId="1" applyNumberFormat="1" applyFont="1" applyBorder="1" applyProtection="1"/>
    <xf numFmtId="167" fontId="5" fillId="0" borderId="87" xfId="1" applyNumberFormat="1" applyFont="1" applyBorder="1" applyProtection="1"/>
    <xf numFmtId="167" fontId="5" fillId="0" borderId="65" xfId="1" applyNumberFormat="1" applyFont="1" applyBorder="1" applyProtection="1"/>
    <xf numFmtId="167" fontId="5" fillId="0" borderId="33" xfId="1" applyNumberFormat="1" applyFont="1" applyBorder="1" applyProtection="1"/>
    <xf numFmtId="167" fontId="5" fillId="0" borderId="6" xfId="1" applyNumberFormat="1" applyFont="1" applyBorder="1" applyProtection="1"/>
    <xf numFmtId="167" fontId="5" fillId="0" borderId="76" xfId="1" applyNumberFormat="1" applyFont="1" applyBorder="1" applyProtection="1"/>
    <xf numFmtId="167" fontId="5" fillId="0" borderId="1" xfId="1" applyNumberFormat="1" applyFont="1" applyBorder="1" applyProtection="1"/>
    <xf numFmtId="167" fontId="5" fillId="0" borderId="32" xfId="1" applyNumberFormat="1" applyFont="1" applyBorder="1" applyProtection="1"/>
    <xf numFmtId="167" fontId="5" fillId="0" borderId="111" xfId="1" applyNumberFormat="1" applyFont="1" applyBorder="1" applyProtection="1"/>
    <xf numFmtId="167" fontId="5" fillId="0" borderId="84" xfId="1" applyNumberFormat="1" applyFont="1" applyBorder="1" applyProtection="1"/>
    <xf numFmtId="167" fontId="5" fillId="0" borderId="10" xfId="1" applyNumberFormat="1" applyFont="1" applyBorder="1" applyProtection="1"/>
    <xf numFmtId="167" fontId="5" fillId="0" borderId="11" xfId="1" applyNumberFormat="1" applyFont="1" applyBorder="1" applyProtection="1"/>
    <xf numFmtId="167" fontId="5" fillId="0" borderId="9" xfId="1" applyNumberFormat="1" applyFont="1" applyBorder="1" applyProtection="1"/>
    <xf numFmtId="167" fontId="5" fillId="0" borderId="298" xfId="1" applyNumberFormat="1" applyFont="1" applyBorder="1" applyProtection="1"/>
    <xf numFmtId="167" fontId="5" fillId="0" borderId="244" xfId="1" applyNumberFormat="1" applyFont="1" applyBorder="1" applyProtection="1"/>
    <xf numFmtId="167" fontId="5" fillId="0" borderId="135" xfId="1" applyNumberFormat="1" applyFont="1" applyBorder="1" applyProtection="1"/>
    <xf numFmtId="167" fontId="5" fillId="0" borderId="142" xfId="1" applyNumberFormat="1" applyFont="1" applyBorder="1" applyProtection="1"/>
    <xf numFmtId="167" fontId="5" fillId="0" borderId="143" xfId="1" applyNumberFormat="1" applyFont="1" applyBorder="1" applyProtection="1"/>
    <xf numFmtId="167" fontId="5" fillId="0" borderId="144" xfId="1" applyNumberFormat="1" applyFont="1" applyBorder="1" applyProtection="1"/>
    <xf numFmtId="167" fontId="5" fillId="0" borderId="145" xfId="1" applyNumberFormat="1" applyFont="1" applyBorder="1" applyProtection="1"/>
    <xf numFmtId="0" fontId="5" fillId="0" borderId="0" xfId="0" applyFont="1" applyFill="1" applyBorder="1" applyProtection="1"/>
    <xf numFmtId="37" fontId="6" fillId="0" borderId="0" xfId="0" applyNumberFormat="1" applyFont="1" applyBorder="1"/>
    <xf numFmtId="37" fontId="6" fillId="0" borderId="66" xfId="0" applyNumberFormat="1" applyFont="1" applyBorder="1" applyAlignment="1" applyProtection="1">
      <alignment horizontal="center"/>
    </xf>
    <xf numFmtId="37" fontId="6" fillId="0" borderId="65" xfId="0" applyNumberFormat="1" applyFont="1" applyBorder="1" applyAlignment="1" applyProtection="1">
      <alignment horizontal="center"/>
    </xf>
    <xf numFmtId="0" fontId="5" fillId="0" borderId="65" xfId="0" applyFont="1" applyFill="1" applyBorder="1" applyProtection="1"/>
    <xf numFmtId="37" fontId="6" fillId="0" borderId="79" xfId="0" applyNumberFormat="1" applyFont="1" applyBorder="1" applyAlignment="1" applyProtection="1">
      <alignment horizontal="center"/>
    </xf>
    <xf numFmtId="0" fontId="5" fillId="0" borderId="257" xfId="0" applyFont="1" applyBorder="1" applyAlignment="1" applyProtection="1">
      <alignment horizontal="center"/>
    </xf>
    <xf numFmtId="0" fontId="5" fillId="0" borderId="245" xfId="0" applyFont="1" applyBorder="1" applyAlignment="1" applyProtection="1">
      <alignment horizontal="center"/>
    </xf>
    <xf numFmtId="0" fontId="5" fillId="0" borderId="266" xfId="0" applyFont="1" applyBorder="1" applyAlignment="1" applyProtection="1">
      <alignment horizontal="center"/>
    </xf>
    <xf numFmtId="44" fontId="5" fillId="0" borderId="68" xfId="304" applyFont="1" applyBorder="1" applyProtection="1"/>
    <xf numFmtId="44" fontId="5" fillId="0" borderId="88" xfId="304" applyFont="1" applyBorder="1" applyProtection="1"/>
    <xf numFmtId="0" fontId="6" fillId="0" borderId="0" xfId="0" applyFont="1" applyFill="1"/>
    <xf numFmtId="0" fontId="6" fillId="0" borderId="65" xfId="0" applyFont="1" applyBorder="1" applyAlignment="1" applyProtection="1">
      <alignment horizontal="right"/>
    </xf>
    <xf numFmtId="167" fontId="6" fillId="0" borderId="65" xfId="1" applyNumberFormat="1" applyFont="1" applyBorder="1" applyProtection="1"/>
    <xf numFmtId="0" fontId="5" fillId="0" borderId="66" xfId="0" applyFont="1" applyBorder="1" applyAlignment="1">
      <alignment horizontal="left"/>
    </xf>
    <xf numFmtId="0" fontId="5" fillId="0" borderId="79" xfId="0" applyFont="1" applyBorder="1" applyAlignment="1">
      <alignment horizontal="left"/>
    </xf>
    <xf numFmtId="0" fontId="5" fillId="0" borderId="80" xfId="0" applyFont="1" applyBorder="1"/>
    <xf numFmtId="167" fontId="5" fillId="0" borderId="86" xfId="0" applyNumberFormat="1" applyFont="1" applyBorder="1"/>
    <xf numFmtId="167" fontId="5" fillId="0" borderId="41" xfId="0" applyNumberFormat="1" applyFont="1" applyBorder="1"/>
    <xf numFmtId="167" fontId="5" fillId="0" borderId="85" xfId="0" applyNumberFormat="1" applyFont="1" applyBorder="1"/>
    <xf numFmtId="167" fontId="5" fillId="0" borderId="36" xfId="0" applyNumberFormat="1" applyFont="1" applyBorder="1"/>
    <xf numFmtId="167" fontId="5" fillId="0" borderId="37" xfId="0" applyNumberFormat="1" applyFont="1" applyBorder="1" applyAlignment="1">
      <alignment horizontal="center"/>
    </xf>
    <xf numFmtId="167" fontId="5" fillId="0" borderId="147" xfId="0" applyNumberFormat="1" applyFont="1" applyBorder="1"/>
    <xf numFmtId="167" fontId="5" fillId="0" borderId="5" xfId="0" applyNumberFormat="1" applyFont="1" applyBorder="1"/>
    <xf numFmtId="167" fontId="6" fillId="0" borderId="135" xfId="0" applyNumberFormat="1" applyFont="1" applyBorder="1" applyProtection="1"/>
    <xf numFmtId="167" fontId="6" fillId="0" borderId="11" xfId="0" applyNumberFormat="1" applyFont="1" applyBorder="1" applyProtection="1"/>
    <xf numFmtId="167" fontId="6" fillId="0" borderId="11" xfId="0" applyNumberFormat="1" applyFont="1" applyBorder="1" applyAlignment="1" applyProtection="1">
      <alignment horizontal="center"/>
    </xf>
    <xf numFmtId="167" fontId="6" fillId="0" borderId="142" xfId="0" applyNumberFormat="1" applyFont="1" applyBorder="1" applyProtection="1"/>
    <xf numFmtId="167" fontId="6" fillId="0" borderId="135" xfId="0" applyNumberFormat="1" applyFont="1" applyBorder="1" applyAlignment="1" applyProtection="1">
      <alignment horizontal="center"/>
    </xf>
    <xf numFmtId="167" fontId="6" fillId="0" borderId="142" xfId="0" applyNumberFormat="1" applyFont="1" applyBorder="1" applyAlignment="1" applyProtection="1">
      <alignment horizontal="center"/>
    </xf>
    <xf numFmtId="167" fontId="6" fillId="0" borderId="137" xfId="0" applyNumberFormat="1" applyFont="1" applyBorder="1" applyAlignment="1" applyProtection="1">
      <alignment horizontal="center"/>
    </xf>
    <xf numFmtId="167" fontId="6" fillId="0" borderId="90" xfId="0" applyNumberFormat="1" applyFont="1" applyBorder="1" applyAlignment="1" applyProtection="1">
      <alignment horizontal="center"/>
    </xf>
    <xf numFmtId="167" fontId="6" fillId="0" borderId="145" xfId="0" applyNumberFormat="1" applyFont="1" applyBorder="1" applyAlignment="1" applyProtection="1">
      <alignment horizontal="center"/>
    </xf>
    <xf numFmtId="0" fontId="6" fillId="0" borderId="302" xfId="0" applyFont="1" applyBorder="1" applyAlignment="1">
      <alignment horizontal="center"/>
    </xf>
    <xf numFmtId="171" fontId="5" fillId="0" borderId="98" xfId="0" applyNumberFormat="1" applyFont="1" applyBorder="1" applyAlignment="1" applyProtection="1">
      <alignment horizontal="center"/>
    </xf>
    <xf numFmtId="171" fontId="5" fillId="0" borderId="99" xfId="0" applyNumberFormat="1" applyFont="1" applyBorder="1" applyAlignment="1" applyProtection="1">
      <alignment horizontal="center"/>
    </xf>
    <xf numFmtId="171" fontId="5" fillId="0" borderId="100" xfId="0" applyNumberFormat="1" applyFont="1" applyBorder="1" applyAlignment="1" applyProtection="1">
      <alignment horizontal="center"/>
    </xf>
    <xf numFmtId="167" fontId="5" fillId="0" borderId="105" xfId="0" applyNumberFormat="1" applyFont="1" applyBorder="1" applyProtection="1"/>
    <xf numFmtId="167" fontId="5" fillId="0" borderId="104" xfId="0" applyNumberFormat="1" applyFont="1" applyBorder="1" applyProtection="1"/>
    <xf numFmtId="167" fontId="5" fillId="0" borderId="7" xfId="0" applyNumberFormat="1" applyFont="1" applyBorder="1" applyProtection="1"/>
    <xf numFmtId="167" fontId="5" fillId="0" borderId="102" xfId="0" applyNumberFormat="1" applyFont="1" applyBorder="1" applyProtection="1"/>
    <xf numFmtId="167" fontId="5" fillId="0" borderId="5" xfId="0" applyNumberFormat="1" applyFont="1" applyBorder="1" applyProtection="1"/>
    <xf numFmtId="167" fontId="5" fillId="0" borderId="8" xfId="0" applyNumberFormat="1" applyFont="1" applyBorder="1" applyProtection="1"/>
    <xf numFmtId="167" fontId="5" fillId="0" borderId="39" xfId="0" applyNumberFormat="1" applyFont="1" applyBorder="1" applyProtection="1"/>
    <xf numFmtId="171" fontId="5" fillId="0" borderId="105" xfId="0" applyNumberFormat="1" applyFont="1" applyBorder="1" applyProtection="1"/>
    <xf numFmtId="171" fontId="5" fillId="0" borderId="98" xfId="0" applyNumberFormat="1" applyFont="1" applyBorder="1" applyProtection="1"/>
    <xf numFmtId="171" fontId="5" fillId="0" borderId="108" xfId="0" applyNumberFormat="1" applyFont="1" applyBorder="1" applyProtection="1"/>
    <xf numFmtId="0" fontId="6" fillId="0" borderId="265" xfId="0" applyFont="1" applyBorder="1" applyAlignment="1">
      <alignment horizontal="center"/>
    </xf>
    <xf numFmtId="0" fontId="6" fillId="0" borderId="258" xfId="0" applyFont="1" applyBorder="1" applyAlignment="1">
      <alignment horizontal="center"/>
    </xf>
    <xf numFmtId="0" fontId="6" fillId="0" borderId="304" xfId="0" applyFont="1" applyBorder="1" applyAlignment="1">
      <alignment horizontal="center"/>
    </xf>
    <xf numFmtId="0" fontId="6" fillId="0" borderId="106" xfId="0" applyFont="1" applyBorder="1"/>
    <xf numFmtId="0" fontId="6" fillId="0" borderId="107" xfId="0" applyFont="1" applyBorder="1"/>
    <xf numFmtId="0" fontId="6" fillId="0" borderId="117" xfId="0" applyFont="1" applyBorder="1" applyAlignment="1">
      <alignment horizontal="center"/>
    </xf>
    <xf numFmtId="167" fontId="6" fillId="0" borderId="129" xfId="0" applyNumberFormat="1" applyFont="1" applyBorder="1"/>
    <xf numFmtId="167" fontId="6" fillId="0" borderId="150" xfId="0" applyNumberFormat="1" applyFont="1" applyBorder="1"/>
    <xf numFmtId="167" fontId="6" fillId="0" borderId="140" xfId="0" applyNumberFormat="1" applyFont="1" applyBorder="1"/>
    <xf numFmtId="0" fontId="6" fillId="0" borderId="307" xfId="0" applyFont="1" applyBorder="1" applyAlignment="1">
      <alignment horizontal="center"/>
    </xf>
    <xf numFmtId="0" fontId="6" fillId="0" borderId="308" xfId="0" applyFont="1" applyBorder="1"/>
    <xf numFmtId="0" fontId="6" fillId="0" borderId="155" xfId="0" applyFont="1" applyBorder="1"/>
    <xf numFmtId="0" fontId="6" fillId="0" borderId="311" xfId="0" applyFont="1" applyBorder="1" applyAlignment="1">
      <alignment horizontal="center"/>
    </xf>
    <xf numFmtId="167" fontId="6" fillId="0" borderId="61" xfId="0" applyNumberFormat="1" applyFont="1" applyBorder="1"/>
    <xf numFmtId="167" fontId="6" fillId="0" borderId="41" xfId="0" applyNumberFormat="1" applyFont="1" applyBorder="1"/>
    <xf numFmtId="167" fontId="6" fillId="0" borderId="37" xfId="0" applyNumberFormat="1" applyFont="1" applyBorder="1"/>
    <xf numFmtId="167" fontId="6" fillId="0" borderId="7" xfId="0" applyNumberFormat="1" applyFont="1" applyBorder="1"/>
    <xf numFmtId="171" fontId="6" fillId="0" borderId="7" xfId="0" applyNumberFormat="1" applyFont="1" applyBorder="1"/>
    <xf numFmtId="42" fontId="6" fillId="0" borderId="135" xfId="0" applyNumberFormat="1" applyFont="1" applyBorder="1"/>
    <xf numFmtId="42" fontId="6" fillId="0" borderId="11" xfId="0" applyNumberFormat="1" applyFont="1" applyBorder="1"/>
    <xf numFmtId="42" fontId="6" fillId="0" borderId="11" xfId="0" applyNumberFormat="1" applyFont="1" applyBorder="1" applyAlignment="1">
      <alignment horizontal="center"/>
    </xf>
    <xf numFmtId="42" fontId="6" fillId="0" borderId="142" xfId="0" applyNumberFormat="1" applyFont="1" applyBorder="1"/>
    <xf numFmtId="42" fontId="6" fillId="0" borderId="137" xfId="0" applyNumberFormat="1" applyFont="1" applyBorder="1"/>
    <xf numFmtId="42" fontId="6" fillId="0" borderId="90" xfId="0" applyNumberFormat="1" applyFont="1" applyBorder="1"/>
    <xf numFmtId="42" fontId="6" fillId="0" borderId="90" xfId="0" applyNumberFormat="1" applyFont="1" applyBorder="1" applyAlignment="1">
      <alignment horizontal="center"/>
    </xf>
    <xf numFmtId="42" fontId="6" fillId="0" borderId="145" xfId="0" applyNumberFormat="1" applyFont="1" applyBorder="1"/>
    <xf numFmtId="42" fontId="6" fillId="0" borderId="131" xfId="0" applyNumberFormat="1" applyFont="1" applyBorder="1"/>
    <xf numFmtId="42" fontId="6" fillId="0" borderId="10" xfId="0" applyNumberFormat="1" applyFont="1" applyBorder="1"/>
    <xf numFmtId="42" fontId="6" fillId="0" borderId="10" xfId="0" applyNumberFormat="1" applyFont="1" applyBorder="1" applyAlignment="1">
      <alignment horizontal="center"/>
    </xf>
    <xf numFmtId="42" fontId="6" fillId="0" borderId="141" xfId="0" applyNumberFormat="1" applyFont="1" applyBorder="1"/>
    <xf numFmtId="41" fontId="6" fillId="0" borderId="129" xfId="0" applyNumberFormat="1" applyFont="1" applyBorder="1"/>
    <xf numFmtId="41" fontId="6" fillId="0" borderId="150" xfId="0" applyNumberFormat="1" applyFont="1" applyBorder="1"/>
    <xf numFmtId="41" fontId="6" fillId="0" borderId="140" xfId="0" applyNumberFormat="1" applyFont="1" applyBorder="1"/>
    <xf numFmtId="41" fontId="6" fillId="0" borderId="135" xfId="0" applyNumberFormat="1" applyFont="1" applyBorder="1"/>
    <xf numFmtId="41" fontId="6" fillId="0" borderId="11" xfId="0" applyNumberFormat="1" applyFont="1" applyBorder="1"/>
    <xf numFmtId="41" fontId="6" fillId="0" borderId="11" xfId="0" applyNumberFormat="1" applyFont="1" applyBorder="1" applyAlignment="1">
      <alignment horizontal="center"/>
    </xf>
    <xf numFmtId="41" fontId="6" fillId="0" borderId="142" xfId="0" applyNumberFormat="1" applyFont="1" applyBorder="1"/>
    <xf numFmtId="41" fontId="6" fillId="0" borderId="135" xfId="0" applyNumberFormat="1" applyFont="1" applyBorder="1" applyAlignment="1">
      <alignment horizontal="center"/>
    </xf>
    <xf numFmtId="41" fontId="6" fillId="0" borderId="142" xfId="0" applyNumberFormat="1" applyFont="1" applyBorder="1" applyAlignment="1">
      <alignment horizontal="center"/>
    </xf>
    <xf numFmtId="41" fontId="6" fillId="0" borderId="131" xfId="0" applyNumberFormat="1" applyFont="1" applyBorder="1"/>
    <xf numFmtId="41" fontId="6" fillId="0" borderId="10" xfId="0" applyNumberFormat="1" applyFont="1" applyBorder="1"/>
    <xf numFmtId="41" fontId="6" fillId="0" borderId="10" xfId="0" applyNumberFormat="1" applyFont="1" applyBorder="1" applyAlignment="1">
      <alignment horizontal="center"/>
    </xf>
    <xf numFmtId="41" fontId="6" fillId="0" borderId="141" xfId="0" applyNumberFormat="1" applyFont="1" applyBorder="1"/>
    <xf numFmtId="41" fontId="6" fillId="0" borderId="137" xfId="0" applyNumberFormat="1" applyFont="1" applyBorder="1"/>
    <xf numFmtId="41" fontId="6" fillId="0" borderId="90" xfId="0" applyNumberFormat="1" applyFont="1" applyBorder="1"/>
    <xf numFmtId="41" fontId="6" fillId="0" borderId="90" xfId="0" applyNumberFormat="1" applyFont="1" applyBorder="1" applyAlignment="1">
      <alignment horizontal="center"/>
    </xf>
    <xf numFmtId="41" fontId="6" fillId="0" borderId="145" xfId="0" applyNumberFormat="1" applyFont="1" applyBorder="1"/>
    <xf numFmtId="41" fontId="6" fillId="0" borderId="305" xfId="0" applyNumberFormat="1" applyFont="1" applyBorder="1"/>
    <xf numFmtId="41" fontId="6" fillId="0" borderId="106" xfId="0" applyNumberFormat="1" applyFont="1" applyBorder="1"/>
    <xf numFmtId="41" fontId="6" fillId="0" borderId="106" xfId="0" applyNumberFormat="1" applyFont="1" applyBorder="1" applyAlignment="1">
      <alignment horizontal="center"/>
    </xf>
    <xf numFmtId="41" fontId="6" fillId="0" borderId="306" xfId="0" applyNumberFormat="1" applyFont="1" applyBorder="1"/>
    <xf numFmtId="41" fontId="6" fillId="0" borderId="309" xfId="0" applyNumberFormat="1" applyFont="1" applyBorder="1"/>
    <xf numFmtId="41" fontId="6" fillId="0" borderId="308" xfId="0" applyNumberFormat="1" applyFont="1" applyBorder="1"/>
    <xf numFmtId="41" fontId="6" fillId="0" borderId="308" xfId="0" applyNumberFormat="1" applyFont="1" applyBorder="1" applyAlignment="1">
      <alignment horizontal="center"/>
    </xf>
    <xf numFmtId="41" fontId="6" fillId="0" borderId="310" xfId="0" applyNumberFormat="1" applyFont="1" applyBorder="1"/>
    <xf numFmtId="41" fontId="6" fillId="0" borderId="8" xfId="0" applyNumberFormat="1" applyFont="1" applyBorder="1"/>
    <xf numFmtId="41" fontId="6" fillId="0" borderId="8" xfId="0" applyNumberFormat="1" applyFont="1" applyBorder="1" applyAlignment="1">
      <alignment horizontal="center"/>
    </xf>
    <xf numFmtId="41" fontId="6" fillId="0" borderId="136" xfId="0" applyNumberFormat="1" applyFont="1" applyBorder="1"/>
    <xf numFmtId="41" fontId="6" fillId="0" borderId="5" xfId="0" applyNumberFormat="1" applyFont="1" applyBorder="1"/>
    <xf numFmtId="41" fontId="6" fillId="0" borderId="5" xfId="0" applyNumberFormat="1" applyFont="1" applyBorder="1" applyAlignment="1">
      <alignment horizontal="center"/>
    </xf>
    <xf numFmtId="41" fontId="6" fillId="0" borderId="130" xfId="0" applyNumberFormat="1" applyFont="1" applyBorder="1"/>
    <xf numFmtId="41" fontId="6" fillId="0" borderId="137" xfId="0" applyNumberFormat="1" applyFont="1" applyBorder="1" applyAlignment="1">
      <alignment horizontal="center"/>
    </xf>
    <xf numFmtId="41" fontId="6" fillId="0" borderId="138" xfId="0" applyNumberFormat="1" applyFont="1" applyBorder="1" applyAlignment="1">
      <alignment horizontal="center"/>
    </xf>
    <xf numFmtId="41" fontId="6" fillId="0" borderId="145" xfId="0" applyNumberFormat="1" applyFont="1" applyBorder="1" applyAlignment="1">
      <alignment horizontal="center"/>
    </xf>
    <xf numFmtId="42" fontId="6" fillId="0" borderId="8" xfId="0" applyNumberFormat="1" applyFont="1" applyBorder="1"/>
    <xf numFmtId="42" fontId="6" fillId="0" borderId="8" xfId="0" applyNumberFormat="1" applyFont="1" applyBorder="1" applyAlignment="1">
      <alignment horizontal="center"/>
    </xf>
    <xf numFmtId="42" fontId="6" fillId="0" borderId="136" xfId="0" applyNumberFormat="1" applyFont="1" applyBorder="1"/>
    <xf numFmtId="42" fontId="6" fillId="0" borderId="5" xfId="0" applyNumberFormat="1" applyFont="1" applyBorder="1"/>
    <xf numFmtId="42" fontId="6" fillId="0" borderId="5" xfId="0" applyNumberFormat="1" applyFont="1" applyBorder="1" applyAlignment="1">
      <alignment horizontal="center"/>
    </xf>
    <xf numFmtId="42" fontId="6" fillId="0" borderId="130" xfId="0" applyNumberFormat="1" applyFont="1" applyBorder="1"/>
    <xf numFmtId="42" fontId="6" fillId="0" borderId="28" xfId="0" applyNumberFormat="1" applyFont="1" applyBorder="1"/>
    <xf numFmtId="42" fontId="6" fillId="0" borderId="29" xfId="0" applyNumberFormat="1" applyFont="1" applyBorder="1"/>
    <xf numFmtId="42" fontId="6" fillId="0" borderId="30" xfId="0" applyNumberFormat="1" applyFont="1" applyBorder="1"/>
    <xf numFmtId="42" fontId="6" fillId="0" borderId="23" xfId="0" applyNumberFormat="1" applyFont="1" applyBorder="1"/>
    <xf numFmtId="42" fontId="6" fillId="0" borderId="24" xfId="0" applyNumberFormat="1" applyFont="1" applyBorder="1"/>
    <xf numFmtId="42" fontId="6" fillId="0" borderId="25" xfId="0" applyNumberFormat="1" applyFont="1" applyBorder="1"/>
    <xf numFmtId="0" fontId="6" fillId="0" borderId="266" xfId="0" applyFont="1" applyBorder="1" applyAlignment="1">
      <alignment horizontal="center"/>
    </xf>
    <xf numFmtId="0" fontId="6" fillId="0" borderId="259" xfId="0" applyFont="1" applyBorder="1" applyAlignment="1">
      <alignment horizontal="center"/>
    </xf>
    <xf numFmtId="0" fontId="6" fillId="0" borderId="249" xfId="0" applyFont="1" applyBorder="1" applyAlignment="1">
      <alignment horizontal="center"/>
    </xf>
    <xf numFmtId="0" fontId="6" fillId="0" borderId="249" xfId="0" applyFont="1" applyBorder="1"/>
    <xf numFmtId="0" fontId="6" fillId="0" borderId="297" xfId="0" applyFont="1" applyBorder="1" applyAlignment="1">
      <alignment horizontal="center"/>
    </xf>
    <xf numFmtId="41" fontId="6" fillId="0" borderId="262" xfId="0" applyNumberFormat="1" applyFont="1" applyBorder="1"/>
    <xf numFmtId="41" fontId="6" fillId="0" borderId="249" xfId="0" applyNumberFormat="1" applyFont="1" applyBorder="1"/>
    <xf numFmtId="41" fontId="6" fillId="0" borderId="249" xfId="0" applyNumberFormat="1" applyFont="1" applyBorder="1" applyAlignment="1">
      <alignment horizontal="center"/>
    </xf>
    <xf numFmtId="41" fontId="6" fillId="0" borderId="263" xfId="0" applyNumberFormat="1" applyFont="1" applyBorder="1"/>
    <xf numFmtId="41" fontId="6" fillId="0" borderId="262" xfId="0" applyNumberFormat="1" applyFont="1" applyBorder="1" applyAlignment="1">
      <alignment horizontal="center"/>
    </xf>
    <xf numFmtId="41" fontId="6" fillId="0" borderId="263" xfId="0" applyNumberFormat="1" applyFont="1" applyBorder="1" applyAlignment="1">
      <alignment horizontal="center"/>
    </xf>
    <xf numFmtId="41" fontId="6" fillId="0" borderId="15" xfId="0" applyNumberFormat="1" applyFont="1" applyBorder="1" applyAlignment="1">
      <alignment horizontal="center"/>
    </xf>
    <xf numFmtId="41" fontId="6" fillId="0" borderId="16" xfId="0" applyNumberFormat="1" applyFont="1" applyBorder="1" applyAlignment="1">
      <alignment horizontal="center"/>
    </xf>
    <xf numFmtId="41" fontId="6" fillId="0" borderId="17" xfId="0" applyNumberFormat="1" applyFont="1" applyBorder="1" applyAlignment="1">
      <alignment horizontal="center"/>
    </xf>
    <xf numFmtId="41" fontId="6" fillId="0" borderId="18" xfId="0" applyNumberFormat="1" applyFont="1" applyBorder="1" applyAlignment="1">
      <alignment horizontal="center"/>
    </xf>
    <xf numFmtId="41" fontId="6" fillId="0" borderId="19" xfId="0" applyNumberFormat="1" applyFont="1" applyBorder="1" applyAlignment="1">
      <alignment horizontal="center"/>
    </xf>
    <xf numFmtId="41" fontId="6" fillId="0" borderId="20" xfId="0" applyNumberFormat="1" applyFont="1" applyBorder="1" applyAlignment="1">
      <alignment horizontal="center"/>
    </xf>
    <xf numFmtId="41" fontId="6" fillId="0" borderId="21" xfId="0" applyNumberFormat="1" applyFont="1" applyBorder="1" applyAlignment="1">
      <alignment horizontal="center"/>
    </xf>
    <xf numFmtId="41" fontId="6" fillId="0" borderId="23" xfId="0" applyNumberFormat="1" applyFont="1" applyBorder="1" applyAlignment="1">
      <alignment horizontal="center"/>
    </xf>
    <xf numFmtId="41" fontId="6" fillId="0" borderId="24" xfId="0" applyNumberFormat="1" applyFont="1" applyBorder="1" applyAlignment="1">
      <alignment horizontal="center"/>
    </xf>
    <xf numFmtId="41" fontId="6" fillId="0" borderId="57" xfId="0" applyNumberFormat="1" applyFont="1" applyBorder="1"/>
    <xf numFmtId="41" fontId="6" fillId="0" borderId="25" xfId="0" applyNumberFormat="1" applyFont="1" applyBorder="1" applyAlignment="1">
      <alignment horizontal="center"/>
    </xf>
    <xf numFmtId="41" fontId="5" fillId="0" borderId="0" xfId="0" applyNumberFormat="1" applyFont="1" applyBorder="1" applyAlignment="1">
      <alignment horizontal="centerContinuous"/>
    </xf>
    <xf numFmtId="41" fontId="5" fillId="0" borderId="118" xfId="0" applyNumberFormat="1" applyFont="1" applyBorder="1" applyAlignment="1">
      <alignment horizontal="center"/>
    </xf>
    <xf numFmtId="41" fontId="5" fillId="0" borderId="119" xfId="0" applyNumberFormat="1" applyFont="1" applyBorder="1" applyAlignment="1">
      <alignment horizontal="center"/>
    </xf>
    <xf numFmtId="41" fontId="5" fillId="0" borderId="6" xfId="0" applyNumberFormat="1" applyFont="1" applyBorder="1"/>
    <xf numFmtId="41" fontId="5" fillId="0" borderId="11" xfId="0" applyNumberFormat="1" applyFont="1" applyBorder="1" applyAlignment="1">
      <alignment horizontal="center"/>
    </xf>
    <xf numFmtId="41" fontId="5" fillId="0" borderId="7" xfId="0" applyNumberFormat="1" applyFont="1" applyBorder="1"/>
    <xf numFmtId="42" fontId="5" fillId="0" borderId="4" xfId="0" applyNumberFormat="1" applyFont="1" applyBorder="1"/>
    <xf numFmtId="42" fontId="5" fillId="0" borderId="6" xfId="0" applyNumberFormat="1" applyFont="1" applyBorder="1"/>
    <xf numFmtId="42" fontId="5" fillId="0" borderId="148" xfId="0" applyNumberFormat="1" applyFont="1" applyBorder="1"/>
    <xf numFmtId="0" fontId="2" fillId="0" borderId="51" xfId="0" applyFont="1" applyFill="1" applyBorder="1" applyAlignment="1" applyProtection="1">
      <alignment horizontal="centerContinuous"/>
    </xf>
    <xf numFmtId="0" fontId="6" fillId="0" borderId="0" xfId="0" applyFont="1" applyFill="1" applyBorder="1" applyAlignment="1" applyProtection="1">
      <alignment horizontal="centerContinuous"/>
    </xf>
    <xf numFmtId="0" fontId="6" fillId="0" borderId="58" xfId="0" applyFont="1" applyFill="1" applyBorder="1" applyAlignment="1" applyProtection="1">
      <alignment horizontal="centerContinuous"/>
    </xf>
    <xf numFmtId="0" fontId="2" fillId="0" borderId="0" xfId="0" applyFont="1" applyFill="1" applyBorder="1" applyAlignment="1" applyProtection="1">
      <alignment horizontal="centerContinuous"/>
    </xf>
    <xf numFmtId="0" fontId="2" fillId="0" borderId="58" xfId="0" applyFont="1" applyFill="1" applyBorder="1" applyAlignment="1" applyProtection="1">
      <alignment horizontal="centerContinuous"/>
    </xf>
    <xf numFmtId="0" fontId="6" fillId="0" borderId="103" xfId="0" applyFont="1" applyFill="1" applyBorder="1" applyAlignment="1" applyProtection="1">
      <alignment horizontal="center"/>
    </xf>
    <xf numFmtId="0" fontId="6" fillId="0" borderId="7" xfId="0" applyFont="1" applyFill="1" applyBorder="1" applyAlignment="1" applyProtection="1">
      <alignment horizontal="center"/>
    </xf>
    <xf numFmtId="0" fontId="6" fillId="0" borderId="7" xfId="0" applyFont="1" applyFill="1" applyBorder="1" applyAlignment="1" applyProtection="1">
      <alignment horizontal="left"/>
    </xf>
    <xf numFmtId="0" fontId="6" fillId="0" borderId="7" xfId="0" applyFont="1" applyFill="1" applyBorder="1" applyProtection="1"/>
    <xf numFmtId="0" fontId="6" fillId="0" borderId="109" xfId="0" applyFont="1" applyFill="1" applyBorder="1" applyAlignment="1" applyProtection="1">
      <alignment horizontal="center"/>
    </xf>
    <xf numFmtId="0" fontId="6" fillId="0" borderId="91"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31" xfId="0" applyFont="1" applyFill="1" applyBorder="1" applyAlignment="1" applyProtection="1">
      <alignment horizontal="center"/>
    </xf>
    <xf numFmtId="0" fontId="6" fillId="0" borderId="113" xfId="0" applyFont="1" applyFill="1" applyBorder="1" applyAlignment="1" applyProtection="1">
      <alignment horizontal="center"/>
    </xf>
    <xf numFmtId="0" fontId="6" fillId="0" borderId="93"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5" xfId="0" applyFont="1" applyFill="1" applyBorder="1" applyAlignment="1" applyProtection="1">
      <alignment horizontal="left"/>
    </xf>
    <xf numFmtId="0" fontId="6" fillId="0" borderId="5" xfId="0" applyFont="1" applyFill="1" applyBorder="1" applyProtection="1"/>
    <xf numFmtId="0" fontId="6" fillId="0" borderId="32" xfId="0" applyFont="1" applyFill="1" applyBorder="1" applyAlignment="1" applyProtection="1">
      <alignment horizontal="center"/>
    </xf>
    <xf numFmtId="0" fontId="6" fillId="0" borderId="58" xfId="0" applyFont="1" applyFill="1" applyBorder="1" applyAlignment="1" applyProtection="1">
      <alignment horizontal="center"/>
    </xf>
    <xf numFmtId="0" fontId="6" fillId="0" borderId="95" xfId="0" applyFont="1" applyFill="1" applyBorder="1" applyAlignment="1" applyProtection="1">
      <alignment horizontal="center"/>
    </xf>
    <xf numFmtId="0" fontId="6" fillId="0" borderId="8" xfId="0" applyFont="1" applyFill="1" applyBorder="1" applyAlignment="1" applyProtection="1">
      <alignment horizontal="center"/>
    </xf>
    <xf numFmtId="0" fontId="6" fillId="0" borderId="8" xfId="0" applyFont="1" applyFill="1" applyBorder="1" applyAlignment="1" applyProtection="1">
      <alignment horizontal="left"/>
    </xf>
    <xf numFmtId="0" fontId="6" fillId="0" borderId="33" xfId="0" applyFont="1" applyFill="1" applyBorder="1" applyAlignment="1" applyProtection="1">
      <alignment horizontal="center"/>
    </xf>
    <xf numFmtId="0" fontId="6" fillId="0" borderId="32" xfId="0" applyFont="1" applyFill="1" applyBorder="1" applyProtection="1"/>
    <xf numFmtId="167" fontId="6" fillId="0" borderId="5" xfId="1" applyNumberFormat="1" applyFont="1" applyFill="1" applyBorder="1" applyProtection="1"/>
    <xf numFmtId="0" fontId="6" fillId="0" borderId="95" xfId="0" applyNumberFormat="1" applyFont="1" applyFill="1" applyBorder="1" applyAlignment="1" applyProtection="1">
      <alignment horizontal="center"/>
    </xf>
    <xf numFmtId="37" fontId="6" fillId="0" borderId="8" xfId="0" applyNumberFormat="1" applyFont="1" applyFill="1" applyBorder="1" applyProtection="1"/>
    <xf numFmtId="167" fontId="6" fillId="0" borderId="8" xfId="1" applyNumberFormat="1" applyFont="1" applyFill="1" applyBorder="1" applyProtection="1"/>
    <xf numFmtId="0" fontId="6" fillId="0" borderId="109" xfId="1" applyNumberFormat="1" applyFont="1" applyFill="1" applyBorder="1" applyAlignment="1" applyProtection="1">
      <alignment horizontal="center"/>
    </xf>
    <xf numFmtId="0" fontId="6" fillId="0" borderId="265" xfId="0" applyNumberFormat="1" applyFont="1" applyFill="1" applyBorder="1" applyAlignment="1" applyProtection="1">
      <alignment horizontal="center"/>
    </xf>
    <xf numFmtId="0" fontId="6" fillId="0" borderId="244" xfId="0" applyFont="1" applyFill="1" applyBorder="1" applyAlignment="1" applyProtection="1">
      <alignment horizontal="center"/>
    </xf>
    <xf numFmtId="37" fontId="6" fillId="0" borderId="244" xfId="0" applyNumberFormat="1" applyFont="1" applyFill="1" applyBorder="1" applyProtection="1"/>
    <xf numFmtId="167" fontId="6" fillId="0" borderId="244" xfId="1" applyNumberFormat="1" applyFont="1" applyFill="1" applyBorder="1" applyProtection="1"/>
    <xf numFmtId="0" fontId="6" fillId="0" borderId="258" xfId="1" applyNumberFormat="1" applyFont="1" applyFill="1" applyBorder="1" applyAlignment="1" applyProtection="1">
      <alignment horizontal="center"/>
    </xf>
    <xf numFmtId="0" fontId="6" fillId="0" borderId="8" xfId="0" applyFont="1" applyFill="1" applyBorder="1" applyProtection="1"/>
    <xf numFmtId="167" fontId="6" fillId="0" borderId="71" xfId="1" applyNumberFormat="1" applyFont="1" applyFill="1" applyBorder="1" applyProtection="1"/>
    <xf numFmtId="0" fontId="6" fillId="0" borderId="58" xfId="1" applyNumberFormat="1" applyFont="1" applyFill="1" applyBorder="1" applyAlignment="1" applyProtection="1">
      <alignment horizontal="center"/>
    </xf>
    <xf numFmtId="0" fontId="6" fillId="0" borderId="119" xfId="0" applyNumberFormat="1" applyFont="1" applyFill="1" applyBorder="1" applyAlignment="1" applyProtection="1">
      <alignment horizontal="center"/>
    </xf>
    <xf numFmtId="0" fontId="6" fillId="0" borderId="221" xfId="0" applyNumberFormat="1" applyFont="1" applyFill="1" applyBorder="1" applyAlignment="1" applyProtection="1">
      <alignment horizontal="center"/>
    </xf>
    <xf numFmtId="0" fontId="6" fillId="0" borderId="244" xfId="0" applyFont="1" applyFill="1" applyBorder="1" applyProtection="1"/>
    <xf numFmtId="37" fontId="6" fillId="0" borderId="5" xfId="0" applyNumberFormat="1" applyFont="1" applyFill="1" applyBorder="1" applyProtection="1"/>
    <xf numFmtId="0" fontId="6" fillId="0" borderId="112" xfId="0" applyFont="1" applyFill="1" applyBorder="1" applyAlignment="1" applyProtection="1">
      <alignment horizontal="centerContinuous"/>
    </xf>
    <xf numFmtId="0" fontId="6" fillId="0" borderId="2" xfId="0" applyFont="1" applyFill="1" applyBorder="1" applyAlignment="1" applyProtection="1">
      <alignment horizontal="centerContinuous"/>
    </xf>
    <xf numFmtId="0" fontId="6" fillId="0" borderId="113" xfId="0" applyFont="1" applyFill="1" applyBorder="1" applyAlignment="1" applyProtection="1">
      <alignment horizontal="centerContinuous"/>
    </xf>
    <xf numFmtId="0" fontId="6" fillId="0" borderId="51"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80" xfId="0" applyFont="1" applyFill="1" applyBorder="1" applyAlignment="1" applyProtection="1">
      <alignment horizontal="center"/>
    </xf>
    <xf numFmtId="0" fontId="6" fillId="0" borderId="34" xfId="0" applyFont="1" applyFill="1" applyBorder="1" applyAlignment="1" applyProtection="1">
      <alignment horizontal="center"/>
    </xf>
    <xf numFmtId="0" fontId="6" fillId="0" borderId="34" xfId="0" applyFont="1" applyFill="1" applyBorder="1" applyAlignment="1" applyProtection="1">
      <alignment horizontal="left"/>
    </xf>
    <xf numFmtId="0" fontId="6" fillId="0" borderId="34" xfId="0" applyFont="1" applyFill="1" applyBorder="1" applyProtection="1"/>
    <xf numFmtId="0" fontId="6" fillId="0" borderId="81"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4" xfId="0" applyFont="1" applyFill="1" applyBorder="1" applyProtection="1"/>
    <xf numFmtId="0" fontId="6" fillId="0" borderId="94" xfId="0" applyFont="1" applyFill="1" applyBorder="1" applyAlignment="1" applyProtection="1">
      <alignment horizontal="center"/>
    </xf>
    <xf numFmtId="37" fontId="6" fillId="0" borderId="103" xfId="0" applyNumberFormat="1" applyFont="1" applyFill="1" applyBorder="1" applyAlignment="1" applyProtection="1">
      <alignment horizontal="center"/>
    </xf>
    <xf numFmtId="0" fontId="6" fillId="0" borderId="6" xfId="0" applyFont="1" applyFill="1" applyBorder="1" applyAlignment="1" applyProtection="1">
      <alignment horizontal="center"/>
    </xf>
    <xf numFmtId="37" fontId="6" fillId="0" borderId="6" xfId="0" applyNumberFormat="1" applyFont="1" applyFill="1" applyBorder="1" applyProtection="1"/>
    <xf numFmtId="37" fontId="6" fillId="0" borderId="96" xfId="0" applyNumberFormat="1" applyFont="1" applyFill="1" applyBorder="1" applyAlignment="1" applyProtection="1">
      <alignment horizontal="center"/>
    </xf>
    <xf numFmtId="0" fontId="6" fillId="0" borderId="6" xfId="0" applyFont="1" applyFill="1" applyBorder="1" applyProtection="1"/>
    <xf numFmtId="37" fontId="6" fillId="0" borderId="51" xfId="0" applyNumberFormat="1" applyFont="1" applyFill="1" applyBorder="1" applyAlignment="1" applyProtection="1">
      <alignment horizontal="center"/>
    </xf>
    <xf numFmtId="37" fontId="6" fillId="0" borderId="4" xfId="0" applyNumberFormat="1" applyFont="1" applyFill="1" applyBorder="1" applyProtection="1"/>
    <xf numFmtId="37" fontId="6" fillId="0" borderId="94" xfId="0" applyNumberFormat="1" applyFont="1" applyFill="1" applyBorder="1" applyAlignment="1" applyProtection="1">
      <alignment horizontal="center"/>
    </xf>
    <xf numFmtId="0" fontId="6" fillId="0" borderId="4" xfId="0" applyFont="1" applyFill="1" applyBorder="1" applyAlignment="1" applyProtection="1">
      <alignment wrapText="1"/>
    </xf>
    <xf numFmtId="37" fontId="6" fillId="0" borderId="114" xfId="0" applyNumberFormat="1" applyFont="1" applyFill="1" applyBorder="1" applyAlignment="1" applyProtection="1">
      <alignment horizontal="center"/>
    </xf>
    <xf numFmtId="0" fontId="6" fillId="0" borderId="110" xfId="0" applyFont="1" applyFill="1" applyBorder="1" applyAlignment="1" applyProtection="1">
      <alignment horizontal="center"/>
    </xf>
    <xf numFmtId="37" fontId="6" fillId="0" borderId="110" xfId="0" applyNumberFormat="1" applyFont="1" applyFill="1" applyBorder="1" applyProtection="1"/>
    <xf numFmtId="37" fontId="6" fillId="0" borderId="115" xfId="0" applyNumberFormat="1" applyFont="1" applyFill="1" applyBorder="1" applyAlignment="1" applyProtection="1">
      <alignment horizontal="center"/>
    </xf>
    <xf numFmtId="37" fontId="6" fillId="0" borderId="4" xfId="0" applyNumberFormat="1" applyFont="1" applyFill="1" applyBorder="1" applyAlignment="1" applyProtection="1">
      <alignment horizontal="center"/>
    </xf>
    <xf numFmtId="37" fontId="6" fillId="0" borderId="70" xfId="0" applyNumberFormat="1" applyFont="1" applyFill="1" applyBorder="1" applyProtection="1"/>
    <xf numFmtId="167" fontId="6" fillId="0" borderId="74" xfId="1" applyNumberFormat="1" applyFont="1" applyFill="1" applyBorder="1" applyProtection="1"/>
    <xf numFmtId="37" fontId="6" fillId="0" borderId="257" xfId="0" applyNumberFormat="1" applyFont="1" applyFill="1" applyBorder="1" applyAlignment="1" applyProtection="1">
      <alignment horizontal="center"/>
    </xf>
    <xf numFmtId="0" fontId="6" fillId="0" borderId="246" xfId="0" applyFont="1" applyFill="1" applyBorder="1" applyAlignment="1" applyProtection="1">
      <alignment horizontal="center"/>
    </xf>
    <xf numFmtId="0" fontId="6" fillId="0" borderId="246" xfId="0" applyFont="1" applyFill="1" applyBorder="1" applyProtection="1"/>
    <xf numFmtId="37" fontId="6" fillId="0" borderId="266" xfId="0" applyNumberFormat="1" applyFont="1" applyFill="1" applyBorder="1" applyAlignment="1" applyProtection="1">
      <alignment horizontal="center"/>
    </xf>
    <xf numFmtId="167" fontId="6" fillId="0" borderId="6" xfId="1" applyNumberFormat="1" applyFont="1" applyFill="1" applyBorder="1" applyProtection="1"/>
    <xf numFmtId="167" fontId="6" fillId="0" borderId="260" xfId="1" applyNumberFormat="1" applyFont="1" applyFill="1" applyBorder="1" applyProtection="1"/>
    <xf numFmtId="37" fontId="6" fillId="0" borderId="300" xfId="0" applyNumberFormat="1" applyFont="1" applyFill="1" applyBorder="1" applyProtection="1"/>
    <xf numFmtId="167" fontId="6" fillId="0" borderId="301" xfId="1" applyNumberFormat="1" applyFont="1" applyFill="1" applyBorder="1" applyProtection="1"/>
    <xf numFmtId="0" fontId="6" fillId="0" borderId="51" xfId="0" applyFont="1" applyFill="1" applyBorder="1" applyAlignment="1" applyProtection="1">
      <alignment horizontal="centerContinuous"/>
    </xf>
    <xf numFmtId="0" fontId="2" fillId="0" borderId="66" xfId="0" applyFont="1" applyFill="1" applyBorder="1" applyAlignment="1" applyProtection="1">
      <alignment horizontal="centerContinuous"/>
    </xf>
    <xf numFmtId="0" fontId="6" fillId="0" borderId="79" xfId="0" applyFont="1" applyFill="1" applyBorder="1" applyAlignment="1" applyProtection="1">
      <alignment horizontal="centerContinuous"/>
    </xf>
    <xf numFmtId="0" fontId="6" fillId="0" borderId="257" xfId="0" applyFont="1" applyFill="1" applyBorder="1" applyProtection="1"/>
    <xf numFmtId="0" fontId="6" fillId="0" borderId="247" xfId="0" applyFont="1" applyFill="1" applyBorder="1" applyProtection="1"/>
    <xf numFmtId="0" fontId="6" fillId="0" borderId="103" xfId="0" applyFont="1" applyFill="1" applyBorder="1" applyProtection="1"/>
    <xf numFmtId="0" fontId="6" fillId="0" borderId="51" xfId="0" applyFont="1" applyFill="1" applyBorder="1" applyAlignment="1">
      <alignment horizontal="right"/>
    </xf>
    <xf numFmtId="0" fontId="6" fillId="0" borderId="51" xfId="0" applyFont="1" applyFill="1" applyBorder="1" applyAlignment="1" applyProtection="1">
      <alignment horizontal="right"/>
    </xf>
    <xf numFmtId="0" fontId="6" fillId="0" borderId="51" xfId="0" quotePrefix="1" applyFont="1" applyFill="1" applyBorder="1" applyAlignment="1">
      <alignment horizontal="right"/>
    </xf>
    <xf numFmtId="0" fontId="6" fillId="0" borderId="103" xfId="0" applyFont="1" applyFill="1" applyBorder="1" applyAlignment="1" applyProtection="1">
      <alignment horizontal="centerContinuous"/>
    </xf>
    <xf numFmtId="0" fontId="6" fillId="0" borderId="7" xfId="0" applyFont="1" applyFill="1" applyBorder="1" applyAlignment="1" applyProtection="1">
      <alignment horizontal="centerContinuous"/>
    </xf>
    <xf numFmtId="0" fontId="6" fillId="0" borderId="109" xfId="0" applyFont="1" applyFill="1" applyBorder="1" applyAlignment="1" applyProtection="1">
      <alignment horizontal="centerContinuous"/>
    </xf>
    <xf numFmtId="0" fontId="6" fillId="0" borderId="34" xfId="0" applyFont="1" applyFill="1" applyBorder="1"/>
    <xf numFmtId="0" fontId="6" fillId="0" borderId="81" xfId="0" applyFont="1" applyFill="1" applyBorder="1"/>
    <xf numFmtId="0" fontId="6" fillId="0" borderId="245" xfId="0" applyFont="1" applyFill="1" applyBorder="1" applyProtection="1"/>
    <xf numFmtId="0" fontId="6" fillId="0" borderId="245" xfId="0" applyFont="1" applyFill="1" applyBorder="1" applyAlignment="1" applyProtection="1">
      <alignment horizontal="center"/>
    </xf>
    <xf numFmtId="0" fontId="6" fillId="0" borderId="10" xfId="0" applyFont="1" applyFill="1" applyBorder="1" applyProtection="1"/>
    <xf numFmtId="0" fontId="6" fillId="0" borderId="10" xfId="0" applyFont="1" applyFill="1" applyBorder="1" applyAlignment="1" applyProtection="1">
      <alignment horizontal="center"/>
    </xf>
    <xf numFmtId="0" fontId="6" fillId="0" borderId="11" xfId="0" applyFont="1" applyFill="1" applyBorder="1" applyProtection="1"/>
    <xf numFmtId="43" fontId="6" fillId="0" borderId="6" xfId="1" applyFont="1" applyFill="1" applyBorder="1" applyAlignment="1" applyProtection="1">
      <alignment horizontal="center"/>
    </xf>
    <xf numFmtId="43" fontId="6" fillId="0" borderId="96" xfId="1" applyFont="1" applyFill="1" applyBorder="1" applyAlignment="1" applyProtection="1">
      <alignment horizontal="center"/>
    </xf>
    <xf numFmtId="0" fontId="6" fillId="0" borderId="80" xfId="0" applyFont="1" applyFill="1" applyBorder="1" applyProtection="1"/>
    <xf numFmtId="0" fontId="6" fillId="0" borderId="81" xfId="0" applyFont="1" applyFill="1" applyBorder="1" applyProtection="1"/>
    <xf numFmtId="171" fontId="6" fillId="0" borderId="33" xfId="0" applyNumberFormat="1" applyFont="1" applyFill="1" applyBorder="1" applyProtection="1"/>
    <xf numFmtId="171" fontId="6" fillId="0" borderId="8" xfId="1" applyNumberFormat="1" applyFont="1" applyFill="1" applyBorder="1" applyProtection="1"/>
    <xf numFmtId="167" fontId="6" fillId="0" borderId="33" xfId="0" applyNumberFormat="1" applyFont="1" applyFill="1" applyBorder="1" applyProtection="1"/>
    <xf numFmtId="167" fontId="6" fillId="0" borderId="298" xfId="0" applyNumberFormat="1" applyFont="1" applyFill="1" applyBorder="1" applyProtection="1"/>
    <xf numFmtId="167" fontId="6" fillId="0" borderId="32" xfId="0" applyNumberFormat="1" applyFont="1" applyFill="1" applyBorder="1" applyProtection="1"/>
    <xf numFmtId="167" fontId="6" fillId="0" borderId="70" xfId="0" applyNumberFormat="1" applyFont="1" applyFill="1" applyBorder="1" applyProtection="1"/>
    <xf numFmtId="171" fontId="6" fillId="0" borderId="32" xfId="0" applyNumberFormat="1" applyFont="1" applyFill="1" applyBorder="1" applyProtection="1"/>
    <xf numFmtId="171" fontId="6" fillId="0" borderId="5" xfId="1" applyNumberFormat="1" applyFont="1" applyFill="1" applyBorder="1" applyProtection="1"/>
    <xf numFmtId="171" fontId="6" fillId="0" borderId="72" xfId="0" applyNumberFormat="1" applyFont="1" applyFill="1" applyBorder="1" applyProtection="1"/>
    <xf numFmtId="171" fontId="6" fillId="0" borderId="73" xfId="1" applyNumberFormat="1" applyFont="1" applyFill="1" applyBorder="1" applyProtection="1"/>
    <xf numFmtId="171" fontId="6" fillId="0" borderId="111" xfId="0" applyNumberFormat="1" applyFont="1" applyFill="1" applyBorder="1" applyProtection="1"/>
    <xf numFmtId="171" fontId="6" fillId="0" borderId="84" xfId="1" applyNumberFormat="1" applyFont="1" applyFill="1" applyBorder="1" applyProtection="1"/>
    <xf numFmtId="167" fontId="6" fillId="0" borderId="299" xfId="0" applyNumberFormat="1" applyFont="1" applyFill="1" applyBorder="1" applyProtection="1"/>
    <xf numFmtId="171" fontId="6" fillId="0" borderId="312" xfId="0" applyNumberFormat="1" applyFont="1" applyFill="1" applyBorder="1" applyProtection="1"/>
    <xf numFmtId="171" fontId="6" fillId="0" borderId="313" xfId="1" applyNumberFormat="1" applyFont="1" applyFill="1" applyBorder="1" applyProtection="1"/>
    <xf numFmtId="171" fontId="6" fillId="0" borderId="75" xfId="0" applyNumberFormat="1" applyFont="1" applyFill="1" applyBorder="1" applyProtection="1"/>
    <xf numFmtId="0" fontId="0" fillId="0" borderId="51" xfId="0" applyBorder="1" applyAlignment="1">
      <alignment horizontal="left"/>
    </xf>
    <xf numFmtId="0" fontId="6" fillId="0" borderId="51" xfId="0" applyFont="1" applyFill="1" applyBorder="1" applyAlignment="1" applyProtection="1">
      <alignment horizontal="left"/>
    </xf>
    <xf numFmtId="43" fontId="6" fillId="0" borderId="11" xfId="0" applyNumberFormat="1" applyFont="1" applyBorder="1" applyProtection="1"/>
    <xf numFmtId="167" fontId="6" fillId="0" borderId="15" xfId="0" applyNumberFormat="1" applyFont="1" applyBorder="1" applyProtection="1"/>
    <xf numFmtId="167" fontId="6" fillId="0" borderId="16" xfId="0" applyNumberFormat="1" applyFont="1" applyBorder="1" applyProtection="1"/>
    <xf numFmtId="171" fontId="6" fillId="0" borderId="23" xfId="0" applyNumberFormat="1" applyFont="1" applyBorder="1" applyProtection="1"/>
    <xf numFmtId="171" fontId="6" fillId="0" borderId="24" xfId="0" applyNumberFormat="1" applyFont="1" applyBorder="1" applyProtection="1"/>
    <xf numFmtId="171" fontId="6" fillId="0" borderId="25" xfId="0" applyNumberFormat="1" applyFont="1" applyBorder="1" applyProtection="1"/>
    <xf numFmtId="171" fontId="6" fillId="0" borderId="15" xfId="0" applyNumberFormat="1" applyFont="1" applyBorder="1" applyProtection="1"/>
    <xf numFmtId="171" fontId="6" fillId="0" borderId="11" xfId="0" applyNumberFormat="1" applyFont="1" applyBorder="1" applyProtection="1"/>
    <xf numFmtId="171" fontId="6" fillId="0" borderId="16" xfId="0" applyNumberFormat="1" applyFont="1" applyBorder="1" applyProtection="1"/>
    <xf numFmtId="171" fontId="6" fillId="0" borderId="19" xfId="0" applyNumberFormat="1" applyFont="1" applyBorder="1" applyProtection="1"/>
    <xf numFmtId="171" fontId="6" fillId="0" borderId="20" xfId="0" applyNumberFormat="1" applyFont="1" applyBorder="1" applyProtection="1"/>
    <xf numFmtId="171" fontId="6" fillId="0" borderId="21" xfId="0" applyNumberFormat="1" applyFont="1" applyBorder="1" applyProtection="1"/>
    <xf numFmtId="43" fontId="6" fillId="0" borderId="8" xfId="0" applyNumberFormat="1" applyFont="1" applyBorder="1" applyProtection="1"/>
    <xf numFmtId="43" fontId="6" fillId="0" borderId="44" xfId="0" applyNumberFormat="1" applyFont="1" applyBorder="1" applyProtection="1"/>
    <xf numFmtId="43" fontId="6" fillId="0" borderId="10" xfId="0" applyNumberFormat="1" applyFont="1" applyBorder="1" applyProtection="1"/>
    <xf numFmtId="43" fontId="6" fillId="0" borderId="42" xfId="0" applyNumberFormat="1" applyFont="1" applyBorder="1" applyProtection="1"/>
    <xf numFmtId="167" fontId="6" fillId="0" borderId="41" xfId="0" applyNumberFormat="1" applyFont="1" applyBorder="1" applyProtection="1"/>
    <xf numFmtId="167" fontId="6" fillId="0" borderId="17" xfId="0" applyNumberFormat="1" applyFont="1" applyBorder="1" applyProtection="1"/>
    <xf numFmtId="167" fontId="6" fillId="0" borderId="18" xfId="0" applyNumberFormat="1" applyFont="1" applyBorder="1" applyProtection="1"/>
    <xf numFmtId="167" fontId="2" fillId="0" borderId="0" xfId="0" applyNumberFormat="1" applyFont="1" applyBorder="1" applyAlignment="1" applyProtection="1">
      <alignment horizontal="centerContinuous"/>
    </xf>
    <xf numFmtId="167" fontId="6" fillId="0" borderId="0" xfId="0" applyNumberFormat="1" applyFont="1" applyBorder="1" applyAlignment="1" applyProtection="1">
      <alignment horizontal="centerContinuous"/>
    </xf>
    <xf numFmtId="167" fontId="6" fillId="0" borderId="243" xfId="0" applyNumberFormat="1" applyFont="1" applyBorder="1" applyProtection="1"/>
    <xf numFmtId="167" fontId="6" fillId="0" borderId="0" xfId="0" applyNumberFormat="1" applyFont="1" applyBorder="1" applyProtection="1"/>
    <xf numFmtId="167" fontId="6" fillId="4" borderId="0" xfId="0" applyNumberFormat="1" applyFont="1" applyFill="1" applyBorder="1" applyProtection="1"/>
    <xf numFmtId="167" fontId="6" fillId="0" borderId="34" xfId="0" applyNumberFormat="1" applyFont="1" applyBorder="1" applyProtection="1"/>
    <xf numFmtId="167" fontId="6" fillId="0" borderId="6" xfId="0" applyNumberFormat="1" applyFont="1" applyBorder="1" applyAlignment="1" applyProtection="1">
      <alignment horizontal="centerContinuous"/>
    </xf>
    <xf numFmtId="167" fontId="6" fillId="0" borderId="7" xfId="0" applyNumberFormat="1" applyFont="1" applyBorder="1" applyAlignment="1" applyProtection="1">
      <alignment horizontal="centerContinuous"/>
    </xf>
    <xf numFmtId="167" fontId="6" fillId="0" borderId="10" xfId="0" applyNumberFormat="1" applyFont="1" applyBorder="1" applyAlignment="1" applyProtection="1">
      <alignment horizontal="center"/>
    </xf>
    <xf numFmtId="167" fontId="6" fillId="0" borderId="12" xfId="0" applyNumberFormat="1" applyFont="1" applyBorder="1" applyProtection="1"/>
    <xf numFmtId="167" fontId="6" fillId="0" borderId="14" xfId="0" applyNumberFormat="1" applyFont="1" applyBorder="1" applyProtection="1"/>
    <xf numFmtId="167" fontId="6" fillId="0" borderId="0" xfId="0" applyNumberFormat="1" applyFont="1"/>
    <xf numFmtId="171" fontId="6" fillId="0" borderId="41" xfId="0" applyNumberFormat="1" applyFont="1" applyBorder="1" applyProtection="1"/>
    <xf numFmtId="171" fontId="6" fillId="0" borderId="45" xfId="0" applyNumberFormat="1" applyFont="1" applyBorder="1" applyProtection="1"/>
    <xf numFmtId="171" fontId="6" fillId="0" borderId="46" xfId="0" applyNumberFormat="1" applyFont="1" applyBorder="1" applyProtection="1"/>
    <xf numFmtId="171" fontId="6" fillId="0" borderId="47" xfId="0" applyNumberFormat="1" applyFont="1" applyBorder="1" applyProtection="1"/>
    <xf numFmtId="0" fontId="6" fillId="0" borderId="15" xfId="0" applyFont="1" applyBorder="1" applyAlignment="1" applyProtection="1">
      <alignment horizontal="centerContinuous"/>
    </xf>
    <xf numFmtId="0" fontId="6" fillId="0" borderId="41" xfId="0" applyFont="1" applyBorder="1" applyAlignment="1" applyProtection="1">
      <alignment horizontal="centerContinuous"/>
    </xf>
    <xf numFmtId="167" fontId="6" fillId="0" borderId="8" xfId="0" applyNumberFormat="1" applyFont="1" applyBorder="1" applyProtection="1"/>
    <xf numFmtId="167" fontId="6" fillId="0" borderId="5" xfId="0" applyNumberFormat="1" applyFont="1" applyBorder="1" applyProtection="1"/>
    <xf numFmtId="167" fontId="6" fillId="0" borderId="36" xfId="0" applyNumberFormat="1" applyFont="1" applyBorder="1" applyProtection="1"/>
    <xf numFmtId="171" fontId="6" fillId="0" borderId="8" xfId="0" applyNumberFormat="1" applyFont="1" applyBorder="1" applyProtection="1"/>
    <xf numFmtId="171" fontId="6" fillId="0" borderId="44" xfId="0" applyNumberFormat="1" applyFont="1" applyBorder="1" applyProtection="1"/>
    <xf numFmtId="171" fontId="6" fillId="0" borderId="50" xfId="0" applyNumberFormat="1" applyFont="1" applyBorder="1" applyProtection="1"/>
    <xf numFmtId="171" fontId="6" fillId="0" borderId="37" xfId="0" applyNumberFormat="1" applyFont="1" applyBorder="1" applyProtection="1"/>
    <xf numFmtId="171" fontId="6" fillId="0" borderId="54" xfId="0" applyNumberFormat="1" applyFont="1" applyBorder="1" applyProtection="1"/>
    <xf numFmtId="171" fontId="6" fillId="0" borderId="55" xfId="0" applyNumberFormat="1" applyFont="1" applyBorder="1" applyProtection="1"/>
    <xf numFmtId="171" fontId="6" fillId="0" borderId="56" xfId="0" applyNumberFormat="1" applyFont="1" applyBorder="1" applyProtection="1"/>
    <xf numFmtId="0" fontId="6" fillId="0" borderId="11" xfId="0" applyFont="1" applyBorder="1" applyAlignment="1" applyProtection="1">
      <alignment horizontal="left"/>
    </xf>
    <xf numFmtId="171" fontId="6" fillId="0" borderId="99" xfId="0" applyNumberFormat="1" applyFont="1" applyBorder="1" applyProtection="1"/>
    <xf numFmtId="171" fontId="6" fillId="0" borderId="135" xfId="0" applyNumberFormat="1" applyFont="1" applyBorder="1" applyProtection="1"/>
    <xf numFmtId="171" fontId="6" fillId="0" borderId="314" xfId="0" applyNumberFormat="1" applyFont="1" applyBorder="1" applyProtection="1"/>
    <xf numFmtId="171" fontId="6" fillId="0" borderId="315" xfId="0" applyNumberFormat="1" applyFont="1" applyBorder="1" applyProtection="1"/>
    <xf numFmtId="171" fontId="6" fillId="0" borderId="316" xfId="0" applyNumberFormat="1" applyFont="1" applyBorder="1" applyProtection="1"/>
    <xf numFmtId="171" fontId="6" fillId="0" borderId="317" xfId="0" applyNumberFormat="1" applyFont="1" applyBorder="1" applyProtection="1"/>
    <xf numFmtId="171" fontId="6" fillId="0" borderId="142" xfId="0" applyNumberFormat="1" applyFont="1" applyBorder="1" applyProtection="1"/>
    <xf numFmtId="171" fontId="6" fillId="0" borderId="137" xfId="0" applyNumberFormat="1" applyFont="1" applyBorder="1" applyProtection="1"/>
    <xf numFmtId="171" fontId="6" fillId="0" borderId="89" xfId="0" applyNumberFormat="1" applyFont="1" applyBorder="1" applyProtection="1"/>
    <xf numFmtId="171" fontId="6" fillId="0" borderId="318" xfId="0" applyNumberFormat="1" applyFont="1" applyBorder="1" applyProtection="1"/>
    <xf numFmtId="167" fontId="6" fillId="0" borderId="23" xfId="0" applyNumberFormat="1" applyFont="1" applyBorder="1" applyAlignment="1" applyProtection="1">
      <alignment horizontal="center"/>
    </xf>
    <xf numFmtId="167" fontId="6" fillId="0" borderId="15" xfId="0" applyNumberFormat="1" applyFont="1" applyBorder="1" applyAlignment="1" applyProtection="1">
      <alignment horizontal="center"/>
    </xf>
    <xf numFmtId="167" fontId="6" fillId="0" borderId="16" xfId="0" applyNumberFormat="1" applyFont="1" applyBorder="1" applyAlignment="1" applyProtection="1">
      <alignment horizontal="center"/>
    </xf>
    <xf numFmtId="167" fontId="6" fillId="0" borderId="10" xfId="0" applyNumberFormat="1" applyFont="1" applyBorder="1" applyProtection="1"/>
    <xf numFmtId="0" fontId="74" fillId="0" borderId="0" xfId="0" applyFont="1" applyBorder="1" applyAlignment="1" applyProtection="1">
      <alignment horizontal="left"/>
    </xf>
    <xf numFmtId="0" fontId="10" fillId="0" borderId="0" xfId="0" applyFont="1" applyBorder="1" applyAlignment="1" applyProtection="1">
      <alignment horizontal="left"/>
    </xf>
    <xf numFmtId="0" fontId="9" fillId="0" borderId="0" xfId="0" applyFont="1" applyBorder="1" applyAlignment="1" applyProtection="1">
      <alignment horizontal="left"/>
    </xf>
    <xf numFmtId="0" fontId="75" fillId="0" borderId="0" xfId="0" applyFont="1" applyAlignment="1">
      <alignment horizontal="center"/>
    </xf>
    <xf numFmtId="0" fontId="75" fillId="0" borderId="0" xfId="0" applyFont="1" applyBorder="1" applyAlignment="1" applyProtection="1">
      <alignment horizontal="center"/>
    </xf>
    <xf numFmtId="171" fontId="6" fillId="0" borderId="0" xfId="0" applyNumberFormat="1" applyFont="1" applyBorder="1" applyProtection="1"/>
    <xf numFmtId="0" fontId="5" fillId="0" borderId="257" xfId="0" applyFont="1" applyBorder="1" applyAlignment="1">
      <alignment horizontal="center"/>
    </xf>
    <xf numFmtId="42" fontId="5" fillId="0" borderId="0" xfId="0" applyNumberFormat="1" applyFont="1" applyFill="1" applyBorder="1"/>
    <xf numFmtId="0" fontId="5" fillId="0" borderId="265" xfId="0" applyFont="1" applyBorder="1" applyAlignment="1">
      <alignment horizontal="center"/>
    </xf>
    <xf numFmtId="0" fontId="5" fillId="0" borderId="245" xfId="0" applyFont="1" applyBorder="1" applyAlignment="1">
      <alignment horizontal="center"/>
    </xf>
    <xf numFmtId="0" fontId="5" fillId="0" borderId="0" xfId="0" applyFont="1" applyFill="1" applyBorder="1" applyAlignment="1">
      <alignment horizontal="center"/>
    </xf>
    <xf numFmtId="0" fontId="5" fillId="0" borderId="51" xfId="0" applyFont="1" applyFill="1" applyBorder="1" applyAlignment="1">
      <alignment horizontal="center"/>
    </xf>
    <xf numFmtId="0" fontId="6" fillId="0" borderId="51" xfId="0" applyFont="1" applyFill="1" applyBorder="1" applyAlignment="1">
      <alignment horizontal="left"/>
    </xf>
    <xf numFmtId="0" fontId="2" fillId="0" borderId="0" xfId="0" applyFont="1"/>
    <xf numFmtId="0" fontId="5" fillId="0" borderId="65" xfId="0" applyFont="1" applyBorder="1" applyAlignment="1">
      <alignment horizontal="centerContinuous"/>
    </xf>
    <xf numFmtId="0" fontId="5" fillId="0" borderId="266" xfId="0" applyFont="1" applyBorder="1" applyAlignment="1">
      <alignment horizontal="center"/>
    </xf>
    <xf numFmtId="0" fontId="5" fillId="0" borderId="259" xfId="0" applyFont="1" applyBorder="1" applyAlignment="1">
      <alignment horizontal="center"/>
    </xf>
    <xf numFmtId="37" fontId="5" fillId="0" borderId="255" xfId="0" applyNumberFormat="1" applyFont="1" applyBorder="1" applyAlignment="1">
      <alignment horizontal="center"/>
    </xf>
    <xf numFmtId="37" fontId="5" fillId="0" borderId="320" xfId="0" applyNumberFormat="1" applyFont="1" applyBorder="1" applyAlignment="1">
      <alignment horizontal="center"/>
    </xf>
    <xf numFmtId="42" fontId="5" fillId="0" borderId="249" xfId="0" applyNumberFormat="1" applyFont="1" applyBorder="1"/>
    <xf numFmtId="0" fontId="5" fillId="0" borderId="297" xfId="0" applyFont="1" applyBorder="1" applyAlignment="1">
      <alignment horizontal="center"/>
    </xf>
    <xf numFmtId="0" fontId="5" fillId="0" borderId="258" xfId="0" applyFont="1" applyBorder="1" applyAlignment="1">
      <alignment horizontal="center"/>
    </xf>
    <xf numFmtId="41" fontId="5" fillId="0" borderId="320" xfId="0" applyNumberFormat="1" applyFont="1" applyBorder="1"/>
    <xf numFmtId="41" fontId="5" fillId="0" borderId="246" xfId="0" applyNumberFormat="1" applyFont="1" applyBorder="1"/>
    <xf numFmtId="42" fontId="5" fillId="0" borderId="255" xfId="0" applyNumberFormat="1" applyFont="1" applyBorder="1"/>
    <xf numFmtId="41" fontId="5" fillId="0" borderId="245" xfId="0" applyNumberFormat="1" applyFont="1" applyBorder="1" applyAlignment="1">
      <alignment horizontal="center"/>
    </xf>
    <xf numFmtId="0" fontId="5" fillId="0" borderId="249" xfId="0" applyFont="1" applyBorder="1" applyAlignment="1">
      <alignment horizontal="center"/>
    </xf>
    <xf numFmtId="42" fontId="5" fillId="0" borderId="320" xfId="0" applyNumberFormat="1" applyFont="1" applyBorder="1"/>
    <xf numFmtId="0" fontId="5" fillId="0" borderId="80" xfId="0" applyFont="1" applyBorder="1" applyAlignment="1">
      <alignment horizontal="centerContinuous"/>
    </xf>
    <xf numFmtId="0" fontId="5" fillId="0" borderId="34" xfId="0" applyFont="1" applyBorder="1" applyAlignment="1">
      <alignment horizontal="centerContinuous"/>
    </xf>
    <xf numFmtId="41" fontId="5" fillId="0" borderId="34" xfId="0" applyNumberFormat="1" applyFont="1" applyBorder="1" applyAlignment="1">
      <alignment horizontal="centerContinuous"/>
    </xf>
    <xf numFmtId="0" fontId="5" fillId="0" borderId="81" xfId="0" applyFont="1" applyBorder="1" applyAlignment="1">
      <alignment horizontal="centerContinuous"/>
    </xf>
    <xf numFmtId="41" fontId="5" fillId="0" borderId="65" xfId="0" applyNumberFormat="1" applyFont="1" applyBorder="1" applyAlignment="1">
      <alignment horizontal="centerContinuous"/>
    </xf>
    <xf numFmtId="0" fontId="5" fillId="0" borderId="249" xfId="0" applyFont="1" applyBorder="1"/>
    <xf numFmtId="0" fontId="5" fillId="0" borderId="303" xfId="0" applyFont="1" applyBorder="1" applyAlignment="1">
      <alignment horizontal="center"/>
    </xf>
    <xf numFmtId="42" fontId="5" fillId="0" borderId="246" xfId="0" applyNumberFormat="1" applyFont="1" applyBorder="1"/>
    <xf numFmtId="0" fontId="5" fillId="0" borderId="321" xfId="0" applyFont="1" applyBorder="1" applyAlignment="1">
      <alignment horizontal="center"/>
    </xf>
    <xf numFmtId="0" fontId="5" fillId="0" borderId="247" xfId="0" applyFont="1" applyBorder="1"/>
    <xf numFmtId="0" fontId="6" fillId="0" borderId="58" xfId="0" applyFont="1" applyBorder="1" applyAlignment="1" applyProtection="1">
      <alignment horizontal="center" vertical="top"/>
    </xf>
    <xf numFmtId="0" fontId="5" fillId="0" borderId="0" xfId="0" applyFont="1" applyFill="1"/>
    <xf numFmtId="0" fontId="5" fillId="0" borderId="65" xfId="0" applyFont="1" applyFill="1" applyBorder="1" applyAlignment="1">
      <alignment horizontal="centerContinuous"/>
    </xf>
    <xf numFmtId="0" fontId="4" fillId="0" borderId="0" xfId="0" applyFont="1" applyFill="1" applyBorder="1" applyAlignment="1">
      <alignment horizontal="centerContinuous"/>
    </xf>
    <xf numFmtId="0" fontId="4" fillId="0" borderId="0" xfId="0" applyFont="1" applyFill="1" applyBorder="1"/>
    <xf numFmtId="0" fontId="4" fillId="0" borderId="34" xfId="0" applyFont="1" applyFill="1" applyBorder="1"/>
    <xf numFmtId="0" fontId="5" fillId="0" borderId="0" xfId="0" applyFont="1" applyFill="1" applyBorder="1" applyAlignment="1">
      <alignment horizontal="centerContinuous"/>
    </xf>
    <xf numFmtId="0" fontId="5" fillId="0" borderId="245" xfId="0" applyFont="1" applyFill="1" applyBorder="1" applyAlignment="1">
      <alignment horizontal="center"/>
    </xf>
    <xf numFmtId="0" fontId="5" fillId="0" borderId="11" xfId="0" applyFont="1" applyFill="1" applyBorder="1" applyAlignment="1">
      <alignment horizontal="center"/>
    </xf>
    <xf numFmtId="37" fontId="5" fillId="0" borderId="52" xfId="0" applyNumberFormat="1" applyFont="1" applyFill="1" applyBorder="1" applyAlignment="1">
      <alignment horizontal="center"/>
    </xf>
    <xf numFmtId="37" fontId="5" fillId="0" borderId="319" xfId="0" applyNumberFormat="1" applyFont="1" applyFill="1" applyBorder="1" applyAlignment="1">
      <alignment horizontal="center"/>
    </xf>
    <xf numFmtId="37" fontId="5" fillId="0" borderId="77" xfId="0" applyNumberFormat="1" applyFont="1" applyFill="1" applyBorder="1" applyAlignment="1">
      <alignment horizontal="center"/>
    </xf>
    <xf numFmtId="42" fontId="5" fillId="0" borderId="38" xfId="0" applyNumberFormat="1" applyFont="1" applyFill="1" applyBorder="1"/>
    <xf numFmtId="41" fontId="5" fillId="0" borderId="0" xfId="0" applyNumberFormat="1" applyFont="1" applyFill="1" applyBorder="1" applyAlignment="1">
      <alignment horizontal="centerContinuous"/>
    </xf>
    <xf numFmtId="41" fontId="5" fillId="0" borderId="246" xfId="0" applyNumberFormat="1" applyFont="1" applyFill="1" applyBorder="1" applyAlignment="1">
      <alignment horizontal="center"/>
    </xf>
    <xf numFmtId="41" fontId="5" fillId="0" borderId="4" xfId="0" applyNumberFormat="1" applyFont="1" applyFill="1" applyBorder="1" applyAlignment="1">
      <alignment horizontal="center"/>
    </xf>
    <xf numFmtId="42" fontId="5" fillId="0" borderId="52" xfId="0" applyNumberFormat="1" applyFont="1" applyFill="1" applyBorder="1"/>
    <xf numFmtId="41" fontId="5" fillId="0" borderId="319" xfId="0" applyNumberFormat="1" applyFont="1" applyFill="1" applyBorder="1"/>
    <xf numFmtId="41" fontId="5" fillId="0" borderId="298" xfId="0" applyNumberFormat="1" applyFont="1" applyFill="1" applyBorder="1"/>
    <xf numFmtId="41" fontId="5" fillId="0" borderId="33" xfId="0" applyNumberFormat="1" applyFont="1" applyFill="1" applyBorder="1"/>
    <xf numFmtId="42" fontId="5" fillId="0" borderId="77" xfId="0" applyNumberFormat="1" applyFont="1" applyFill="1" applyBorder="1"/>
    <xf numFmtId="41" fontId="5" fillId="0" borderId="245" xfId="0" applyNumberFormat="1" applyFont="1" applyFill="1" applyBorder="1" applyAlignment="1">
      <alignment horizontal="center"/>
    </xf>
    <xf numFmtId="41" fontId="5" fillId="0" borderId="10" xfId="0" applyNumberFormat="1" applyFont="1" applyFill="1" applyBorder="1" applyAlignment="1">
      <alignment horizontal="center"/>
    </xf>
    <xf numFmtId="41" fontId="5" fillId="0" borderId="34" xfId="0" applyNumberFormat="1" applyFont="1" applyFill="1" applyBorder="1" applyAlignment="1">
      <alignment horizontal="centerContinuous"/>
    </xf>
    <xf numFmtId="41" fontId="5" fillId="0" borderId="65" xfId="0" applyNumberFormat="1" applyFont="1" applyFill="1" applyBorder="1" applyAlignment="1">
      <alignment horizontal="centerContinuous"/>
    </xf>
    <xf numFmtId="41" fontId="5" fillId="0" borderId="7" xfId="0" applyNumberFormat="1" applyFont="1" applyFill="1" applyBorder="1"/>
    <xf numFmtId="41" fontId="5" fillId="0" borderId="11" xfId="0" applyNumberFormat="1" applyFont="1" applyFill="1" applyBorder="1" applyAlignment="1">
      <alignment horizontal="center"/>
    </xf>
    <xf numFmtId="42" fontId="5" fillId="0" borderId="319" xfId="0" applyNumberFormat="1" applyFont="1" applyFill="1" applyBorder="1"/>
    <xf numFmtId="42" fontId="5" fillId="0" borderId="298" xfId="0" applyNumberFormat="1" applyFont="1" applyFill="1" applyBorder="1"/>
    <xf numFmtId="42" fontId="5" fillId="0" borderId="32" xfId="0" applyNumberFormat="1" applyFont="1" applyFill="1" applyBorder="1"/>
    <xf numFmtId="42" fontId="5" fillId="0" borderId="33" xfId="0" applyNumberFormat="1" applyFont="1" applyFill="1" applyBorder="1"/>
    <xf numFmtId="0" fontId="5" fillId="0" borderId="247" xfId="0" applyFont="1" applyFill="1" applyBorder="1"/>
    <xf numFmtId="0" fontId="5" fillId="0" borderId="0" xfId="0" applyFont="1" applyFill="1" applyBorder="1"/>
    <xf numFmtId="0" fontId="5" fillId="0" borderId="7" xfId="0" applyFont="1" applyFill="1" applyBorder="1"/>
    <xf numFmtId="167" fontId="6" fillId="0" borderId="0" xfId="0" applyNumberFormat="1" applyFont="1" applyFill="1" applyBorder="1" applyProtection="1"/>
    <xf numFmtId="164" fontId="6" fillId="0" borderId="51" xfId="0" applyNumberFormat="1" applyFont="1" applyBorder="1" applyAlignment="1" applyProtection="1">
      <alignment horizontal="center"/>
    </xf>
    <xf numFmtId="0" fontId="6" fillId="0" borderId="323" xfId="0" applyFont="1" applyBorder="1"/>
    <xf numFmtId="164" fontId="6" fillId="0" borderId="323" xfId="0" applyNumberFormat="1" applyFont="1" applyBorder="1" applyProtection="1"/>
    <xf numFmtId="0" fontId="6" fillId="0" borderId="323" xfId="0" applyFont="1" applyBorder="1" applyAlignment="1">
      <alignment horizontal="center"/>
    </xf>
    <xf numFmtId="171" fontId="2" fillId="0" borderId="322" xfId="0" applyNumberFormat="1" applyFont="1" applyFill="1" applyBorder="1" applyProtection="1"/>
    <xf numFmtId="167" fontId="6" fillId="0" borderId="41" xfId="1" applyNumberFormat="1" applyFont="1" applyBorder="1" applyProtection="1"/>
    <xf numFmtId="171" fontId="6" fillId="0" borderId="15" xfId="304" applyNumberFormat="1" applyFont="1" applyBorder="1" applyProtection="1"/>
    <xf numFmtId="171" fontId="6" fillId="0" borderId="41" xfId="304" applyNumberFormat="1" applyFont="1" applyBorder="1" applyProtection="1"/>
    <xf numFmtId="171" fontId="6" fillId="0" borderId="45" xfId="304" applyNumberFormat="1" applyFont="1" applyBorder="1" applyProtection="1"/>
    <xf numFmtId="171" fontId="6" fillId="0" borderId="46" xfId="304" applyNumberFormat="1" applyFont="1" applyBorder="1" applyProtection="1"/>
    <xf numFmtId="171" fontId="6" fillId="0" borderId="16" xfId="304" applyNumberFormat="1" applyFont="1" applyBorder="1" applyProtection="1"/>
    <xf numFmtId="171" fontId="6" fillId="0" borderId="47" xfId="304" applyNumberFormat="1" applyFont="1" applyBorder="1" applyProtection="1"/>
    <xf numFmtId="171" fontId="6" fillId="0" borderId="19" xfId="304" applyNumberFormat="1" applyFont="1" applyBorder="1" applyProtection="1"/>
    <xf numFmtId="171" fontId="6" fillId="0" borderId="21" xfId="304" applyNumberFormat="1" applyFont="1" applyBorder="1" applyProtection="1"/>
    <xf numFmtId="0" fontId="6" fillId="0" borderId="323" xfId="0" applyFont="1" applyBorder="1" applyAlignment="1" applyProtection="1">
      <alignment horizontal="center"/>
    </xf>
    <xf numFmtId="171" fontId="6" fillId="0" borderId="0" xfId="304" applyNumberFormat="1" applyFont="1" applyBorder="1" applyProtection="1"/>
    <xf numFmtId="167" fontId="6" fillId="0" borderId="8" xfId="1" applyNumberFormat="1" applyFont="1" applyBorder="1" applyProtection="1"/>
    <xf numFmtId="167" fontId="6" fillId="0" borderId="5" xfId="1" applyNumberFormat="1" applyFont="1" applyBorder="1" applyProtection="1"/>
    <xf numFmtId="167" fontId="6" fillId="0" borderId="36" xfId="1" applyNumberFormat="1" applyFont="1" applyBorder="1" applyProtection="1"/>
    <xf numFmtId="171" fontId="6" fillId="0" borderId="8" xfId="304" applyNumberFormat="1" applyFont="1" applyBorder="1" applyProtection="1"/>
    <xf numFmtId="171" fontId="6" fillId="0" borderId="44" xfId="304" applyNumberFormat="1" applyFont="1" applyBorder="1" applyProtection="1"/>
    <xf numFmtId="171" fontId="6" fillId="0" borderId="50" xfId="304" applyNumberFormat="1" applyFont="1" applyBorder="1" applyProtection="1"/>
    <xf numFmtId="171" fontId="6" fillId="0" borderId="37" xfId="304" applyNumberFormat="1" applyFont="1" applyBorder="1" applyProtection="1"/>
    <xf numFmtId="0" fontId="6" fillId="0" borderId="0" xfId="186" applyFont="1" applyFill="1" applyBorder="1" applyAlignment="1">
      <alignment horizontal="left"/>
    </xf>
    <xf numFmtId="171" fontId="6" fillId="0" borderId="23" xfId="304" applyNumberFormat="1" applyFont="1" applyBorder="1" applyProtection="1"/>
    <xf numFmtId="171" fontId="6" fillId="0" borderId="24" xfId="304" applyNumberFormat="1" applyFont="1" applyBorder="1" applyProtection="1"/>
    <xf numFmtId="171" fontId="6" fillId="0" borderId="25" xfId="304" applyNumberFormat="1" applyFont="1" applyBorder="1" applyProtection="1"/>
    <xf numFmtId="171" fontId="6" fillId="0" borderId="11" xfId="304" applyNumberFormat="1" applyFont="1" applyBorder="1" applyProtection="1"/>
    <xf numFmtId="171" fontId="6" fillId="0" borderId="267" xfId="304" applyNumberFormat="1" applyFont="1" applyBorder="1" applyProtection="1"/>
    <xf numFmtId="171" fontId="6" fillId="0" borderId="241" xfId="304" applyNumberFormat="1" applyFont="1" applyBorder="1" applyProtection="1"/>
    <xf numFmtId="171" fontId="6" fillId="0" borderId="268" xfId="304" applyNumberFormat="1" applyFont="1" applyBorder="1" applyProtection="1"/>
    <xf numFmtId="171" fontId="6" fillId="0" borderId="0" xfId="0" applyNumberFormat="1" applyFont="1"/>
    <xf numFmtId="2" fontId="6" fillId="0" borderId="11" xfId="1" applyNumberFormat="1" applyFont="1" applyBorder="1" applyAlignment="1" applyProtection="1">
      <alignment horizontal="center"/>
    </xf>
    <xf numFmtId="0" fontId="6" fillId="0" borderId="0" xfId="0" quotePrefix="1" applyFont="1" applyBorder="1" applyProtection="1"/>
    <xf numFmtId="41" fontId="6" fillId="0" borderId="22" xfId="0" applyNumberFormat="1" applyFont="1" applyBorder="1" applyProtection="1"/>
    <xf numFmtId="41" fontId="6" fillId="0" borderId="34" xfId="0" applyNumberFormat="1" applyFont="1" applyBorder="1" applyProtection="1"/>
    <xf numFmtId="0" fontId="6" fillId="0" borderId="34" xfId="0" quotePrefix="1" applyFont="1" applyBorder="1" applyAlignment="1" applyProtection="1">
      <alignment horizontal="center"/>
    </xf>
    <xf numFmtId="0" fontId="2" fillId="0" borderId="0" xfId="0" applyFont="1" applyBorder="1" applyAlignment="1" applyProtection="1">
      <alignment horizontal="left"/>
    </xf>
    <xf numFmtId="167" fontId="6" fillId="0" borderId="15" xfId="0" applyNumberFormat="1" applyFont="1" applyBorder="1" applyAlignment="1">
      <alignment horizontal="center"/>
    </xf>
    <xf numFmtId="167" fontId="6" fillId="0" borderId="11" xfId="0" applyNumberFormat="1" applyFont="1" applyBorder="1" applyAlignment="1">
      <alignment horizontal="center"/>
    </xf>
    <xf numFmtId="167" fontId="6" fillId="0" borderId="16" xfId="0" applyNumberFormat="1" applyFont="1" applyBorder="1" applyAlignment="1">
      <alignment horizontal="center"/>
    </xf>
    <xf numFmtId="167" fontId="6" fillId="0" borderId="17" xfId="0" applyNumberFormat="1" applyFont="1" applyBorder="1" applyAlignment="1">
      <alignment horizontal="center"/>
    </xf>
    <xf numFmtId="167" fontId="6" fillId="0" borderId="10" xfId="0" applyNumberFormat="1" applyFont="1" applyBorder="1" applyAlignment="1">
      <alignment horizontal="center"/>
    </xf>
    <xf numFmtId="167" fontId="6" fillId="0" borderId="18" xfId="0" applyNumberFormat="1" applyFont="1" applyBorder="1" applyAlignment="1">
      <alignment horizontal="center"/>
    </xf>
    <xf numFmtId="167" fontId="6" fillId="0" borderId="19" xfId="0" applyNumberFormat="1" applyFont="1" applyBorder="1" applyAlignment="1">
      <alignment horizontal="center"/>
    </xf>
    <xf numFmtId="167" fontId="6" fillId="0" borderId="20" xfId="0" applyNumberFormat="1" applyFont="1" applyBorder="1" applyAlignment="1">
      <alignment horizontal="center"/>
    </xf>
    <xf numFmtId="167" fontId="6" fillId="0" borderId="21" xfId="0" applyNumberFormat="1" applyFont="1" applyBorder="1" applyAlignment="1">
      <alignment horizontal="center"/>
    </xf>
    <xf numFmtId="167" fontId="6" fillId="0" borderId="23" xfId="0" applyNumberFormat="1" applyFont="1" applyBorder="1" applyAlignment="1">
      <alignment horizontal="center"/>
    </xf>
    <xf numFmtId="167" fontId="6" fillId="0" borderId="24" xfId="0" applyNumberFormat="1" applyFont="1" applyBorder="1" applyAlignment="1">
      <alignment horizontal="center"/>
    </xf>
    <xf numFmtId="167" fontId="6" fillId="0" borderId="57" xfId="0" applyNumberFormat="1" applyFont="1" applyBorder="1"/>
    <xf numFmtId="167" fontId="6" fillId="0" borderId="25" xfId="0" applyNumberFormat="1" applyFont="1" applyBorder="1" applyAlignment="1">
      <alignment horizontal="center"/>
    </xf>
    <xf numFmtId="0" fontId="0" fillId="0" borderId="0" xfId="0" applyFont="1" applyBorder="1"/>
    <xf numFmtId="167" fontId="6" fillId="0" borderId="17" xfId="0" applyNumberFormat="1" applyFont="1" applyBorder="1"/>
    <xf numFmtId="167" fontId="6" fillId="0" borderId="10" xfId="0" applyNumberFormat="1" applyFont="1" applyBorder="1"/>
    <xf numFmtId="167" fontId="6" fillId="0" borderId="18" xfId="0" applyNumberFormat="1" applyFont="1" applyBorder="1"/>
    <xf numFmtId="167" fontId="6" fillId="0" borderId="15" xfId="0" applyNumberFormat="1" applyFont="1" applyBorder="1"/>
    <xf numFmtId="167" fontId="6" fillId="0" borderId="11" xfId="0" applyNumberFormat="1" applyFont="1" applyBorder="1"/>
    <xf numFmtId="167" fontId="6" fillId="0" borderId="16" xfId="0" applyNumberFormat="1" applyFont="1" applyBorder="1"/>
    <xf numFmtId="167" fontId="6" fillId="0" borderId="19" xfId="0" applyNumberFormat="1" applyFont="1" applyBorder="1"/>
    <xf numFmtId="167" fontId="6" fillId="0" borderId="20" xfId="0" applyNumberFormat="1" applyFont="1" applyBorder="1"/>
    <xf numFmtId="167" fontId="6" fillId="0" borderId="21" xfId="0" applyNumberFormat="1" applyFont="1" applyBorder="1"/>
    <xf numFmtId="171" fontId="6" fillId="0" borderId="22" xfId="0" applyNumberFormat="1" applyFont="1" applyBorder="1" applyProtection="1"/>
    <xf numFmtId="167" fontId="6" fillId="0" borderId="22" xfId="0" applyNumberFormat="1" applyFont="1" applyBorder="1" applyProtection="1"/>
    <xf numFmtId="0" fontId="2" fillId="0" borderId="58" xfId="0" applyFont="1" applyBorder="1" applyAlignment="1">
      <alignment horizontal="right"/>
    </xf>
    <xf numFmtId="0" fontId="2" fillId="0" borderId="79" xfId="0" applyFont="1" applyBorder="1" applyAlignment="1" applyProtection="1">
      <alignment horizontal="center"/>
    </xf>
    <xf numFmtId="0" fontId="6" fillId="0" borderId="0" xfId="314" applyFont="1" applyFill="1" applyBorder="1" applyAlignment="1"/>
    <xf numFmtId="0" fontId="6" fillId="0" borderId="0" xfId="305" applyFont="1" applyFill="1" applyBorder="1" applyAlignment="1"/>
    <xf numFmtId="0" fontId="6" fillId="0" borderId="67" xfId="0" applyFont="1" applyBorder="1" applyAlignment="1" applyProtection="1">
      <alignment horizontal="center"/>
    </xf>
    <xf numFmtId="0" fontId="2" fillId="0" borderId="323" xfId="0" applyFont="1" applyBorder="1" applyAlignment="1" applyProtection="1">
      <alignment horizontal="centerContinuous"/>
    </xf>
    <xf numFmtId="0" fontId="6" fillId="0" borderId="323" xfId="0" applyFont="1" applyBorder="1" applyAlignment="1" applyProtection="1">
      <alignment horizontal="centerContinuous"/>
    </xf>
    <xf numFmtId="0" fontId="6" fillId="0" borderId="323" xfId="0" applyFont="1" applyBorder="1" applyProtection="1"/>
    <xf numFmtId="0" fontId="6" fillId="4" borderId="323" xfId="0" applyFont="1" applyFill="1" applyBorder="1" applyProtection="1"/>
    <xf numFmtId="167" fontId="6" fillId="0" borderId="255" xfId="0" applyNumberFormat="1" applyFont="1" applyBorder="1" applyAlignment="1" applyProtection="1">
      <alignment horizontal="centerContinuous"/>
    </xf>
    <xf numFmtId="167" fontId="6" fillId="0" borderId="256" xfId="0" applyNumberFormat="1" applyFont="1" applyBorder="1" applyAlignment="1" applyProtection="1">
      <alignment horizontal="centerContinuous"/>
    </xf>
    <xf numFmtId="0" fontId="6" fillId="0" borderId="255" xfId="0" applyFont="1" applyBorder="1" applyAlignment="1" applyProtection="1">
      <alignment horizontal="centerContinuous"/>
    </xf>
    <xf numFmtId="0" fontId="6" fillId="0" borderId="256" xfId="0" applyFont="1" applyBorder="1" applyAlignment="1" applyProtection="1">
      <alignment horizontal="centerContinuous"/>
    </xf>
    <xf numFmtId="167" fontId="6" fillId="0" borderId="0" xfId="0" applyNumberFormat="1" applyFont="1" applyBorder="1"/>
    <xf numFmtId="0" fontId="6" fillId="0" borderId="109" xfId="0" applyFont="1" applyBorder="1" applyAlignment="1" applyProtection="1">
      <alignment horizontal="center"/>
    </xf>
    <xf numFmtId="0" fontId="6" fillId="0" borderId="92" xfId="0" applyFont="1" applyBorder="1" applyAlignment="1">
      <alignment horizontal="center"/>
    </xf>
    <xf numFmtId="0" fontId="6" fillId="0" borderId="222" xfId="0" applyFont="1" applyBorder="1" applyAlignment="1">
      <alignment horizontal="left"/>
    </xf>
    <xf numFmtId="42" fontId="6" fillId="0" borderId="222" xfId="0" applyNumberFormat="1" applyFont="1" applyBorder="1"/>
    <xf numFmtId="0" fontId="6" fillId="0" borderId="121" xfId="0" applyFont="1" applyBorder="1" applyAlignment="1">
      <alignment horizontal="center"/>
    </xf>
    <xf numFmtId="0" fontId="6" fillId="0" borderId="113" xfId="0" applyFont="1" applyBorder="1" applyAlignment="1">
      <alignment textRotation="180"/>
    </xf>
    <xf numFmtId="42" fontId="6" fillId="0" borderId="233" xfId="0" applyNumberFormat="1" applyFont="1" applyBorder="1"/>
    <xf numFmtId="0" fontId="6" fillId="0" borderId="233" xfId="0" applyFont="1" applyBorder="1"/>
    <xf numFmtId="37" fontId="6" fillId="0" borderId="8" xfId="7" applyNumberFormat="1" applyFont="1" applyBorder="1" applyAlignment="1" applyProtection="1">
      <alignment horizontal="center"/>
    </xf>
    <xf numFmtId="37" fontId="6" fillId="0" borderId="8" xfId="7" applyNumberFormat="1" applyFont="1" applyBorder="1" applyProtection="1"/>
    <xf numFmtId="37" fontId="6" fillId="0" borderId="69" xfId="7" applyNumberFormat="1" applyFont="1" applyBorder="1" applyAlignment="1" applyProtection="1">
      <alignment horizontal="center"/>
    </xf>
    <xf numFmtId="37" fontId="6" fillId="0" borderId="69" xfId="7" applyNumberFormat="1" applyFont="1" applyFill="1" applyBorder="1" applyAlignment="1" applyProtection="1">
      <alignment horizontal="center"/>
    </xf>
    <xf numFmtId="37" fontId="6" fillId="0" borderId="301" xfId="7" applyNumberFormat="1" applyFont="1" applyBorder="1" applyAlignment="1" applyProtection="1">
      <alignment horizontal="center"/>
    </xf>
    <xf numFmtId="37" fontId="6" fillId="0" borderId="81" xfId="7" applyNumberFormat="1" applyFont="1" applyBorder="1" applyAlignment="1" applyProtection="1">
      <alignment horizontal="center"/>
    </xf>
    <xf numFmtId="167" fontId="6" fillId="0" borderId="17" xfId="1" applyNumberFormat="1" applyFont="1" applyFill="1" applyBorder="1" applyProtection="1"/>
    <xf numFmtId="167" fontId="6" fillId="0" borderId="23" xfId="1" applyNumberFormat="1" applyFont="1" applyFill="1" applyBorder="1" applyProtection="1"/>
    <xf numFmtId="3" fontId="6" fillId="0" borderId="0" xfId="0" applyNumberFormat="1" applyFont="1"/>
    <xf numFmtId="0" fontId="6" fillId="0" borderId="67" xfId="0" applyFont="1" applyBorder="1"/>
    <xf numFmtId="0" fontId="6" fillId="0" borderId="323" xfId="0" applyFont="1" applyFill="1" applyBorder="1" applyAlignment="1" applyProtection="1">
      <alignment horizontal="right"/>
    </xf>
    <xf numFmtId="0" fontId="6" fillId="0" borderId="323" xfId="0" applyFont="1" applyFill="1" applyBorder="1"/>
    <xf numFmtId="0" fontId="6" fillId="0" borderId="323" xfId="0" applyFont="1" applyFill="1" applyBorder="1" applyAlignment="1" applyProtection="1">
      <alignment horizontal="center"/>
    </xf>
    <xf numFmtId="0" fontId="6" fillId="0" borderId="323" xfId="0" applyFont="1" applyFill="1" applyBorder="1" applyAlignment="1" applyProtection="1">
      <alignment horizontal="centerContinuous"/>
    </xf>
    <xf numFmtId="0" fontId="6" fillId="0" borderId="323" xfId="0" applyFont="1" applyFill="1" applyBorder="1" applyProtection="1"/>
    <xf numFmtId="0" fontId="6" fillId="0" borderId="65" xfId="0" applyFont="1" applyFill="1" applyBorder="1" applyAlignment="1" applyProtection="1">
      <alignment horizontal="centerContinuous"/>
    </xf>
    <xf numFmtId="0" fontId="6" fillId="0" borderId="323" xfId="0" quotePrefix="1" applyFont="1" applyFill="1" applyBorder="1" applyAlignment="1" applyProtection="1">
      <alignment horizontal="right"/>
    </xf>
    <xf numFmtId="0" fontId="6" fillId="0" borderId="323" xfId="0" applyFont="1" applyFill="1" applyBorder="1" applyAlignment="1">
      <alignment horizontal="right"/>
    </xf>
    <xf numFmtId="0" fontId="6" fillId="0" borderId="323" xfId="0" quotePrefix="1" applyFont="1" applyFill="1" applyBorder="1" applyAlignment="1">
      <alignment horizontal="right"/>
    </xf>
    <xf numFmtId="0" fontId="6" fillId="0" borderId="249" xfId="0" applyFont="1" applyFill="1" applyBorder="1" applyProtection="1"/>
    <xf numFmtId="0" fontId="6" fillId="0" borderId="255" xfId="0" applyFont="1" applyFill="1" applyBorder="1" applyProtection="1"/>
    <xf numFmtId="42" fontId="6" fillId="0" borderId="341" xfId="0" applyNumberFormat="1" applyFont="1" applyFill="1" applyBorder="1" applyProtection="1"/>
    <xf numFmtId="41" fontId="6" fillId="0" borderId="88" xfId="0" applyNumberFormat="1" applyFont="1" applyFill="1" applyBorder="1" applyProtection="1"/>
    <xf numFmtId="42" fontId="6" fillId="0" borderId="88" xfId="0" applyNumberFormat="1" applyFont="1" applyFill="1" applyBorder="1" applyProtection="1"/>
    <xf numFmtId="171" fontId="6" fillId="0" borderId="88" xfId="1" applyNumberFormat="1" applyFont="1" applyFill="1" applyBorder="1" applyProtection="1"/>
    <xf numFmtId="171" fontId="6" fillId="0" borderId="343" xfId="0" applyNumberFormat="1" applyFont="1" applyFill="1" applyBorder="1" applyProtection="1"/>
    <xf numFmtId="0" fontId="6" fillId="0" borderId="255" xfId="0" applyFont="1" applyFill="1" applyBorder="1" applyAlignment="1" applyProtection="1">
      <alignment horizontal="left"/>
    </xf>
    <xf numFmtId="0" fontId="6" fillId="0" borderId="118" xfId="0" applyFont="1" applyBorder="1" applyAlignment="1" applyProtection="1">
      <alignment horizontal="center"/>
    </xf>
    <xf numFmtId="0" fontId="6" fillId="0" borderId="102" xfId="0" applyFont="1" applyBorder="1" applyAlignment="1" applyProtection="1">
      <alignment horizontal="center"/>
    </xf>
    <xf numFmtId="0" fontId="6" fillId="0" borderId="119" xfId="0" applyFont="1" applyBorder="1" applyAlignment="1" applyProtection="1">
      <alignment horizontal="center"/>
    </xf>
    <xf numFmtId="0" fontId="6" fillId="0" borderId="323" xfId="0" applyFont="1" applyBorder="1" applyAlignment="1" applyProtection="1">
      <alignment horizontal="left"/>
    </xf>
    <xf numFmtId="0" fontId="6" fillId="0" borderId="104" xfId="0" applyFont="1" applyBorder="1" applyAlignment="1" applyProtection="1">
      <alignment horizontal="center"/>
    </xf>
    <xf numFmtId="0" fontId="6" fillId="0" borderId="303" xfId="0" applyFont="1" applyBorder="1" applyAlignment="1" applyProtection="1">
      <alignment horizontal="center"/>
    </xf>
    <xf numFmtId="0" fontId="6" fillId="0" borderId="258" xfId="0" applyFont="1" applyBorder="1" applyAlignment="1" applyProtection="1">
      <alignment horizontal="center"/>
    </xf>
    <xf numFmtId="0" fontId="6" fillId="0" borderId="344" xfId="0" applyFont="1" applyBorder="1" applyAlignment="1" applyProtection="1">
      <alignment horizontal="center"/>
    </xf>
    <xf numFmtId="42" fontId="6" fillId="0" borderId="146" xfId="0" applyNumberFormat="1" applyFont="1" applyFill="1" applyBorder="1" applyProtection="1"/>
    <xf numFmtId="41" fontId="6" fillId="0" borderId="345" xfId="0" applyNumberFormat="1" applyFont="1" applyFill="1" applyBorder="1" applyProtection="1"/>
    <xf numFmtId="42" fontId="6" fillId="0" borderId="345" xfId="0" applyNumberFormat="1" applyFont="1" applyFill="1" applyBorder="1" applyProtection="1"/>
    <xf numFmtId="167" fontId="6" fillId="0" borderId="134" xfId="1" applyNumberFormat="1" applyFont="1" applyFill="1" applyBorder="1" applyProtection="1">
      <protection locked="0"/>
    </xf>
    <xf numFmtId="0" fontId="6" fillId="0" borderId="347" xfId="0" applyFont="1" applyBorder="1" applyProtection="1"/>
    <xf numFmtId="171" fontId="6" fillId="0" borderId="11" xfId="304" applyNumberFormat="1" applyFont="1" applyBorder="1"/>
    <xf numFmtId="171" fontId="6" fillId="0" borderId="10" xfId="0" applyNumberFormat="1" applyFont="1" applyBorder="1"/>
    <xf numFmtId="171" fontId="6" fillId="0" borderId="10" xfId="304" applyNumberFormat="1" applyFont="1" applyBorder="1" applyAlignment="1">
      <alignment horizontal="center"/>
    </xf>
    <xf numFmtId="171" fontId="6" fillId="0" borderId="10" xfId="304" applyNumberFormat="1" applyFont="1" applyBorder="1"/>
    <xf numFmtId="171" fontId="6" fillId="0" borderId="0" xfId="0" applyNumberFormat="1" applyFont="1" applyBorder="1"/>
    <xf numFmtId="171" fontId="6" fillId="0" borderId="0" xfId="304" applyNumberFormat="1" applyFont="1" applyBorder="1" applyAlignment="1">
      <alignment horizontal="center"/>
    </xf>
    <xf numFmtId="171" fontId="6" fillId="0" borderId="0" xfId="304" applyNumberFormat="1" applyFont="1" applyBorder="1"/>
    <xf numFmtId="0" fontId="6" fillId="0" borderId="99" xfId="0" applyFont="1" applyBorder="1" applyAlignment="1">
      <alignment horizontal="center"/>
    </xf>
    <xf numFmtId="0" fontId="6" fillId="0" borderId="99" xfId="0" applyFont="1" applyBorder="1"/>
    <xf numFmtId="171" fontId="6" fillId="0" borderId="99" xfId="0" applyNumberFormat="1" applyFont="1" applyBorder="1"/>
    <xf numFmtId="171" fontId="6" fillId="0" borderId="99" xfId="304" applyNumberFormat="1" applyFont="1" applyBorder="1" applyAlignment="1">
      <alignment horizontal="center"/>
    </xf>
    <xf numFmtId="171" fontId="6" fillId="0" borderId="99" xfId="304" applyNumberFormat="1" applyFont="1" applyBorder="1"/>
    <xf numFmtId="0" fontId="6" fillId="0" borderId="296" xfId="0" applyFont="1" applyBorder="1" applyAlignment="1" applyProtection="1">
      <alignment horizontal="center"/>
    </xf>
    <xf numFmtId="0" fontId="6" fillId="0" borderId="245" xfId="0" applyFont="1" applyBorder="1" applyProtection="1"/>
    <xf numFmtId="2" fontId="6" fillId="0" borderId="245" xfId="0" applyNumberFormat="1" applyFont="1" applyBorder="1" applyAlignment="1" applyProtection="1">
      <alignment horizontal="center"/>
    </xf>
    <xf numFmtId="2" fontId="6" fillId="0" borderId="11" xfId="0" applyNumberFormat="1" applyFont="1" applyBorder="1" applyAlignment="1" applyProtection="1">
      <alignment horizontal="center"/>
    </xf>
    <xf numFmtId="0" fontId="6" fillId="0" borderId="99" xfId="0" applyFont="1" applyBorder="1" applyAlignment="1" applyProtection="1">
      <alignment horizontal="center"/>
    </xf>
    <xf numFmtId="0" fontId="6" fillId="0" borderId="99" xfId="0" applyFont="1" applyBorder="1" applyProtection="1"/>
    <xf numFmtId="2" fontId="6" fillId="0" borderId="99" xfId="0" applyNumberFormat="1" applyFont="1" applyBorder="1" applyAlignment="1" applyProtection="1">
      <alignment horizontal="center"/>
    </xf>
    <xf numFmtId="167" fontId="6" fillId="0" borderId="22" xfId="1" applyNumberFormat="1" applyFont="1" applyBorder="1" applyProtection="1"/>
    <xf numFmtId="167" fontId="6" fillId="0" borderId="255" xfId="1" applyNumberFormat="1" applyFont="1" applyBorder="1" applyProtection="1"/>
    <xf numFmtId="167" fontId="6" fillId="0" borderId="99" xfId="1" applyNumberFormat="1" applyFont="1" applyBorder="1" applyProtection="1"/>
    <xf numFmtId="171" fontId="6" fillId="0" borderId="99" xfId="304" applyNumberFormat="1" applyFont="1" applyBorder="1" applyProtection="1"/>
    <xf numFmtId="0" fontId="6" fillId="0" borderId="118" xfId="0" applyFont="1" applyBorder="1"/>
    <xf numFmtId="0" fontId="138" fillId="0" borderId="0" xfId="0" applyFont="1" applyFill="1" applyBorder="1" applyAlignment="1">
      <alignment vertical="top"/>
    </xf>
    <xf numFmtId="167" fontId="138" fillId="0" borderId="0" xfId="1" applyNumberFormat="1" applyFont="1" applyFill="1" applyBorder="1" applyAlignment="1" applyProtection="1">
      <alignment horizontal="right"/>
    </xf>
    <xf numFmtId="167" fontId="138" fillId="0" borderId="0" xfId="0" applyNumberFormat="1" applyFont="1" applyFill="1" applyBorder="1" applyAlignment="1">
      <alignment vertical="top"/>
    </xf>
    <xf numFmtId="171" fontId="6" fillId="0" borderId="255" xfId="304" applyNumberFormat="1" applyFont="1" applyBorder="1" applyProtection="1"/>
    <xf numFmtId="167" fontId="6" fillId="0" borderId="67" xfId="1" applyNumberFormat="1" applyFont="1" applyBorder="1" applyProtection="1"/>
    <xf numFmtId="171" fontId="6" fillId="0" borderId="67" xfId="304" applyNumberFormat="1" applyFont="1" applyBorder="1" applyProtection="1"/>
    <xf numFmtId="0" fontId="6" fillId="0" borderId="102" xfId="0" applyFont="1" applyBorder="1" applyProtection="1"/>
    <xf numFmtId="0" fontId="6" fillId="0" borderId="0" xfId="0" applyFont="1" applyFill="1" applyBorder="1" applyAlignment="1">
      <alignment vertical="top"/>
    </xf>
    <xf numFmtId="171" fontId="6" fillId="0" borderId="0" xfId="304" applyNumberFormat="1" applyFont="1" applyFill="1" applyBorder="1" applyAlignment="1">
      <alignment vertical="top"/>
    </xf>
    <xf numFmtId="167" fontId="6" fillId="0" borderId="0" xfId="0" applyNumberFormat="1" applyFont="1" applyFill="1" applyBorder="1" applyAlignment="1">
      <alignment vertical="top"/>
    </xf>
    <xf numFmtId="171" fontId="6" fillId="0" borderId="322" xfId="304" applyNumberFormat="1" applyFont="1" applyFill="1" applyBorder="1" applyAlignment="1">
      <alignment vertical="top"/>
    </xf>
    <xf numFmtId="167" fontId="6" fillId="0" borderId="0" xfId="1" applyNumberFormat="1" applyFont="1" applyFill="1" applyBorder="1" applyAlignment="1">
      <alignment vertical="top"/>
    </xf>
    <xf numFmtId="167" fontId="6" fillId="0" borderId="99" xfId="0" applyNumberFormat="1" applyFont="1" applyBorder="1"/>
    <xf numFmtId="41" fontId="6" fillId="0" borderId="0" xfId="0" applyNumberFormat="1" applyFont="1"/>
    <xf numFmtId="41" fontId="6" fillId="0" borderId="0" xfId="0" applyNumberFormat="1" applyFont="1" applyBorder="1" applyAlignment="1">
      <alignment horizontal="center"/>
    </xf>
    <xf numFmtId="10" fontId="6" fillId="0" borderId="345" xfId="0" applyNumberFormat="1" applyFont="1" applyFill="1" applyBorder="1" applyProtection="1"/>
    <xf numFmtId="10" fontId="6" fillId="0" borderId="346" xfId="0" applyNumberFormat="1" applyFont="1" applyFill="1" applyBorder="1" applyProtection="1"/>
    <xf numFmtId="167" fontId="6" fillId="0" borderId="0" xfId="2" applyNumberFormat="1" applyFont="1"/>
    <xf numFmtId="167" fontId="6" fillId="0" borderId="0" xfId="2" applyNumberFormat="1" applyFont="1" applyBorder="1"/>
    <xf numFmtId="167" fontId="6" fillId="0" borderId="62" xfId="1" applyNumberFormat="1" applyFont="1" applyBorder="1" applyProtection="1"/>
    <xf numFmtId="167" fontId="6" fillId="0" borderId="11" xfId="1" applyNumberFormat="1" applyFont="1" applyFill="1" applyBorder="1"/>
    <xf numFmtId="167" fontId="6" fillId="0" borderId="10" xfId="1" applyNumberFormat="1" applyFont="1" applyFill="1" applyBorder="1"/>
    <xf numFmtId="167" fontId="6" fillId="0" borderId="20" xfId="1" applyNumberFormat="1" applyFont="1" applyFill="1" applyBorder="1"/>
    <xf numFmtId="43" fontId="6" fillId="0" borderId="18" xfId="0" applyNumberFormat="1" applyFont="1" applyBorder="1" applyProtection="1"/>
    <xf numFmtId="43" fontId="6" fillId="0" borderId="16" xfId="0" applyNumberFormat="1" applyFont="1" applyBorder="1" applyProtection="1"/>
    <xf numFmtId="43" fontId="6" fillId="0" borderId="41" xfId="0" applyNumberFormat="1" applyFont="1" applyBorder="1" applyProtection="1"/>
    <xf numFmtId="43" fontId="6" fillId="0" borderId="21" xfId="0" applyNumberFormat="1" applyFont="1" applyBorder="1" applyProtection="1"/>
    <xf numFmtId="0" fontId="6" fillId="0" borderId="0" xfId="0" applyFont="1" applyFill="1" applyBorder="1" applyAlignment="1"/>
    <xf numFmtId="0" fontId="6" fillId="0" borderId="0" xfId="0" applyFont="1" applyFill="1" applyProtection="1"/>
    <xf numFmtId="3" fontId="6" fillId="0" borderId="22" xfId="0" applyNumberFormat="1" applyFont="1" applyBorder="1" applyProtection="1"/>
    <xf numFmtId="0" fontId="2" fillId="0" borderId="22" xfId="0" applyFont="1" applyBorder="1" applyProtection="1"/>
    <xf numFmtId="0" fontId="2" fillId="0" borderId="22" xfId="0" applyFont="1" applyBorder="1" applyAlignment="1" applyProtection="1">
      <alignment horizontal="right"/>
    </xf>
    <xf numFmtId="167" fontId="6" fillId="0" borderId="22" xfId="1" applyNumberFormat="1" applyFont="1" applyBorder="1" applyAlignment="1" applyProtection="1">
      <alignment horizontal="center"/>
    </xf>
    <xf numFmtId="42" fontId="6" fillId="0" borderId="22" xfId="0" applyNumberFormat="1" applyFont="1" applyBorder="1" applyProtection="1"/>
    <xf numFmtId="42" fontId="6" fillId="0" borderId="22" xfId="1" applyNumberFormat="1" applyFont="1" applyBorder="1" applyProtection="1"/>
    <xf numFmtId="42" fontId="6" fillId="0" borderId="245" xfId="0" applyNumberFormat="1" applyFont="1" applyBorder="1" applyAlignment="1" applyProtection="1">
      <alignment horizontal="center"/>
    </xf>
    <xf numFmtId="43" fontId="6" fillId="0" borderId="22" xfId="1" applyFont="1" applyBorder="1" applyAlignment="1" applyProtection="1">
      <alignment horizontal="center"/>
    </xf>
    <xf numFmtId="167" fontId="6" fillId="0" borderId="245" xfId="1" applyNumberFormat="1" applyFont="1" applyBorder="1" applyAlignment="1" applyProtection="1">
      <alignment horizontal="center"/>
    </xf>
    <xf numFmtId="167" fontId="6" fillId="0" borderId="243" xfId="1" applyNumberFormat="1" applyFont="1" applyBorder="1"/>
    <xf numFmtId="0" fontId="2" fillId="0" borderId="245" xfId="0" applyFont="1" applyBorder="1" applyAlignment="1" applyProtection="1">
      <alignment horizontal="right"/>
    </xf>
    <xf numFmtId="171" fontId="6" fillId="0" borderId="135" xfId="304" applyNumberFormat="1" applyFont="1" applyBorder="1" applyProtection="1">
      <protection locked="0"/>
    </xf>
    <xf numFmtId="171" fontId="6" fillId="0" borderId="11" xfId="304" applyNumberFormat="1" applyFont="1" applyBorder="1" applyProtection="1">
      <protection locked="0"/>
    </xf>
    <xf numFmtId="171" fontId="6" fillId="0" borderId="142" xfId="304" applyNumberFormat="1" applyFont="1" applyBorder="1" applyProtection="1"/>
    <xf numFmtId="167" fontId="6" fillId="0" borderId="135" xfId="1" applyNumberFormat="1" applyFont="1" applyBorder="1" applyProtection="1">
      <protection locked="0"/>
    </xf>
    <xf numFmtId="167" fontId="6" fillId="0" borderId="11" xfId="1" applyNumberFormat="1" applyFont="1" applyBorder="1" applyProtection="1">
      <protection locked="0"/>
    </xf>
    <xf numFmtId="167" fontId="6" fillId="0" borderId="142" xfId="1" applyNumberFormat="1" applyFont="1" applyBorder="1" applyProtection="1"/>
    <xf numFmtId="167" fontId="6" fillId="0" borderId="131" xfId="1" applyNumberFormat="1" applyFont="1" applyBorder="1"/>
    <xf numFmtId="167" fontId="6" fillId="0" borderId="141" xfId="1" applyNumberFormat="1" applyFont="1" applyBorder="1" applyProtection="1"/>
    <xf numFmtId="167" fontId="6" fillId="0" borderId="137" xfId="1" applyNumberFormat="1" applyFont="1" applyBorder="1" applyProtection="1">
      <protection locked="0"/>
    </xf>
    <xf numFmtId="167" fontId="6" fillId="0" borderId="90" xfId="1" applyNumberFormat="1" applyFont="1" applyBorder="1" applyProtection="1">
      <protection locked="0"/>
    </xf>
    <xf numFmtId="167" fontId="6" fillId="0" borderId="90" xfId="1" applyNumberFormat="1" applyFont="1" applyBorder="1" applyProtection="1"/>
    <xf numFmtId="167" fontId="6" fillId="0" borderId="145" xfId="1" applyNumberFormat="1" applyFont="1" applyBorder="1" applyProtection="1"/>
    <xf numFmtId="167" fontId="6" fillId="0" borderId="15" xfId="1" applyNumberFormat="1" applyFont="1" applyBorder="1" applyProtection="1">
      <protection locked="0"/>
    </xf>
    <xf numFmtId="167" fontId="6" fillId="0" borderId="11" xfId="1" applyNumberFormat="1" applyFont="1" applyBorder="1" applyAlignment="1" applyProtection="1">
      <alignment horizontal="center"/>
      <protection locked="0"/>
    </xf>
    <xf numFmtId="167" fontId="6" fillId="0" borderId="16" xfId="1" applyNumberFormat="1" applyFont="1" applyBorder="1" applyAlignment="1" applyProtection="1">
      <alignment horizontal="center"/>
    </xf>
    <xf numFmtId="167" fontId="6" fillId="0" borderId="10" xfId="1" applyNumberFormat="1" applyFont="1" applyBorder="1" applyAlignment="1" applyProtection="1">
      <alignment horizontal="center"/>
    </xf>
    <xf numFmtId="167" fontId="6" fillId="0" borderId="15" xfId="1" applyNumberFormat="1" applyFont="1" applyBorder="1" applyAlignment="1">
      <alignment horizontal="center"/>
    </xf>
    <xf numFmtId="210" fontId="6" fillId="0" borderId="11" xfId="1" applyNumberFormat="1" applyFont="1" applyBorder="1" applyAlignment="1" applyProtection="1">
      <alignment horizontal="center"/>
    </xf>
    <xf numFmtId="210" fontId="6" fillId="0" borderId="16" xfId="1" applyNumberFormat="1" applyFont="1" applyBorder="1" applyAlignment="1" applyProtection="1">
      <alignment horizontal="center"/>
    </xf>
    <xf numFmtId="171" fontId="6" fillId="0" borderId="15" xfId="304" applyNumberFormat="1" applyFont="1" applyBorder="1"/>
    <xf numFmtId="171" fontId="6" fillId="0" borderId="16" xfId="304" applyNumberFormat="1" applyFont="1" applyBorder="1"/>
    <xf numFmtId="167" fontId="6" fillId="0" borderId="19" xfId="1" applyNumberFormat="1" applyFont="1" applyBorder="1" applyAlignment="1">
      <alignment horizontal="center"/>
    </xf>
    <xf numFmtId="167" fontId="6" fillId="0" borderId="20" xfId="1" applyNumberFormat="1" applyFont="1" applyBorder="1" applyAlignment="1">
      <alignment horizontal="center"/>
    </xf>
    <xf numFmtId="167" fontId="6" fillId="0" borderId="20" xfId="1" applyNumberFormat="1" applyFont="1" applyBorder="1" applyAlignment="1" applyProtection="1">
      <alignment horizontal="center"/>
      <protection locked="0"/>
    </xf>
    <xf numFmtId="167" fontId="6" fillId="0" borderId="20" xfId="1" applyNumberFormat="1" applyFont="1" applyBorder="1" applyAlignment="1" applyProtection="1">
      <alignment horizontal="center"/>
    </xf>
    <xf numFmtId="167" fontId="6" fillId="0" borderId="21" xfId="1" applyNumberFormat="1" applyFont="1" applyBorder="1" applyAlignment="1" applyProtection="1">
      <alignment horizontal="center"/>
    </xf>
    <xf numFmtId="167" fontId="6" fillId="0" borderId="8" xfId="1" applyNumberFormat="1" applyFont="1" applyBorder="1" applyProtection="1">
      <protection locked="0"/>
    </xf>
    <xf numFmtId="171" fontId="6" fillId="0" borderId="8" xfId="304" applyNumberFormat="1" applyFont="1" applyBorder="1"/>
    <xf numFmtId="171" fontId="6" fillId="0" borderId="15" xfId="304" applyNumberFormat="1" applyFont="1" applyBorder="1" applyProtection="1">
      <protection locked="0"/>
    </xf>
    <xf numFmtId="171" fontId="6" fillId="0" borderId="8" xfId="304" applyNumberFormat="1" applyFont="1" applyBorder="1" applyProtection="1">
      <protection locked="0"/>
    </xf>
    <xf numFmtId="171" fontId="6" fillId="0" borderId="8" xfId="304" applyNumberFormat="1" applyFont="1" applyBorder="1" applyAlignment="1" applyProtection="1">
      <alignment horizontal="center"/>
    </xf>
    <xf numFmtId="167" fontId="6" fillId="0" borderId="8" xfId="1" applyNumberFormat="1" applyFont="1" applyBorder="1" applyAlignment="1">
      <alignment horizontal="center"/>
    </xf>
    <xf numFmtId="171" fontId="6" fillId="0" borderId="15" xfId="0" applyNumberFormat="1" applyFont="1" applyBorder="1"/>
    <xf numFmtId="167" fontId="6" fillId="0" borderId="8" xfId="1" applyNumberFormat="1" applyFont="1" applyBorder="1" applyAlignment="1" applyProtection="1">
      <alignment horizontal="center"/>
    </xf>
    <xf numFmtId="167" fontId="6" fillId="0" borderId="17" xfId="1" applyNumberFormat="1" applyFont="1" applyBorder="1" applyAlignment="1">
      <alignment horizontal="center"/>
    </xf>
    <xf numFmtId="167" fontId="6" fillId="0" borderId="5" xfId="1" applyNumberFormat="1" applyFont="1" applyBorder="1" applyAlignment="1">
      <alignment horizontal="center"/>
    </xf>
    <xf numFmtId="167" fontId="6" fillId="0" borderId="5" xfId="1" applyNumberFormat="1" applyFont="1" applyBorder="1" applyProtection="1">
      <protection locked="0"/>
    </xf>
    <xf numFmtId="167" fontId="6" fillId="0" borderId="278" xfId="1" applyNumberFormat="1" applyFont="1" applyBorder="1" applyAlignment="1">
      <alignment horizontal="center"/>
    </xf>
    <xf numFmtId="167" fontId="6" fillId="0" borderId="279" xfId="1" applyNumberFormat="1" applyFont="1" applyBorder="1" applyAlignment="1">
      <alignment horizontal="center"/>
    </xf>
    <xf numFmtId="167" fontId="6" fillId="0" borderId="280" xfId="1" applyNumberFormat="1" applyFont="1" applyBorder="1" applyAlignment="1" applyProtection="1">
      <alignment horizontal="center"/>
      <protection locked="0"/>
    </xf>
    <xf numFmtId="167" fontId="6" fillId="0" borderId="280" xfId="1" applyNumberFormat="1" applyFont="1" applyBorder="1" applyAlignment="1" applyProtection="1">
      <alignment horizontal="center"/>
    </xf>
    <xf numFmtId="167" fontId="6" fillId="0" borderId="281" xfId="1" applyNumberFormat="1" applyFont="1" applyBorder="1" applyAlignment="1" applyProtection="1">
      <alignment horizontal="center"/>
    </xf>
    <xf numFmtId="167" fontId="6" fillId="0" borderId="135" xfId="1" applyNumberFormat="1" applyFont="1" applyBorder="1" applyAlignment="1">
      <alignment horizontal="center"/>
    </xf>
    <xf numFmtId="167" fontId="6" fillId="0" borderId="142" xfId="1" applyNumberFormat="1" applyFont="1" applyBorder="1" applyAlignment="1" applyProtection="1">
      <alignment horizontal="center"/>
    </xf>
    <xf numFmtId="171" fontId="6" fillId="0" borderId="135" xfId="304" applyNumberFormat="1" applyFont="1" applyBorder="1"/>
    <xf numFmtId="167" fontId="6" fillId="0" borderId="17" xfId="1" applyNumberFormat="1" applyFont="1" applyBorder="1" applyProtection="1">
      <protection locked="0"/>
    </xf>
    <xf numFmtId="167" fontId="6" fillId="0" borderId="10" xfId="1" applyNumberFormat="1" applyFont="1" applyBorder="1" applyProtection="1">
      <protection locked="0"/>
    </xf>
    <xf numFmtId="167" fontId="6" fillId="0" borderId="18" xfId="1" applyNumberFormat="1" applyFont="1" applyBorder="1"/>
    <xf numFmtId="171" fontId="6" fillId="0" borderId="11" xfId="304" applyNumberFormat="1" applyFont="1" applyBorder="1" applyAlignment="1">
      <alignment horizontal="center"/>
    </xf>
    <xf numFmtId="171" fontId="6" fillId="0" borderId="11" xfId="304" applyNumberFormat="1" applyFont="1" applyBorder="1" applyAlignment="1" applyProtection="1">
      <alignment horizontal="center"/>
    </xf>
    <xf numFmtId="171" fontId="6" fillId="0" borderId="137" xfId="304" applyNumberFormat="1" applyFont="1" applyBorder="1"/>
    <xf numFmtId="171" fontId="6" fillId="0" borderId="90" xfId="304" applyNumberFormat="1" applyFont="1" applyBorder="1"/>
    <xf numFmtId="171" fontId="6" fillId="0" borderId="90" xfId="304" applyNumberFormat="1" applyFont="1" applyBorder="1" applyProtection="1"/>
    <xf numFmtId="171" fontId="6" fillId="0" borderId="145" xfId="304" applyNumberFormat="1" applyFont="1" applyBorder="1" applyProtection="1"/>
    <xf numFmtId="0" fontId="6" fillId="0" borderId="0" xfId="0" applyFont="1" applyAlignment="1">
      <alignment vertical="top"/>
    </xf>
    <xf numFmtId="0" fontId="6" fillId="0" borderId="66" xfId="0" applyFont="1" applyFill="1" applyBorder="1" applyAlignment="1">
      <alignment vertical="top"/>
    </xf>
    <xf numFmtId="0" fontId="6" fillId="0" borderId="65" xfId="0" applyFont="1" applyFill="1" applyBorder="1" applyAlignment="1">
      <alignment vertical="top"/>
    </xf>
    <xf numFmtId="0" fontId="6" fillId="0" borderId="79" xfId="0" applyFont="1" applyFill="1" applyBorder="1" applyAlignment="1">
      <alignment vertical="top"/>
    </xf>
    <xf numFmtId="0" fontId="6" fillId="0" borderId="0" xfId="0" applyFont="1" applyFill="1" applyAlignment="1">
      <alignment vertical="top"/>
    </xf>
    <xf numFmtId="0" fontId="6" fillId="0" borderId="323" xfId="0" applyFont="1" applyFill="1" applyBorder="1" applyAlignment="1">
      <alignment vertical="top"/>
    </xf>
    <xf numFmtId="0" fontId="6" fillId="0" borderId="58" xfId="0" applyFont="1" applyFill="1" applyBorder="1" applyAlignment="1">
      <alignment vertical="top"/>
    </xf>
    <xf numFmtId="0" fontId="6" fillId="0" borderId="80" xfId="0" applyFont="1" applyFill="1" applyBorder="1" applyAlignment="1">
      <alignment vertical="top"/>
    </xf>
    <xf numFmtId="0" fontId="6" fillId="0" borderId="34" xfId="0" applyFont="1" applyFill="1" applyBorder="1" applyAlignment="1">
      <alignment vertical="top"/>
    </xf>
    <xf numFmtId="0" fontId="6" fillId="0" borderId="81" xfId="0" applyFont="1" applyFill="1" applyBorder="1" applyAlignment="1">
      <alignment vertical="top"/>
    </xf>
    <xf numFmtId="0" fontId="6" fillId="0" borderId="118" xfId="0" applyFont="1" applyFill="1" applyBorder="1" applyAlignment="1">
      <alignment vertical="top"/>
    </xf>
    <xf numFmtId="0" fontId="6" fillId="0" borderId="118" xfId="0" applyFont="1" applyFill="1" applyBorder="1" applyAlignment="1">
      <alignment horizontal="center" vertical="top"/>
    </xf>
    <xf numFmtId="0" fontId="6" fillId="0" borderId="79" xfId="0" applyFont="1" applyFill="1" applyBorder="1" applyAlignment="1">
      <alignment horizontal="center" vertical="top"/>
    </xf>
    <xf numFmtId="0" fontId="6" fillId="0" borderId="102" xfId="0" applyFont="1" applyFill="1" applyBorder="1" applyAlignment="1">
      <alignment horizontal="center" vertical="top"/>
    </xf>
    <xf numFmtId="0" fontId="6" fillId="0" borderId="58" xfId="0" applyFont="1" applyFill="1" applyBorder="1" applyAlignment="1">
      <alignment horizontal="center" vertical="top"/>
    </xf>
    <xf numFmtId="0" fontId="6" fillId="0" borderId="104" xfId="0" applyFont="1" applyFill="1" applyBorder="1" applyAlignment="1">
      <alignment horizontal="center" vertical="top"/>
    </xf>
    <xf numFmtId="0" fontId="6" fillId="0" borderId="7" xfId="0" applyFont="1" applyFill="1" applyBorder="1" applyAlignment="1">
      <alignment vertical="top"/>
    </xf>
    <xf numFmtId="0" fontId="6" fillId="0" borderId="109" xfId="0" applyFont="1" applyFill="1" applyBorder="1" applyAlignment="1">
      <alignment horizontal="center" vertical="top"/>
    </xf>
    <xf numFmtId="0" fontId="6" fillId="0" borderId="102" xfId="0" applyFont="1" applyFill="1" applyBorder="1" applyAlignment="1">
      <alignment vertical="top"/>
    </xf>
    <xf numFmtId="0" fontId="2" fillId="0" borderId="0" xfId="0" applyFont="1" applyFill="1" applyBorder="1" applyAlignment="1">
      <alignment horizontal="center" vertical="top"/>
    </xf>
    <xf numFmtId="37" fontId="6" fillId="0" borderId="58" xfId="0" applyNumberFormat="1" applyFont="1" applyFill="1" applyBorder="1" applyAlignment="1" applyProtection="1">
      <alignment vertical="top"/>
    </xf>
    <xf numFmtId="0" fontId="6" fillId="0" borderId="7" xfId="0" applyFont="1" applyFill="1" applyBorder="1" applyAlignment="1">
      <alignment horizontal="left" vertical="top"/>
    </xf>
    <xf numFmtId="171" fontId="6" fillId="0" borderId="109" xfId="541" applyNumberFormat="1" applyFont="1" applyFill="1" applyBorder="1" applyAlignment="1" applyProtection="1">
      <alignment vertical="top"/>
    </xf>
    <xf numFmtId="167" fontId="6" fillId="0" borderId="0" xfId="0" applyNumberFormat="1" applyFont="1" applyAlignment="1">
      <alignment vertical="top"/>
    </xf>
    <xf numFmtId="0" fontId="6" fillId="0" borderId="348" xfId="0" applyFont="1" applyFill="1" applyBorder="1" applyAlignment="1">
      <alignment horizontal="center" vertical="top"/>
    </xf>
    <xf numFmtId="0" fontId="6" fillId="0" borderId="43" xfId="0" applyFont="1" applyFill="1" applyBorder="1" applyAlignment="1">
      <alignment horizontal="left" vertical="top"/>
    </xf>
    <xf numFmtId="171" fontId="6" fillId="0" borderId="349" xfId="541" applyNumberFormat="1" applyFont="1" applyFill="1" applyBorder="1" applyAlignment="1" applyProtection="1">
      <alignment vertical="top"/>
    </xf>
    <xf numFmtId="37" fontId="6" fillId="0" borderId="351" xfId="0" applyNumberFormat="1" applyFont="1" applyFill="1" applyBorder="1" applyAlignment="1" applyProtection="1">
      <alignment vertical="top"/>
    </xf>
    <xf numFmtId="167" fontId="6" fillId="0" borderId="58" xfId="1" applyNumberFormat="1" applyFont="1" applyFill="1" applyBorder="1" applyAlignment="1" applyProtection="1">
      <alignment vertical="top"/>
    </xf>
    <xf numFmtId="171" fontId="6" fillId="0" borderId="104" xfId="304" applyNumberFormat="1" applyFont="1" applyFill="1" applyBorder="1" applyAlignment="1" applyProtection="1">
      <alignment vertical="top"/>
    </xf>
    <xf numFmtId="171" fontId="6" fillId="0" borderId="109" xfId="304" applyNumberFormat="1" applyFont="1" applyFill="1" applyBorder="1" applyAlignment="1" applyProtection="1">
      <alignment vertical="top"/>
    </xf>
    <xf numFmtId="167" fontId="6" fillId="0" borderId="303" xfId="1" applyNumberFormat="1" applyFont="1" applyFill="1" applyBorder="1" applyAlignment="1" applyProtection="1">
      <alignment vertical="top"/>
    </xf>
    <xf numFmtId="0" fontId="6" fillId="0" borderId="119" xfId="0" applyFont="1" applyFill="1" applyBorder="1" applyAlignment="1">
      <alignment horizontal="center" vertical="top"/>
    </xf>
    <xf numFmtId="171" fontId="6" fillId="0" borderId="119" xfId="304" applyNumberFormat="1" applyFont="1" applyFill="1" applyBorder="1" applyAlignment="1" applyProtection="1">
      <alignment vertical="top"/>
    </xf>
    <xf numFmtId="171" fontId="6" fillId="0" borderId="81" xfId="304" applyNumberFormat="1" applyFont="1" applyFill="1" applyBorder="1" applyAlignment="1" applyProtection="1">
      <alignment vertical="top"/>
    </xf>
    <xf numFmtId="0" fontId="6" fillId="0" borderId="66" xfId="0" quotePrefix="1" applyFont="1" applyFill="1" applyBorder="1" applyAlignment="1">
      <alignment horizontal="right" vertical="top"/>
    </xf>
    <xf numFmtId="0" fontId="6" fillId="0" borderId="323" xfId="0" quotePrefix="1" applyFont="1" applyFill="1" applyBorder="1" applyAlignment="1">
      <alignment horizontal="right" vertical="top"/>
    </xf>
    <xf numFmtId="0" fontId="139" fillId="0" borderId="323" xfId="0" applyFont="1" applyFill="1" applyBorder="1" applyAlignment="1">
      <alignment horizontal="left" vertical="top"/>
    </xf>
    <xf numFmtId="0" fontId="2" fillId="0" borderId="66" xfId="0" applyFont="1" applyFill="1" applyBorder="1" applyAlignment="1">
      <alignment vertical="top"/>
    </xf>
    <xf numFmtId="0" fontId="6" fillId="0" borderId="323" xfId="0" applyFont="1" applyFill="1" applyBorder="1" applyAlignment="1">
      <alignment horizontal="left" vertical="top"/>
    </xf>
    <xf numFmtId="0" fontId="6" fillId="0" borderId="323" xfId="0" applyFont="1" applyFill="1" applyBorder="1" applyAlignment="1">
      <alignment vertical="top" wrapText="1"/>
    </xf>
    <xf numFmtId="0" fontId="6" fillId="0" borderId="0" xfId="0" applyFont="1" applyFill="1" applyBorder="1" applyAlignment="1">
      <alignment vertical="top" wrapText="1"/>
    </xf>
    <xf numFmtId="0" fontId="6" fillId="0" borderId="58" xfId="0" applyFont="1" applyFill="1" applyBorder="1" applyAlignment="1">
      <alignment vertical="top" wrapText="1"/>
    </xf>
    <xf numFmtId="0" fontId="6" fillId="0" borderId="32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8" xfId="0" applyFont="1" applyFill="1" applyBorder="1" applyAlignment="1">
      <alignment horizontal="left" vertical="top" wrapText="1"/>
    </xf>
    <xf numFmtId="43" fontId="6" fillId="0" borderId="0" xfId="0" applyNumberFormat="1" applyFont="1" applyAlignment="1">
      <alignment vertical="top"/>
    </xf>
    <xf numFmtId="0" fontId="6" fillId="0" borderId="323" xfId="0" applyFont="1" applyFill="1" applyBorder="1" applyAlignment="1">
      <alignment horizontal="center" vertical="top"/>
    </xf>
    <xf numFmtId="171" fontId="6" fillId="0" borderId="81" xfId="304" applyNumberFormat="1" applyFont="1" applyFill="1" applyBorder="1" applyAlignment="1"/>
    <xf numFmtId="0" fontId="6" fillId="0" borderId="0" xfId="0" quotePrefix="1" applyFont="1" applyFill="1" applyBorder="1" applyAlignment="1">
      <alignment vertical="top" wrapText="1"/>
    </xf>
    <xf numFmtId="167" fontId="6" fillId="0" borderId="69" xfId="1" applyNumberFormat="1" applyFont="1" applyFill="1" applyBorder="1" applyAlignment="1"/>
    <xf numFmtId="0" fontId="6" fillId="0" borderId="0" xfId="0" quotePrefix="1" applyFont="1" applyFill="1" applyBorder="1" applyAlignment="1">
      <alignment vertical="top"/>
    </xf>
    <xf numFmtId="171" fontId="6" fillId="0" borderId="69" xfId="304" applyNumberFormat="1" applyFont="1" applyFill="1" applyBorder="1" applyAlignment="1"/>
    <xf numFmtId="167" fontId="6" fillId="0" borderId="58" xfId="1" applyNumberFormat="1" applyFont="1" applyFill="1" applyBorder="1" applyAlignment="1" applyProtection="1"/>
    <xf numFmtId="167" fontId="6" fillId="0" borderId="58" xfId="1" applyNumberFormat="1" applyFont="1" applyFill="1" applyBorder="1" applyAlignment="1"/>
    <xf numFmtId="167" fontId="6" fillId="0" borderId="81" xfId="1" applyNumberFormat="1" applyFont="1" applyFill="1" applyBorder="1" applyAlignment="1"/>
    <xf numFmtId="167" fontId="6" fillId="0" borderId="69" xfId="0" applyNumberFormat="1" applyFont="1" applyFill="1" applyBorder="1" applyAlignment="1"/>
    <xf numFmtId="167" fontId="6" fillId="0" borderId="69" xfId="1" applyNumberFormat="1" applyFont="1" applyFill="1" applyBorder="1" applyAlignment="1" applyProtection="1">
      <alignment horizontal="right"/>
    </xf>
    <xf numFmtId="10" fontId="6" fillId="0" borderId="81" xfId="315" applyNumberFormat="1" applyFont="1" applyFill="1" applyBorder="1" applyAlignment="1"/>
    <xf numFmtId="43" fontId="6" fillId="0" borderId="58" xfId="1" applyNumberFormat="1" applyFont="1" applyFill="1" applyBorder="1" applyAlignment="1" applyProtection="1"/>
    <xf numFmtId="167" fontId="6" fillId="0" borderId="58" xfId="0" applyNumberFormat="1" applyFont="1" applyFill="1" applyBorder="1" applyAlignment="1">
      <alignment vertical="top"/>
    </xf>
    <xf numFmtId="171" fontId="6" fillId="0" borderId="69" xfId="304" applyNumberFormat="1" applyFont="1" applyFill="1" applyBorder="1" applyAlignment="1" applyProtection="1">
      <alignment horizontal="right"/>
    </xf>
    <xf numFmtId="43" fontId="6" fillId="0" borderId="58" xfId="1" applyFont="1" applyFill="1" applyBorder="1" applyAlignment="1" applyProtection="1">
      <alignment horizontal="right" vertical="top"/>
    </xf>
    <xf numFmtId="44" fontId="6" fillId="0" borderId="69" xfId="304" applyFont="1" applyFill="1" applyBorder="1" applyAlignment="1" applyProtection="1">
      <alignment horizontal="right" vertical="top"/>
    </xf>
    <xf numFmtId="0" fontId="6" fillId="0" borderId="0" xfId="0" applyFont="1" applyBorder="1" applyAlignment="1" applyProtection="1"/>
    <xf numFmtId="0" fontId="6" fillId="0" borderId="0" xfId="0" applyFont="1" applyBorder="1" applyAlignment="1">
      <alignment wrapText="1"/>
    </xf>
    <xf numFmtId="0" fontId="6" fillId="0" borderId="323" xfId="0" applyFont="1" applyBorder="1" applyAlignment="1" applyProtection="1"/>
    <xf numFmtId="0" fontId="6" fillId="0" borderId="58" xfId="0" applyFont="1" applyBorder="1" applyAlignment="1" applyProtection="1">
      <alignment horizontal="right"/>
    </xf>
    <xf numFmtId="0" fontId="6" fillId="0" borderId="323" xfId="0" applyFont="1" applyBorder="1" applyAlignment="1">
      <alignment wrapText="1"/>
    </xf>
    <xf numFmtId="0" fontId="6" fillId="0" borderId="7" xfId="0" applyFont="1" applyBorder="1" applyAlignment="1" applyProtection="1">
      <alignment horizontal="left"/>
    </xf>
    <xf numFmtId="0" fontId="6" fillId="0" borderId="6" xfId="0" applyFont="1" applyBorder="1" applyAlignment="1" applyProtection="1">
      <alignment horizontal="center"/>
    </xf>
    <xf numFmtId="0" fontId="6" fillId="0" borderId="109" xfId="0" applyFont="1" applyBorder="1" applyAlignment="1" applyProtection="1">
      <alignment horizontal="center"/>
    </xf>
    <xf numFmtId="0" fontId="5" fillId="0" borderId="352" xfId="0" applyFont="1" applyBorder="1" applyProtection="1"/>
    <xf numFmtId="0" fontId="139" fillId="0" borderId="51" xfId="0" applyFont="1" applyFill="1" applyBorder="1" applyAlignment="1">
      <alignment horizontal="left" vertical="top"/>
    </xf>
    <xf numFmtId="0" fontId="6" fillId="0" borderId="51" xfId="0" applyFont="1" applyFill="1" applyBorder="1" applyAlignment="1">
      <alignment vertical="top"/>
    </xf>
    <xf numFmtId="0" fontId="6" fillId="0" borderId="51" xfId="0" applyFont="1" applyFill="1" applyBorder="1" applyAlignment="1">
      <alignment vertical="top" wrapText="1"/>
    </xf>
    <xf numFmtId="171" fontId="6" fillId="0" borderId="79" xfId="304" applyNumberFormat="1" applyFont="1" applyFill="1" applyBorder="1" applyAlignment="1" applyProtection="1">
      <alignment vertical="top"/>
    </xf>
    <xf numFmtId="0" fontId="6" fillId="0" borderId="0" xfId="0" applyFont="1" applyBorder="1" applyAlignment="1">
      <alignment vertical="top"/>
    </xf>
    <xf numFmtId="0" fontId="6" fillId="0" borderId="51" xfId="0" applyFont="1" applyFill="1" applyBorder="1" applyAlignment="1">
      <alignment horizontal="center" vertical="top"/>
    </xf>
    <xf numFmtId="0" fontId="2" fillId="0" borderId="51" xfId="0" applyFont="1" applyBorder="1"/>
    <xf numFmtId="0" fontId="2" fillId="0" borderId="58" xfId="0" applyFont="1" applyBorder="1"/>
    <xf numFmtId="171" fontId="6" fillId="0" borderId="249" xfId="304" applyNumberFormat="1" applyFont="1" applyBorder="1" applyProtection="1"/>
    <xf numFmtId="167" fontId="138" fillId="0" borderId="0" xfId="0" applyNumberFormat="1" applyFont="1" applyBorder="1" applyAlignment="1"/>
    <xf numFmtId="0" fontId="138" fillId="0" borderId="0" xfId="0" applyFont="1" applyBorder="1" applyAlignment="1"/>
    <xf numFmtId="2" fontId="6" fillId="0" borderId="249" xfId="0" applyNumberFormat="1" applyFont="1" applyBorder="1" applyAlignment="1" applyProtection="1">
      <alignment horizontal="center"/>
    </xf>
    <xf numFmtId="0" fontId="6" fillId="0" borderId="321" xfId="0" applyFont="1" applyBorder="1" applyAlignment="1" applyProtection="1">
      <alignment horizontal="center"/>
    </xf>
    <xf numFmtId="0" fontId="2" fillId="0" borderId="247" xfId="0" applyFont="1" applyBorder="1" applyAlignment="1" applyProtection="1">
      <alignment horizontal="centerContinuous"/>
    </xf>
    <xf numFmtId="0" fontId="6" fillId="0" borderId="297" xfId="0" applyFont="1" applyBorder="1" applyAlignment="1" applyProtection="1">
      <alignment horizontal="center"/>
    </xf>
    <xf numFmtId="0" fontId="2" fillId="0" borderId="257" xfId="0" applyFont="1" applyBorder="1" applyAlignment="1" applyProtection="1">
      <alignment horizontal="centerContinuous"/>
    </xf>
    <xf numFmtId="0" fontId="2" fillId="0" borderId="258" xfId="0" applyFont="1" applyBorder="1" applyAlignment="1" applyProtection="1">
      <alignment horizontal="centerContinuous"/>
    </xf>
    <xf numFmtId="0" fontId="2" fillId="0" borderId="0" xfId="0" applyFont="1" applyBorder="1" applyAlignment="1">
      <alignment horizontal="right"/>
    </xf>
    <xf numFmtId="37" fontId="2" fillId="0" borderId="58" xfId="0" applyNumberFormat="1" applyFont="1" applyBorder="1" applyAlignment="1" applyProtection="1">
      <alignment horizontal="center"/>
    </xf>
    <xf numFmtId="0" fontId="2" fillId="0" borderId="0" xfId="0" applyFont="1" applyBorder="1" applyAlignment="1" applyProtection="1">
      <alignment horizontal="center"/>
    </xf>
    <xf numFmtId="0" fontId="6" fillId="0" borderId="246" xfId="0" applyFont="1" applyBorder="1" applyProtection="1"/>
    <xf numFmtId="37" fontId="6" fillId="0" borderId="247" xfId="0" applyNumberFormat="1" applyFont="1" applyBorder="1" applyProtection="1"/>
    <xf numFmtId="0" fontId="6" fillId="0" borderId="58" xfId="0" applyFont="1" applyBorder="1" applyAlignment="1">
      <alignment horizontal="left"/>
    </xf>
    <xf numFmtId="0" fontId="0" fillId="0" borderId="51" xfId="0" applyBorder="1"/>
    <xf numFmtId="0" fontId="6" fillId="0" borderId="69" xfId="0" applyFont="1" applyBorder="1" applyAlignment="1">
      <alignment horizontal="center"/>
    </xf>
    <xf numFmtId="0" fontId="6" fillId="0" borderId="34" xfId="0" applyFont="1" applyBorder="1" applyAlignment="1">
      <alignment horizontal="centerContinuous"/>
    </xf>
    <xf numFmtId="0" fontId="6" fillId="0" borderId="81" xfId="0" applyFont="1" applyBorder="1" applyAlignment="1">
      <alignment horizontal="centerContinuous"/>
    </xf>
    <xf numFmtId="42" fontId="6" fillId="0" borderId="0" xfId="0" applyNumberFormat="1" applyFont="1" applyBorder="1"/>
    <xf numFmtId="42" fontId="6" fillId="0" borderId="0" xfId="0" applyNumberFormat="1" applyFont="1" applyBorder="1" applyAlignment="1">
      <alignment horizontal="center"/>
    </xf>
    <xf numFmtId="0" fontId="6" fillId="0" borderId="353" xfId="0" applyFont="1" applyBorder="1" applyAlignment="1">
      <alignment horizontal="center"/>
    </xf>
    <xf numFmtId="41" fontId="6" fillId="0" borderId="0" xfId="0" applyNumberFormat="1" applyFont="1" applyBorder="1"/>
    <xf numFmtId="0" fontId="6" fillId="0" borderId="353" xfId="0" applyFont="1" applyBorder="1" applyAlignment="1" applyProtection="1">
      <alignment horizontal="center"/>
    </xf>
    <xf numFmtId="0" fontId="6" fillId="3" borderId="95" xfId="0" applyFont="1" applyFill="1" applyBorder="1" applyAlignment="1">
      <alignment horizontal="center"/>
    </xf>
    <xf numFmtId="0" fontId="6" fillId="0" borderId="283" xfId="0" applyFont="1" applyBorder="1"/>
    <xf numFmtId="167" fontId="6" fillId="0" borderId="0" xfId="0" applyNumberFormat="1" applyFont="1" applyBorder="1" applyAlignment="1" applyProtection="1">
      <alignment horizontal="center"/>
    </xf>
    <xf numFmtId="0" fontId="6" fillId="0" borderId="106" xfId="0" applyFont="1" applyBorder="1" applyAlignment="1">
      <alignment horizontal="center"/>
    </xf>
    <xf numFmtId="0" fontId="6" fillId="0" borderId="354" xfId="0" applyFont="1" applyBorder="1"/>
    <xf numFmtId="0" fontId="6" fillId="0" borderId="355" xfId="0" applyFont="1" applyBorder="1" applyAlignment="1">
      <alignment horizontal="center"/>
    </xf>
    <xf numFmtId="42" fontId="6" fillId="0" borderId="65" xfId="0" applyNumberFormat="1" applyFont="1" applyBorder="1"/>
    <xf numFmtId="42" fontId="6" fillId="0" borderId="65" xfId="0" applyNumberFormat="1" applyFont="1" applyBorder="1" applyAlignment="1">
      <alignment horizontal="center"/>
    </xf>
    <xf numFmtId="0" fontId="6" fillId="0" borderId="221" xfId="0" applyFont="1" applyBorder="1" applyProtection="1"/>
    <xf numFmtId="0" fontId="6" fillId="0" borderId="241" xfId="0" applyFont="1" applyBorder="1" applyAlignment="1" applyProtection="1">
      <alignment horizontal="center"/>
    </xf>
    <xf numFmtId="0" fontId="6" fillId="0" borderId="240" xfId="0" applyFont="1" applyBorder="1" applyProtection="1"/>
    <xf numFmtId="0" fontId="6" fillId="0" borderId="359" xfId="0" applyFont="1" applyBorder="1"/>
    <xf numFmtId="0" fontId="6" fillId="0" borderId="251" xfId="0" applyFont="1" applyBorder="1"/>
    <xf numFmtId="0" fontId="6" fillId="0" borderId="360" xfId="0" applyFont="1" applyBorder="1"/>
    <xf numFmtId="0" fontId="2" fillId="0" borderId="5" xfId="0" applyFont="1" applyBorder="1" applyAlignment="1" applyProtection="1">
      <alignment horizontal="centerContinuous"/>
    </xf>
    <xf numFmtId="0" fontId="6" fillId="0" borderId="80" xfId="0" applyFont="1" applyBorder="1" applyAlignment="1" applyProtection="1">
      <alignment horizontal="centerContinuous"/>
    </xf>
    <xf numFmtId="9" fontId="6" fillId="0" borderId="0" xfId="315" applyFont="1"/>
    <xf numFmtId="43" fontId="6" fillId="0" borderId="0" xfId="1" applyFont="1"/>
    <xf numFmtId="41" fontId="6" fillId="0" borderId="0" xfId="0" applyNumberFormat="1" applyFont="1" applyFill="1"/>
    <xf numFmtId="0" fontId="6" fillId="0" borderId="152" xfId="0" applyFont="1" applyFill="1" applyBorder="1" applyProtection="1"/>
    <xf numFmtId="42" fontId="6" fillId="7" borderId="88" xfId="0" applyNumberFormat="1" applyFont="1" applyFill="1" applyBorder="1" applyProtection="1"/>
    <xf numFmtId="41" fontId="6" fillId="7" borderId="88" xfId="0" applyNumberFormat="1" applyFont="1" applyFill="1" applyBorder="1" applyProtection="1"/>
    <xf numFmtId="3" fontId="6" fillId="7" borderId="87" xfId="0" applyNumberFormat="1" applyFont="1" applyFill="1" applyBorder="1" applyProtection="1"/>
    <xf numFmtId="10" fontId="6" fillId="7" borderId="342" xfId="315" applyNumberFormat="1" applyFont="1" applyFill="1" applyBorder="1" applyProtection="1"/>
    <xf numFmtId="0" fontId="6" fillId="0" borderId="0" xfId="0" applyFont="1" applyFill="1" applyBorder="1" applyAlignment="1">
      <alignment horizontal="center"/>
    </xf>
    <xf numFmtId="0" fontId="6" fillId="0" borderId="51" xfId="0" applyFont="1" applyBorder="1" applyAlignment="1">
      <alignment horizontal="center"/>
    </xf>
    <xf numFmtId="0" fontId="6" fillId="0" borderId="0" xfId="0" applyFont="1" applyBorder="1" applyAlignment="1">
      <alignment horizontal="center"/>
    </xf>
    <xf numFmtId="0" fontId="6" fillId="0" borderId="58" xfId="0" applyFont="1" applyBorder="1" applyAlignment="1">
      <alignment horizontal="center"/>
    </xf>
    <xf numFmtId="0" fontId="6" fillId="0" borderId="51" xfId="0" applyFont="1" applyBorder="1" applyAlignment="1" applyProtection="1">
      <alignment horizontal="center"/>
    </xf>
    <xf numFmtId="0" fontId="6" fillId="0" borderId="0" xfId="0" applyFont="1" applyBorder="1" applyAlignment="1" applyProtection="1">
      <alignment horizontal="center"/>
    </xf>
    <xf numFmtId="0" fontId="6" fillId="0" borderId="58" xfId="0" applyFont="1" applyBorder="1" applyAlignment="1" applyProtection="1">
      <alignment horizontal="center"/>
    </xf>
    <xf numFmtId="0" fontId="6" fillId="0" borderId="7" xfId="0" applyFont="1" applyBorder="1" applyAlignment="1">
      <alignment horizontal="left"/>
    </xf>
    <xf numFmtId="0" fontId="6" fillId="0" borderId="0" xfId="186" applyFont="1" applyFill="1" applyBorder="1" applyAlignment="1">
      <alignment horizontal="left" vertical="center" wrapText="1"/>
    </xf>
    <xf numFmtId="0" fontId="2" fillId="0" borderId="66" xfId="2" applyFont="1" applyBorder="1" applyAlignment="1" applyProtection="1">
      <alignment horizontal="centerContinuous"/>
    </xf>
    <xf numFmtId="0" fontId="6" fillId="0" borderId="65" xfId="2" applyFont="1" applyBorder="1" applyAlignment="1" applyProtection="1">
      <alignment horizontal="centerContinuous"/>
    </xf>
    <xf numFmtId="0" fontId="6" fillId="0" borderId="79" xfId="2" applyFont="1" applyBorder="1" applyAlignment="1" applyProtection="1">
      <alignment horizontal="centerContinuous"/>
    </xf>
    <xf numFmtId="0" fontId="6" fillId="0" borderId="51" xfId="2" applyFont="1" applyBorder="1" applyProtection="1"/>
    <xf numFmtId="0" fontId="6" fillId="0" borderId="58" xfId="2" applyFont="1" applyBorder="1" applyProtection="1"/>
    <xf numFmtId="0" fontId="6" fillId="0" borderId="51" xfId="2" applyFont="1" applyBorder="1"/>
    <xf numFmtId="0" fontId="6" fillId="0" borderId="103" xfId="2" applyFont="1" applyBorder="1" applyProtection="1"/>
    <xf numFmtId="0" fontId="6" fillId="0" borderId="109" xfId="2" applyFont="1" applyBorder="1" applyProtection="1"/>
    <xf numFmtId="0" fontId="6" fillId="0" borderId="93" xfId="2" applyFont="1" applyBorder="1" applyProtection="1"/>
    <xf numFmtId="0" fontId="6" fillId="0" borderId="94" xfId="2" applyFont="1" applyBorder="1" applyProtection="1"/>
    <xf numFmtId="0" fontId="6" fillId="0" borderId="93" xfId="2" applyFont="1" applyBorder="1" applyAlignment="1" applyProtection="1">
      <alignment horizontal="center"/>
    </xf>
    <xf numFmtId="0" fontId="6" fillId="0" borderId="94" xfId="2" applyFont="1" applyBorder="1" applyAlignment="1" applyProtection="1">
      <alignment horizontal="center"/>
    </xf>
    <xf numFmtId="0" fontId="6" fillId="0" borderId="95" xfId="2" applyFont="1" applyBorder="1" applyProtection="1"/>
    <xf numFmtId="0" fontId="6" fillId="0" borderId="96" xfId="2" applyFont="1" applyBorder="1" applyProtection="1"/>
    <xf numFmtId="0" fontId="6" fillId="0" borderId="259" xfId="2" applyFont="1" applyBorder="1" applyAlignment="1" applyProtection="1">
      <alignment horizontal="center"/>
    </xf>
    <xf numFmtId="0" fontId="6" fillId="0" borderId="297" xfId="2" applyFont="1" applyBorder="1" applyAlignment="1" applyProtection="1">
      <alignment horizontal="center"/>
    </xf>
    <xf numFmtId="0" fontId="6" fillId="0" borderId="304" xfId="2" applyFont="1" applyBorder="1" applyAlignment="1" applyProtection="1">
      <alignment horizontal="center"/>
    </xf>
    <xf numFmtId="0" fontId="6" fillId="0" borderId="101" xfId="2" applyFont="1" applyBorder="1" applyAlignment="1" applyProtection="1">
      <alignment horizontal="center"/>
    </xf>
    <xf numFmtId="0" fontId="6" fillId="0" borderId="58" xfId="2" applyFont="1" applyBorder="1"/>
    <xf numFmtId="0" fontId="6" fillId="0" borderId="80" xfId="2" applyFont="1" applyBorder="1"/>
    <xf numFmtId="0" fontId="6" fillId="0" borderId="81" xfId="2" applyFont="1" applyBorder="1"/>
    <xf numFmtId="0" fontId="6" fillId="0" borderId="103" xfId="0" applyFont="1" applyBorder="1" applyAlignment="1">
      <alignment horizontal="center"/>
    </xf>
    <xf numFmtId="0" fontId="2" fillId="0" borderId="103" xfId="0" applyFont="1" applyBorder="1" applyAlignment="1">
      <alignment horizontal="centerContinuous"/>
    </xf>
    <xf numFmtId="0" fontId="6" fillId="0" borderId="109" xfId="0" applyFont="1" applyBorder="1" applyAlignment="1">
      <alignment horizontal="centerContinuous"/>
    </xf>
    <xf numFmtId="0" fontId="6" fillId="0" borderId="5" xfId="0" applyFont="1" applyBorder="1" applyAlignment="1"/>
    <xf numFmtId="0" fontId="6" fillId="0" borderId="79" xfId="0" applyFont="1" applyBorder="1" applyAlignment="1"/>
    <xf numFmtId="0" fontId="2" fillId="0" borderId="323" xfId="0" applyFont="1" applyBorder="1" applyAlignment="1" applyProtection="1">
      <alignment horizontal="center"/>
    </xf>
    <xf numFmtId="0" fontId="2" fillId="0" borderId="323" xfId="0" applyFont="1" applyBorder="1" applyAlignment="1" applyProtection="1">
      <alignment horizontal="left"/>
    </xf>
    <xf numFmtId="0" fontId="2" fillId="0" borderId="323" xfId="0" applyFont="1" applyBorder="1"/>
    <xf numFmtId="37" fontId="2" fillId="0" borderId="58" xfId="0" applyNumberFormat="1" applyFont="1" applyBorder="1" applyAlignment="1" applyProtection="1">
      <alignment horizontal="right"/>
    </xf>
    <xf numFmtId="0" fontId="2" fillId="0" borderId="361" xfId="0" applyFont="1" applyBorder="1" applyAlignment="1" applyProtection="1">
      <alignment horizontal="center"/>
    </xf>
    <xf numFmtId="0" fontId="2" fillId="0" borderId="361" xfId="0" applyFont="1" applyBorder="1"/>
    <xf numFmtId="0" fontId="6" fillId="0" borderId="361" xfId="0" applyFont="1" applyBorder="1"/>
    <xf numFmtId="0" fontId="6" fillId="0" borderId="361" xfId="0" applyFont="1" applyBorder="1" applyAlignment="1">
      <alignment horizontal="center"/>
    </xf>
    <xf numFmtId="0" fontId="2" fillId="0" borderId="95" xfId="0" applyFont="1" applyBorder="1"/>
    <xf numFmtId="0" fontId="6" fillId="0" borderId="362" xfId="0" applyFont="1" applyBorder="1"/>
    <xf numFmtId="0" fontId="6" fillId="0" borderId="363" xfId="0" applyFont="1" applyBorder="1" applyAlignment="1">
      <alignment horizontal="center"/>
    </xf>
    <xf numFmtId="171" fontId="6" fillId="0" borderId="19" xfId="0" applyNumberFormat="1" applyFont="1" applyBorder="1"/>
    <xf numFmtId="171" fontId="6" fillId="0" borderId="20" xfId="304" applyNumberFormat="1" applyFont="1" applyBorder="1"/>
    <xf numFmtId="171" fontId="6" fillId="0" borderId="20" xfId="304" applyNumberFormat="1" applyFont="1" applyBorder="1" applyProtection="1"/>
    <xf numFmtId="0" fontId="6" fillId="0" borderId="20" xfId="0" applyFont="1" applyBorder="1" applyAlignment="1" applyProtection="1">
      <alignment horizontal="center"/>
    </xf>
    <xf numFmtId="0" fontId="6" fillId="0" borderId="308" xfId="0" applyFont="1" applyBorder="1" applyAlignment="1">
      <alignment horizontal="center"/>
    </xf>
    <xf numFmtId="167" fontId="6" fillId="0" borderId="364" xfId="1" applyNumberFormat="1" applyFont="1" applyBorder="1" applyAlignment="1">
      <alignment horizontal="center"/>
    </xf>
    <xf numFmtId="167" fontId="6" fillId="0" borderId="308" xfId="1" applyNumberFormat="1" applyFont="1" applyBorder="1" applyAlignment="1">
      <alignment horizontal="center"/>
    </xf>
    <xf numFmtId="167" fontId="6" fillId="0" borderId="308" xfId="1" applyNumberFormat="1" applyFont="1" applyBorder="1" applyProtection="1">
      <protection locked="0"/>
    </xf>
    <xf numFmtId="167" fontId="6" fillId="0" borderId="308" xfId="1" applyNumberFormat="1" applyFont="1" applyBorder="1" applyProtection="1"/>
    <xf numFmtId="167" fontId="6" fillId="0" borderId="308" xfId="1" applyNumberFormat="1" applyFont="1" applyBorder="1" applyAlignment="1" applyProtection="1">
      <alignment horizontal="center"/>
    </xf>
    <xf numFmtId="167" fontId="6" fillId="0" borderId="365" xfId="1" applyNumberFormat="1" applyFont="1" applyBorder="1" applyProtection="1"/>
    <xf numFmtId="0" fontId="6" fillId="0" borderId="115" xfId="0" applyFont="1" applyBorder="1" applyAlignment="1">
      <alignment horizontal="center"/>
    </xf>
    <xf numFmtId="0" fontId="6" fillId="0" borderId="366" xfId="0" applyFont="1" applyBorder="1" applyAlignment="1">
      <alignment horizontal="center"/>
    </xf>
    <xf numFmtId="0" fontId="6" fillId="0" borderId="367" xfId="0" applyFont="1" applyBorder="1"/>
    <xf numFmtId="0" fontId="6" fillId="0" borderId="368" xfId="0" applyFont="1" applyBorder="1" applyAlignment="1" applyProtection="1">
      <alignment horizontal="center"/>
    </xf>
    <xf numFmtId="41" fontId="6" fillId="0" borderId="97" xfId="0" applyNumberFormat="1" applyFont="1" applyBorder="1" applyProtection="1"/>
    <xf numFmtId="37" fontId="77" fillId="0" borderId="0" xfId="0" applyNumberFormat="1" applyFont="1" applyBorder="1" applyAlignment="1" applyProtection="1">
      <alignment horizontal="left" indent="1"/>
      <protection locked="0"/>
    </xf>
    <xf numFmtId="0" fontId="2" fillId="0" borderId="80" xfId="0" applyFont="1" applyBorder="1" applyAlignment="1">
      <alignment horizontal="centerContinuous"/>
    </xf>
    <xf numFmtId="164" fontId="6" fillId="0" borderId="6" xfId="0" applyNumberFormat="1" applyFont="1" applyBorder="1" applyProtection="1"/>
    <xf numFmtId="164" fontId="6" fillId="0" borderId="246" xfId="0" applyNumberFormat="1" applyFont="1" applyBorder="1" applyProtection="1"/>
    <xf numFmtId="37" fontId="2" fillId="0" borderId="51" xfId="0" applyNumberFormat="1" applyFont="1" applyFill="1" applyBorder="1" applyAlignment="1">
      <alignment horizontal="centerContinuous"/>
    </xf>
    <xf numFmtId="37" fontId="6" fillId="0" borderId="58" xfId="0" applyNumberFormat="1" applyFont="1" applyFill="1" applyBorder="1" applyAlignment="1">
      <alignment horizontal="centerContinuous"/>
    </xf>
    <xf numFmtId="37" fontId="2" fillId="0" borderId="361" xfId="0" applyNumberFormat="1" applyFont="1" applyFill="1" applyBorder="1" applyAlignment="1">
      <alignment horizontal="left"/>
    </xf>
    <xf numFmtId="37" fontId="2" fillId="0" borderId="0" xfId="0" applyNumberFormat="1" applyFont="1" applyFill="1" applyBorder="1" applyAlignment="1">
      <alignment horizontal="centerContinuous"/>
    </xf>
    <xf numFmtId="37" fontId="2" fillId="0" borderId="0" xfId="0" applyNumberFormat="1" applyFont="1" applyFill="1" applyBorder="1" applyAlignment="1">
      <alignment horizontal="left"/>
    </xf>
    <xf numFmtId="37" fontId="2" fillId="0" borderId="58" xfId="0" applyNumberFormat="1" applyFont="1" applyFill="1" applyBorder="1" applyAlignment="1">
      <alignment horizontal="center"/>
    </xf>
    <xf numFmtId="37" fontId="6" fillId="0" borderId="369" xfId="0" applyNumberFormat="1" applyFont="1" applyFill="1" applyBorder="1" applyAlignment="1">
      <alignment horizontal="centerContinuous"/>
    </xf>
    <xf numFmtId="37" fontId="6" fillId="0" borderId="370" xfId="0" applyNumberFormat="1" applyFont="1" applyFill="1" applyBorder="1" applyAlignment="1">
      <alignment horizontal="center"/>
    </xf>
    <xf numFmtId="37" fontId="6" fillId="0" borderId="370" xfId="0" applyNumberFormat="1" applyFont="1" applyFill="1" applyBorder="1" applyAlignment="1">
      <alignment horizontal="centerContinuous"/>
    </xf>
    <xf numFmtId="37" fontId="6" fillId="6" borderId="286" xfId="0" applyNumberFormat="1" applyFont="1" applyFill="1" applyBorder="1"/>
    <xf numFmtId="37" fontId="6" fillId="0" borderId="322" xfId="0" applyNumberFormat="1" applyFont="1" applyFill="1" applyBorder="1" applyProtection="1"/>
    <xf numFmtId="37" fontId="6" fillId="0" borderId="67" xfId="0" applyNumberFormat="1" applyFont="1" applyFill="1" applyBorder="1" applyAlignment="1">
      <alignment horizontal="centerContinuous"/>
    </xf>
    <xf numFmtId="37" fontId="6" fillId="0" borderId="68" xfId="0" applyNumberFormat="1" applyFont="1" applyFill="1" applyBorder="1" applyAlignment="1">
      <alignment horizontal="centerContinuous"/>
    </xf>
    <xf numFmtId="37" fontId="6" fillId="0" borderId="69" xfId="0" applyNumberFormat="1" applyFont="1" applyFill="1" applyBorder="1" applyAlignment="1">
      <alignment horizontal="centerContinuous"/>
    </xf>
    <xf numFmtId="37" fontId="6" fillId="0" borderId="176" xfId="0" applyNumberFormat="1" applyFont="1" applyFill="1" applyBorder="1" applyAlignment="1">
      <alignment horizontal="centerContinuous"/>
    </xf>
    <xf numFmtId="37" fontId="2" fillId="0" borderId="34" xfId="0" applyNumberFormat="1" applyFont="1" applyFill="1" applyBorder="1" applyAlignment="1">
      <alignment horizontal="centerContinuous"/>
    </xf>
    <xf numFmtId="37" fontId="6" fillId="0" borderId="34" xfId="0" applyNumberFormat="1" applyFont="1" applyFill="1" applyBorder="1" applyAlignment="1">
      <alignment horizontal="centerContinuous"/>
    </xf>
    <xf numFmtId="37" fontId="2" fillId="0" borderId="81" xfId="0" applyNumberFormat="1" applyFont="1" applyFill="1" applyBorder="1" applyAlignment="1">
      <alignment horizontal="centerContinuous"/>
    </xf>
    <xf numFmtId="37" fontId="6" fillId="0" borderId="197" xfId="0" applyNumberFormat="1" applyFont="1" applyFill="1" applyBorder="1" applyAlignment="1">
      <alignment horizontal="center"/>
    </xf>
    <xf numFmtId="166" fontId="6" fillId="0" borderId="181" xfId="0" applyNumberFormat="1" applyFont="1" applyFill="1" applyBorder="1"/>
    <xf numFmtId="166" fontId="6" fillId="0" borderId="182" xfId="0" applyNumberFormat="1" applyFont="1" applyFill="1" applyBorder="1"/>
    <xf numFmtId="166" fontId="6" fillId="0" borderId="184" xfId="0" applyNumberFormat="1" applyFont="1" applyFill="1" applyBorder="1"/>
    <xf numFmtId="167" fontId="6" fillId="0" borderId="198" xfId="1" applyNumberFormat="1" applyFont="1" applyFill="1" applyBorder="1"/>
    <xf numFmtId="167" fontId="6" fillId="0" borderId="184" xfId="1" applyNumberFormat="1" applyFont="1" applyFill="1" applyBorder="1"/>
    <xf numFmtId="167" fontId="6" fillId="0" borderId="199" xfId="1" applyNumberFormat="1" applyFont="1" applyFill="1" applyBorder="1"/>
    <xf numFmtId="167" fontId="6" fillId="0" borderId="202" xfId="1" applyNumberFormat="1" applyFont="1" applyFill="1" applyBorder="1"/>
    <xf numFmtId="49" fontId="6" fillId="0" borderId="161" xfId="0" applyNumberFormat="1" applyFont="1" applyFill="1" applyBorder="1" applyAlignment="1">
      <alignment horizontal="center" vertical="center"/>
    </xf>
    <xf numFmtId="49" fontId="6" fillId="0" borderId="99" xfId="0" applyNumberFormat="1" applyFont="1" applyFill="1" applyBorder="1" applyAlignment="1">
      <alignment horizontal="center" vertical="center"/>
    </xf>
    <xf numFmtId="49" fontId="6" fillId="0" borderId="161" xfId="0" applyNumberFormat="1" applyFont="1" applyFill="1" applyBorder="1" applyAlignment="1">
      <alignment horizontal="center"/>
    </xf>
    <xf numFmtId="49" fontId="6" fillId="0" borderId="99" xfId="0" applyNumberFormat="1" applyFont="1" applyFill="1" applyBorder="1" applyAlignment="1">
      <alignment horizontal="center"/>
    </xf>
    <xf numFmtId="37" fontId="6" fillId="0" borderId="361" xfId="0" applyNumberFormat="1" applyFont="1" applyFill="1" applyBorder="1"/>
    <xf numFmtId="0" fontId="6" fillId="0" borderId="321" xfId="0" applyFont="1" applyBorder="1" applyAlignment="1">
      <alignment horizontal="center"/>
    </xf>
    <xf numFmtId="0" fontId="6" fillId="0" borderId="102" xfId="0" applyFont="1" applyBorder="1" applyAlignment="1">
      <alignment horizontal="center"/>
    </xf>
    <xf numFmtId="0" fontId="6" fillId="0" borderId="104" xfId="0" applyFont="1" applyBorder="1"/>
    <xf numFmtId="0" fontId="6" fillId="0" borderId="303" xfId="0" applyFont="1" applyBorder="1" applyAlignment="1">
      <alignment horizontal="center"/>
    </xf>
    <xf numFmtId="0" fontId="6" fillId="0" borderId="263" xfId="0" applyFont="1" applyBorder="1"/>
    <xf numFmtId="0" fontId="6" fillId="0" borderId="257" xfId="0" applyFont="1" applyBorder="1"/>
    <xf numFmtId="0" fontId="2" fillId="0" borderId="0" xfId="4" applyFont="1" applyBorder="1" applyAlignment="1">
      <alignment horizontal="left"/>
    </xf>
    <xf numFmtId="0" fontId="2" fillId="0" borderId="58" xfId="4" applyFont="1" applyBorder="1" applyAlignment="1">
      <alignment horizontal="right"/>
    </xf>
    <xf numFmtId="0" fontId="6" fillId="0" borderId="118" xfId="0" applyFont="1" applyBorder="1" applyAlignment="1">
      <alignment horizontal="center"/>
    </xf>
    <xf numFmtId="2" fontId="6" fillId="0" borderId="99" xfId="0" applyNumberFormat="1" applyFont="1" applyBorder="1" applyAlignment="1">
      <alignment horizontal="center" vertical="top"/>
    </xf>
    <xf numFmtId="167" fontId="6" fillId="0" borderId="245" xfId="304" applyNumberFormat="1" applyFont="1" applyBorder="1" applyProtection="1"/>
    <xf numFmtId="167" fontId="6" fillId="0" borderId="249" xfId="304" applyNumberFormat="1" applyFont="1" applyBorder="1" applyProtection="1"/>
    <xf numFmtId="167" fontId="6" fillId="0" borderId="246" xfId="304" applyNumberFormat="1" applyFont="1" applyBorder="1" applyProtection="1"/>
    <xf numFmtId="171" fontId="6" fillId="0" borderId="245" xfId="1" applyNumberFormat="1" applyFont="1" applyBorder="1" applyProtection="1"/>
    <xf numFmtId="167" fontId="6" fillId="0" borderId="99" xfId="304" applyNumberFormat="1" applyFont="1" applyBorder="1" applyProtection="1"/>
    <xf numFmtId="171" fontId="6" fillId="0" borderId="99" xfId="1" applyNumberFormat="1" applyFont="1" applyBorder="1" applyProtection="1"/>
    <xf numFmtId="171" fontId="6" fillId="0" borderId="67" xfId="1" applyNumberFormat="1" applyFont="1" applyBorder="1" applyProtection="1"/>
    <xf numFmtId="167" fontId="6" fillId="0" borderId="67" xfId="304" applyNumberFormat="1" applyFont="1" applyBorder="1" applyProtection="1"/>
    <xf numFmtId="171" fontId="6" fillId="0" borderId="118" xfId="0" applyNumberFormat="1" applyFont="1" applyBorder="1"/>
    <xf numFmtId="0" fontId="6" fillId="0" borderId="65" xfId="0" applyFont="1" applyFill="1" applyBorder="1"/>
    <xf numFmtId="0" fontId="6" fillId="0" borderId="66" xfId="0" applyFont="1" applyFill="1" applyBorder="1"/>
    <xf numFmtId="37" fontId="6" fillId="0" borderId="65" xfId="0" applyNumberFormat="1" applyFont="1" applyFill="1" applyBorder="1" applyProtection="1"/>
    <xf numFmtId="0" fontId="6" fillId="0" borderId="79" xfId="0" applyFont="1" applyFill="1" applyBorder="1"/>
    <xf numFmtId="37" fontId="2" fillId="0" borderId="323" xfId="0" applyNumberFormat="1" applyFont="1" applyFill="1" applyBorder="1" applyAlignment="1" applyProtection="1">
      <alignment horizontal="left" vertical="center"/>
    </xf>
    <xf numFmtId="0" fontId="6" fillId="0" borderId="58" xfId="0" applyFont="1" applyFill="1" applyBorder="1"/>
    <xf numFmtId="0" fontId="6" fillId="0" borderId="0" xfId="0" applyFont="1" applyFill="1" applyBorder="1" applyAlignment="1">
      <alignment horizontal="center" vertical="center"/>
    </xf>
    <xf numFmtId="0" fontId="13" fillId="0" borderId="0" xfId="0" applyFont="1" applyFill="1" applyBorder="1" applyAlignment="1" applyProtection="1">
      <alignment horizontal="center"/>
    </xf>
    <xf numFmtId="0" fontId="6" fillId="0" borderId="58" xfId="0" applyFont="1" applyFill="1" applyBorder="1" applyAlignment="1"/>
    <xf numFmtId="37" fontId="6" fillId="0" borderId="58" xfId="0" applyNumberFormat="1" applyFont="1" applyFill="1" applyBorder="1" applyProtection="1"/>
    <xf numFmtId="0" fontId="6" fillId="0" borderId="0" xfId="0" applyFont="1" applyFill="1" applyAlignment="1">
      <alignment horizontal="center" vertical="center"/>
    </xf>
    <xf numFmtId="37" fontId="6" fillId="0" borderId="0" xfId="0" applyNumberFormat="1" applyFont="1" applyFill="1" applyBorder="1" applyProtection="1"/>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1467" applyFont="1" applyFill="1" applyBorder="1" applyAlignment="1" applyProtection="1">
      <alignment horizontal="center" vertical="center"/>
    </xf>
    <xf numFmtId="0" fontId="6" fillId="0" borderId="0" xfId="1467" applyFont="1" applyFill="1" applyBorder="1"/>
    <xf numFmtId="0" fontId="6" fillId="0" borderId="80" xfId="0" applyFont="1" applyFill="1" applyBorder="1"/>
    <xf numFmtId="0" fontId="6" fillId="0" borderId="0" xfId="0" applyFont="1" applyAlignment="1">
      <alignment horizontal="center" vertical="center"/>
    </xf>
    <xf numFmtId="0" fontId="14" fillId="0" borderId="0" xfId="0" applyFont="1"/>
    <xf numFmtId="171" fontId="6" fillId="0" borderId="52" xfId="1" applyNumberFormat="1" applyFont="1" applyBorder="1" applyProtection="1"/>
    <xf numFmtId="171" fontId="6" fillId="0" borderId="33" xfId="1" applyNumberFormat="1" applyFont="1" applyBorder="1" applyProtection="1"/>
    <xf numFmtId="171" fontId="6" fillId="0" borderId="53" xfId="1" applyNumberFormat="1" applyFont="1" applyBorder="1" applyProtection="1"/>
    <xf numFmtId="171" fontId="6" fillId="0" borderId="11" xfId="1" applyNumberFormat="1" applyFont="1" applyBorder="1" applyProtection="1"/>
    <xf numFmtId="171" fontId="6" fillId="0" borderId="10" xfId="1" applyNumberFormat="1" applyFont="1" applyBorder="1" applyProtection="1"/>
    <xf numFmtId="0" fontId="6" fillId="0" borderId="0" xfId="0" quotePrefix="1" applyFont="1"/>
    <xf numFmtId="0" fontId="6" fillId="5" borderId="361" xfId="0" applyFont="1" applyFill="1" applyBorder="1" applyAlignment="1">
      <alignment horizontal="left" vertical="top"/>
    </xf>
    <xf numFmtId="0" fontId="6" fillId="5" borderId="58" xfId="0" applyFont="1" applyFill="1" applyBorder="1" applyAlignment="1">
      <alignment horizontal="right" vertical="top"/>
    </xf>
    <xf numFmtId="0" fontId="96" fillId="5" borderId="58" xfId="0" applyFont="1" applyFill="1" applyBorder="1" applyAlignment="1">
      <alignment horizontal="right" vertical="top"/>
    </xf>
    <xf numFmtId="0" fontId="14" fillId="0" borderId="80" xfId="0" applyFont="1" applyBorder="1"/>
    <xf numFmtId="0" fontId="6" fillId="0" borderId="0" xfId="0" applyFont="1" applyBorder="1" applyAlignment="1">
      <alignment horizontal="center"/>
    </xf>
    <xf numFmtId="0" fontId="6" fillId="0" borderId="7" xfId="0" applyFont="1" applyBorder="1" applyAlignment="1" applyProtection="1">
      <alignment horizontal="left"/>
    </xf>
    <xf numFmtId="0" fontId="6" fillId="0" borderId="109" xfId="0" applyFont="1" applyBorder="1" applyAlignment="1" applyProtection="1">
      <alignment horizontal="center"/>
    </xf>
    <xf numFmtId="167" fontId="5" fillId="0" borderId="86" xfId="0" applyNumberFormat="1" applyFont="1" applyFill="1" applyBorder="1"/>
    <xf numFmtId="167" fontId="5" fillId="0" borderId="85" xfId="0" applyNumberFormat="1" applyFont="1" applyFill="1" applyBorder="1"/>
    <xf numFmtId="0" fontId="6" fillId="0" borderId="304" xfId="0" applyFont="1" applyBorder="1" applyAlignment="1" applyProtection="1">
      <alignment horizontal="center"/>
    </xf>
    <xf numFmtId="167" fontId="6" fillId="0" borderId="377" xfId="1" applyNumberFormat="1" applyFont="1" applyBorder="1" applyProtection="1"/>
    <xf numFmtId="0" fontId="6" fillId="0" borderId="374" xfId="0" applyFont="1" applyBorder="1" applyProtection="1"/>
    <xf numFmtId="0" fontId="6" fillId="0" borderId="376" xfId="0" applyFont="1" applyBorder="1" applyProtection="1"/>
    <xf numFmtId="0" fontId="6" fillId="0" borderId="7" xfId="0" quotePrefix="1" applyNumberFormat="1" applyFont="1" applyBorder="1" applyProtection="1"/>
    <xf numFmtId="167" fontId="6" fillId="0" borderId="15" xfId="1" applyNumberFormat="1" applyFont="1" applyBorder="1" applyAlignment="1" applyProtection="1">
      <alignment horizontal="right"/>
    </xf>
    <xf numFmtId="41" fontId="6" fillId="0" borderId="11" xfId="1" applyNumberFormat="1" applyFont="1" applyBorder="1" applyProtection="1"/>
    <xf numFmtId="0" fontId="6" fillId="0" borderId="246" xfId="0" applyFont="1" applyBorder="1" applyAlignment="1">
      <alignment horizontal="center"/>
    </xf>
    <xf numFmtId="0" fontId="6" fillId="0" borderId="81" xfId="2" applyFont="1" applyBorder="1" applyAlignment="1" applyProtection="1">
      <alignment horizontal="center"/>
    </xf>
    <xf numFmtId="37" fontId="6" fillId="0" borderId="34" xfId="2" applyNumberFormat="1" applyFont="1" applyBorder="1" applyProtection="1"/>
    <xf numFmtId="0" fontId="6" fillId="0" borderId="80" xfId="2" applyFont="1" applyBorder="1" applyAlignment="1" applyProtection="1">
      <alignment horizontal="center"/>
    </xf>
    <xf numFmtId="0" fontId="6" fillId="0" borderId="0" xfId="2" applyFont="1" applyBorder="1" applyAlignment="1" applyProtection="1">
      <alignment horizontal="center"/>
    </xf>
    <xf numFmtId="37" fontId="6" fillId="0" borderId="0" xfId="2" applyNumberFormat="1" applyFont="1" applyBorder="1" applyProtection="1"/>
    <xf numFmtId="0" fontId="6" fillId="0" borderId="51" xfId="2" applyFont="1" applyBorder="1" applyAlignment="1" applyProtection="1">
      <alignment horizontal="center"/>
    </xf>
    <xf numFmtId="0" fontId="6" fillId="0" borderId="58" xfId="2" applyFont="1" applyBorder="1" applyAlignment="1" applyProtection="1">
      <alignment horizontal="centerContinuous"/>
    </xf>
    <xf numFmtId="42" fontId="6" fillId="0" borderId="357" xfId="1" applyNumberFormat="1" applyFont="1" applyBorder="1"/>
    <xf numFmtId="42" fontId="6" fillId="0" borderId="356" xfId="1" applyNumberFormat="1" applyFont="1" applyBorder="1"/>
    <xf numFmtId="41" fontId="6" fillId="0" borderId="11" xfId="1" applyNumberFormat="1" applyFont="1" applyBorder="1" applyAlignment="1">
      <alignment horizontal="center"/>
    </xf>
    <xf numFmtId="41" fontId="6" fillId="0" borderId="228" xfId="1" applyNumberFormat="1" applyFont="1" applyBorder="1"/>
    <xf numFmtId="41" fontId="6" fillId="0" borderId="249" xfId="1" applyNumberFormat="1" applyFont="1" applyBorder="1"/>
    <xf numFmtId="41" fontId="6" fillId="0" borderId="10" xfId="1" applyNumberFormat="1" applyFont="1" applyBorder="1"/>
    <xf numFmtId="42" fontId="6" fillId="0" borderId="249" xfId="1" applyNumberFormat="1" applyFont="1" applyBorder="1"/>
    <xf numFmtId="42" fontId="6" fillId="0" borderId="248" xfId="1" applyNumberFormat="1" applyFont="1" applyBorder="1"/>
    <xf numFmtId="0" fontId="6" fillId="0" borderId="254" xfId="0" applyFont="1" applyBorder="1" applyAlignment="1">
      <alignment horizontal="center"/>
    </xf>
    <xf numFmtId="0" fontId="6" fillId="0" borderId="244" xfId="0" applyFont="1" applyBorder="1" applyAlignment="1">
      <alignment horizontal="center"/>
    </xf>
    <xf numFmtId="42" fontId="6" fillId="0" borderId="11" xfId="1" applyNumberFormat="1" applyFont="1" applyBorder="1" applyAlignment="1">
      <alignment horizontal="center"/>
    </xf>
    <xf numFmtId="42" fontId="6" fillId="0" borderId="227" xfId="1" applyNumberFormat="1" applyFont="1" applyBorder="1"/>
    <xf numFmtId="0" fontId="6" fillId="0" borderId="261" xfId="0" applyFont="1" applyBorder="1"/>
    <xf numFmtId="0" fontId="6" fillId="0" borderId="66" xfId="0" applyFont="1" applyBorder="1" applyAlignment="1">
      <alignment horizontal="center"/>
    </xf>
    <xf numFmtId="0" fontId="6" fillId="0" borderId="43" xfId="0" applyFont="1" applyBorder="1" applyAlignment="1" applyProtection="1">
      <alignment horizontal="left"/>
    </xf>
    <xf numFmtId="0" fontId="6" fillId="0" borderId="44" xfId="0" applyFont="1" applyBorder="1" applyAlignment="1" applyProtection="1">
      <alignment horizontal="left"/>
    </xf>
    <xf numFmtId="42" fontId="6" fillId="0" borderId="15" xfId="0" applyNumberFormat="1" applyFont="1" applyBorder="1" applyProtection="1"/>
    <xf numFmtId="0" fontId="6" fillId="0" borderId="375" xfId="0" applyFont="1" applyBorder="1" applyAlignment="1">
      <alignment horizontal="center"/>
    </xf>
    <xf numFmtId="42" fontId="5" fillId="0" borderId="53" xfId="0" applyNumberFormat="1" applyFont="1" applyBorder="1"/>
    <xf numFmtId="42" fontId="5" fillId="0" borderId="33" xfId="0" applyNumberFormat="1" applyFont="1" applyBorder="1"/>
    <xf numFmtId="0" fontId="6" fillId="0" borderId="65" xfId="0" applyFont="1" applyFill="1" applyBorder="1" applyProtection="1"/>
    <xf numFmtId="42" fontId="5" fillId="0" borderId="146" xfId="0" applyNumberFormat="1" applyFont="1" applyFill="1" applyBorder="1"/>
    <xf numFmtId="42" fontId="5" fillId="0" borderId="303" xfId="0" applyNumberFormat="1" applyFont="1" applyBorder="1" applyProtection="1"/>
    <xf numFmtId="42" fontId="5" fillId="0" borderId="105" xfId="0" applyNumberFormat="1" applyFont="1" applyBorder="1" applyProtection="1"/>
    <xf numFmtId="42" fontId="5" fillId="0" borderId="34" xfId="1" applyNumberFormat="1" applyFont="1" applyBorder="1" applyProtection="1"/>
    <xf numFmtId="42" fontId="5" fillId="0" borderId="7" xfId="1" applyNumberFormat="1" applyFont="1" applyBorder="1" applyProtection="1"/>
    <xf numFmtId="42" fontId="5" fillId="0" borderId="298" xfId="1" applyNumberFormat="1" applyFont="1" applyBorder="1" applyProtection="1"/>
    <xf numFmtId="42" fontId="5" fillId="0" borderId="11" xfId="1" applyNumberFormat="1" applyFont="1" applyBorder="1" applyProtection="1"/>
    <xf numFmtId="42" fontId="5" fillId="0" borderId="4" xfId="1" applyNumberFormat="1" applyFont="1" applyBorder="1" applyProtection="1"/>
    <xf numFmtId="42" fontId="5" fillId="0" borderId="32" xfId="1" applyNumberFormat="1" applyFont="1" applyBorder="1" applyProtection="1"/>
    <xf numFmtId="42" fontId="5" fillId="0" borderId="135" xfId="1" applyNumberFormat="1" applyFont="1" applyBorder="1" applyProtection="1"/>
    <xf numFmtId="42" fontId="5" fillId="0" borderId="6" xfId="1" applyNumberFormat="1" applyFont="1" applyBorder="1" applyProtection="1"/>
    <xf numFmtId="42" fontId="6" fillId="0" borderId="15" xfId="0" applyNumberFormat="1" applyFont="1" applyFill="1" applyBorder="1" applyProtection="1"/>
    <xf numFmtId="167" fontId="5" fillId="0" borderId="136" xfId="1" applyNumberFormat="1" applyFont="1" applyBorder="1" applyProtection="1"/>
    <xf numFmtId="0" fontId="6" fillId="0" borderId="97" xfId="0" applyFont="1" applyFill="1" applyBorder="1" applyProtection="1"/>
    <xf numFmtId="0" fontId="6" fillId="0" borderId="258" xfId="0" applyFont="1" applyFill="1" applyBorder="1" applyAlignment="1" applyProtection="1">
      <alignment horizontal="center"/>
    </xf>
    <xf numFmtId="0" fontId="6" fillId="0" borderId="6" xfId="0" applyFont="1" applyFill="1" applyBorder="1" applyAlignment="1" applyProtection="1">
      <alignment horizontal="center" wrapText="1"/>
    </xf>
    <xf numFmtId="0" fontId="6" fillId="0" borderId="8" xfId="0" applyFont="1" applyFill="1" applyBorder="1" applyAlignment="1" applyProtection="1">
      <alignment horizontal="center" wrapText="1"/>
    </xf>
    <xf numFmtId="0" fontId="6" fillId="0" borderId="0" xfId="779" applyFont="1" applyBorder="1"/>
    <xf numFmtId="0" fontId="6" fillId="0" borderId="378" xfId="0" applyFont="1" applyBorder="1" applyAlignment="1" applyProtection="1">
      <alignment horizontal="center"/>
    </xf>
    <xf numFmtId="0" fontId="6" fillId="0" borderId="260" xfId="0" applyFont="1" applyBorder="1" applyProtection="1"/>
    <xf numFmtId="0" fontId="6" fillId="0" borderId="374" xfId="0" applyFont="1" applyBorder="1" applyAlignment="1" applyProtection="1">
      <alignment horizontal="center"/>
    </xf>
    <xf numFmtId="0" fontId="6" fillId="0" borderId="58" xfId="2" applyFont="1" applyBorder="1" applyAlignment="1" applyProtection="1">
      <alignment horizontal="center"/>
    </xf>
    <xf numFmtId="37" fontId="6" fillId="0" borderId="51" xfId="2" applyNumberFormat="1" applyFont="1" applyBorder="1" applyProtection="1"/>
    <xf numFmtId="0" fontId="6" fillId="0" borderId="0" xfId="2" applyFont="1" applyBorder="1" applyAlignment="1" applyProtection="1">
      <alignment horizontal="centerContinuous"/>
    </xf>
    <xf numFmtId="0" fontId="6" fillId="0" borderId="51" xfId="2" applyFont="1" applyBorder="1" applyAlignment="1" applyProtection="1">
      <alignment horizontal="centerContinuous"/>
    </xf>
    <xf numFmtId="42" fontId="6" fillId="0" borderId="358" xfId="1" applyNumberFormat="1" applyFont="1" applyBorder="1"/>
    <xf numFmtId="41" fontId="6" fillId="0" borderId="11" xfId="1" applyNumberFormat="1" applyFont="1" applyBorder="1"/>
    <xf numFmtId="41" fontId="6" fillId="0" borderId="248" xfId="1" applyNumberFormat="1" applyFont="1" applyBorder="1"/>
    <xf numFmtId="41" fontId="6" fillId="0" borderId="229" xfId="1" applyNumberFormat="1" applyFont="1" applyBorder="1"/>
    <xf numFmtId="41" fontId="6" fillId="0" borderId="227" xfId="1" applyNumberFormat="1" applyFont="1" applyBorder="1"/>
    <xf numFmtId="42" fontId="6" fillId="0" borderId="250" xfId="1" applyNumberFormat="1" applyFont="1" applyBorder="1"/>
    <xf numFmtId="42" fontId="6" fillId="0" borderId="228" xfId="1" applyNumberFormat="1" applyFont="1" applyBorder="1"/>
    <xf numFmtId="42" fontId="6" fillId="0" borderId="11" xfId="1" applyNumberFormat="1" applyFont="1" applyBorder="1"/>
    <xf numFmtId="41" fontId="6" fillId="0" borderId="11" xfId="0" applyNumberFormat="1" applyFont="1" applyBorder="1" applyProtection="1"/>
    <xf numFmtId="42" fontId="6" fillId="0" borderId="16" xfId="0" applyNumberFormat="1" applyFont="1" applyBorder="1" applyProtection="1"/>
    <xf numFmtId="42" fontId="6" fillId="0" borderId="11" xfId="0" applyNumberFormat="1" applyFont="1" applyBorder="1" applyProtection="1"/>
    <xf numFmtId="0" fontId="6" fillId="0" borderId="327" xfId="0" applyFont="1" applyBorder="1"/>
    <xf numFmtId="0" fontId="6" fillId="0" borderId="79" xfId="0" applyFont="1" applyFill="1" applyBorder="1" applyProtection="1"/>
    <xf numFmtId="0" fontId="6" fillId="0" borderId="361" xfId="0" applyFont="1" applyFill="1" applyBorder="1" applyProtection="1"/>
    <xf numFmtId="42" fontId="5" fillId="0" borderId="89" xfId="0" applyNumberFormat="1" applyFont="1" applyBorder="1"/>
    <xf numFmtId="42" fontId="5" fillId="0" borderId="86" xfId="0" applyNumberFormat="1" applyFont="1" applyBorder="1"/>
    <xf numFmtId="42" fontId="5" fillId="0" borderId="41" xfId="0" applyNumberFormat="1" applyFont="1" applyBorder="1"/>
    <xf numFmtId="42" fontId="5" fillId="0" borderId="86" xfId="0" applyNumberFormat="1" applyFont="1" applyFill="1" applyBorder="1"/>
    <xf numFmtId="42" fontId="5" fillId="0" borderId="61" xfId="0" applyNumberFormat="1" applyFont="1" applyBorder="1"/>
    <xf numFmtId="42" fontId="5" fillId="0" borderId="89" xfId="1" applyNumberFormat="1" applyFont="1" applyBorder="1" applyProtection="1"/>
    <xf numFmtId="42" fontId="5" fillId="0" borderId="155" xfId="1" applyNumberFormat="1" applyFont="1" applyBorder="1" applyProtection="1"/>
    <xf numFmtId="42" fontId="5" fillId="0" borderId="156" xfId="1" applyNumberFormat="1" applyFont="1" applyBorder="1" applyProtection="1"/>
    <xf numFmtId="42" fontId="5" fillId="0" borderId="86" xfId="1" applyNumberFormat="1" applyFont="1" applyBorder="1" applyProtection="1"/>
    <xf numFmtId="42" fontId="5" fillId="0" borderId="10" xfId="1" applyNumberFormat="1" applyFont="1" applyBorder="1" applyProtection="1"/>
    <xf numFmtId="42" fontId="5" fillId="0" borderId="137" xfId="1" applyNumberFormat="1" applyFont="1" applyBorder="1" applyProtection="1"/>
    <xf numFmtId="42" fontId="5" fillId="0" borderId="33" xfId="1" applyNumberFormat="1" applyFont="1" applyBorder="1" applyProtection="1"/>
    <xf numFmtId="0" fontId="6" fillId="0" borderId="0" xfId="0" applyFont="1" applyBorder="1" applyAlignment="1">
      <alignment horizontal="center"/>
    </xf>
    <xf numFmtId="0" fontId="6" fillId="0" borderId="58" xfId="0" applyFont="1" applyBorder="1" applyAlignment="1">
      <alignment horizontal="center"/>
    </xf>
    <xf numFmtId="0" fontId="2" fillId="0" borderId="58" xfId="0" applyFont="1" applyBorder="1" applyAlignment="1">
      <alignment horizontal="center"/>
    </xf>
    <xf numFmtId="0" fontId="2" fillId="0" borderId="0" xfId="5" applyFont="1" applyBorder="1" applyAlignment="1">
      <alignment horizontal="center" vertical="top" textRotation="180"/>
    </xf>
    <xf numFmtId="0" fontId="6" fillId="0" borderId="51" xfId="0" applyFont="1" applyBorder="1" applyAlignment="1" applyProtection="1">
      <alignment horizontal="center"/>
    </xf>
    <xf numFmtId="0" fontId="6" fillId="0" borderId="0" xfId="0" applyFont="1" applyBorder="1" applyAlignment="1" applyProtection="1">
      <alignment horizontal="center"/>
    </xf>
    <xf numFmtId="0" fontId="6" fillId="0" borderId="58" xfId="0" applyFont="1" applyBorder="1" applyAlignment="1" applyProtection="1">
      <alignment horizontal="center"/>
    </xf>
    <xf numFmtId="0" fontId="2" fillId="0" borderId="0" xfId="5" applyFont="1" applyBorder="1" applyAlignment="1">
      <alignment horizontal="center" textRotation="180"/>
    </xf>
    <xf numFmtId="0" fontId="2" fillId="0" borderId="58" xfId="5" applyFont="1" applyBorder="1" applyAlignment="1">
      <alignment horizontal="center" textRotation="180"/>
    </xf>
    <xf numFmtId="0" fontId="6" fillId="0" borderId="6" xfId="0" applyFont="1" applyBorder="1" applyAlignment="1" applyProtection="1">
      <alignment horizontal="center"/>
    </xf>
    <xf numFmtId="0" fontId="2" fillId="0" borderId="58" xfId="5" applyFont="1" applyBorder="1" applyAlignment="1">
      <alignment horizontal="center" vertical="top" textRotation="180"/>
    </xf>
    <xf numFmtId="0" fontId="2" fillId="0" borderId="51" xfId="5" applyFont="1" applyBorder="1" applyAlignment="1">
      <alignment horizontal="center" vertical="top" textRotation="180"/>
    </xf>
    <xf numFmtId="0" fontId="6" fillId="0" borderId="323" xfId="0" applyFont="1" applyBorder="1" applyAlignment="1" applyProtection="1">
      <alignment horizontal="center"/>
    </xf>
    <xf numFmtId="0" fontId="2" fillId="0" borderId="0" xfId="0" applyFont="1" applyBorder="1" applyAlignment="1">
      <alignment horizontal="center" textRotation="180"/>
    </xf>
    <xf numFmtId="0" fontId="2" fillId="0" borderId="51" xfId="0" applyFont="1" applyBorder="1" applyAlignment="1">
      <alignment horizontal="center" vertical="top" textRotation="180"/>
    </xf>
    <xf numFmtId="0" fontId="0" fillId="0" borderId="0" xfId="0" applyFill="1" applyBorder="1" applyAlignment="1" applyProtection="1">
      <alignment horizontal="center"/>
    </xf>
    <xf numFmtId="0" fontId="4" fillId="0" borderId="323" xfId="0" applyFont="1" applyBorder="1" applyAlignment="1">
      <alignment horizontal="centerContinuous"/>
    </xf>
    <xf numFmtId="0" fontId="5" fillId="0" borderId="323" xfId="0" applyFont="1" applyBorder="1" applyAlignment="1">
      <alignment horizontal="center"/>
    </xf>
    <xf numFmtId="0" fontId="13" fillId="0" borderId="0" xfId="0" applyFont="1" applyFill="1" applyBorder="1" applyProtection="1"/>
    <xf numFmtId="0" fontId="6" fillId="0" borderId="379" xfId="0" applyFont="1" applyBorder="1"/>
    <xf numFmtId="0" fontId="6" fillId="0" borderId="58" xfId="0" applyFont="1" applyBorder="1" applyAlignment="1">
      <alignment horizontal="center" textRotation="180"/>
    </xf>
    <xf numFmtId="0" fontId="6" fillId="0" borderId="0" xfId="2" applyFont="1" applyBorder="1" applyAlignment="1">
      <alignment horizontal="center" textRotation="180"/>
    </xf>
    <xf numFmtId="0" fontId="6" fillId="0" borderId="0" xfId="0" applyFont="1" applyBorder="1" applyAlignment="1">
      <alignment horizontal="center" textRotation="180"/>
    </xf>
    <xf numFmtId="0" fontId="2" fillId="0" borderId="323" xfId="5" applyFont="1" applyBorder="1" applyAlignment="1">
      <alignment horizontal="center" vertical="top" textRotation="180"/>
    </xf>
    <xf numFmtId="0" fontId="6" fillId="0" borderId="0" xfId="3" applyFont="1"/>
    <xf numFmtId="0" fontId="2" fillId="0" borderId="0" xfId="3" applyFont="1"/>
    <xf numFmtId="0" fontId="6" fillId="0" borderId="0" xfId="3" applyFont="1" applyBorder="1"/>
    <xf numFmtId="0" fontId="143" fillId="0" borderId="0" xfId="3" applyFont="1" applyBorder="1" applyAlignment="1">
      <alignment horizontal="center"/>
    </xf>
    <xf numFmtId="0" fontId="6" fillId="0" borderId="0" xfId="3" applyFont="1" applyBorder="1" applyAlignment="1">
      <alignment horizontal="center"/>
    </xf>
    <xf numFmtId="0" fontId="96" fillId="0" borderId="0" xfId="3" applyFont="1" applyBorder="1" applyAlignment="1">
      <alignment horizontal="center" wrapText="1"/>
    </xf>
    <xf numFmtId="0" fontId="144" fillId="0" borderId="0" xfId="3" applyFont="1" applyBorder="1" applyAlignment="1">
      <alignment horizontal="center"/>
    </xf>
    <xf numFmtId="0" fontId="6" fillId="0" borderId="323" xfId="0" applyFont="1" applyFill="1" applyBorder="1" applyAlignment="1" applyProtection="1">
      <alignment horizontal="left"/>
    </xf>
    <xf numFmtId="171" fontId="6" fillId="0" borderId="0" xfId="304" applyNumberFormat="1" applyFont="1" applyFill="1" applyBorder="1" applyProtection="1"/>
    <xf numFmtId="0" fontId="2" fillId="0" borderId="361" xfId="0" applyFont="1" applyBorder="1" applyAlignment="1" applyProtection="1">
      <alignment horizontal="left"/>
    </xf>
    <xf numFmtId="0" fontId="6" fillId="0" borderId="243" xfId="0" applyFont="1" applyBorder="1" applyAlignment="1">
      <alignment horizontal="center"/>
    </xf>
    <xf numFmtId="0" fontId="6" fillId="0" borderId="242" xfId="0" applyFont="1" applyBorder="1" applyAlignment="1">
      <alignment horizontal="center"/>
    </xf>
    <xf numFmtId="0" fontId="2" fillId="0" borderId="323" xfId="0" applyFont="1" applyBorder="1" applyAlignment="1">
      <alignment horizontal="centerContinuous"/>
    </xf>
    <xf numFmtId="0" fontId="6" fillId="0" borderId="323" xfId="0" applyFont="1" applyBorder="1" applyAlignment="1">
      <alignment horizontal="centerContinuous"/>
    </xf>
    <xf numFmtId="0" fontId="6" fillId="0" borderId="380" xfId="0" applyFont="1" applyBorder="1" applyAlignment="1">
      <alignment horizontal="center"/>
    </xf>
    <xf numFmtId="0" fontId="6" fillId="0" borderId="381" xfId="0" applyFont="1" applyBorder="1"/>
    <xf numFmtId="0" fontId="6" fillId="0" borderId="382" xfId="0" applyFont="1" applyBorder="1" applyAlignment="1">
      <alignment horizontal="center"/>
    </xf>
    <xf numFmtId="0" fontId="2" fillId="0" borderId="51" xfId="0" applyFont="1" applyBorder="1" applyAlignment="1">
      <alignment horizontal="center" textRotation="180"/>
    </xf>
    <xf numFmtId="0" fontId="6" fillId="0" borderId="4" xfId="0" applyFont="1" applyBorder="1" applyAlignment="1">
      <alignment horizontal="center" textRotation="180"/>
    </xf>
    <xf numFmtId="0" fontId="2" fillId="0" borderId="4" xfId="0" applyFont="1" applyBorder="1" applyAlignment="1">
      <alignment horizontal="center" textRotation="180"/>
    </xf>
    <xf numFmtId="0" fontId="6" fillId="0" borderId="5" xfId="0" applyFont="1" applyBorder="1" applyAlignment="1">
      <alignment horizontal="center" textRotation="180"/>
    </xf>
    <xf numFmtId="0" fontId="2" fillId="0" borderId="0" xfId="0" applyFont="1" applyBorder="1" applyAlignment="1">
      <alignment horizontal="center" vertical="top" textRotation="180"/>
    </xf>
    <xf numFmtId="0" fontId="2" fillId="0" borderId="323" xfId="5" applyFont="1" applyBorder="1" applyAlignment="1">
      <alignment horizontal="center" textRotation="180"/>
    </xf>
    <xf numFmtId="0" fontId="6" fillId="0" borderId="51" xfId="0" applyFont="1" applyBorder="1" applyAlignment="1">
      <alignment horizontal="center" textRotation="180"/>
    </xf>
    <xf numFmtId="0" fontId="6" fillId="0" borderId="0" xfId="0" quotePrefix="1" applyFont="1" applyBorder="1" applyAlignment="1">
      <alignment horizontal="center" textRotation="180"/>
    </xf>
    <xf numFmtId="0" fontId="2" fillId="0" borderId="0" xfId="0" quotePrefix="1" applyFont="1" applyBorder="1" applyAlignment="1">
      <alignment horizontal="center" vertical="top" textRotation="180"/>
    </xf>
    <xf numFmtId="0" fontId="6" fillId="0" borderId="0" xfId="0" applyFont="1" applyBorder="1" applyAlignment="1">
      <alignment horizontal="center" vertical="top" textRotation="180"/>
    </xf>
    <xf numFmtId="0" fontId="6" fillId="0" borderId="0" xfId="0" applyFont="1" applyBorder="1" applyAlignment="1">
      <alignment horizontal="center" vertical="justify" textRotation="180"/>
    </xf>
    <xf numFmtId="0" fontId="6" fillId="0" borderId="5" xfId="0" applyFont="1" applyBorder="1" applyAlignment="1">
      <alignment horizontal="center" vertical="top" textRotation="180"/>
    </xf>
    <xf numFmtId="0" fontId="6" fillId="0" borderId="5" xfId="0" applyFont="1" applyBorder="1" applyAlignment="1">
      <alignment horizontal="center" vertical="justify" textRotation="180"/>
    </xf>
    <xf numFmtId="0" fontId="6" fillId="0" borderId="5" xfId="0" quotePrefix="1" applyFont="1" applyBorder="1" applyAlignment="1">
      <alignment horizontal="center" vertical="top" textRotation="180"/>
    </xf>
    <xf numFmtId="0" fontId="6" fillId="0" borderId="4" xfId="0" applyFont="1" applyBorder="1" applyAlignment="1">
      <alignment horizontal="center" vertical="top" textRotation="180"/>
    </xf>
    <xf numFmtId="0" fontId="2" fillId="0" borderId="58" xfId="0" applyFont="1" applyBorder="1" applyAlignment="1">
      <alignment horizontal="center" textRotation="180"/>
    </xf>
    <xf numFmtId="0" fontId="6" fillId="0" borderId="0" xfId="0" applyFont="1" applyBorder="1" applyAlignment="1" applyProtection="1">
      <alignment horizontal="center"/>
    </xf>
    <xf numFmtId="0" fontId="6" fillId="0" borderId="58" xfId="0" applyFont="1" applyBorder="1" applyAlignment="1" applyProtection="1">
      <alignment horizontal="center"/>
    </xf>
    <xf numFmtId="0" fontId="6" fillId="0" borderId="323" xfId="0" applyFont="1" applyBorder="1" applyAlignment="1" applyProtection="1">
      <alignment horizontal="center"/>
    </xf>
    <xf numFmtId="0" fontId="7" fillId="0" borderId="0" xfId="0" applyFont="1" applyBorder="1" applyAlignment="1">
      <alignment horizontal="center"/>
    </xf>
    <xf numFmtId="0" fontId="1" fillId="0" borderId="0" xfId="0" quotePrefix="1" applyFont="1" applyBorder="1" applyAlignment="1">
      <alignment horizontal="center"/>
    </xf>
    <xf numFmtId="0" fontId="0" fillId="0" borderId="0" xfId="0" applyBorder="1"/>
    <xf numFmtId="0" fontId="2" fillId="0" borderId="0" xfId="0" applyFont="1" applyBorder="1" applyAlignment="1" applyProtection="1">
      <alignment horizontal="center"/>
    </xf>
    <xf numFmtId="0" fontId="6" fillId="0" borderId="0" xfId="0" applyFont="1" applyBorder="1" applyAlignment="1" applyProtection="1">
      <alignment horizontal="center"/>
    </xf>
    <xf numFmtId="0" fontId="145" fillId="0" borderId="0" xfId="0" applyFont="1"/>
    <xf numFmtId="0" fontId="6" fillId="5" borderId="242" xfId="0" applyFont="1" applyFill="1" applyBorder="1" applyAlignment="1">
      <alignment horizontal="right" vertical="top"/>
    </xf>
    <xf numFmtId="0" fontId="6" fillId="5" borderId="323" xfId="0" applyFont="1" applyFill="1" applyBorder="1" applyAlignment="1">
      <alignment horizontal="left" vertical="top"/>
    </xf>
    <xf numFmtId="0" fontId="14" fillId="0" borderId="323" xfId="0" applyFont="1" applyBorder="1"/>
    <xf numFmtId="0" fontId="14" fillId="0" borderId="58" xfId="0" applyFont="1" applyBorder="1"/>
    <xf numFmtId="0" fontId="14" fillId="0" borderId="383" xfId="0" applyFont="1" applyBorder="1"/>
    <xf numFmtId="2" fontId="6" fillId="0" borderId="8" xfId="1" applyNumberFormat="1" applyFont="1" applyBorder="1" applyAlignment="1" applyProtection="1">
      <alignment horizontal="right"/>
    </xf>
    <xf numFmtId="43" fontId="6" fillId="0" borderId="8" xfId="1" applyNumberFormat="1" applyFont="1" applyBorder="1" applyAlignment="1" applyProtection="1">
      <alignment horizontal="right"/>
    </xf>
    <xf numFmtId="2" fontId="6" fillId="0" borderId="44" xfId="1" applyNumberFormat="1" applyFont="1" applyBorder="1" applyAlignment="1" applyProtection="1">
      <alignment horizontal="right"/>
    </xf>
    <xf numFmtId="2" fontId="6" fillId="0" borderId="10" xfId="1" applyNumberFormat="1" applyFont="1" applyBorder="1" applyAlignment="1" applyProtection="1">
      <alignment horizontal="right"/>
    </xf>
    <xf numFmtId="2" fontId="6" fillId="0" borderId="11" xfId="1" applyNumberFormat="1" applyFont="1" applyBorder="1" applyAlignment="1" applyProtection="1">
      <alignment horizontal="right"/>
    </xf>
    <xf numFmtId="2" fontId="6" fillId="0" borderId="42" xfId="1" applyNumberFormat="1" applyFont="1" applyBorder="1" applyAlignment="1" applyProtection="1">
      <alignment horizontal="right"/>
    </xf>
    <xf numFmtId="0" fontId="2" fillId="0" borderId="361" xfId="0" applyFont="1" applyBorder="1" applyAlignment="1" applyProtection="1">
      <alignment horizontal="centerContinuous"/>
    </xf>
    <xf numFmtId="0" fontId="0" fillId="0" borderId="243" xfId="0" applyBorder="1" applyAlignment="1" applyProtection="1">
      <alignment horizontal="centerContinuous"/>
    </xf>
    <xf numFmtId="0" fontId="0" fillId="0" borderId="242" xfId="0" applyBorder="1" applyAlignment="1" applyProtection="1">
      <alignment horizontal="centerContinuous"/>
    </xf>
    <xf numFmtId="0" fontId="0" fillId="0" borderId="323" xfId="0" applyBorder="1" applyProtection="1"/>
    <xf numFmtId="0" fontId="0" fillId="0" borderId="58" xfId="0" applyBorder="1" applyAlignment="1" applyProtection="1">
      <alignment horizontal="center"/>
    </xf>
    <xf numFmtId="0" fontId="0" fillId="0" borderId="58" xfId="0" applyFill="1" applyBorder="1" applyAlignment="1" applyProtection="1">
      <alignment horizontal="center"/>
    </xf>
    <xf numFmtId="0" fontId="0" fillId="0" borderId="80" xfId="0" applyBorder="1" applyProtection="1"/>
    <xf numFmtId="0" fontId="0" fillId="0" borderId="384" xfId="0" applyBorder="1" applyAlignment="1" applyProtection="1">
      <alignment horizontal="center"/>
    </xf>
    <xf numFmtId="0" fontId="0" fillId="0" borderId="383" xfId="0" applyBorder="1" applyAlignment="1" applyProtection="1">
      <alignment horizontal="center"/>
    </xf>
    <xf numFmtId="0" fontId="0" fillId="0" borderId="361" xfId="0" applyBorder="1" applyProtection="1"/>
    <xf numFmtId="0" fontId="0" fillId="0" borderId="243" xfId="0" applyBorder="1" applyAlignment="1" applyProtection="1">
      <alignment horizontal="center"/>
    </xf>
    <xf numFmtId="0" fontId="0" fillId="0" borderId="242" xfId="0" applyBorder="1" applyAlignment="1" applyProtection="1">
      <alignment horizontal="center"/>
    </xf>
    <xf numFmtId="0" fontId="0" fillId="0" borderId="58" xfId="0" applyBorder="1" applyAlignment="1" applyProtection="1">
      <alignment horizontal="centerContinuous"/>
    </xf>
    <xf numFmtId="0" fontId="0" fillId="0" borderId="323" xfId="0" applyBorder="1" applyAlignment="1" applyProtection="1">
      <alignment horizontal="centerContinuous"/>
    </xf>
    <xf numFmtId="0" fontId="3" fillId="0" borderId="323" xfId="0" applyFont="1" applyBorder="1" applyAlignment="1">
      <alignment horizontal="center"/>
    </xf>
    <xf numFmtId="0" fontId="6" fillId="0" borderId="323" xfId="0" applyFont="1" applyBorder="1" applyAlignment="1">
      <alignment vertical="center" wrapText="1"/>
    </xf>
    <xf numFmtId="0" fontId="6" fillId="0" borderId="323" xfId="0" applyFont="1" applyBorder="1" applyAlignment="1">
      <alignment horizontal="left" indent="4"/>
    </xf>
    <xf numFmtId="0" fontId="2" fillId="0" borderId="242" xfId="0" applyFont="1" applyBorder="1" applyAlignment="1" applyProtection="1">
      <alignment horizontal="right"/>
    </xf>
    <xf numFmtId="0" fontId="6" fillId="0" borderId="323" xfId="0" quotePrefix="1" applyFont="1" applyBorder="1" applyAlignment="1" applyProtection="1">
      <alignment horizontal="center"/>
    </xf>
    <xf numFmtId="0" fontId="6" fillId="0" borderId="384" xfId="0" applyFont="1" applyBorder="1" applyProtection="1"/>
    <xf numFmtId="0" fontId="6" fillId="0" borderId="383" xfId="0" applyFont="1" applyBorder="1"/>
    <xf numFmtId="0" fontId="6" fillId="0" borderId="119" xfId="0" applyFont="1" applyBorder="1" applyProtection="1"/>
    <xf numFmtId="0" fontId="2" fillId="0" borderId="384" xfId="0" applyFont="1" applyBorder="1" applyProtection="1"/>
    <xf numFmtId="15" fontId="2" fillId="0" borderId="384" xfId="0" quotePrefix="1" applyNumberFormat="1" applyFont="1" applyBorder="1" applyProtection="1"/>
    <xf numFmtId="0" fontId="6" fillId="0" borderId="361" xfId="3" applyFont="1" applyBorder="1"/>
    <xf numFmtId="0" fontId="6" fillId="0" borderId="243" xfId="3" applyFont="1" applyBorder="1"/>
    <xf numFmtId="0" fontId="6" fillId="0" borderId="242" xfId="3" applyFont="1" applyBorder="1"/>
    <xf numFmtId="0" fontId="6" fillId="0" borderId="323" xfId="3" applyFont="1" applyBorder="1"/>
    <xf numFmtId="0" fontId="6" fillId="0" borderId="58" xfId="3" applyFont="1" applyBorder="1"/>
    <xf numFmtId="0" fontId="6" fillId="0" borderId="379" xfId="3" applyFont="1" applyBorder="1"/>
    <xf numFmtId="0" fontId="6" fillId="0" borderId="384" xfId="3" applyFont="1" applyBorder="1"/>
    <xf numFmtId="0" fontId="6" fillId="0" borderId="383" xfId="3" applyFont="1" applyBorder="1"/>
    <xf numFmtId="16" fontId="6" fillId="0" borderId="0" xfId="0" quotePrefix="1" applyNumberFormat="1" applyFont="1" applyFill="1" applyBorder="1" applyAlignment="1" applyProtection="1">
      <alignment horizontal="center"/>
    </xf>
    <xf numFmtId="0" fontId="6" fillId="0" borderId="65" xfId="0" applyFont="1" applyFill="1" applyBorder="1" applyAlignment="1" applyProtection="1">
      <alignment horizontal="center"/>
    </xf>
    <xf numFmtId="0" fontId="0" fillId="0" borderId="384" xfId="0" applyBorder="1" applyProtection="1"/>
    <xf numFmtId="0" fontId="2" fillId="0" borderId="384" xfId="0" applyFont="1" applyBorder="1" applyAlignment="1">
      <alignment horizontal="right"/>
    </xf>
    <xf numFmtId="0" fontId="0" fillId="0" borderId="243" xfId="0" applyBorder="1" applyProtection="1"/>
    <xf numFmtId="0" fontId="2" fillId="0" borderId="384" xfId="0" applyFont="1" applyBorder="1"/>
    <xf numFmtId="0" fontId="6" fillId="0" borderId="384" xfId="0" applyFont="1" applyBorder="1"/>
    <xf numFmtId="0" fontId="2" fillId="0" borderId="384" xfId="0" applyFont="1" applyBorder="1" applyAlignment="1" applyProtection="1">
      <alignment horizontal="right"/>
    </xf>
    <xf numFmtId="0" fontId="2" fillId="0" borderId="384" xfId="0" applyFont="1" applyBorder="1" applyAlignment="1" applyProtection="1">
      <alignment horizontal="left"/>
    </xf>
    <xf numFmtId="0" fontId="2" fillId="0" borderId="243" xfId="0" applyFont="1" applyBorder="1" applyAlignment="1">
      <alignment horizontal="right"/>
    </xf>
    <xf numFmtId="0" fontId="2" fillId="0" borderId="384" xfId="0" applyFont="1" applyBorder="1" applyAlignment="1" applyProtection="1">
      <alignment horizontal="center"/>
    </xf>
    <xf numFmtId="0" fontId="2" fillId="0" borderId="384" xfId="0" applyFont="1" applyFill="1" applyBorder="1"/>
    <xf numFmtId="0" fontId="2" fillId="0" borderId="384" xfId="0" applyFont="1" applyFill="1" applyBorder="1" applyAlignment="1" applyProtection="1">
      <alignment horizontal="center"/>
    </xf>
    <xf numFmtId="0" fontId="2" fillId="0" borderId="384" xfId="0" applyFont="1" applyFill="1" applyBorder="1" applyAlignment="1" applyProtection="1">
      <alignment horizontal="left"/>
    </xf>
    <xf numFmtId="0" fontId="2" fillId="0" borderId="384" xfId="0" applyFont="1" applyFill="1" applyBorder="1" applyProtection="1"/>
    <xf numFmtId="0" fontId="2" fillId="0" borderId="384" xfId="0" applyFont="1" applyFill="1" applyBorder="1" applyAlignment="1" applyProtection="1">
      <alignment horizontal="right"/>
    </xf>
    <xf numFmtId="0" fontId="2" fillId="0" borderId="0" xfId="0" applyFont="1" applyFill="1" applyBorder="1" applyAlignment="1" applyProtection="1">
      <alignment horizontal="left"/>
    </xf>
    <xf numFmtId="0" fontId="6" fillId="0" borderId="384" xfId="0" applyFont="1" applyFill="1" applyBorder="1" applyAlignment="1" applyProtection="1">
      <alignment horizontal="center"/>
    </xf>
    <xf numFmtId="0" fontId="6" fillId="0" borderId="384" xfId="0" applyFont="1" applyFill="1" applyBorder="1" applyProtection="1"/>
    <xf numFmtId="0" fontId="2" fillId="0" borderId="384" xfId="0" applyFont="1" applyFill="1" applyBorder="1" applyAlignment="1">
      <alignment horizontal="right"/>
    </xf>
    <xf numFmtId="0" fontId="2" fillId="0" borderId="0" xfId="0" applyFont="1" applyFill="1" applyBorder="1" applyAlignment="1" applyProtection="1">
      <alignment horizontal="right"/>
    </xf>
    <xf numFmtId="0" fontId="2" fillId="0" borderId="384" xfId="0" applyFont="1" applyBorder="1" applyAlignment="1">
      <alignment horizontal="left"/>
    </xf>
    <xf numFmtId="0" fontId="6" fillId="0" borderId="384" xfId="0" applyFont="1" applyBorder="1" applyAlignment="1" applyProtection="1">
      <alignment horizontal="center"/>
    </xf>
    <xf numFmtId="0" fontId="5" fillId="0" borderId="243" xfId="0" applyFont="1" applyBorder="1" applyProtection="1"/>
    <xf numFmtId="0" fontId="2" fillId="0" borderId="0" xfId="0" applyFont="1" applyBorder="1"/>
    <xf numFmtId="0" fontId="2" fillId="0" borderId="384" xfId="0" applyFont="1" applyBorder="1" applyAlignment="1">
      <alignment horizontal="center"/>
    </xf>
    <xf numFmtId="0" fontId="2" fillId="0" borderId="384" xfId="0" applyFont="1" applyBorder="1" applyAlignment="1">
      <alignment horizontal="left" vertical="top"/>
    </xf>
    <xf numFmtId="0" fontId="5" fillId="0" borderId="243" xfId="0" applyFont="1" applyBorder="1"/>
    <xf numFmtId="0" fontId="2" fillId="0" borderId="384" xfId="0" applyFont="1" applyFill="1" applyBorder="1" applyAlignment="1">
      <alignment horizontal="left"/>
    </xf>
    <xf numFmtId="0" fontId="2" fillId="0" borderId="243" xfId="0" applyFont="1" applyBorder="1" applyAlignment="1">
      <alignment horizontal="left"/>
    </xf>
    <xf numFmtId="41" fontId="6" fillId="0" borderId="243" xfId="0" applyNumberFormat="1" applyFont="1" applyFill="1" applyBorder="1"/>
    <xf numFmtId="41" fontId="5" fillId="0" borderId="243" xfId="0" applyNumberFormat="1" applyFont="1" applyBorder="1"/>
    <xf numFmtId="41" fontId="2" fillId="0" borderId="384" xfId="0" applyNumberFormat="1" applyFont="1" applyFill="1" applyBorder="1"/>
    <xf numFmtId="41" fontId="2" fillId="0" borderId="384" xfId="0" applyNumberFormat="1" applyFont="1" applyBorder="1" applyAlignment="1">
      <alignment horizontal="right"/>
    </xf>
    <xf numFmtId="0" fontId="2" fillId="0" borderId="247" xfId="0" applyFont="1" applyBorder="1" applyAlignment="1">
      <alignment horizontal="left"/>
    </xf>
    <xf numFmtId="0" fontId="4" fillId="0" borderId="247" xfId="0" applyFont="1" applyBorder="1" applyAlignment="1">
      <alignment horizontal="center"/>
    </xf>
    <xf numFmtId="0" fontId="2" fillId="0" borderId="247" xfId="0" applyFont="1" applyBorder="1"/>
    <xf numFmtId="0" fontId="4" fillId="0" borderId="247" xfId="0" applyFont="1" applyFill="1" applyBorder="1"/>
    <xf numFmtId="0" fontId="2" fillId="0" borderId="247" xfId="0" applyFont="1" applyBorder="1" applyAlignment="1">
      <alignment horizontal="right"/>
    </xf>
    <xf numFmtId="0" fontId="6" fillId="0" borderId="384" xfId="0" applyFont="1" applyBorder="1" applyAlignment="1">
      <alignment horizontal="center"/>
    </xf>
    <xf numFmtId="0" fontId="6" fillId="0" borderId="384" xfId="0" applyFont="1" applyBorder="1" applyAlignment="1">
      <alignment horizontal="left"/>
    </xf>
    <xf numFmtId="0" fontId="5" fillId="0" borderId="384" xfId="0" applyFont="1" applyBorder="1" applyAlignment="1">
      <alignment horizontal="center"/>
    </xf>
    <xf numFmtId="0" fontId="2" fillId="0" borderId="384" xfId="0" applyFont="1" applyFill="1" applyBorder="1" applyAlignment="1">
      <alignment horizontal="left" vertical="top"/>
    </xf>
    <xf numFmtId="0" fontId="6" fillId="0" borderId="384" xfId="0" applyFont="1" applyFill="1" applyBorder="1" applyAlignment="1">
      <alignment vertical="top"/>
    </xf>
    <xf numFmtId="0" fontId="2" fillId="0" borderId="384" xfId="0" applyFont="1" applyFill="1" applyBorder="1" applyAlignment="1">
      <alignment horizontal="right" vertical="top"/>
    </xf>
    <xf numFmtId="0" fontId="6" fillId="0" borderId="243" xfId="0" applyFont="1" applyFill="1" applyBorder="1" applyAlignment="1">
      <alignment vertical="top"/>
    </xf>
    <xf numFmtId="0" fontId="6" fillId="0" borderId="243" xfId="0" applyFont="1" applyFill="1" applyBorder="1" applyAlignment="1">
      <alignment horizontal="left" vertical="top" wrapText="1"/>
    </xf>
    <xf numFmtId="0" fontId="2" fillId="0" borderId="243" xfId="0" applyFont="1" applyFill="1" applyBorder="1" applyAlignment="1">
      <alignment vertical="top"/>
    </xf>
    <xf numFmtId="0" fontId="2" fillId="0" borderId="243" xfId="0" applyFont="1" applyFill="1" applyBorder="1" applyAlignment="1">
      <alignment horizontal="right" vertical="top"/>
    </xf>
    <xf numFmtId="0" fontId="2" fillId="0" borderId="243" xfId="0" applyFont="1" applyBorder="1"/>
    <xf numFmtId="37" fontId="2" fillId="0" borderId="0" xfId="0" applyNumberFormat="1" applyFont="1" applyBorder="1" applyAlignment="1" applyProtection="1">
      <alignment horizontal="right"/>
    </xf>
    <xf numFmtId="0" fontId="2" fillId="0" borderId="0" xfId="0" applyFont="1" applyFill="1" applyBorder="1" applyAlignment="1">
      <alignment horizontal="left"/>
    </xf>
    <xf numFmtId="0" fontId="2" fillId="0" borderId="0" xfId="0" applyFont="1" applyFill="1" applyBorder="1" applyAlignment="1">
      <alignment horizontal="right"/>
    </xf>
    <xf numFmtId="37" fontId="2" fillId="0" borderId="384" xfId="0" applyNumberFormat="1" applyFont="1" applyBorder="1" applyAlignment="1" applyProtection="1">
      <alignment horizontal="right"/>
    </xf>
    <xf numFmtId="167" fontId="6" fillId="0" borderId="384" xfId="0" applyNumberFormat="1" applyFont="1" applyBorder="1" applyProtection="1"/>
    <xf numFmtId="37" fontId="2" fillId="0" borderId="0" xfId="0" applyNumberFormat="1" applyFont="1" applyBorder="1" applyProtection="1"/>
    <xf numFmtId="0" fontId="2" fillId="0" borderId="384" xfId="2" applyFont="1" applyBorder="1"/>
    <xf numFmtId="0" fontId="2" fillId="0" borderId="0" xfId="0" applyFont="1" applyBorder="1" applyAlignment="1" applyProtection="1">
      <alignment horizontal="left" vertical="top"/>
    </xf>
    <xf numFmtId="0" fontId="2" fillId="0" borderId="0" xfId="0" applyFont="1" applyBorder="1" applyAlignment="1" applyProtection="1"/>
    <xf numFmtId="0" fontId="2" fillId="0" borderId="384" xfId="0" applyFont="1" applyBorder="1" applyAlignment="1" applyProtection="1">
      <alignment horizontal="left" indent="12"/>
    </xf>
    <xf numFmtId="0" fontId="6" fillId="0" borderId="243" xfId="0" applyFont="1" applyFill="1" applyBorder="1"/>
    <xf numFmtId="0" fontId="2" fillId="0" borderId="0" xfId="0" applyFont="1" applyBorder="1" applyAlignment="1" applyProtection="1">
      <alignment horizontal="left" indent="2"/>
    </xf>
    <xf numFmtId="0" fontId="2" fillId="0" borderId="247" xfId="0" applyFont="1" applyBorder="1" applyAlignment="1" applyProtection="1">
      <alignment horizontal="left"/>
    </xf>
    <xf numFmtId="0" fontId="2" fillId="0" borderId="247" xfId="0" applyFont="1" applyBorder="1" applyAlignment="1" applyProtection="1"/>
    <xf numFmtId="0" fontId="2" fillId="0" borderId="247" xfId="0" applyFont="1" applyBorder="1" applyAlignment="1" applyProtection="1">
      <alignment horizontal="right"/>
    </xf>
    <xf numFmtId="0" fontId="2" fillId="0" borderId="0" xfId="0" applyFont="1" applyBorder="1" applyAlignment="1" applyProtection="1">
      <alignment horizontal="left" indent="3"/>
    </xf>
    <xf numFmtId="0" fontId="2" fillId="0" borderId="384" xfId="0" applyFont="1" applyBorder="1" applyAlignment="1" applyProtection="1">
      <alignment horizontal="left" indent="21"/>
    </xf>
    <xf numFmtId="0" fontId="2" fillId="0" borderId="384" xfId="0" applyFont="1" applyBorder="1" applyAlignment="1" applyProtection="1">
      <alignment horizontal="left" indent="4"/>
    </xf>
    <xf numFmtId="0" fontId="2" fillId="0" borderId="243" xfId="2" applyFont="1" applyBorder="1" applyAlignment="1" applyProtection="1">
      <alignment horizontal="left"/>
    </xf>
    <xf numFmtId="0" fontId="2" fillId="0" borderId="0" xfId="2" applyFont="1" applyBorder="1" applyAlignment="1" applyProtection="1">
      <alignment horizontal="left"/>
    </xf>
    <xf numFmtId="0" fontId="2" fillId="0" borderId="0" xfId="2" applyFont="1" applyBorder="1" applyAlignment="1" applyProtection="1">
      <alignment horizontal="right"/>
    </xf>
    <xf numFmtId="0" fontId="2" fillId="0" borderId="0" xfId="3" applyFont="1" applyBorder="1"/>
    <xf numFmtId="37" fontId="2" fillId="0" borderId="384" xfId="0" applyNumberFormat="1" applyFont="1" applyBorder="1" applyAlignment="1" applyProtection="1"/>
    <xf numFmtId="0" fontId="2" fillId="0" borderId="384" xfId="0" applyFont="1" applyBorder="1" applyAlignment="1">
      <alignment horizontal="left" indent="2"/>
    </xf>
    <xf numFmtId="0" fontId="6" fillId="0" borderId="384" xfId="0" applyFont="1" applyFill="1" applyBorder="1"/>
    <xf numFmtId="0" fontId="2" fillId="0" borderId="243" xfId="0" applyFont="1" applyFill="1" applyBorder="1" applyAlignment="1">
      <alignment horizontal="left"/>
    </xf>
    <xf numFmtId="0" fontId="2" fillId="0" borderId="243" xfId="0" applyFont="1" applyFill="1" applyBorder="1" applyAlignment="1">
      <alignment horizontal="right"/>
    </xf>
    <xf numFmtId="37" fontId="2" fillId="0" borderId="384" xfId="0" applyNumberFormat="1" applyFont="1" applyFill="1" applyBorder="1"/>
    <xf numFmtId="37" fontId="2" fillId="0" borderId="384" xfId="0" applyNumberFormat="1" applyFont="1" applyFill="1" applyBorder="1" applyAlignment="1">
      <alignment horizontal="centerContinuous"/>
    </xf>
    <xf numFmtId="37" fontId="2" fillId="0" borderId="384" xfId="0" applyNumberFormat="1" applyFont="1" applyFill="1" applyBorder="1" applyAlignment="1">
      <alignment horizontal="left"/>
    </xf>
    <xf numFmtId="37" fontId="2" fillId="0" borderId="384" xfId="0" quotePrefix="1" applyNumberFormat="1" applyFont="1" applyFill="1" applyBorder="1" applyAlignment="1">
      <alignment horizontal="left"/>
    </xf>
    <xf numFmtId="37" fontId="2" fillId="0" borderId="384" xfId="0" applyNumberFormat="1" applyFont="1" applyFill="1" applyBorder="1" applyAlignment="1">
      <alignment horizontal="left" indent="4"/>
    </xf>
    <xf numFmtId="37" fontId="6" fillId="0" borderId="0" xfId="0" applyNumberFormat="1" applyFont="1" applyFill="1" applyBorder="1" applyAlignment="1">
      <alignment horizontal="right"/>
    </xf>
    <xf numFmtId="37" fontId="2" fillId="0" borderId="0" xfId="0" applyNumberFormat="1" applyFont="1" applyFill="1" applyBorder="1" applyAlignment="1">
      <alignment horizontal="right"/>
    </xf>
    <xf numFmtId="37" fontId="6" fillId="0" borderId="384" xfId="0" applyNumberFormat="1" applyFont="1" applyFill="1" applyBorder="1"/>
    <xf numFmtId="37" fontId="2" fillId="0" borderId="384" xfId="0" applyNumberFormat="1" applyFont="1" applyFill="1" applyBorder="1" applyAlignment="1">
      <alignment horizontal="right"/>
    </xf>
    <xf numFmtId="37" fontId="2" fillId="0" borderId="243" xfId="0" applyNumberFormat="1" applyFont="1" applyFill="1" applyBorder="1" applyAlignment="1">
      <alignment horizontal="left"/>
    </xf>
    <xf numFmtId="37" fontId="2" fillId="0" borderId="243" xfId="0" applyNumberFormat="1" applyFont="1" applyFill="1" applyBorder="1"/>
    <xf numFmtId="0" fontId="6" fillId="0" borderId="384" xfId="4" applyFont="1" applyBorder="1"/>
    <xf numFmtId="0" fontId="2" fillId="0" borderId="384" xfId="4" applyFont="1" applyBorder="1" applyAlignment="1">
      <alignment horizontal="left"/>
    </xf>
    <xf numFmtId="0" fontId="2" fillId="0" borderId="0" xfId="4" applyFont="1" applyBorder="1" applyAlignment="1">
      <alignment horizontal="right"/>
    </xf>
    <xf numFmtId="0" fontId="2" fillId="0" borderId="384" xfId="0" applyFont="1" applyBorder="1" applyAlignment="1" applyProtection="1">
      <alignment horizontal="centerContinuous"/>
    </xf>
    <xf numFmtId="0" fontId="6" fillId="0" borderId="243" xfId="0" applyFont="1" applyFill="1" applyBorder="1" applyAlignment="1" applyProtection="1">
      <alignment horizontal="center"/>
    </xf>
    <xf numFmtId="0" fontId="6" fillId="0" borderId="243" xfId="0" applyFont="1" applyBorder="1" applyAlignment="1" applyProtection="1">
      <alignment horizontal="right"/>
    </xf>
    <xf numFmtId="167" fontId="6" fillId="0" borderId="11" xfId="0" applyNumberFormat="1" applyFont="1" applyFill="1" applyBorder="1" applyProtection="1"/>
    <xf numFmtId="42" fontId="6" fillId="0" borderId="0" xfId="0" applyNumberFormat="1" applyFont="1"/>
    <xf numFmtId="167" fontId="6" fillId="0" borderId="23" xfId="1" applyNumberFormat="1" applyFont="1" applyBorder="1"/>
    <xf numFmtId="167" fontId="6" fillId="0" borderId="262" xfId="1" applyNumberFormat="1" applyFont="1" applyBorder="1"/>
    <xf numFmtId="43" fontId="6" fillId="0" borderId="24" xfId="1" applyFont="1" applyBorder="1"/>
    <xf numFmtId="43" fontId="6" fillId="0" borderId="249" xfId="1" applyFont="1" applyBorder="1"/>
    <xf numFmtId="43" fontId="6" fillId="0" borderId="24" xfId="1" applyFont="1" applyBorder="1" applyAlignment="1">
      <alignment horizontal="center"/>
    </xf>
    <xf numFmtId="43" fontId="6" fillId="0" borderId="249" xfId="1" applyFont="1" applyBorder="1" applyAlignment="1">
      <alignment horizontal="center"/>
    </xf>
    <xf numFmtId="43" fontId="6" fillId="0" borderId="263" xfId="1" applyFont="1" applyBorder="1"/>
    <xf numFmtId="43" fontId="6" fillId="0" borderId="0" xfId="0" applyNumberFormat="1" applyFont="1"/>
    <xf numFmtId="171" fontId="5" fillId="0" borderId="33" xfId="0" applyNumberFormat="1" applyFont="1" applyFill="1" applyBorder="1"/>
    <xf numFmtId="37" fontId="5" fillId="0" borderId="32" xfId="0" applyNumberFormat="1" applyFont="1" applyFill="1" applyBorder="1"/>
    <xf numFmtId="37" fontId="5" fillId="0" borderId="33" xfId="0" applyNumberFormat="1" applyFont="1" applyFill="1" applyBorder="1"/>
    <xf numFmtId="167" fontId="6" fillId="0" borderId="135" xfId="0" applyNumberFormat="1" applyFont="1" applyFill="1" applyBorder="1" applyProtection="1"/>
    <xf numFmtId="0" fontId="2" fillId="0" borderId="0" xfId="1479" applyFont="1" applyAlignment="1">
      <alignment horizontal="left"/>
    </xf>
    <xf numFmtId="0" fontId="6" fillId="0" borderId="0" xfId="1479" applyFont="1"/>
    <xf numFmtId="0" fontId="2" fillId="0" borderId="0" xfId="1479" applyFont="1" applyAlignment="1">
      <alignment horizontal="right"/>
    </xf>
    <xf numFmtId="0" fontId="2" fillId="0" borderId="361" xfId="1479" applyFont="1" applyBorder="1" applyAlignment="1">
      <alignment horizontal="centerContinuous"/>
    </xf>
    <xf numFmtId="0" fontId="6" fillId="0" borderId="65" xfId="1479" applyFont="1" applyBorder="1" applyAlignment="1">
      <alignment horizontal="centerContinuous"/>
    </xf>
    <xf numFmtId="0" fontId="6" fillId="0" borderId="79" xfId="1479" applyFont="1" applyBorder="1"/>
    <xf numFmtId="0" fontId="6" fillId="0" borderId="323" xfId="1479" applyFont="1" applyBorder="1"/>
    <xf numFmtId="0" fontId="6" fillId="0" borderId="0" xfId="1479" applyFont="1" applyBorder="1"/>
    <xf numFmtId="0" fontId="6" fillId="0" borderId="58" xfId="1479" applyFont="1" applyBorder="1"/>
    <xf numFmtId="0" fontId="6" fillId="0" borderId="0" xfId="1479" applyFont="1" applyBorder="1" applyAlignment="1">
      <alignment vertical="top" wrapText="1"/>
    </xf>
    <xf numFmtId="0" fontId="2" fillId="0" borderId="0" xfId="1479" applyFont="1" applyBorder="1" applyAlignment="1">
      <alignment horizontal="centerContinuous"/>
    </xf>
    <xf numFmtId="0" fontId="6" fillId="0" borderId="0" xfId="1479" applyFont="1" applyBorder="1" applyAlignment="1">
      <alignment horizontal="centerContinuous"/>
    </xf>
    <xf numFmtId="0" fontId="13" fillId="7" borderId="0" xfId="1479" applyFont="1" applyFill="1" applyBorder="1"/>
    <xf numFmtId="0" fontId="6" fillId="7" borderId="0" xfId="1479" applyFont="1" applyFill="1" applyBorder="1"/>
    <xf numFmtId="0" fontId="6" fillId="7" borderId="0" xfId="1479" applyFont="1" applyFill="1" applyBorder="1" applyAlignment="1">
      <alignment horizontal="center" vertical="top"/>
    </xf>
    <xf numFmtId="0" fontId="6" fillId="7" borderId="0" xfId="1479" applyFont="1" applyFill="1" applyBorder="1" applyAlignment="1">
      <alignment vertical="top" wrapText="1"/>
    </xf>
    <xf numFmtId="211" fontId="6" fillId="7" borderId="0" xfId="1479" applyNumberFormat="1" applyFont="1" applyFill="1" applyBorder="1" applyAlignment="1">
      <alignment vertical="top" wrapText="1"/>
    </xf>
    <xf numFmtId="0" fontId="2" fillId="7" borderId="0" xfId="1479" applyFont="1" applyFill="1" applyBorder="1"/>
    <xf numFmtId="0" fontId="2" fillId="0" borderId="323" xfId="1479" applyFont="1" applyBorder="1" applyAlignment="1">
      <alignment horizontal="centerContinuous"/>
    </xf>
    <xf numFmtId="0" fontId="6" fillId="7" borderId="0" xfId="1479" applyFont="1" applyFill="1" applyBorder="1" applyAlignment="1">
      <alignment horizontal="centerContinuous"/>
    </xf>
    <xf numFmtId="0" fontId="6" fillId="0" borderId="323" xfId="1479" applyFont="1" applyBorder="1" applyAlignment="1">
      <alignment horizontal="centerContinuous"/>
    </xf>
    <xf numFmtId="0" fontId="6" fillId="0" borderId="0" xfId="1479" applyFont="1" applyFill="1" applyBorder="1" applyAlignment="1">
      <alignment vertical="top" wrapText="1"/>
    </xf>
    <xf numFmtId="211" fontId="6" fillId="0" borderId="0" xfId="1479" applyNumberFormat="1" applyFont="1" applyBorder="1" applyAlignment="1">
      <alignment vertical="top" wrapText="1"/>
    </xf>
    <xf numFmtId="0" fontId="2" fillId="0" borderId="0" xfId="1479" applyFont="1" applyBorder="1"/>
    <xf numFmtId="0" fontId="6" fillId="0" borderId="379" xfId="1479" applyFont="1" applyBorder="1"/>
    <xf numFmtId="0" fontId="6" fillId="0" borderId="384" xfId="1479" applyFont="1" applyBorder="1"/>
    <xf numFmtId="0" fontId="6" fillId="0" borderId="383" xfId="1479" applyFont="1" applyBorder="1"/>
    <xf numFmtId="14" fontId="6" fillId="0" borderId="0" xfId="1479" applyNumberFormat="1" applyFont="1"/>
    <xf numFmtId="0" fontId="6" fillId="0" borderId="25" xfId="0" applyFont="1" applyBorder="1" applyAlignment="1" applyProtection="1">
      <alignment horizontal="center"/>
    </xf>
    <xf numFmtId="0" fontId="79" fillId="0" borderId="0" xfId="0" applyFont="1" applyBorder="1" applyAlignment="1">
      <alignment horizontal="center"/>
    </xf>
    <xf numFmtId="0" fontId="141" fillId="5" borderId="323" xfId="0" applyFont="1" applyFill="1" applyBorder="1" applyAlignment="1">
      <alignment horizontal="center" vertical="center"/>
    </xf>
    <xf numFmtId="0" fontId="142" fillId="5" borderId="58" xfId="0" applyFont="1" applyFill="1" applyBorder="1" applyAlignment="1">
      <alignment horizontal="left" vertical="center"/>
    </xf>
    <xf numFmtId="0" fontId="142" fillId="5" borderId="369" xfId="0" applyFont="1" applyFill="1" applyBorder="1" applyAlignment="1">
      <alignment horizontal="center" vertical="center"/>
    </xf>
    <xf numFmtId="0" fontId="142" fillId="5" borderId="370" xfId="0" applyFont="1" applyFill="1" applyBorder="1" applyAlignment="1">
      <alignment horizontal="left" vertical="center"/>
    </xf>
    <xf numFmtId="0" fontId="142" fillId="5" borderId="204" xfId="0" applyFont="1" applyFill="1" applyBorder="1" applyAlignment="1">
      <alignment horizontal="center" vertical="center"/>
    </xf>
    <xf numFmtId="0" fontId="142" fillId="5" borderId="205" xfId="0" applyFont="1" applyFill="1" applyBorder="1" applyAlignment="1">
      <alignment horizontal="left" vertical="center"/>
    </xf>
    <xf numFmtId="0" fontId="142" fillId="5" borderId="323" xfId="0" applyFont="1" applyFill="1" applyBorder="1" applyAlignment="1">
      <alignment horizontal="center" vertical="center"/>
    </xf>
    <xf numFmtId="0" fontId="141" fillId="0" borderId="323" xfId="0" applyFont="1" applyFill="1" applyBorder="1" applyAlignment="1">
      <alignment horizontal="center" vertical="center"/>
    </xf>
    <xf numFmtId="0" fontId="142" fillId="0" borderId="58" xfId="0" applyFont="1" applyFill="1" applyBorder="1" applyAlignment="1">
      <alignment horizontal="center" vertical="center"/>
    </xf>
    <xf numFmtId="0" fontId="141" fillId="0" borderId="204" xfId="0" applyFont="1" applyBorder="1" applyAlignment="1">
      <alignment horizontal="center" vertical="center"/>
    </xf>
    <xf numFmtId="0" fontId="141" fillId="0" borderId="205" xfId="0" applyFont="1" applyBorder="1" applyAlignment="1">
      <alignment horizontal="center" vertical="center"/>
    </xf>
    <xf numFmtId="0" fontId="141" fillId="0" borderId="369" xfId="0" applyFont="1" applyBorder="1" applyAlignment="1">
      <alignment horizontal="center" vertical="center"/>
    </xf>
    <xf numFmtId="0" fontId="141" fillId="0" borderId="370" xfId="0" applyFont="1" applyBorder="1" applyAlignment="1">
      <alignment horizontal="center" vertical="center"/>
    </xf>
    <xf numFmtId="0" fontId="6" fillId="0" borderId="323" xfId="0" applyFont="1" applyBorder="1" applyAlignment="1">
      <alignment horizontal="left" vertical="center" wrapText="1"/>
    </xf>
    <xf numFmtId="0" fontId="6" fillId="0" borderId="0" xfId="0" applyFont="1" applyBorder="1" applyAlignment="1">
      <alignment horizontal="left" vertical="center" wrapText="1"/>
    </xf>
    <xf numFmtId="0" fontId="6" fillId="0" borderId="58" xfId="0" applyFont="1" applyBorder="1" applyAlignment="1">
      <alignment horizontal="left" vertical="center" wrapText="1"/>
    </xf>
    <xf numFmtId="37" fontId="6" fillId="0" borderId="247" xfId="0" applyNumberFormat="1" applyFont="1" applyBorder="1" applyAlignment="1" applyProtection="1">
      <alignment horizontal="center"/>
    </xf>
    <xf numFmtId="37" fontId="6" fillId="0" borderId="0" xfId="0" applyNumberFormat="1" applyFont="1" applyBorder="1" applyAlignment="1" applyProtection="1">
      <alignment horizontal="left" wrapText="1"/>
    </xf>
    <xf numFmtId="0" fontId="2" fillId="0" borderId="247" xfId="0" applyFont="1" applyBorder="1" applyAlignment="1" applyProtection="1">
      <alignment horizontal="right"/>
    </xf>
    <xf numFmtId="0" fontId="4" fillId="0" borderId="243" xfId="0" applyFont="1" applyBorder="1" applyAlignment="1" applyProtection="1">
      <alignment horizontal="right"/>
    </xf>
    <xf numFmtId="0" fontId="4" fillId="0" borderId="243" xfId="0" applyFont="1" applyBorder="1" applyAlignment="1" applyProtection="1">
      <alignment horizontal="left"/>
    </xf>
    <xf numFmtId="0" fontId="2" fillId="0" borderId="247" xfId="0" applyFont="1" applyBorder="1" applyAlignment="1" applyProtection="1">
      <alignment horizontal="left"/>
    </xf>
    <xf numFmtId="0" fontId="4" fillId="0" borderId="323" xfId="0" applyFont="1" applyBorder="1" applyAlignment="1" applyProtection="1">
      <alignment horizontal="center"/>
    </xf>
    <xf numFmtId="0" fontId="4" fillId="0" borderId="0" xfId="0" applyFont="1" applyBorder="1" applyAlignment="1" applyProtection="1">
      <alignment horizontal="center"/>
    </xf>
    <xf numFmtId="0" fontId="4" fillId="0" borderId="58" xfId="0" applyFont="1" applyBorder="1" applyAlignment="1" applyProtection="1">
      <alignment horizontal="center"/>
    </xf>
    <xf numFmtId="0" fontId="6" fillId="0" borderId="6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85" xfId="0" applyFont="1" applyBorder="1" applyAlignment="1" applyProtection="1">
      <alignment horizontal="center" vertical="center"/>
    </xf>
    <xf numFmtId="0" fontId="2" fillId="0" borderId="243" xfId="0" applyFont="1" applyBorder="1" applyAlignment="1">
      <alignment horizontal="right"/>
    </xf>
    <xf numFmtId="0" fontId="4" fillId="0" borderId="243" xfId="0" applyFont="1" applyBorder="1" applyAlignment="1">
      <alignment horizontal="right"/>
    </xf>
    <xf numFmtId="0" fontId="4" fillId="0" borderId="243" xfId="0" applyFont="1" applyBorder="1" applyAlignment="1">
      <alignment horizontal="left"/>
    </xf>
    <xf numFmtId="0" fontId="6" fillId="0" borderId="51" xfId="0" applyFont="1" applyFill="1" applyBorder="1" applyAlignment="1">
      <alignment horizontal="center"/>
    </xf>
    <xf numFmtId="0" fontId="6" fillId="0" borderId="0" xfId="0" applyFont="1" applyFill="1" applyBorder="1" applyAlignment="1">
      <alignment horizontal="center"/>
    </xf>
    <xf numFmtId="0" fontId="6" fillId="0" borderId="58" xfId="0" applyFont="1" applyFill="1" applyBorder="1" applyAlignment="1">
      <alignment horizontal="center"/>
    </xf>
    <xf numFmtId="0" fontId="2" fillId="0" borderId="323" xfId="0" applyFont="1" applyFill="1" applyBorder="1" applyAlignment="1">
      <alignment horizontal="center" vertical="top"/>
    </xf>
    <xf numFmtId="0" fontId="2" fillId="0" borderId="0" xfId="0" applyFont="1" applyFill="1" applyBorder="1" applyAlignment="1">
      <alignment horizontal="center" vertical="top"/>
    </xf>
    <xf numFmtId="0" fontId="2" fillId="0" borderId="58" xfId="0" applyFont="1" applyFill="1" applyBorder="1" applyAlignment="1">
      <alignment horizontal="center" vertical="top"/>
    </xf>
    <xf numFmtId="0" fontId="6" fillId="0" borderId="67" xfId="0" applyFont="1" applyFill="1" applyBorder="1" applyAlignment="1">
      <alignment horizontal="left" vertical="top"/>
    </xf>
    <xf numFmtId="0" fontId="6" fillId="0" borderId="68" xfId="0" applyFont="1" applyFill="1" applyBorder="1" applyAlignment="1">
      <alignment horizontal="left" vertical="top"/>
    </xf>
    <xf numFmtId="0" fontId="6" fillId="0" borderId="69" xfId="0" applyFont="1" applyFill="1" applyBorder="1" applyAlignment="1">
      <alignment horizontal="left" vertical="top"/>
    </xf>
    <xf numFmtId="0" fontId="6" fillId="0" borderId="67" xfId="0" applyFont="1" applyFill="1" applyBorder="1" applyAlignment="1">
      <alignment horizontal="center" vertical="top"/>
    </xf>
    <xf numFmtId="0" fontId="6" fillId="0" borderId="69" xfId="0" applyFont="1" applyFill="1" applyBorder="1" applyAlignment="1">
      <alignment horizontal="center" vertical="top"/>
    </xf>
    <xf numFmtId="0" fontId="6" fillId="0" borderId="0" xfId="0" applyFont="1" applyFill="1" applyAlignment="1">
      <alignment horizontal="left" vertical="top" wrapText="1"/>
    </xf>
    <xf numFmtId="0" fontId="2" fillId="0" borderId="67" xfId="0" applyFont="1" applyFill="1" applyBorder="1" applyAlignment="1">
      <alignment horizontal="center" vertical="top"/>
    </xf>
    <xf numFmtId="0" fontId="2" fillId="0" borderId="68" xfId="0" applyFont="1" applyFill="1" applyBorder="1" applyAlignment="1">
      <alignment horizontal="center" vertical="top"/>
    </xf>
    <xf numFmtId="0" fontId="2" fillId="0" borderId="69" xfId="0" applyFont="1" applyFill="1" applyBorder="1" applyAlignment="1">
      <alignment horizontal="center" vertical="top"/>
    </xf>
    <xf numFmtId="0" fontId="2" fillId="0" borderId="361" xfId="0" applyFont="1" applyFill="1" applyBorder="1" applyAlignment="1">
      <alignment horizontal="center" vertical="top"/>
    </xf>
    <xf numFmtId="0" fontId="2" fillId="0" borderId="65" xfId="0" applyFont="1" applyFill="1" applyBorder="1" applyAlignment="1">
      <alignment horizontal="center" vertical="top"/>
    </xf>
    <xf numFmtId="0" fontId="2" fillId="0" borderId="79" xfId="0" applyFont="1" applyFill="1" applyBorder="1" applyAlignment="1">
      <alignment horizontal="center" vertical="top"/>
    </xf>
    <xf numFmtId="0" fontId="6" fillId="0" borderId="32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8" xfId="0" applyFont="1" applyFill="1" applyBorder="1" applyAlignment="1">
      <alignment horizontal="left" vertical="top" wrapText="1"/>
    </xf>
    <xf numFmtId="0" fontId="6" fillId="0" borderId="67"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69" xfId="0" applyFont="1" applyFill="1" applyBorder="1" applyAlignment="1">
      <alignment horizontal="left" vertical="top" wrapText="1"/>
    </xf>
    <xf numFmtId="0" fontId="6" fillId="0" borderId="66" xfId="0" applyFont="1" applyFill="1" applyBorder="1" applyAlignment="1">
      <alignment horizontal="left" vertical="top" wrapText="1"/>
    </xf>
    <xf numFmtId="0" fontId="6" fillId="0" borderId="65" xfId="0" applyFont="1" applyFill="1" applyBorder="1" applyAlignment="1">
      <alignment horizontal="left" vertical="top" wrapText="1"/>
    </xf>
    <xf numFmtId="0" fontId="6" fillId="0" borderId="79" xfId="0" applyFont="1" applyFill="1" applyBorder="1" applyAlignment="1">
      <alignment horizontal="left" vertical="top" wrapText="1"/>
    </xf>
    <xf numFmtId="0" fontId="6" fillId="0" borderId="80"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81" xfId="0" applyFont="1" applyFill="1" applyBorder="1" applyAlignment="1">
      <alignment horizontal="left" vertical="top" wrapText="1"/>
    </xf>
    <xf numFmtId="37" fontId="6" fillId="0" borderId="321" xfId="0" applyNumberFormat="1" applyFont="1" applyFill="1" applyBorder="1" applyAlignment="1" applyProtection="1">
      <alignment horizontal="center" vertical="center"/>
    </xf>
    <xf numFmtId="37" fontId="6" fillId="0" borderId="102" xfId="0" applyNumberFormat="1" applyFont="1" applyFill="1" applyBorder="1" applyAlignment="1" applyProtection="1">
      <alignment horizontal="center" vertical="center"/>
    </xf>
    <xf numFmtId="37" fontId="6" fillId="0" borderId="350" xfId="0" applyNumberFormat="1" applyFont="1" applyFill="1" applyBorder="1" applyAlignment="1" applyProtection="1">
      <alignment horizontal="center" vertical="center"/>
    </xf>
    <xf numFmtId="0" fontId="6" fillId="0" borderId="51" xfId="0" applyFont="1" applyBorder="1" applyAlignment="1">
      <alignment horizontal="center"/>
    </xf>
    <xf numFmtId="0" fontId="6" fillId="0" borderId="0" xfId="0" applyFont="1" applyBorder="1" applyAlignment="1">
      <alignment horizontal="center"/>
    </xf>
    <xf numFmtId="0" fontId="6" fillId="0" borderId="58" xfId="0" applyFont="1" applyBorder="1" applyAlignment="1">
      <alignment horizontal="center"/>
    </xf>
    <xf numFmtId="0" fontId="2" fillId="0" borderId="0" xfId="0" applyFont="1" applyBorder="1" applyAlignment="1">
      <alignment horizontal="center" textRotation="180"/>
    </xf>
    <xf numFmtId="0" fontId="2" fillId="0" borderId="51" xfId="0" applyFont="1" applyBorder="1" applyAlignment="1">
      <alignment horizontal="center" textRotation="180"/>
    </xf>
    <xf numFmtId="0" fontId="2" fillId="0" borderId="323" xfId="0" applyFont="1" applyBorder="1" applyAlignment="1">
      <alignment horizontal="center" vertical="top" textRotation="180"/>
    </xf>
    <xf numFmtId="0" fontId="2" fillId="0" borderId="58" xfId="0" applyFont="1" applyBorder="1" applyAlignment="1">
      <alignment horizontal="center" vertical="top" textRotation="180"/>
    </xf>
    <xf numFmtId="0" fontId="6" fillId="0" borderId="24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4" xfId="0" applyFont="1" applyFill="1" applyBorder="1" applyAlignment="1">
      <alignment horizontal="center" vertical="center"/>
    </xf>
    <xf numFmtId="0" fontId="2" fillId="0" borderId="51" xfId="0" applyFont="1" applyBorder="1" applyAlignment="1" applyProtection="1">
      <alignment horizontal="center"/>
    </xf>
    <xf numFmtId="0" fontId="2" fillId="0" borderId="0" xfId="0" applyFont="1" applyBorder="1" applyAlignment="1" applyProtection="1">
      <alignment horizontal="center"/>
    </xf>
    <xf numFmtId="0" fontId="2" fillId="0" borderId="58" xfId="0" applyFont="1" applyBorder="1" applyAlignment="1" applyProtection="1">
      <alignment horizontal="center"/>
    </xf>
    <xf numFmtId="0" fontId="2" fillId="0" borderId="51" xfId="0" applyFont="1" applyBorder="1" applyAlignment="1" applyProtection="1">
      <alignment horizontal="center" readingOrder="1"/>
    </xf>
    <xf numFmtId="0" fontId="2" fillId="0" borderId="0" xfId="0" applyFont="1" applyBorder="1" applyAlignment="1" applyProtection="1">
      <alignment horizontal="center" readingOrder="1"/>
    </xf>
    <xf numFmtId="0" fontId="2" fillId="0" borderId="58" xfId="0" applyFont="1" applyBorder="1" applyAlignment="1" applyProtection="1">
      <alignment horizontal="center" readingOrder="1"/>
    </xf>
    <xf numFmtId="0" fontId="6" fillId="0" borderId="324" xfId="0" applyFont="1" applyBorder="1" applyAlignment="1" applyProtection="1">
      <alignment horizontal="center" vertical="center" wrapText="1"/>
    </xf>
    <xf numFmtId="0" fontId="6" fillId="0" borderId="325" xfId="0" applyFont="1" applyBorder="1" applyAlignment="1" applyProtection="1">
      <alignment horizontal="center" vertical="center" wrapText="1"/>
    </xf>
    <xf numFmtId="0" fontId="6" fillId="0" borderId="326"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2" fillId="0" borderId="243" xfId="0" applyFont="1" applyBorder="1" applyAlignment="1" applyProtection="1">
      <alignment horizontal="right"/>
    </xf>
    <xf numFmtId="0" fontId="2" fillId="0" borderId="51" xfId="0" applyFont="1" applyBorder="1" applyAlignment="1">
      <alignment horizontal="center"/>
    </xf>
    <xf numFmtId="0" fontId="2" fillId="0" borderId="0" xfId="0" applyFont="1" applyBorder="1" applyAlignment="1">
      <alignment horizontal="center"/>
    </xf>
    <xf numFmtId="0" fontId="2" fillId="0" borderId="58" xfId="0" applyFont="1" applyBorder="1" applyAlignment="1">
      <alignment horizontal="center"/>
    </xf>
    <xf numFmtId="0" fontId="2" fillId="0" borderId="51" xfId="5" applyFont="1" applyBorder="1" applyAlignment="1">
      <alignment horizontal="center" vertical="top" textRotation="180"/>
    </xf>
    <xf numFmtId="0" fontId="2" fillId="0" borderId="51" xfId="5" applyFont="1" applyBorder="1" applyAlignment="1">
      <alignment horizontal="center" textRotation="180"/>
    </xf>
    <xf numFmtId="0" fontId="2" fillId="0" borderId="58" xfId="0" applyFont="1" applyBorder="1" applyAlignment="1">
      <alignment horizontal="center" textRotation="180"/>
    </xf>
    <xf numFmtId="0" fontId="2" fillId="0" borderId="0" xfId="5" applyFont="1" applyBorder="1" applyAlignment="1">
      <alignment horizontal="center" vertical="top" textRotation="180"/>
    </xf>
    <xf numFmtId="0" fontId="2" fillId="0" borderId="243" xfId="2" applyFont="1" applyBorder="1" applyAlignment="1" applyProtection="1">
      <alignment horizontal="right"/>
    </xf>
    <xf numFmtId="0" fontId="6" fillId="0" borderId="51" xfId="0" applyFont="1" applyBorder="1" applyAlignment="1" applyProtection="1">
      <alignment horizontal="center"/>
    </xf>
    <xf numFmtId="0" fontId="6" fillId="0" borderId="0" xfId="0" applyFont="1" applyBorder="1" applyAlignment="1" applyProtection="1">
      <alignment horizontal="center"/>
    </xf>
    <xf numFmtId="0" fontId="6" fillId="0" borderId="58" xfId="0" applyFont="1" applyBorder="1" applyAlignment="1" applyProtection="1">
      <alignment horizontal="center"/>
    </xf>
    <xf numFmtId="0" fontId="2" fillId="0" borderId="0" xfId="5" applyFont="1" applyBorder="1" applyAlignment="1">
      <alignment horizontal="center" textRotation="180"/>
    </xf>
    <xf numFmtId="0" fontId="2" fillId="0" borderId="58" xfId="5" applyFont="1" applyBorder="1" applyAlignment="1">
      <alignment horizontal="center" textRotation="180"/>
    </xf>
    <xf numFmtId="0" fontId="6" fillId="0" borderId="247" xfId="0" applyFont="1" applyBorder="1" applyAlignment="1" applyProtection="1">
      <alignment horizontal="left" wrapText="1"/>
    </xf>
    <xf numFmtId="0" fontId="6" fillId="0" borderId="247" xfId="0" applyFont="1" applyBorder="1" applyAlignment="1">
      <alignment horizontal="left" wrapText="1"/>
    </xf>
    <xf numFmtId="0" fontId="6" fillId="0" borderId="244" xfId="0" applyFont="1" applyBorder="1" applyAlignment="1">
      <alignment horizontal="left" wrapText="1"/>
    </xf>
    <xf numFmtId="0" fontId="6" fillId="0" borderId="7" xfId="0" applyFont="1" applyBorder="1" applyAlignment="1" applyProtection="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6" xfId="0" applyFont="1" applyBorder="1" applyAlignment="1" applyProtection="1">
      <alignment horizontal="center"/>
    </xf>
    <xf numFmtId="0" fontId="6" fillId="0" borderId="109" xfId="0" applyFont="1" applyBorder="1" applyAlignment="1" applyProtection="1">
      <alignment horizontal="center"/>
    </xf>
    <xf numFmtId="0" fontId="6" fillId="0" borderId="233" xfId="0" applyFont="1" applyBorder="1" applyAlignment="1" applyProtection="1">
      <alignment horizontal="center"/>
    </xf>
    <xf numFmtId="0" fontId="6" fillId="0" borderId="234" xfId="0" applyFont="1" applyBorder="1" applyAlignment="1" applyProtection="1">
      <alignment horizontal="center"/>
    </xf>
    <xf numFmtId="0" fontId="6" fillId="0" borderId="103" xfId="1" quotePrefix="1" applyNumberFormat="1" applyFont="1" applyBorder="1" applyAlignment="1" applyProtection="1">
      <alignment horizontal="center"/>
    </xf>
    <xf numFmtId="0" fontId="6" fillId="0" borderId="109" xfId="1" applyNumberFormat="1" applyFont="1" applyBorder="1" applyAlignment="1" applyProtection="1">
      <alignment horizontal="center"/>
    </xf>
    <xf numFmtId="0" fontId="2" fillId="0" borderId="66" xfId="0" applyFont="1" applyBorder="1" applyAlignment="1" applyProtection="1">
      <alignment horizontal="center"/>
    </xf>
    <xf numFmtId="0" fontId="2" fillId="0" borderId="65" xfId="0" applyFont="1" applyBorder="1" applyAlignment="1" applyProtection="1">
      <alignment horizontal="center"/>
    </xf>
    <xf numFmtId="0" fontId="2" fillId="0" borderId="79" xfId="0" applyFont="1" applyBorder="1" applyAlignment="1" applyProtection="1">
      <alignment horizontal="center"/>
    </xf>
    <xf numFmtId="0" fontId="2" fillId="0" borderId="58" xfId="5" applyFont="1" applyBorder="1" applyAlignment="1">
      <alignment horizontal="center" vertical="top" textRotation="180"/>
    </xf>
    <xf numFmtId="0" fontId="2" fillId="0" borderId="66" xfId="0" applyFont="1" applyBorder="1" applyAlignment="1">
      <alignment horizontal="center"/>
    </xf>
    <xf numFmtId="0" fontId="2" fillId="0" borderId="65" xfId="0" applyFont="1" applyBorder="1" applyAlignment="1">
      <alignment horizontal="center"/>
    </xf>
    <xf numFmtId="0" fontId="2" fillId="0" borderId="79" xfId="0" applyFont="1" applyBorder="1" applyAlignment="1">
      <alignment horizontal="center"/>
    </xf>
    <xf numFmtId="0" fontId="6" fillId="0" borderId="0" xfId="2" applyFont="1" applyBorder="1" applyAlignment="1" applyProtection="1">
      <alignment wrapText="1"/>
    </xf>
    <xf numFmtId="0" fontId="6" fillId="0" borderId="0" xfId="2" applyFont="1" applyBorder="1" applyAlignment="1">
      <alignment wrapText="1"/>
    </xf>
    <xf numFmtId="0" fontId="6" fillId="0" borderId="58" xfId="2" applyFont="1" applyBorder="1" applyAlignment="1">
      <alignment wrapText="1"/>
    </xf>
    <xf numFmtId="0" fontId="2" fillId="0" borderId="323" xfId="5" applyFont="1" applyBorder="1" applyAlignment="1">
      <alignment horizontal="center" textRotation="180"/>
    </xf>
    <xf numFmtId="0" fontId="2" fillId="0" borderId="80" xfId="0" applyFont="1" applyBorder="1" applyAlignment="1" applyProtection="1">
      <alignment horizontal="center"/>
    </xf>
    <xf numFmtId="0" fontId="2" fillId="0" borderId="34" xfId="0" applyFont="1" applyBorder="1" applyAlignment="1" applyProtection="1">
      <alignment horizontal="center"/>
    </xf>
    <xf numFmtId="0" fontId="2" fillId="0" borderId="81" xfId="0" applyFont="1" applyBorder="1" applyAlignment="1" applyProtection="1">
      <alignment horizontal="center"/>
    </xf>
    <xf numFmtId="0" fontId="2" fillId="0" borderId="296" xfId="0" applyFont="1" applyBorder="1" applyAlignment="1" applyProtection="1">
      <alignment horizontal="center"/>
    </xf>
    <xf numFmtId="0" fontId="2" fillId="0" borderId="264" xfId="0" applyFont="1" applyBorder="1" applyAlignment="1" applyProtection="1">
      <alignment horizontal="center"/>
    </xf>
    <xf numFmtId="0" fontId="2" fillId="0" borderId="344" xfId="0" applyFont="1" applyBorder="1" applyAlignment="1" applyProtection="1">
      <alignment horizontal="center"/>
    </xf>
    <xf numFmtId="0" fontId="2" fillId="0" borderId="5" xfId="5" applyFont="1" applyBorder="1" applyAlignment="1">
      <alignment horizontal="center" vertical="top" textRotation="180"/>
    </xf>
    <xf numFmtId="0" fontId="2" fillId="0" borderId="4" xfId="5" applyFont="1" applyBorder="1" applyAlignment="1">
      <alignment horizontal="center" vertical="top" textRotation="180"/>
    </xf>
    <xf numFmtId="0" fontId="2" fillId="0" borderId="125" xfId="0" applyFont="1" applyBorder="1" applyAlignment="1">
      <alignment horizontal="center"/>
    </xf>
    <xf numFmtId="0" fontId="2" fillId="0" borderId="84" xfId="0" applyFont="1" applyBorder="1" applyAlignment="1">
      <alignment horizontal="center"/>
    </xf>
    <xf numFmtId="0" fontId="2" fillId="0" borderId="323" xfId="0" applyFont="1" applyBorder="1" applyAlignment="1" applyProtection="1">
      <alignment horizontal="center"/>
    </xf>
    <xf numFmtId="0" fontId="6" fillId="0" borderId="35" xfId="0" applyFont="1" applyBorder="1" applyAlignment="1" applyProtection="1"/>
    <xf numFmtId="0" fontId="6" fillId="0" borderId="157" xfId="0" applyFont="1" applyBorder="1" applyAlignment="1"/>
    <xf numFmtId="0" fontId="2" fillId="0" borderId="323" xfId="0" applyFont="1" applyBorder="1" applyAlignment="1" applyProtection="1">
      <alignment horizontal="center" readingOrder="1"/>
    </xf>
    <xf numFmtId="0" fontId="6" fillId="0" borderId="0" xfId="186" applyFont="1" applyFill="1" applyBorder="1" applyAlignment="1">
      <alignment horizontal="left" vertical="center" wrapText="1"/>
    </xf>
    <xf numFmtId="0" fontId="6" fillId="0" borderId="323" xfId="0" applyFont="1" applyBorder="1" applyAlignment="1" applyProtection="1">
      <alignment horizontal="center"/>
    </xf>
    <xf numFmtId="0" fontId="2" fillId="0" borderId="323" xfId="5" applyFont="1" applyBorder="1" applyAlignment="1">
      <alignment horizontal="center" vertical="top" textRotation="180"/>
    </xf>
    <xf numFmtId="0" fontId="6" fillId="0" borderId="246" xfId="0" applyFont="1" applyBorder="1" applyAlignment="1" applyProtection="1">
      <alignment horizontal="left"/>
    </xf>
    <xf numFmtId="0" fontId="6" fillId="0" borderId="244" xfId="0" applyFont="1" applyBorder="1" applyAlignment="1" applyProtection="1">
      <alignment horizontal="left"/>
    </xf>
    <xf numFmtId="0" fontId="6" fillId="0" borderId="126" xfId="0" applyFont="1" applyBorder="1" applyAlignment="1" applyProtection="1">
      <alignment horizontal="left"/>
    </xf>
    <xf numFmtId="0" fontId="6" fillId="0" borderId="100" xfId="0" applyFont="1" applyBorder="1" applyAlignment="1" applyProtection="1">
      <alignment horizontal="left"/>
    </xf>
    <xf numFmtId="0" fontId="2" fillId="0" borderId="5" xfId="0" applyFont="1" applyBorder="1" applyAlignment="1">
      <alignment horizontal="center" textRotation="180"/>
    </xf>
    <xf numFmtId="0" fontId="2" fillId="0" borderId="51" xfId="0" applyFont="1" applyBorder="1" applyAlignment="1">
      <alignment horizontal="center" vertical="top" textRotation="180"/>
    </xf>
    <xf numFmtId="37" fontId="2" fillId="0" borderId="51" xfId="0" applyNumberFormat="1" applyFont="1" applyFill="1" applyBorder="1" applyAlignment="1">
      <alignment horizontal="center"/>
    </xf>
    <xf numFmtId="37" fontId="2" fillId="0" borderId="0" xfId="0" applyNumberFormat="1" applyFont="1" applyFill="1" applyBorder="1" applyAlignment="1">
      <alignment horizontal="center"/>
    </xf>
    <xf numFmtId="37" fontId="2" fillId="0" borderId="58" xfId="0" applyNumberFormat="1" applyFont="1" applyFill="1" applyBorder="1" applyAlignment="1">
      <alignment horizontal="center"/>
    </xf>
    <xf numFmtId="0" fontId="2" fillId="0" borderId="323" xfId="0" applyFont="1" applyBorder="1" applyAlignment="1">
      <alignment horizontal="center"/>
    </xf>
    <xf numFmtId="0" fontId="2" fillId="0" borderId="51" xfId="4" applyFont="1" applyBorder="1" applyAlignment="1">
      <alignment horizontal="center" vertical="center" wrapText="1"/>
    </xf>
    <xf numFmtId="0" fontId="2" fillId="0" borderId="0" xfId="4" applyFont="1" applyBorder="1" applyAlignment="1">
      <alignment horizontal="center" vertical="center" wrapText="1"/>
    </xf>
    <xf numFmtId="0" fontId="2" fillId="0" borderId="58" xfId="4" applyFont="1" applyBorder="1" applyAlignment="1">
      <alignment horizontal="center" vertical="center" wrapText="1"/>
    </xf>
    <xf numFmtId="0" fontId="6" fillId="0" borderId="66" xfId="4" applyNumberFormat="1" applyFont="1" applyBorder="1" applyAlignment="1">
      <alignment horizontal="left" vertical="top" wrapText="1"/>
    </xf>
    <xf numFmtId="0" fontId="6" fillId="0" borderId="243" xfId="4" applyNumberFormat="1" applyFont="1" applyBorder="1" applyAlignment="1">
      <alignment horizontal="left" vertical="top" wrapText="1"/>
    </xf>
    <xf numFmtId="0" fontId="6" fillId="0" borderId="242" xfId="4" applyNumberFormat="1" applyFont="1" applyBorder="1" applyAlignment="1">
      <alignment horizontal="left" vertical="top" wrapText="1"/>
    </xf>
    <xf numFmtId="0" fontId="6" fillId="0" borderId="0" xfId="1479" applyFont="1" applyAlignment="1">
      <alignment horizontal="left" wrapText="1"/>
    </xf>
  </cellXfs>
  <cellStyles count="1480">
    <cellStyle name="10pt Gen bold" xfId="317"/>
    <cellStyle name="10pt Geneva" xfId="318"/>
    <cellStyle name="20% - Accent1 2" xfId="19"/>
    <cellStyle name="20% - Accent1 2 2" xfId="259"/>
    <cellStyle name="20% - Accent1 2 2 2" xfId="320"/>
    <cellStyle name="20% - Accent1 2 3" xfId="321"/>
    <cellStyle name="20% - Accent1 2 4" xfId="1194"/>
    <cellStyle name="20% - Accent1 2 5" xfId="319"/>
    <cellStyle name="20% - Accent1 2_Sch 210" xfId="322"/>
    <cellStyle name="20% - Accent1 3" xfId="63"/>
    <cellStyle name="20% - Accent1 3 2" xfId="64"/>
    <cellStyle name="20% - Accent2 2" xfId="20"/>
    <cellStyle name="20% - Accent2 2 2" xfId="260"/>
    <cellStyle name="20% - Accent2 2 2 2" xfId="324"/>
    <cellStyle name="20% - Accent2 2 3" xfId="325"/>
    <cellStyle name="20% - Accent2 2 4" xfId="1195"/>
    <cellStyle name="20% - Accent2 2 5" xfId="323"/>
    <cellStyle name="20% - Accent2 2_Sch 210" xfId="326"/>
    <cellStyle name="20% - Accent2 3" xfId="65"/>
    <cellStyle name="20% - Accent2 3 2" xfId="66"/>
    <cellStyle name="20% - Accent3 2" xfId="21"/>
    <cellStyle name="20% - Accent3 2 2" xfId="261"/>
    <cellStyle name="20% - Accent3 2 2 2" xfId="328"/>
    <cellStyle name="20% - Accent3 2 3" xfId="329"/>
    <cellStyle name="20% - Accent3 2 4" xfId="1196"/>
    <cellStyle name="20% - Accent3 2 5" xfId="327"/>
    <cellStyle name="20% - Accent3 2_Sch 210" xfId="330"/>
    <cellStyle name="20% - Accent3 3" xfId="67"/>
    <cellStyle name="20% - Accent3 3 2" xfId="68"/>
    <cellStyle name="20% - Accent4 2" xfId="22"/>
    <cellStyle name="20% - Accent4 2 2" xfId="262"/>
    <cellStyle name="20% - Accent4 2 2 2" xfId="332"/>
    <cellStyle name="20% - Accent4 2 3" xfId="333"/>
    <cellStyle name="20% - Accent4 2 4" xfId="1197"/>
    <cellStyle name="20% - Accent4 2 5" xfId="331"/>
    <cellStyle name="20% - Accent4 2_Sch 210" xfId="334"/>
    <cellStyle name="20% - Accent4 3" xfId="69"/>
    <cellStyle name="20% - Accent4 3 2" xfId="70"/>
    <cellStyle name="20% - Accent5 2" xfId="23"/>
    <cellStyle name="20% - Accent5 2 2" xfId="263"/>
    <cellStyle name="20% - Accent5 2 2 2" xfId="335"/>
    <cellStyle name="20% - Accent5 2 3" xfId="1198"/>
    <cellStyle name="20% - Accent5 3" xfId="71"/>
    <cellStyle name="20% - Accent5 3 2" xfId="72"/>
    <cellStyle name="20% - Accent6 2" xfId="24"/>
    <cellStyle name="20% - Accent6 2 2" xfId="264"/>
    <cellStyle name="20% - Accent6 2 2 2" xfId="337"/>
    <cellStyle name="20% - Accent6 2 3" xfId="338"/>
    <cellStyle name="20% - Accent6 2 4" xfId="1199"/>
    <cellStyle name="20% - Accent6 2 5" xfId="336"/>
    <cellStyle name="20% - Accent6 2_Sch 210" xfId="339"/>
    <cellStyle name="20% - Accent6 3" xfId="73"/>
    <cellStyle name="20% - Accent6 3 2" xfId="74"/>
    <cellStyle name="40% - Accent1 2" xfId="25"/>
    <cellStyle name="40% - Accent1 2 2" xfId="265"/>
    <cellStyle name="40% - Accent1 2 2 2" xfId="341"/>
    <cellStyle name="40% - Accent1 2 3" xfId="342"/>
    <cellStyle name="40% - Accent1 2 4" xfId="1200"/>
    <cellStyle name="40% - Accent1 2 5" xfId="340"/>
    <cellStyle name="40% - Accent1 2_Sch 210" xfId="343"/>
    <cellStyle name="40% - Accent1 3" xfId="75"/>
    <cellStyle name="40% - Accent1 3 2" xfId="76"/>
    <cellStyle name="40% - Accent2 2" xfId="26"/>
    <cellStyle name="40% - Accent2 2 2" xfId="266"/>
    <cellStyle name="40% - Accent2 2 2 2" xfId="344"/>
    <cellStyle name="40% - Accent2 2 3" xfId="1201"/>
    <cellStyle name="40% - Accent2 3" xfId="77"/>
    <cellStyle name="40% - Accent2 3 2" xfId="78"/>
    <cellStyle name="40% - Accent3 2" xfId="27"/>
    <cellStyle name="40% - Accent3 2 2" xfId="267"/>
    <cellStyle name="40% - Accent3 2 2 2" xfId="346"/>
    <cellStyle name="40% - Accent3 2 3" xfId="347"/>
    <cellStyle name="40% - Accent3 2 4" xfId="1202"/>
    <cellStyle name="40% - Accent3 2 5" xfId="345"/>
    <cellStyle name="40% - Accent3 2_Sch 210" xfId="348"/>
    <cellStyle name="40% - Accent3 3" xfId="79"/>
    <cellStyle name="40% - Accent3 3 2" xfId="80"/>
    <cellStyle name="40% - Accent4 2" xfId="28"/>
    <cellStyle name="40% - Accent4 2 2" xfId="268"/>
    <cellStyle name="40% - Accent4 2 2 2" xfId="350"/>
    <cellStyle name="40% - Accent4 2 3" xfId="351"/>
    <cellStyle name="40% - Accent4 2 4" xfId="1203"/>
    <cellStyle name="40% - Accent4 2 5" xfId="349"/>
    <cellStyle name="40% - Accent4 2_Sch 210" xfId="352"/>
    <cellStyle name="40% - Accent4 3" xfId="81"/>
    <cellStyle name="40% - Accent4 3 2" xfId="82"/>
    <cellStyle name="40% - Accent5 2" xfId="29"/>
    <cellStyle name="40% - Accent5 2 2" xfId="269"/>
    <cellStyle name="40% - Accent5 2 2 2" xfId="354"/>
    <cellStyle name="40% - Accent5 2 3" xfId="355"/>
    <cellStyle name="40% - Accent5 2 4" xfId="1204"/>
    <cellStyle name="40% - Accent5 2 5" xfId="353"/>
    <cellStyle name="40% - Accent5 2_Sch 210" xfId="356"/>
    <cellStyle name="40% - Accent5 3" xfId="83"/>
    <cellStyle name="40% - Accent5 3 2" xfId="84"/>
    <cellStyle name="40% - Accent6 2" xfId="30"/>
    <cellStyle name="40% - Accent6 2 2" xfId="270"/>
    <cellStyle name="40% - Accent6 2 2 2" xfId="358"/>
    <cellStyle name="40% - Accent6 2 3" xfId="359"/>
    <cellStyle name="40% - Accent6 2 4" xfId="1205"/>
    <cellStyle name="40% - Accent6 2 5" xfId="357"/>
    <cellStyle name="40% - Accent6 2_Sch 210" xfId="360"/>
    <cellStyle name="40% - Accent6 3" xfId="85"/>
    <cellStyle name="40% - Accent6 3 2" xfId="86"/>
    <cellStyle name="60% - Accent1 2" xfId="31"/>
    <cellStyle name="60% - Accent1 2 2" xfId="271"/>
    <cellStyle name="60% - Accent1 2 2 2" xfId="362"/>
    <cellStyle name="60% - Accent1 2 3" xfId="363"/>
    <cellStyle name="60% - Accent1 2 4" xfId="1206"/>
    <cellStyle name="60% - Accent1 2 5" xfId="361"/>
    <cellStyle name="60% - Accent1 2_Sch 210" xfId="364"/>
    <cellStyle name="60% - Accent1 3" xfId="87"/>
    <cellStyle name="60% - Accent2 2" xfId="32"/>
    <cellStyle name="60% - Accent2 2 2" xfId="272"/>
    <cellStyle name="60% - Accent2 2 2 2" xfId="366"/>
    <cellStyle name="60% - Accent2 2 3" xfId="367"/>
    <cellStyle name="60% - Accent2 2 4" xfId="1207"/>
    <cellStyle name="60% - Accent2 2 5" xfId="365"/>
    <cellStyle name="60% - Accent2 2_Sch 210" xfId="368"/>
    <cellStyle name="60% - Accent2 3" xfId="88"/>
    <cellStyle name="60% - Accent3 2" xfId="33"/>
    <cellStyle name="60% - Accent3 2 2" xfId="273"/>
    <cellStyle name="60% - Accent3 2 2 2" xfId="370"/>
    <cellStyle name="60% - Accent3 2 3" xfId="371"/>
    <cellStyle name="60% - Accent3 2 4" xfId="1208"/>
    <cellStyle name="60% - Accent3 2 5" xfId="369"/>
    <cellStyle name="60% - Accent3 2_Sch 210" xfId="372"/>
    <cellStyle name="60% - Accent3 3" xfId="89"/>
    <cellStyle name="60% - Accent4 2" xfId="34"/>
    <cellStyle name="60% - Accent4 2 2" xfId="274"/>
    <cellStyle name="60% - Accent4 2 2 2" xfId="374"/>
    <cellStyle name="60% - Accent4 2 3" xfId="375"/>
    <cellStyle name="60% - Accent4 2 4" xfId="1209"/>
    <cellStyle name="60% - Accent4 2 5" xfId="373"/>
    <cellStyle name="60% - Accent4 2_Sch 210" xfId="376"/>
    <cellStyle name="60% - Accent4 3" xfId="90"/>
    <cellStyle name="60% - Accent5 2" xfId="35"/>
    <cellStyle name="60% - Accent5 2 2" xfId="275"/>
    <cellStyle name="60% - Accent5 2 2 2" xfId="378"/>
    <cellStyle name="60% - Accent5 2 3" xfId="379"/>
    <cellStyle name="60% - Accent5 2 4" xfId="1210"/>
    <cellStyle name="60% - Accent5 2 5" xfId="377"/>
    <cellStyle name="60% - Accent5 2_Sch 210" xfId="380"/>
    <cellStyle name="60% - Accent5 3" xfId="91"/>
    <cellStyle name="60% - Accent6 2" xfId="36"/>
    <cellStyle name="60% - Accent6 2 2" xfId="276"/>
    <cellStyle name="60% - Accent6 2 2 2" xfId="382"/>
    <cellStyle name="60% - Accent6 2 3" xfId="383"/>
    <cellStyle name="60% - Accent6 2 4" xfId="1211"/>
    <cellStyle name="60% - Accent6 2 5" xfId="381"/>
    <cellStyle name="60% - Accent6 2_Sch 210" xfId="384"/>
    <cellStyle name="60% - Accent6 3" xfId="92"/>
    <cellStyle name="Accent1 2" xfId="37"/>
    <cellStyle name="Accent1 2 2" xfId="277"/>
    <cellStyle name="Accent1 2 2 2" xfId="386"/>
    <cellStyle name="Accent1 2 3" xfId="387"/>
    <cellStyle name="Accent1 2 4" xfId="1212"/>
    <cellStyle name="Accent1 2 5" xfId="385"/>
    <cellStyle name="Accent1 2_Sch 210" xfId="388"/>
    <cellStyle name="Accent1 3" xfId="93"/>
    <cellStyle name="Accent2 2" xfId="38"/>
    <cellStyle name="Accent2 2 2" xfId="278"/>
    <cellStyle name="Accent2 2 2 2" xfId="390"/>
    <cellStyle name="Accent2 2 3" xfId="391"/>
    <cellStyle name="Accent2 2 4" xfId="1213"/>
    <cellStyle name="Accent2 2 5" xfId="389"/>
    <cellStyle name="Accent2 2_Sch 210" xfId="392"/>
    <cellStyle name="Accent2 3" xfId="94"/>
    <cellStyle name="Accent3 2" xfId="39"/>
    <cellStyle name="Accent3 2 2" xfId="279"/>
    <cellStyle name="Accent3 2 2 2" xfId="394"/>
    <cellStyle name="Accent3 2 3" xfId="395"/>
    <cellStyle name="Accent3 2 4" xfId="1214"/>
    <cellStyle name="Accent3 2 5" xfId="393"/>
    <cellStyle name="Accent3 2_Sch 210" xfId="396"/>
    <cellStyle name="Accent3 3" xfId="95"/>
    <cellStyle name="Accent4 2" xfId="40"/>
    <cellStyle name="Accent4 2 2" xfId="280"/>
    <cellStyle name="Accent4 2 2 2" xfId="398"/>
    <cellStyle name="Accent4 2 3" xfId="399"/>
    <cellStyle name="Accent4 2 4" xfId="1215"/>
    <cellStyle name="Accent4 2 5" xfId="397"/>
    <cellStyle name="Accent4 2_Sch 210" xfId="400"/>
    <cellStyle name="Accent4 3" xfId="96"/>
    <cellStyle name="Accent5 2" xfId="41"/>
    <cellStyle name="Accent5 2 2" xfId="281"/>
    <cellStyle name="Accent5 2 2 2" xfId="401"/>
    <cellStyle name="Accent5 2 3" xfId="1216"/>
    <cellStyle name="Accent5 3" xfId="97"/>
    <cellStyle name="Accent6 2" xfId="42"/>
    <cellStyle name="Accent6 2 2" xfId="282"/>
    <cellStyle name="Accent6 2 2 2" xfId="403"/>
    <cellStyle name="Accent6 2 3" xfId="404"/>
    <cellStyle name="Accent6 2 4" xfId="1217"/>
    <cellStyle name="Accent6 2 5" xfId="402"/>
    <cellStyle name="Accent6 2_Sch 210" xfId="405"/>
    <cellStyle name="Accent6 3" xfId="98"/>
    <cellStyle name="AM/PM" xfId="406"/>
    <cellStyle name="AM/PM 2" xfId="407"/>
    <cellStyle name="AM/PM 3" xfId="408"/>
    <cellStyle name="Background" xfId="409"/>
    <cellStyle name="Background 2" xfId="1218"/>
    <cellStyle name="Background 2 2" xfId="1219"/>
    <cellStyle name="Background 3" xfId="1220"/>
    <cellStyle name="Bad 2" xfId="43"/>
    <cellStyle name="Bad 2 2" xfId="283"/>
    <cellStyle name="Bad 2 2 2" xfId="411"/>
    <cellStyle name="Bad 2 3" xfId="412"/>
    <cellStyle name="Bad 2 4" xfId="1221"/>
    <cellStyle name="Bad 2 5" xfId="410"/>
    <cellStyle name="Bad 2_Sch 210" xfId="413"/>
    <cellStyle name="Bad 3" xfId="99"/>
    <cellStyle name="Calc Currency (0)" xfId="1166"/>
    <cellStyle name="Calc Currency (2)" xfId="1167"/>
    <cellStyle name="Calc Percent (0)" xfId="1168"/>
    <cellStyle name="Calc Percent (1)" xfId="1169"/>
    <cellStyle name="Calc Percent (2)" xfId="1170"/>
    <cellStyle name="Calc Units (0)" xfId="1171"/>
    <cellStyle name="Calc Units (1)" xfId="1172"/>
    <cellStyle name="Calc Units (2)" xfId="1173"/>
    <cellStyle name="Calculation 2" xfId="44"/>
    <cellStyle name="Calculation 2 2" xfId="284"/>
    <cellStyle name="Calculation 2 2 2" xfId="415"/>
    <cellStyle name="Calculation 2 3" xfId="306"/>
    <cellStyle name="Calculation 2 3 2" xfId="416"/>
    <cellStyle name="Calculation 2 4" xfId="1222"/>
    <cellStyle name="Calculation 2 5" xfId="414"/>
    <cellStyle name="Calculation 2_2012 Q4 STB REI tie out" xfId="417"/>
    <cellStyle name="Calculation 3" xfId="100"/>
    <cellStyle name="Calculations" xfId="418"/>
    <cellStyle name="CalculationsNoCommas" xfId="419"/>
    <cellStyle name="CalculationsPercent" xfId="420"/>
    <cellStyle name="CalculationsTaxRate" xfId="421"/>
    <cellStyle name="Check Cell 2" xfId="45"/>
    <cellStyle name="Check Cell 2 2" xfId="285"/>
    <cellStyle name="Check Cell 2 2 2" xfId="422"/>
    <cellStyle name="Check Cell 2 3" xfId="1223"/>
    <cellStyle name="Check Cell 2_2012 Q4 STB REI tie out" xfId="423"/>
    <cellStyle name="Check Cell 3" xfId="101"/>
    <cellStyle name="Check Cell 4" xfId="102"/>
    <cellStyle name="ColumnHeader" xfId="424"/>
    <cellStyle name="ColumnHeader 2" xfId="425"/>
    <cellStyle name="Comma" xfId="1" builtinId="3"/>
    <cellStyle name="Comma  - Style1" xfId="426"/>
    <cellStyle name="Comma  - Style2" xfId="427"/>
    <cellStyle name="Comma  - Style3" xfId="428"/>
    <cellStyle name="Comma  - Style4" xfId="429"/>
    <cellStyle name="Comma  - Style5" xfId="430"/>
    <cellStyle name="Comma  - Style6" xfId="431"/>
    <cellStyle name="Comma  - Style7" xfId="432"/>
    <cellStyle name="Comma  - Style8" xfId="433"/>
    <cellStyle name="Comma (1)" xfId="434"/>
    <cellStyle name="Comma (1) 2" xfId="435"/>
    <cellStyle name="Comma (1) 3" xfId="436"/>
    <cellStyle name="Comma [0] 2" xfId="437"/>
    <cellStyle name="Comma [0] 3" xfId="438"/>
    <cellStyle name="Comma [0] 4" xfId="439"/>
    <cellStyle name="Comma [0] 5" xfId="440"/>
    <cellStyle name="Comma [0] 5 2" xfId="441"/>
    <cellStyle name="Comma [0] 6" xfId="442"/>
    <cellStyle name="Comma [0] 7" xfId="443"/>
    <cellStyle name="Comma [0] 7 2" xfId="444"/>
    <cellStyle name="Comma [00]" xfId="1174"/>
    <cellStyle name="Comma [1]" xfId="445"/>
    <cellStyle name="Comma [1] 2" xfId="446"/>
    <cellStyle name="Comma [1] 2 2" xfId="1224"/>
    <cellStyle name="Comma [1] 3" xfId="447"/>
    <cellStyle name="Comma [1] 4" xfId="448"/>
    <cellStyle name="Comma 10" xfId="103"/>
    <cellStyle name="Comma 10 2" xfId="104"/>
    <cellStyle name="Comma 10 2 2" xfId="1225"/>
    <cellStyle name="Comma 10 2 3" xfId="450"/>
    <cellStyle name="Comma 10 3" xfId="451"/>
    <cellStyle name="Comma 10 4" xfId="1226"/>
    <cellStyle name="Comma 10 5" xfId="449"/>
    <cellStyle name="Comma 11" xfId="105"/>
    <cellStyle name="Comma 11 2" xfId="106"/>
    <cellStyle name="Comma 11 2 2" xfId="1227"/>
    <cellStyle name="Comma 11 2 3" xfId="453"/>
    <cellStyle name="Comma 11 3" xfId="454"/>
    <cellStyle name="Comma 11 4" xfId="1228"/>
    <cellStyle name="Comma 11 5" xfId="452"/>
    <cellStyle name="Comma 12" xfId="107"/>
    <cellStyle name="Comma 12 2" xfId="456"/>
    <cellStyle name="Comma 12 2 2" xfId="1229"/>
    <cellStyle name="Comma 12 3" xfId="457"/>
    <cellStyle name="Comma 12 4" xfId="1230"/>
    <cellStyle name="Comma 12 5" xfId="455"/>
    <cellStyle name="Comma 13" xfId="108"/>
    <cellStyle name="Comma 13 2" xfId="459"/>
    <cellStyle name="Comma 13 3" xfId="460"/>
    <cellStyle name="Comma 13 4" xfId="1231"/>
    <cellStyle name="Comma 13 5" xfId="458"/>
    <cellStyle name="Comma 14" xfId="16"/>
    <cellStyle name="Comma 14 2" xfId="462"/>
    <cellStyle name="Comma 14 3" xfId="1232"/>
    <cellStyle name="Comma 14 4" xfId="461"/>
    <cellStyle name="Comma 15" xfId="463"/>
    <cellStyle name="Comma 15 2" xfId="464"/>
    <cellStyle name="Comma 15 3" xfId="465"/>
    <cellStyle name="Comma 15 4" xfId="1233"/>
    <cellStyle name="Comma 16" xfId="466"/>
    <cellStyle name="Comma 16 2" xfId="1234"/>
    <cellStyle name="Comma 164" xfId="467"/>
    <cellStyle name="Comma 17" xfId="468"/>
    <cellStyle name="Comma 17 2" xfId="469"/>
    <cellStyle name="Comma 17 2 2" xfId="470"/>
    <cellStyle name="Comma 17 2 3" xfId="1235"/>
    <cellStyle name="Comma 17 3" xfId="471"/>
    <cellStyle name="Comma 18" xfId="472"/>
    <cellStyle name="Comma 18 2" xfId="1236"/>
    <cellStyle name="Comma 19" xfId="473"/>
    <cellStyle name="Comma 19 2" xfId="1237"/>
    <cellStyle name="Comma 2" xfId="12"/>
    <cellStyle name="Comma 2 2" xfId="258"/>
    <cellStyle name="Comma 2 2 2" xfId="474"/>
    <cellStyle name="Comma 2 2 3" xfId="475"/>
    <cellStyle name="Comma 2 3" xfId="256"/>
    <cellStyle name="Comma 2 3 2" xfId="477"/>
    <cellStyle name="Comma 2 3 3" xfId="476"/>
    <cellStyle name="Comma 20" xfId="478"/>
    <cellStyle name="Comma 20 2" xfId="1238"/>
    <cellStyle name="Comma 21" xfId="479"/>
    <cellStyle name="Comma 21 2" xfId="1239"/>
    <cellStyle name="Comma 22" xfId="480"/>
    <cellStyle name="Comma 22 2" xfId="1240"/>
    <cellStyle name="Comma 23" xfId="481"/>
    <cellStyle name="Comma 23 2" xfId="1241"/>
    <cellStyle name="Comma 24" xfId="482"/>
    <cellStyle name="Comma 24 2" xfId="1242"/>
    <cellStyle name="Comma 25" xfId="483"/>
    <cellStyle name="Comma 25 2" xfId="484"/>
    <cellStyle name="Comma 25 2 2" xfId="1243"/>
    <cellStyle name="Comma 25 3" xfId="1244"/>
    <cellStyle name="Comma 26" xfId="485"/>
    <cellStyle name="Comma 26 2" xfId="1245"/>
    <cellStyle name="Comma 27" xfId="486"/>
    <cellStyle name="Comma 28" xfId="487"/>
    <cellStyle name="Comma 29" xfId="488"/>
    <cellStyle name="Comma 29 2" xfId="1246"/>
    <cellStyle name="Comma 3" xfId="46"/>
    <cellStyle name="Comma 3 2" xfId="490"/>
    <cellStyle name="Comma 3 2 2" xfId="491"/>
    <cellStyle name="Comma 3 2 3" xfId="492"/>
    <cellStyle name="Comma 3 2 4" xfId="493"/>
    <cellStyle name="Comma 3 2 4 2" xfId="494"/>
    <cellStyle name="Comma 3 2 5" xfId="495"/>
    <cellStyle name="Comma 3 3" xfId="496"/>
    <cellStyle name="Comma 3 3 2" xfId="1247"/>
    <cellStyle name="Comma 3 4" xfId="497"/>
    <cellStyle name="Comma 3 5" xfId="489"/>
    <cellStyle name="Comma 30" xfId="498"/>
    <cellStyle name="Comma 30 2" xfId="1248"/>
    <cellStyle name="Comma 31" xfId="499"/>
    <cellStyle name="Comma 32" xfId="500"/>
    <cellStyle name="Comma 33" xfId="501"/>
    <cellStyle name="Comma 34" xfId="502"/>
    <cellStyle name="Comma 35" xfId="503"/>
    <cellStyle name="Comma 35 2" xfId="1249"/>
    <cellStyle name="Comma 36" xfId="1250"/>
    <cellStyle name="Comma 37" xfId="1251"/>
    <cellStyle name="Comma 38" xfId="1252"/>
    <cellStyle name="Comma 39" xfId="1253"/>
    <cellStyle name="Comma 4" xfId="109"/>
    <cellStyle name="Comma 4 2" xfId="110"/>
    <cellStyle name="Comma 4 2 2" xfId="1254"/>
    <cellStyle name="Comma 4 2 3" xfId="505"/>
    <cellStyle name="Comma 4 3" xfId="506"/>
    <cellStyle name="Comma 4 4" xfId="507"/>
    <cellStyle name="Comma 4 5" xfId="504"/>
    <cellStyle name="Comma 40" xfId="1255"/>
    <cellStyle name="Comma 5" xfId="111"/>
    <cellStyle name="Comma 5 2" xfId="509"/>
    <cellStyle name="Comma 5 2 2" xfId="1256"/>
    <cellStyle name="Comma 5 3" xfId="510"/>
    <cellStyle name="Comma 5 4" xfId="1257"/>
    <cellStyle name="Comma 5 5" xfId="508"/>
    <cellStyle name="Comma 6" xfId="112"/>
    <cellStyle name="Comma 6 2" xfId="512"/>
    <cellStyle name="Comma 6 2 2" xfId="1258"/>
    <cellStyle name="Comma 6 3" xfId="513"/>
    <cellStyle name="Comma 6 4" xfId="1259"/>
    <cellStyle name="Comma 6 5" xfId="511"/>
    <cellStyle name="Comma 7" xfId="113"/>
    <cellStyle name="Comma 7 2" xfId="515"/>
    <cellStyle name="Comma 7 2 2" xfId="1260"/>
    <cellStyle name="Comma 7 3" xfId="516"/>
    <cellStyle name="Comma 7 4" xfId="1261"/>
    <cellStyle name="Comma 7 5" xfId="514"/>
    <cellStyle name="Comma 8" xfId="114"/>
    <cellStyle name="Comma 8 2" xfId="518"/>
    <cellStyle name="Comma 8 2 2" xfId="1262"/>
    <cellStyle name="Comma 8 3" xfId="519"/>
    <cellStyle name="Comma 8 4" xfId="1263"/>
    <cellStyle name="Comma 8 5" xfId="517"/>
    <cellStyle name="Comma 9" xfId="115"/>
    <cellStyle name="Comma 9 2" xfId="521"/>
    <cellStyle name="Comma 9 2 2" xfId="1264"/>
    <cellStyle name="Comma 9 3" xfId="522"/>
    <cellStyle name="Comma 9 4" xfId="1265"/>
    <cellStyle name="Comma 9 5" xfId="520"/>
    <cellStyle name="Comma(0)" xfId="523"/>
    <cellStyle name="Comma(0) 2" xfId="524"/>
    <cellStyle name="Comma(0) 3" xfId="525"/>
    <cellStyle name="Comma(0) 4" xfId="526"/>
    <cellStyle name="Comma(1)" xfId="527"/>
    <cellStyle name="Comma(1) 2" xfId="528"/>
    <cellStyle name="Comma(1) 3" xfId="529"/>
    <cellStyle name="Comma0" xfId="530"/>
    <cellStyle name="Comment" xfId="531"/>
    <cellStyle name="Currency" xfId="304" builtinId="4"/>
    <cellStyle name="Currency [0] 2" xfId="532"/>
    <cellStyle name="Currency [0] 2 2" xfId="533"/>
    <cellStyle name="Currency [0] 3" xfId="534"/>
    <cellStyle name="Currency [0] 4" xfId="535"/>
    <cellStyle name="Currency [0] 4 2" xfId="536"/>
    <cellStyle name="Currency [00]" xfId="1175"/>
    <cellStyle name="Currency [1]" xfId="537"/>
    <cellStyle name="Currency [1] 2" xfId="538"/>
    <cellStyle name="Currency [1] 3" xfId="539"/>
    <cellStyle name="Currency [1] 4" xfId="540"/>
    <cellStyle name="Currency 10" xfId="541"/>
    <cellStyle name="Currency 11" xfId="1266"/>
    <cellStyle name="Currency 12" xfId="1267"/>
    <cellStyle name="Currency 13" xfId="1268"/>
    <cellStyle name="Currency 14" xfId="1269"/>
    <cellStyle name="Currency 15" xfId="1476"/>
    <cellStyle name="Currency 2" xfId="8"/>
    <cellStyle name="Currency 2 2" xfId="11"/>
    <cellStyle name="Currency 2 2 2" xfId="117"/>
    <cellStyle name="Currency 2 2 2 2" xfId="1270"/>
    <cellStyle name="Currency 2 2 3" xfId="118"/>
    <cellStyle name="Currency 2 2 4" xfId="116"/>
    <cellStyle name="Currency 2 3" xfId="119"/>
    <cellStyle name="Currency 2 3 2" xfId="120"/>
    <cellStyle name="Currency 2 3 2 2" xfId="1271"/>
    <cellStyle name="Currency 2 3 3" xfId="302"/>
    <cellStyle name="Currency 2 4" xfId="121"/>
    <cellStyle name="Currency 2 4 2" xfId="1272"/>
    <cellStyle name="Currency 2 5" xfId="122"/>
    <cellStyle name="Currency 2 6" xfId="123"/>
    <cellStyle name="Currency 2 6 2" xfId="124"/>
    <cellStyle name="Currency 2 7" xfId="125"/>
    <cellStyle name="Currency 2 7 2" xfId="126"/>
    <cellStyle name="Currency 2 8" xfId="127"/>
    <cellStyle name="Currency 3" xfId="6"/>
    <cellStyle name="Currency 3 2" xfId="257"/>
    <cellStyle name="Currency 3 2 2" xfId="1273"/>
    <cellStyle name="Currency 3 2 3" xfId="1274"/>
    <cellStyle name="Currency 3 2 4" xfId="543"/>
    <cellStyle name="Currency 3 3" xfId="544"/>
    <cellStyle name="Currency 3 3 2" xfId="1275"/>
    <cellStyle name="Currency 3 4" xfId="545"/>
    <cellStyle name="Currency 3 5" xfId="546"/>
    <cellStyle name="Currency 3 5 2" xfId="547"/>
    <cellStyle name="Currency 3 6" xfId="548"/>
    <cellStyle name="Currency 3 7" xfId="549"/>
    <cellStyle name="Currency 3 8" xfId="542"/>
    <cellStyle name="Currency 4" xfId="128"/>
    <cellStyle name="Currency 4 2" xfId="129"/>
    <cellStyle name="Currency 5" xfId="130"/>
    <cellStyle name="Currency 5 2" xfId="131"/>
    <cellStyle name="Currency 5 2 2" xfId="1276"/>
    <cellStyle name="Currency 6" xfId="132"/>
    <cellStyle name="Currency 7" xfId="133"/>
    <cellStyle name="Currency 7 2" xfId="134"/>
    <cellStyle name="Currency 8" xfId="135"/>
    <cellStyle name="Currency 9" xfId="136"/>
    <cellStyle name="Currency(1)" xfId="550"/>
    <cellStyle name="Currency(1) 2" xfId="551"/>
    <cellStyle name="Currency(1) 3" xfId="552"/>
    <cellStyle name="Currency(1) 4" xfId="553"/>
    <cellStyle name="Currency0" xfId="554"/>
    <cellStyle name="Data" xfId="555"/>
    <cellStyle name="Data 2" xfId="1277"/>
    <cellStyle name="DataEntry" xfId="556"/>
    <cellStyle name="DataEntry%" xfId="557"/>
    <cellStyle name="DataEntry_2012 Q4 STB REI tie out" xfId="558"/>
    <cellStyle name="DATE" xfId="559"/>
    <cellStyle name="DATE 10" xfId="560"/>
    <cellStyle name="DATE 2" xfId="561"/>
    <cellStyle name="DATE 2 2" xfId="562"/>
    <cellStyle name="DATE 3" xfId="563"/>
    <cellStyle name="DATE 4" xfId="564"/>
    <cellStyle name="Date 5" xfId="565"/>
    <cellStyle name="Date 6" xfId="566"/>
    <cellStyle name="Date 7" xfId="567"/>
    <cellStyle name="Date 8" xfId="568"/>
    <cellStyle name="Date 9" xfId="569"/>
    <cellStyle name="Date Short" xfId="1176"/>
    <cellStyle name="date(AM/PM)" xfId="570"/>
    <cellStyle name="date(AM/PM) 2" xfId="571"/>
    <cellStyle name="date(AM/PM) 3" xfId="572"/>
    <cellStyle name="DATE(MO/DAY)" xfId="573"/>
    <cellStyle name="DATE(MO/DAY) 2" xfId="574"/>
    <cellStyle name="DATE(MO/DAY) 3" xfId="575"/>
    <cellStyle name="DATE(MO/DAY) 4" xfId="576"/>
    <cellStyle name="DATE_03-26-10 Rstck JE Input" xfId="1177"/>
    <cellStyle name="DealTypeStyle" xfId="577"/>
    <cellStyle name="DealTypeStyle 2" xfId="1278"/>
    <cellStyle name="DELTA" xfId="1178"/>
    <cellStyle name="Descriptions" xfId="578"/>
    <cellStyle name="Descriptions 2" xfId="579"/>
    <cellStyle name="DescriptionsIndent1" xfId="580"/>
    <cellStyle name="DescriptionsIndent1 2" xfId="581"/>
    <cellStyle name="Enter Currency (0)" xfId="1179"/>
    <cellStyle name="Enter Currency (2)" xfId="1180"/>
    <cellStyle name="Enter Units (0)" xfId="1181"/>
    <cellStyle name="Enter Units (1)" xfId="1182"/>
    <cellStyle name="Enter Units (2)" xfId="1183"/>
    <cellStyle name="Explanatory Text 2" xfId="47"/>
    <cellStyle name="Explanatory Text 2 2" xfId="286"/>
    <cellStyle name="Explanatory Text 2 2 2" xfId="582"/>
    <cellStyle name="Explanatory Text 2 3" xfId="1279"/>
    <cellStyle name="Explanatory Text 3" xfId="137"/>
    <cellStyle name="F2" xfId="583"/>
    <cellStyle name="F3" xfId="584"/>
    <cellStyle name="F4" xfId="585"/>
    <cellStyle name="F5" xfId="586"/>
    <cellStyle name="F6" xfId="587"/>
    <cellStyle name="F7" xfId="588"/>
    <cellStyle name="F8" xfId="589"/>
    <cellStyle name="Factors" xfId="590"/>
    <cellStyle name="Fixed" xfId="591"/>
    <cellStyle name="Footnote" xfId="1280"/>
    <cellStyle name="Good 2" xfId="48"/>
    <cellStyle name="Good 2 2" xfId="287"/>
    <cellStyle name="Good 2 2 2" xfId="593"/>
    <cellStyle name="Good 2 3" xfId="594"/>
    <cellStyle name="Good 2 4" xfId="1281"/>
    <cellStyle name="Good 2 5" xfId="592"/>
    <cellStyle name="Good 2_Sch 210" xfId="595"/>
    <cellStyle name="Good 3" xfId="138"/>
    <cellStyle name="Grey" xfId="596"/>
    <cellStyle name="Grey 2" xfId="1282"/>
    <cellStyle name="Grey 3" xfId="1283"/>
    <cellStyle name="HEAD" xfId="597"/>
    <cellStyle name="Header" xfId="598"/>
    <cellStyle name="Header 2" xfId="599"/>
    <cellStyle name="Header 3" xfId="1284"/>
    <cellStyle name="Header1" xfId="600"/>
    <cellStyle name="Header2" xfId="601"/>
    <cellStyle name="HeaderGroup" xfId="602"/>
    <cellStyle name="HeaderGroup 2" xfId="1285"/>
    <cellStyle name="HeaderGroup 2 2" xfId="1286"/>
    <cellStyle name="HeaderGroup 3" xfId="1287"/>
    <cellStyle name="Heading" xfId="603"/>
    <cellStyle name="Heading 1 2" xfId="49"/>
    <cellStyle name="Heading 1 2 2" xfId="288"/>
    <cellStyle name="Heading 1 2 2 2" xfId="605"/>
    <cellStyle name="Heading 1 2 3" xfId="1288"/>
    <cellStyle name="Heading 1 2 4" xfId="604"/>
    <cellStyle name="Heading 1 2_2012 Q4 STB REI tie out" xfId="606"/>
    <cellStyle name="Heading 1 3" xfId="139"/>
    <cellStyle name="Heading 2 2" xfId="50"/>
    <cellStyle name="Heading 2 2 2" xfId="289"/>
    <cellStyle name="Heading 2 2 2 2" xfId="608"/>
    <cellStyle name="Heading 2 2 3" xfId="1289"/>
    <cellStyle name="Heading 2 2 4" xfId="607"/>
    <cellStyle name="Heading 2 2_2012 Q4 STB REI tie out" xfId="609"/>
    <cellStyle name="Heading 2 3" xfId="140"/>
    <cellStyle name="Heading 3 2" xfId="51"/>
    <cellStyle name="Heading 3 2 2" xfId="290"/>
    <cellStyle name="Heading 3 2 2 2" xfId="611"/>
    <cellStyle name="Heading 3 2 3" xfId="1290"/>
    <cellStyle name="Heading 3 2 4" xfId="610"/>
    <cellStyle name="Heading 3 2_2012 Q4 STB REI tie out" xfId="612"/>
    <cellStyle name="Heading 3 3" xfId="141"/>
    <cellStyle name="Heading 4 2" xfId="52"/>
    <cellStyle name="Heading 4 2 2" xfId="291"/>
    <cellStyle name="Heading 4 2 2 2" xfId="614"/>
    <cellStyle name="Heading 4 2 3" xfId="1291"/>
    <cellStyle name="Heading 4 2 4" xfId="613"/>
    <cellStyle name="Heading 4 2_Sch 210" xfId="615"/>
    <cellStyle name="Heading 4 3" xfId="142"/>
    <cellStyle name="Heading 5" xfId="616"/>
    <cellStyle name="Heading1" xfId="617"/>
    <cellStyle name="Heading2" xfId="618"/>
    <cellStyle name="Heading2 2" xfId="619"/>
    <cellStyle name="Heading2_Sch 210" xfId="620"/>
    <cellStyle name="HeadingColumn" xfId="1184"/>
    <cellStyle name="HeadingYear" xfId="1185"/>
    <cellStyle name="Hidden" xfId="621"/>
    <cellStyle name="Hyperlink 2" xfId="622"/>
    <cellStyle name="Hyperlink 2 2" xfId="1292"/>
    <cellStyle name="Hyperlink 3" xfId="623"/>
    <cellStyle name="Hyperlink 3 2" xfId="624"/>
    <cellStyle name="Hyperlink 3 2 2" xfId="625"/>
    <cellStyle name="Hyperlink 3 2 3" xfId="626"/>
    <cellStyle name="Hyperlink 3 2_8) CF" xfId="627"/>
    <cellStyle name="Hyperlink 3 3" xfId="1293"/>
    <cellStyle name="Hyperlink 3_Sch 210" xfId="628"/>
    <cellStyle name="Hyperlink 4" xfId="629"/>
    <cellStyle name="Hyperlink 4 2" xfId="630"/>
    <cellStyle name="Hyperlink 4 3" xfId="631"/>
    <cellStyle name="Hyperlink 4 4" xfId="1294"/>
    <cellStyle name="Hyperlink 4_4) FAS 143" xfId="632"/>
    <cellStyle name="Hyperlink 5" xfId="633"/>
    <cellStyle name="Hyperlink 5 2" xfId="634"/>
    <cellStyle name="Hyperlink 5 3" xfId="635"/>
    <cellStyle name="Hyperlink 6" xfId="636"/>
    <cellStyle name="Hyperlink 7" xfId="637"/>
    <cellStyle name="Hyperlink 8" xfId="638"/>
    <cellStyle name="IndexStyle5" xfId="639"/>
    <cellStyle name="Input [yellow]" xfId="640"/>
    <cellStyle name="Input [yellow] 2" xfId="1295"/>
    <cellStyle name="Input [yellow] 3" xfId="1296"/>
    <cellStyle name="Input 2" xfId="53"/>
    <cellStyle name="Input 2 2" xfId="292"/>
    <cellStyle name="Input 2 2 2" xfId="642"/>
    <cellStyle name="Input 2 3" xfId="307"/>
    <cellStyle name="Input 2 3 2" xfId="643"/>
    <cellStyle name="Input 2 4" xfId="1297"/>
    <cellStyle name="Input 2 5" xfId="641"/>
    <cellStyle name="Input 2_2012 Q4 STB REI tie out" xfId="644"/>
    <cellStyle name="Input 3" xfId="143"/>
    <cellStyle name="InputDescriptions" xfId="645"/>
    <cellStyle name="InputHeading1" xfId="646"/>
    <cellStyle name="InputNoCommas" xfId="647"/>
    <cellStyle name="InputNoCommas 2" xfId="648"/>
    <cellStyle name="InputNoCommas_2012 Q4 STB REI tie out" xfId="649"/>
    <cellStyle name="InputPercent" xfId="650"/>
    <cellStyle name="InputRate" xfId="651"/>
    <cellStyle name="InputText" xfId="652"/>
    <cellStyle name="Link Currency (0)" xfId="1186"/>
    <cellStyle name="Link Currency (2)" xfId="1187"/>
    <cellStyle name="Link Units (0)" xfId="1188"/>
    <cellStyle name="Link Units (1)" xfId="1189"/>
    <cellStyle name="Link Units (2)" xfId="1190"/>
    <cellStyle name="Linked Cell 2" xfId="54"/>
    <cellStyle name="Linked Cell 2 2" xfId="293"/>
    <cellStyle name="Linked Cell 2 2 2" xfId="654"/>
    <cellStyle name="Linked Cell 2 3" xfId="655"/>
    <cellStyle name="Linked Cell 2 4" xfId="1298"/>
    <cellStyle name="Linked Cell 2 5" xfId="653"/>
    <cellStyle name="Linked Cell 2_2012 Q4 STB REI tie out" xfId="656"/>
    <cellStyle name="Linked Cell 3" xfId="144"/>
    <cellStyle name="Links" xfId="657"/>
    <cellStyle name="LinksFactors" xfId="658"/>
    <cellStyle name="LinksRates" xfId="659"/>
    <cellStyle name="MajorCalculations" xfId="660"/>
    <cellStyle name="MajorDescriptions" xfId="661"/>
    <cellStyle name="MFG_Amount" xfId="1191"/>
    <cellStyle name="MinorDescriptions" xfId="662"/>
    <cellStyle name="mm/dd/yy" xfId="663"/>
    <cellStyle name="mm/dd/yy 2" xfId="664"/>
    <cellStyle name="mm/dd/yy 2 2" xfId="665"/>
    <cellStyle name="mm/dd/yy 2_Sch 210" xfId="666"/>
    <cellStyle name="mm/dd/yy 3" xfId="667"/>
    <cellStyle name="mm/dd/yy 4" xfId="668"/>
    <cellStyle name="mm/dd/yy 5" xfId="669"/>
    <cellStyle name="mm/dd/yy 6" xfId="670"/>
    <cellStyle name="mm/dd/yy_Sch 210" xfId="671"/>
    <cellStyle name="mmmm d,yyyy" xfId="672"/>
    <cellStyle name="mmmm d,yyyy 2" xfId="673"/>
    <cellStyle name="mmmm d,yyyy 2 2" xfId="674"/>
    <cellStyle name="mmmm d,yyyy 2_Sheet4" xfId="675"/>
    <cellStyle name="mmmm d,yyyy 3" xfId="676"/>
    <cellStyle name="mmmm d,yyyy 4" xfId="677"/>
    <cellStyle name="mmmm d,yyyy 5" xfId="678"/>
    <cellStyle name="mmmm d,yyyy 6" xfId="679"/>
    <cellStyle name="mmmm d,yyyy_dividend" xfId="680"/>
    <cellStyle name="mmmm, yyyy" xfId="681"/>
    <cellStyle name="mmmm, yyyy 2" xfId="682"/>
    <cellStyle name="mmmm, yyyy 3" xfId="683"/>
    <cellStyle name="mmmm, yyyy_Apr" xfId="684"/>
    <cellStyle name="Neutral 2" xfId="55"/>
    <cellStyle name="Neutral 2 2" xfId="294"/>
    <cellStyle name="Neutral 2 2 2" xfId="686"/>
    <cellStyle name="Neutral 2 3" xfId="687"/>
    <cellStyle name="Neutral 2 4" xfId="1299"/>
    <cellStyle name="Neutral 2 5" xfId="685"/>
    <cellStyle name="Neutral 2_Sch 210" xfId="688"/>
    <cellStyle name="Neutral 3" xfId="145"/>
    <cellStyle name="NODECS" xfId="689"/>
    <cellStyle name="Normal" xfId="0" builtinId="0"/>
    <cellStyle name="Normal - Style1" xfId="146"/>
    <cellStyle name="Normal 10" xfId="147"/>
    <cellStyle name="Normal 10 2" xfId="691"/>
    <cellStyle name="Normal 10 2 2" xfId="692"/>
    <cellStyle name="Normal 10 2 2 2" xfId="693"/>
    <cellStyle name="Normal 10 2 2 2 2" xfId="694"/>
    <cellStyle name="Normal 10 2 2 2 3" xfId="695"/>
    <cellStyle name="Normal 10 2 2 2_8) CF" xfId="696"/>
    <cellStyle name="Normal 10 2 3" xfId="697"/>
    <cellStyle name="Normal 10 2 3 2" xfId="698"/>
    <cellStyle name="Normal 10 2 3 3" xfId="699"/>
    <cellStyle name="Normal 10 2 3_8) CF" xfId="700"/>
    <cellStyle name="Normal 10 2 4" xfId="1300"/>
    <cellStyle name="Normal 10 2_Sheet4" xfId="701"/>
    <cellStyle name="Normal 10 3" xfId="702"/>
    <cellStyle name="Normal 10 3 2" xfId="703"/>
    <cellStyle name="Normal 10 3 3" xfId="704"/>
    <cellStyle name="Normal 10 3 4" xfId="1301"/>
    <cellStyle name="Normal 10 3_4) FAS 143" xfId="705"/>
    <cellStyle name="Normal 10 4" xfId="706"/>
    <cellStyle name="Normal 10 5" xfId="707"/>
    <cellStyle name="Normal 10 6" xfId="1302"/>
    <cellStyle name="Normal 10 7" xfId="690"/>
    <cellStyle name="Normal 10_Sheet4" xfId="708"/>
    <cellStyle name="Normal 11" xfId="148"/>
    <cellStyle name="Normal 11 2" xfId="710"/>
    <cellStyle name="Normal 11 2 2" xfId="711"/>
    <cellStyle name="Normal 11 2 2 2" xfId="712"/>
    <cellStyle name="Normal 11 2 2 3" xfId="713"/>
    <cellStyle name="Normal 11 2 2_8) CF" xfId="714"/>
    <cellStyle name="Normal 11 2 3" xfId="715"/>
    <cellStyle name="Normal 11 2 4" xfId="1303"/>
    <cellStyle name="Normal 11 2_Sheet4" xfId="716"/>
    <cellStyle name="Normal 11 3" xfId="717"/>
    <cellStyle name="Normal 11 3 2" xfId="718"/>
    <cellStyle name="Normal 11 3 3" xfId="719"/>
    <cellStyle name="Normal 11 3 4" xfId="1304"/>
    <cellStyle name="Normal 11 3_4) FAS 143" xfId="720"/>
    <cellStyle name="Normal 11 4" xfId="721"/>
    <cellStyle name="Normal 11 5" xfId="722"/>
    <cellStyle name="Normal 11 6" xfId="1305"/>
    <cellStyle name="Normal 11 7" xfId="709"/>
    <cellStyle name="Normal 11_Sheet4" xfId="723"/>
    <cellStyle name="Normal 12" xfId="149"/>
    <cellStyle name="Normal 12 2" xfId="725"/>
    <cellStyle name="Normal 12 2 2" xfId="726"/>
    <cellStyle name="Normal 12 2 2 2" xfId="727"/>
    <cellStyle name="Normal 12 2 2 3" xfId="728"/>
    <cellStyle name="Normal 12 2 2_8) CF" xfId="729"/>
    <cellStyle name="Normal 12 2 3" xfId="730"/>
    <cellStyle name="Normal 12 2 4" xfId="1306"/>
    <cellStyle name="Normal 12 2_Sheet4" xfId="731"/>
    <cellStyle name="Normal 12 3" xfId="732"/>
    <cellStyle name="Normal 12 3 2" xfId="733"/>
    <cellStyle name="Normal 12 3 3" xfId="734"/>
    <cellStyle name="Normal 12 3 4" xfId="1307"/>
    <cellStyle name="Normal 12 3_4) FAS 143" xfId="735"/>
    <cellStyle name="Normal 12 4" xfId="736"/>
    <cellStyle name="Normal 12 5" xfId="737"/>
    <cellStyle name="Normal 12 6" xfId="1308"/>
    <cellStyle name="Normal 12 7" xfId="724"/>
    <cellStyle name="Normal 12_Sheet4" xfId="738"/>
    <cellStyle name="Normal 13" xfId="150"/>
    <cellStyle name="Normal 13 2" xfId="151"/>
    <cellStyle name="Normal 13 2 2" xfId="253"/>
    <cellStyle name="Normal 13 2 2 2" xfId="742"/>
    <cellStyle name="Normal 13 2 2 3" xfId="743"/>
    <cellStyle name="Normal 13 2 2 4" xfId="741"/>
    <cellStyle name="Normal 13 2 2_8) CF" xfId="744"/>
    <cellStyle name="Normal 13 2 3" xfId="745"/>
    <cellStyle name="Normal 13 2 4" xfId="1309"/>
    <cellStyle name="Normal 13 2 5" xfId="740"/>
    <cellStyle name="Normal 13 2_Sheet4" xfId="746"/>
    <cellStyle name="Normal 13 3" xfId="747"/>
    <cellStyle name="Normal 13 3 2" xfId="748"/>
    <cellStyle name="Normal 13 3 3" xfId="749"/>
    <cellStyle name="Normal 13 3_4) FAS 143" xfId="750"/>
    <cellStyle name="Normal 13 4" xfId="751"/>
    <cellStyle name="Normal 13 5" xfId="752"/>
    <cellStyle name="Normal 13 6" xfId="1310"/>
    <cellStyle name="Normal 13 7" xfId="739"/>
    <cellStyle name="Normal 13_Sheet4" xfId="753"/>
    <cellStyle name="Normal 14" xfId="152"/>
    <cellStyle name="Normal 14 2" xfId="755"/>
    <cellStyle name="Normal 14 2 2" xfId="756"/>
    <cellStyle name="Normal 14 2 2 2" xfId="757"/>
    <cellStyle name="Normal 14 2 2 3" xfId="758"/>
    <cellStyle name="Normal 14 2 2_8) CF" xfId="759"/>
    <cellStyle name="Normal 14 2 3" xfId="1311"/>
    <cellStyle name="Normal 14 2_Sch 210" xfId="760"/>
    <cellStyle name="Normal 14 3" xfId="761"/>
    <cellStyle name="Normal 14 4" xfId="762"/>
    <cellStyle name="Normal 14 4 2" xfId="763"/>
    <cellStyle name="Normal 14 4 3" xfId="764"/>
    <cellStyle name="Normal 14 4_4) FAS 143" xfId="765"/>
    <cellStyle name="Normal 14 5" xfId="1312"/>
    <cellStyle name="Normal 14 6" xfId="754"/>
    <cellStyle name="Normal 14_2012 Q4 STB REI tie out" xfId="766"/>
    <cellStyle name="Normal 15" xfId="153"/>
    <cellStyle name="Normal 15 2" xfId="768"/>
    <cellStyle name="Normal 15 2 2" xfId="1313"/>
    <cellStyle name="Normal 15 3" xfId="1314"/>
    <cellStyle name="Normal 15 4" xfId="1315"/>
    <cellStyle name="Normal 15 5" xfId="767"/>
    <cellStyle name="Normal 15_2012 Q4 STB REI tie out" xfId="769"/>
    <cellStyle name="Normal 16" xfId="15"/>
    <cellStyle name="Normal 16 2" xfId="308"/>
    <cellStyle name="Normal 16 2 2" xfId="1316"/>
    <cellStyle name="Normal 16 3" xfId="1317"/>
    <cellStyle name="Normal 16 4" xfId="770"/>
    <cellStyle name="Normal 17" xfId="62"/>
    <cellStyle name="Normal 17 2" xfId="309"/>
    <cellStyle name="Normal 17 2 2" xfId="772"/>
    <cellStyle name="Normal 17 3" xfId="773"/>
    <cellStyle name="Normal 17 4" xfId="774"/>
    <cellStyle name="Normal 17 5" xfId="1318"/>
    <cellStyle name="Normal 17 6" xfId="771"/>
    <cellStyle name="Normal 174" xfId="775"/>
    <cellStyle name="Normal 18" xfId="255"/>
    <cellStyle name="Normal 18 2" xfId="777"/>
    <cellStyle name="Normal 18 3" xfId="1319"/>
    <cellStyle name="Normal 18 4" xfId="776"/>
    <cellStyle name="Normal 19" xfId="301"/>
    <cellStyle name="Normal 19 2" xfId="778"/>
    <cellStyle name="Normal 19 3" xfId="1320"/>
    <cellStyle name="Normal 2" xfId="2"/>
    <cellStyle name="Normal 2 12" xfId="779"/>
    <cellStyle name="Normal 2 2" xfId="7"/>
    <cellStyle name="Normal 2 2 2" xfId="10"/>
    <cellStyle name="Normal 2 2 2 2" xfId="155"/>
    <cellStyle name="Normal 2 2 2 3" xfId="154"/>
    <cellStyle name="Normal 2 2 2 4" xfId="780"/>
    <cellStyle name="Normal 2 2 3" xfId="156"/>
    <cellStyle name="Normal 2 2 3 2" xfId="157"/>
    <cellStyle name="Normal 2 2 4" xfId="158"/>
    <cellStyle name="Normal 2 2_Sheet4" xfId="781"/>
    <cellStyle name="Normal 2 3" xfId="159"/>
    <cellStyle name="Normal 2 3 2" xfId="160"/>
    <cellStyle name="Normal 2 3 2 2" xfId="782"/>
    <cellStyle name="Normal 2 3 3" xfId="295"/>
    <cellStyle name="Normal 2 3 3 2" xfId="1321"/>
    <cellStyle name="Normal 2 3_Sheet4" xfId="783"/>
    <cellStyle name="Normal 2 4" xfId="161"/>
    <cellStyle name="Normal 2 4 2" xfId="162"/>
    <cellStyle name="Normal 2 5" xfId="163"/>
    <cellStyle name="Normal 2 6" xfId="164"/>
    <cellStyle name="Normal 2 6 2" xfId="165"/>
    <cellStyle name="Normal 2 7" xfId="166"/>
    <cellStyle name="Normal 2 7 2" xfId="167"/>
    <cellStyle name="Normal 2 8" xfId="168"/>
    <cellStyle name="Normal 2_2012 Q4 ING Consolidating Balance Sheet" xfId="1192"/>
    <cellStyle name="Normal 20" xfId="303"/>
    <cellStyle name="Normal 20 2" xfId="784"/>
    <cellStyle name="Normal 20 3" xfId="1322"/>
    <cellStyle name="Normal 21" xfId="305"/>
    <cellStyle name="Normal 21 2" xfId="786"/>
    <cellStyle name="Normal 21 3" xfId="1323"/>
    <cellStyle name="Normal 21 4" xfId="785"/>
    <cellStyle name="Normal 22" xfId="314"/>
    <cellStyle name="Normal 22 2" xfId="3"/>
    <cellStyle name="Normal 22 2 2" xfId="1324"/>
    <cellStyle name="Normal 22 3" xfId="787"/>
    <cellStyle name="Normal 23" xfId="788"/>
    <cellStyle name="Normal 23 2" xfId="1325"/>
    <cellStyle name="Normal 24" xfId="789"/>
    <cellStyle name="Normal 24 2" xfId="790"/>
    <cellStyle name="Normal 24 2 2" xfId="791"/>
    <cellStyle name="Normal 24 2 3" xfId="792"/>
    <cellStyle name="Normal 24 2 4" xfId="1326"/>
    <cellStyle name="Normal 24 2_4) FAS 143" xfId="793"/>
    <cellStyle name="Normal 24 3" xfId="1327"/>
    <cellStyle name="Normal 24_Sheet4" xfId="794"/>
    <cellStyle name="Normal 25" xfId="795"/>
    <cellStyle name="Normal 25 2" xfId="796"/>
    <cellStyle name="Normal 25 2 2" xfId="797"/>
    <cellStyle name="Normal 25 2 3" xfId="798"/>
    <cellStyle name="Normal 25 2 4" xfId="1328"/>
    <cellStyle name="Normal 25 2_4) FAS 143" xfId="799"/>
    <cellStyle name="Normal 25 3" xfId="1329"/>
    <cellStyle name="Normal 25_Sheet4" xfId="800"/>
    <cellStyle name="Normal 26" xfId="801"/>
    <cellStyle name="Normal 26 2" xfId="802"/>
    <cellStyle name="Normal 26 2 2" xfId="803"/>
    <cellStyle name="Normal 26 2 3" xfId="804"/>
    <cellStyle name="Normal 26 2_4) FAS 143" xfId="805"/>
    <cellStyle name="Normal 26 3" xfId="1330"/>
    <cellStyle name="Normal 26_Sheet4" xfId="806"/>
    <cellStyle name="Normal 27" xfId="807"/>
    <cellStyle name="Normal 27 2" xfId="808"/>
    <cellStyle name="Normal 27 2 2" xfId="809"/>
    <cellStyle name="Normal 27 2 3" xfId="810"/>
    <cellStyle name="Normal 27 2_4) FAS 143" xfId="811"/>
    <cellStyle name="Normal 27 3" xfId="1331"/>
    <cellStyle name="Normal 27_Sheet4" xfId="812"/>
    <cellStyle name="Normal 28" xfId="813"/>
    <cellStyle name="Normal 28 2" xfId="814"/>
    <cellStyle name="Normal 28 2 2" xfId="815"/>
    <cellStyle name="Normal 28 2 3" xfId="816"/>
    <cellStyle name="Normal 28 2_4) FAS 143" xfId="817"/>
    <cellStyle name="Normal 28 3" xfId="1332"/>
    <cellStyle name="Normal 28_Sheet4" xfId="818"/>
    <cellStyle name="Normal 29" xfId="819"/>
    <cellStyle name="Normal 29 2" xfId="820"/>
    <cellStyle name="Normal 29 2 2" xfId="821"/>
    <cellStyle name="Normal 29 2 3" xfId="822"/>
    <cellStyle name="Normal 29 2_4) FAS 143" xfId="823"/>
    <cellStyle name="Normal 29 3" xfId="1333"/>
    <cellStyle name="Normal 29_Sheet4" xfId="824"/>
    <cellStyle name="Normal 3" xfId="5"/>
    <cellStyle name="Normal 3 10" xfId="169"/>
    <cellStyle name="Normal 3 11" xfId="18"/>
    <cellStyle name="Normal 3 12" xfId="825"/>
    <cellStyle name="Normal 3 2" xfId="9"/>
    <cellStyle name="Normal 3 2 2" xfId="170"/>
    <cellStyle name="Normal 3 2 2 2" xfId="1334"/>
    <cellStyle name="Normal 3 2 2 3" xfId="827"/>
    <cellStyle name="Normal 3 2 3" xfId="61"/>
    <cellStyle name="Normal 3 2 3 2" xfId="828"/>
    <cellStyle name="Normal 3 2 4" xfId="829"/>
    <cellStyle name="Normal 3 2 5" xfId="1335"/>
    <cellStyle name="Normal 3 2 6" xfId="826"/>
    <cellStyle name="Normal 3 2_Sch 210" xfId="830"/>
    <cellStyle name="Normal 3 3" xfId="171"/>
    <cellStyle name="Normal 3 3 2" xfId="172"/>
    <cellStyle name="Normal 3 3 2 2" xfId="832"/>
    <cellStyle name="Normal 3 3 2 3" xfId="833"/>
    <cellStyle name="Normal 3 3 2_8) CF" xfId="834"/>
    <cellStyle name="Normal 3 3 3" xfId="1336"/>
    <cellStyle name="Normal 3 3 4" xfId="831"/>
    <cellStyle name="Normal 3 3_Sch 210" xfId="835"/>
    <cellStyle name="Normal 3 4" xfId="173"/>
    <cellStyle name="Normal 3 4 2" xfId="174"/>
    <cellStyle name="Normal 3 4 2 2" xfId="837"/>
    <cellStyle name="Normal 3 4 2 3" xfId="838"/>
    <cellStyle name="Normal 3 4 2_8) CF" xfId="839"/>
    <cellStyle name="Normal 3 4 3" xfId="1337"/>
    <cellStyle name="Normal 3 4 4" xfId="836"/>
    <cellStyle name="Normal 3 4_Sheet4" xfId="840"/>
    <cellStyle name="Normal 3 5" xfId="175"/>
    <cellStyle name="Normal 3 5 2" xfId="842"/>
    <cellStyle name="Normal 3 5 3" xfId="843"/>
    <cellStyle name="Normal 3 5 4" xfId="841"/>
    <cellStyle name="Normal 3 5_4) FAS 143" xfId="844"/>
    <cellStyle name="Normal 3 6" xfId="176"/>
    <cellStyle name="Normal 3 6 2" xfId="177"/>
    <cellStyle name="Normal 3 6 3" xfId="845"/>
    <cellStyle name="Normal 3 7" xfId="178"/>
    <cellStyle name="Normal 3 7 2" xfId="179"/>
    <cellStyle name="Normal 3 7 3" xfId="846"/>
    <cellStyle name="Normal 3 8" xfId="180"/>
    <cellStyle name="Normal 3 8 2" xfId="181"/>
    <cellStyle name="Normal 3 8 3" xfId="1338"/>
    <cellStyle name="Normal 3 9" xfId="182"/>
    <cellStyle name="Normal 3 9 2" xfId="183"/>
    <cellStyle name="Normal 3 9 2 2" xfId="254"/>
    <cellStyle name="Normal 3_4) FAS 143" xfId="847"/>
    <cellStyle name="Normal 30" xfId="848"/>
    <cellStyle name="Normal 30 2" xfId="849"/>
    <cellStyle name="Normal 30 2 2" xfId="850"/>
    <cellStyle name="Normal 30 2 2 2" xfId="851"/>
    <cellStyle name="Normal 30 2 2 3" xfId="852"/>
    <cellStyle name="Normal 30 2 2_8) CF" xfId="853"/>
    <cellStyle name="Normal 30 3" xfId="854"/>
    <cellStyle name="Normal 30 3 2" xfId="855"/>
    <cellStyle name="Normal 30 3 3" xfId="856"/>
    <cellStyle name="Normal 30 3_8) CF" xfId="857"/>
    <cellStyle name="Normal 30 4" xfId="1339"/>
    <cellStyle name="Normal 30_Sheet4" xfId="858"/>
    <cellStyle name="Normal 301" xfId="1467"/>
    <cellStyle name="Normal 31" xfId="859"/>
    <cellStyle name="Normal 31 2" xfId="860"/>
    <cellStyle name="Normal 31 2 2" xfId="861"/>
    <cellStyle name="Normal 31 2 3" xfId="862"/>
    <cellStyle name="Normal 31 2_8) CF" xfId="863"/>
    <cellStyle name="Normal 31 3" xfId="864"/>
    <cellStyle name="Normal 31 4" xfId="865"/>
    <cellStyle name="Normal 31 5" xfId="1340"/>
    <cellStyle name="Normal 31_2012 Q4 STB REI tie out" xfId="866"/>
    <cellStyle name="Normal 32" xfId="867"/>
    <cellStyle name="Normal 32 2" xfId="1341"/>
    <cellStyle name="Normal 32 3" xfId="1342"/>
    <cellStyle name="Normal 33" xfId="868"/>
    <cellStyle name="Normal 33 2" xfId="1343"/>
    <cellStyle name="Normal 34" xfId="869"/>
    <cellStyle name="Normal 34 2" xfId="870"/>
    <cellStyle name="Normal 34 2 2" xfId="871"/>
    <cellStyle name="Normal 34 2 3" xfId="872"/>
    <cellStyle name="Normal 34 2_8) CF" xfId="873"/>
    <cellStyle name="Normal 34 3" xfId="1344"/>
    <cellStyle name="Normal 35" xfId="874"/>
    <cellStyle name="Normal 35 2" xfId="1345"/>
    <cellStyle name="Normal 36" xfId="875"/>
    <cellStyle name="Normal 37" xfId="876"/>
    <cellStyle name="Normal 38" xfId="877"/>
    <cellStyle name="Normal 38 2" xfId="1346"/>
    <cellStyle name="Normal 39" xfId="878"/>
    <cellStyle name="Normal 39 2" xfId="1347"/>
    <cellStyle name="Normal 4" xfId="14"/>
    <cellStyle name="Normal 4 2" xfId="252"/>
    <cellStyle name="Normal 4 2 2" xfId="881"/>
    <cellStyle name="Normal 4 2 2 2" xfId="882"/>
    <cellStyle name="Normal 4 2 2 3" xfId="883"/>
    <cellStyle name="Normal 4 2 2 4" xfId="1348"/>
    <cellStyle name="Normal 4 2 2_8) CF" xfId="884"/>
    <cellStyle name="Normal 4 2 3" xfId="885"/>
    <cellStyle name="Normal 4 2 4" xfId="1349"/>
    <cellStyle name="Normal 4 2 5" xfId="880"/>
    <cellStyle name="Normal 4 2_Sheet4" xfId="886"/>
    <cellStyle name="Normal 4 3" xfId="887"/>
    <cellStyle name="Normal 4 3 2" xfId="888"/>
    <cellStyle name="Normal 4 3 2 2" xfId="889"/>
    <cellStyle name="Normal 4 3 2 3" xfId="890"/>
    <cellStyle name="Normal 4 3 2_8) CF" xfId="891"/>
    <cellStyle name="Normal 4 3 3" xfId="1350"/>
    <cellStyle name="Normal 4 3_Sch 210" xfId="892"/>
    <cellStyle name="Normal 4 4" xfId="893"/>
    <cellStyle name="Normal 4 4 2" xfId="894"/>
    <cellStyle name="Normal 4 4 3" xfId="895"/>
    <cellStyle name="Normal 4 4_4) FAS 143" xfId="896"/>
    <cellStyle name="Normal 4 5" xfId="897"/>
    <cellStyle name="Normal 4 6" xfId="898"/>
    <cellStyle name="Normal 4 7" xfId="899"/>
    <cellStyle name="Normal 4 8" xfId="1351"/>
    <cellStyle name="Normal 4 9" xfId="879"/>
    <cellStyle name="Normal 4_8) CF" xfId="900"/>
    <cellStyle name="Normal 40" xfId="901"/>
    <cellStyle name="Normal 41" xfId="902"/>
    <cellStyle name="Normal 41 2" xfId="903"/>
    <cellStyle name="Normal 42" xfId="904"/>
    <cellStyle name="Normal 42 2" xfId="1353"/>
    <cellStyle name="Normal 42_Analytics" xfId="1352"/>
    <cellStyle name="Normal 43" xfId="905"/>
    <cellStyle name="Normal 44" xfId="906"/>
    <cellStyle name="Normal 45" xfId="907"/>
    <cellStyle name="Normal 46" xfId="908"/>
    <cellStyle name="Normal 47" xfId="909"/>
    <cellStyle name="Normal 48" xfId="910"/>
    <cellStyle name="Normal 49" xfId="911"/>
    <cellStyle name="Normal 5" xfId="184"/>
    <cellStyle name="Normal 5 2" xfId="185"/>
    <cellStyle name="Normal 5 2 2" xfId="186"/>
    <cellStyle name="Normal 5 2 2 2" xfId="915"/>
    <cellStyle name="Normal 5 2 2 3" xfId="916"/>
    <cellStyle name="Normal 5 2 2 4" xfId="1354"/>
    <cellStyle name="Normal 5 2 2 5" xfId="914"/>
    <cellStyle name="Normal 5 2 2_8) CF" xfId="917"/>
    <cellStyle name="Normal 5 2 3" xfId="187"/>
    <cellStyle name="Normal 5 2 3 2" xfId="918"/>
    <cellStyle name="Normal 5 2 4" xfId="1355"/>
    <cellStyle name="Normal 5 2 5" xfId="913"/>
    <cellStyle name="Normal 5 2_Sheet4" xfId="919"/>
    <cellStyle name="Normal 5 3" xfId="188"/>
    <cellStyle name="Normal 5 3 2" xfId="189"/>
    <cellStyle name="Normal 5 3 2 2" xfId="920"/>
    <cellStyle name="Normal 5 3 3" xfId="921"/>
    <cellStyle name="Normal 5 3 4" xfId="922"/>
    <cellStyle name="Normal 5 3 5" xfId="1356"/>
    <cellStyle name="Normal 5 3_2012 Q4 STB REI tie out" xfId="923"/>
    <cellStyle name="Normal 5 4" xfId="190"/>
    <cellStyle name="Normal 5 4 2" xfId="924"/>
    <cellStyle name="Normal 5 5" xfId="191"/>
    <cellStyle name="Normal 5 5 2" xfId="192"/>
    <cellStyle name="Normal 5 5 3" xfId="925"/>
    <cellStyle name="Normal 5 6" xfId="193"/>
    <cellStyle name="Normal 5 6 2" xfId="194"/>
    <cellStyle name="Normal 5 6 3" xfId="1357"/>
    <cellStyle name="Normal 5 7" xfId="195"/>
    <cellStyle name="Normal 5 8" xfId="912"/>
    <cellStyle name="Normal 5_Sheet4" xfId="926"/>
    <cellStyle name="Normal 50" xfId="927"/>
    <cellStyle name="Normal 51" xfId="928"/>
    <cellStyle name="Normal 52" xfId="929"/>
    <cellStyle name="Normal 53" xfId="4"/>
    <cellStyle name="Normal 53 2" xfId="1358"/>
    <cellStyle name="Normal 54" xfId="1359"/>
    <cellStyle name="Normal 55" xfId="1466"/>
    <cellStyle name="Normal 56" xfId="316"/>
    <cellStyle name="Normal 57" xfId="1468"/>
    <cellStyle name="Normal 58" xfId="1479"/>
    <cellStyle name="Normal 6" xfId="196"/>
    <cellStyle name="Normal 6 2" xfId="197"/>
    <cellStyle name="Normal 6 2 2" xfId="198"/>
    <cellStyle name="Normal 6 2 2 2" xfId="932"/>
    <cellStyle name="Normal 6 2 2 3" xfId="933"/>
    <cellStyle name="Normal 6 2 2 4" xfId="1360"/>
    <cellStyle name="Normal 6 2 2_4) FAS 143" xfId="934"/>
    <cellStyle name="Normal 6 2 3" xfId="935"/>
    <cellStyle name="Normal 6 2 4" xfId="936"/>
    <cellStyle name="Normal 6 2 5" xfId="1361"/>
    <cellStyle name="Normal 6 2 6" xfId="931"/>
    <cellStyle name="Normal 6 2_2012 Q4 STB REI tie out" xfId="937"/>
    <cellStyle name="Normal 6 3" xfId="199"/>
    <cellStyle name="Normal 6 3 2" xfId="200"/>
    <cellStyle name="Normal 6 3 2 2" xfId="938"/>
    <cellStyle name="Normal 6 3 3" xfId="939"/>
    <cellStyle name="Normal 6 3 4" xfId="1362"/>
    <cellStyle name="Normal 6 3_4) FAS 143" xfId="940"/>
    <cellStyle name="Normal 6 4" xfId="941"/>
    <cellStyle name="Normal 6 5" xfId="942"/>
    <cellStyle name="Normal 6 6" xfId="1363"/>
    <cellStyle name="Normal 6 7" xfId="930"/>
    <cellStyle name="Normal 6_Apr" xfId="943"/>
    <cellStyle name="Normal 7" xfId="201"/>
    <cellStyle name="Normal 7 2" xfId="202"/>
    <cellStyle name="Normal 7 2 2" xfId="203"/>
    <cellStyle name="Normal 7 2 2 2" xfId="946"/>
    <cellStyle name="Normal 7 2 2 3" xfId="947"/>
    <cellStyle name="Normal 7 2 2_4) FAS 143" xfId="948"/>
    <cellStyle name="Normal 7 2 3" xfId="949"/>
    <cellStyle name="Normal 7 2 4" xfId="950"/>
    <cellStyle name="Normal 7 2 5" xfId="1364"/>
    <cellStyle name="Normal 7 2 6" xfId="945"/>
    <cellStyle name="Normal 7 2_2012 Q4 STB REI tie out" xfId="951"/>
    <cellStyle name="Normal 7 3" xfId="204"/>
    <cellStyle name="Normal 7 3 2" xfId="205"/>
    <cellStyle name="Normal 7 3 2 2" xfId="952"/>
    <cellStyle name="Normal 7 3 3" xfId="953"/>
    <cellStyle name="Normal 7 3 4" xfId="1365"/>
    <cellStyle name="Normal 7 3_4) FAS 143" xfId="954"/>
    <cellStyle name="Normal 7 4" xfId="955"/>
    <cellStyle name="Normal 7 5" xfId="956"/>
    <cellStyle name="Normal 7 6" xfId="1366"/>
    <cellStyle name="Normal 7 7" xfId="944"/>
    <cellStyle name="Normal 7_Apr" xfId="957"/>
    <cellStyle name="Normal 8" xfId="206"/>
    <cellStyle name="Normal 8 2" xfId="959"/>
    <cellStyle name="Normal 8 2 2" xfId="960"/>
    <cellStyle name="Normal 8 2 2 2" xfId="961"/>
    <cellStyle name="Normal 8 2 2 3" xfId="962"/>
    <cellStyle name="Normal 8 2 2_8) CF" xfId="963"/>
    <cellStyle name="Normal 8 2 3" xfId="964"/>
    <cellStyle name="Normal 8 2 4" xfId="1367"/>
    <cellStyle name="Normal 8 2_Sheet4" xfId="965"/>
    <cellStyle name="Normal 8 3" xfId="966"/>
    <cellStyle name="Normal 8 3 2" xfId="967"/>
    <cellStyle name="Normal 8 3 2 2" xfId="1368"/>
    <cellStyle name="Normal 8 3 3" xfId="968"/>
    <cellStyle name="Normal 8 3 4" xfId="1369"/>
    <cellStyle name="Normal 8 3_4) FAS 143" xfId="969"/>
    <cellStyle name="Normal 8 4" xfId="970"/>
    <cellStyle name="Normal 8 5" xfId="971"/>
    <cellStyle name="Normal 8 6" xfId="1370"/>
    <cellStyle name="Normal 8 7" xfId="958"/>
    <cellStyle name="Normal 8_Sheet4" xfId="972"/>
    <cellStyle name="Normal 9" xfId="207"/>
    <cellStyle name="Normal 9 2" xfId="974"/>
    <cellStyle name="Normal 9 2 2" xfId="975"/>
    <cellStyle name="Normal 9 2 2 2" xfId="976"/>
    <cellStyle name="Normal 9 2 2 3" xfId="977"/>
    <cellStyle name="Normal 9 2 2_8) CF" xfId="978"/>
    <cellStyle name="Normal 9 2 3" xfId="979"/>
    <cellStyle name="Normal 9 2 4" xfId="1371"/>
    <cellStyle name="Normal 9 2_Sheet4" xfId="980"/>
    <cellStyle name="Normal 9 3" xfId="981"/>
    <cellStyle name="Normal 9 3 2" xfId="982"/>
    <cellStyle name="Normal 9 3 3" xfId="983"/>
    <cellStyle name="Normal 9 3_4) FAS 143" xfId="984"/>
    <cellStyle name="Normal 9 4" xfId="985"/>
    <cellStyle name="Normal 9 5" xfId="986"/>
    <cellStyle name="Normal 9 6" xfId="1372"/>
    <cellStyle name="Normal 9 7" xfId="973"/>
    <cellStyle name="Normal 9_Sheet4" xfId="987"/>
    <cellStyle name="Note 2" xfId="56"/>
    <cellStyle name="Note 2 2" xfId="208"/>
    <cellStyle name="Note 2 2 2" xfId="209"/>
    <cellStyle name="Note 2 2 3" xfId="989"/>
    <cellStyle name="Note 2 3" xfId="210"/>
    <cellStyle name="Note 2 3 2" xfId="311"/>
    <cellStyle name="Note 2 3 3" xfId="1373"/>
    <cellStyle name="Note 2 4" xfId="211"/>
    <cellStyle name="Note 2 5" xfId="296"/>
    <cellStyle name="Note 2 6" xfId="310"/>
    <cellStyle name="Note 2 7" xfId="988"/>
    <cellStyle name="Note 2_2012 Q4 STB REI tie out" xfId="990"/>
    <cellStyle name="Note 3" xfId="212"/>
    <cellStyle name="Note 3 2" xfId="213"/>
    <cellStyle name="Note 3 2 2" xfId="214"/>
    <cellStyle name="Note 3 2 3" xfId="992"/>
    <cellStyle name="Note 3 3" xfId="215"/>
    <cellStyle name="Note 3 4" xfId="991"/>
    <cellStyle name="Note 3_2012 Q4 STB REI tie out" xfId="993"/>
    <cellStyle name="Note 4" xfId="994"/>
    <cellStyle name="Note 5" xfId="995"/>
    <cellStyle name="Note 5 2" xfId="996"/>
    <cellStyle name="Note 6" xfId="997"/>
    <cellStyle name="Output 2" xfId="57"/>
    <cellStyle name="Output 2 2" xfId="297"/>
    <cellStyle name="Output 2 2 2" xfId="999"/>
    <cellStyle name="Output 2 2 3" xfId="1470"/>
    <cellStyle name="Output 2 3" xfId="312"/>
    <cellStyle name="Output 2 3 2" xfId="1471"/>
    <cellStyle name="Output 2 4" xfId="1374"/>
    <cellStyle name="Output 2 4 2" xfId="1477"/>
    <cellStyle name="Output 2 5" xfId="998"/>
    <cellStyle name="Output 2 6" xfId="1469"/>
    <cellStyle name="Output 2_2012 Q4 STB REI tie out" xfId="1000"/>
    <cellStyle name="Output 3" xfId="216"/>
    <cellStyle name="OUTPUT AMOUNTS" xfId="1001"/>
    <cellStyle name="Output Amounts 10" xfId="1375"/>
    <cellStyle name="OUTPUT AMOUNTS 2" xfId="1002"/>
    <cellStyle name="OUTPUT AMOUNTS 2 2" xfId="1003"/>
    <cellStyle name="Output Amounts 2 3" xfId="1376"/>
    <cellStyle name="OUTPUT AMOUNTS 2_Sheet4" xfId="1004"/>
    <cellStyle name="Output Amounts 3" xfId="1005"/>
    <cellStyle name="OUTPUT AMOUNTS 3 2" xfId="1377"/>
    <cellStyle name="Output Amounts 4" xfId="1006"/>
    <cellStyle name="OUTPUT AMOUNTS 4 2" xfId="1378"/>
    <cellStyle name="Output Amounts 5" xfId="1007"/>
    <cellStyle name="OUTPUT AMOUNTS 5 2" xfId="1379"/>
    <cellStyle name="Output Amounts 6" xfId="1008"/>
    <cellStyle name="OUTPUT AMOUNTS 6 2" xfId="1380"/>
    <cellStyle name="Output Amounts 7" xfId="1009"/>
    <cellStyle name="OUTPUT AMOUNTS 7 2" xfId="1381"/>
    <cellStyle name="Output Amounts 8" xfId="1010"/>
    <cellStyle name="Output Amounts 9" xfId="1011"/>
    <cellStyle name="Output Amounts_2012 Q4 STB REI tie out" xfId="1012"/>
    <cellStyle name="OUTPUT COLUMN HEADINGS" xfId="217"/>
    <cellStyle name="Output Column Headings 10" xfId="1382"/>
    <cellStyle name="OUTPUT COLUMN HEADINGS 2" xfId="1013"/>
    <cellStyle name="OUTPUT COLUMN HEADINGS 2 2" xfId="1014"/>
    <cellStyle name="Output Column Headings 2 3" xfId="1383"/>
    <cellStyle name="OUTPUT COLUMN HEADINGS 2_Sheet4" xfId="1015"/>
    <cellStyle name="Output Column Headings 3" xfId="1016"/>
    <cellStyle name="OUTPUT COLUMN HEADINGS 3 2" xfId="1384"/>
    <cellStyle name="Output Column Headings 4" xfId="1017"/>
    <cellStyle name="OUTPUT COLUMN HEADINGS 4 2" xfId="1385"/>
    <cellStyle name="Output Column Headings 5" xfId="1018"/>
    <cellStyle name="OUTPUT COLUMN HEADINGS 5 2" xfId="1386"/>
    <cellStyle name="Output Column Headings 6" xfId="1019"/>
    <cellStyle name="OUTPUT COLUMN HEADINGS 6 2" xfId="1387"/>
    <cellStyle name="Output Column Headings 7" xfId="1020"/>
    <cellStyle name="OUTPUT COLUMN HEADINGS 7 2" xfId="1388"/>
    <cellStyle name="Output Column Headings 8" xfId="1021"/>
    <cellStyle name="Output Column Headings 9" xfId="1022"/>
    <cellStyle name="Output Column Headings_2012 Q4 STB REI tie out" xfId="1023"/>
    <cellStyle name="OUTPUT LINE ITEMS" xfId="218"/>
    <cellStyle name="Output Line Items 10" xfId="1389"/>
    <cellStyle name="OUTPUT LINE ITEMS 2" xfId="1024"/>
    <cellStyle name="OUTPUT LINE ITEMS 2 2" xfId="1025"/>
    <cellStyle name="Output Line Items 2 3" xfId="1390"/>
    <cellStyle name="OUTPUT LINE ITEMS 2_Sheet4" xfId="1026"/>
    <cellStyle name="Output Line Items 3" xfId="1027"/>
    <cellStyle name="OUTPUT LINE ITEMS 3 2" xfId="1391"/>
    <cellStyle name="Output Line Items 4" xfId="1028"/>
    <cellStyle name="OUTPUT LINE ITEMS 4 2" xfId="1392"/>
    <cellStyle name="Output Line Items 5" xfId="1029"/>
    <cellStyle name="OUTPUT LINE ITEMS 5 2" xfId="1393"/>
    <cellStyle name="Output Line Items 6" xfId="1030"/>
    <cellStyle name="OUTPUT LINE ITEMS 6 2" xfId="1394"/>
    <cellStyle name="Output Line Items 7" xfId="1031"/>
    <cellStyle name="OUTPUT LINE ITEMS 7 2" xfId="1395"/>
    <cellStyle name="Output Line Items 8" xfId="1032"/>
    <cellStyle name="Output Line Items 9" xfId="1033"/>
    <cellStyle name="Output Line Items_2012 Q4 STB REI tie out" xfId="1034"/>
    <cellStyle name="OUTPUT REPORT HEADING" xfId="219"/>
    <cellStyle name="Output Report Heading 10" xfId="1396"/>
    <cellStyle name="OUTPUT REPORT HEADING 2" xfId="1035"/>
    <cellStyle name="OUTPUT REPORT HEADING 2 2" xfId="1036"/>
    <cellStyle name="Output Report Heading 2 3" xfId="1397"/>
    <cellStyle name="OUTPUT REPORT HEADING 2_Sheet4" xfId="1037"/>
    <cellStyle name="Output Report Heading 3" xfId="1038"/>
    <cellStyle name="OUTPUT REPORT HEADING 3 2" xfId="1398"/>
    <cellStyle name="Output Report Heading 4" xfId="1039"/>
    <cellStyle name="OUTPUT REPORT HEADING 4 2" xfId="1399"/>
    <cellStyle name="Output Report Heading 5" xfId="1040"/>
    <cellStyle name="OUTPUT REPORT HEADING 5 2" xfId="1400"/>
    <cellStyle name="Output Report Heading 6" xfId="1041"/>
    <cellStyle name="OUTPUT REPORT HEADING 6 2" xfId="1401"/>
    <cellStyle name="Output Report Heading 7" xfId="1042"/>
    <cellStyle name="OUTPUT REPORT HEADING 7 2" xfId="1402"/>
    <cellStyle name="Output Report Heading 8" xfId="1043"/>
    <cellStyle name="Output Report Heading 9" xfId="1044"/>
    <cellStyle name="Output Report Heading_2012 Q4 STB REI tie out" xfId="1045"/>
    <cellStyle name="OUTPUT REPORT TITLE" xfId="1046"/>
    <cellStyle name="Output Report Title 10" xfId="1403"/>
    <cellStyle name="OUTPUT REPORT TITLE 2" xfId="1047"/>
    <cellStyle name="OUTPUT REPORT TITLE 2 2" xfId="1048"/>
    <cellStyle name="Output Report Title 2 3" xfId="1404"/>
    <cellStyle name="OUTPUT REPORT TITLE 2_Sheet4" xfId="1049"/>
    <cellStyle name="Output Report Title 3" xfId="1050"/>
    <cellStyle name="OUTPUT REPORT TITLE 3 2" xfId="1405"/>
    <cellStyle name="Output Report Title 4" xfId="1051"/>
    <cellStyle name="OUTPUT REPORT TITLE 4 2" xfId="1406"/>
    <cellStyle name="Output Report Title 5" xfId="1052"/>
    <cellStyle name="OUTPUT REPORT TITLE 5 2" xfId="1407"/>
    <cellStyle name="Output Report Title 6" xfId="1053"/>
    <cellStyle name="OUTPUT REPORT TITLE 6 2" xfId="1408"/>
    <cellStyle name="Output Report Title 7" xfId="1054"/>
    <cellStyle name="OUTPUT REPORT TITLE 7 2" xfId="1409"/>
    <cellStyle name="Output Report Title 8" xfId="1055"/>
    <cellStyle name="Output Report Title 9" xfId="1056"/>
    <cellStyle name="Output Report Title_2012 Q4 STB REI tie out" xfId="1057"/>
    <cellStyle name="Override" xfId="1058"/>
    <cellStyle name="Percent" xfId="315" builtinId="5"/>
    <cellStyle name="Percent (2)" xfId="1059"/>
    <cellStyle name="Percent (2) 2" xfId="1060"/>
    <cellStyle name="Percent (2) 3" xfId="1061"/>
    <cellStyle name="Percent [1]" xfId="1062"/>
    <cellStyle name="Percent [1] 2" xfId="1063"/>
    <cellStyle name="Percent [1] 2 2" xfId="1064"/>
    <cellStyle name="Percent [1] 3" xfId="1065"/>
    <cellStyle name="Percent [1] 4" xfId="1066"/>
    <cellStyle name="Percent [1] 4 2" xfId="1067"/>
    <cellStyle name="Percent [1] 5" xfId="1068"/>
    <cellStyle name="Percent [1] 6" xfId="1069"/>
    <cellStyle name="Percent [2]" xfId="1070"/>
    <cellStyle name="Percent [2] 2" xfId="1071"/>
    <cellStyle name="Percent [2] 2 2" xfId="1072"/>
    <cellStyle name="Percent [2] 3" xfId="1073"/>
    <cellStyle name="Percent [2] 3 2" xfId="1410"/>
    <cellStyle name="Percent [2] 4" xfId="1074"/>
    <cellStyle name="Percent [2] 5" xfId="1411"/>
    <cellStyle name="Percent [2]_2011 Q2 CSXT-R-CSAOAJ-04-JNA-ART (General Acct)" xfId="1075"/>
    <cellStyle name="Percent [4]" xfId="1076"/>
    <cellStyle name="Percent [4] 2" xfId="1077"/>
    <cellStyle name="Percent [4] 3" xfId="1078"/>
    <cellStyle name="Percent 10" xfId="1079"/>
    <cellStyle name="Percent 11" xfId="1080"/>
    <cellStyle name="Percent 12" xfId="1081"/>
    <cellStyle name="Percent 13" xfId="1082"/>
    <cellStyle name="Percent 13 2" xfId="1412"/>
    <cellStyle name="Percent 14" xfId="1083"/>
    <cellStyle name="Percent 14 2" xfId="1413"/>
    <cellStyle name="Percent 15" xfId="1084"/>
    <cellStyle name="Percent 16" xfId="1085"/>
    <cellStyle name="Percent 16 2" xfId="1414"/>
    <cellStyle name="Percent 17" xfId="1415"/>
    <cellStyle name="Percent 18" xfId="1416"/>
    <cellStyle name="Percent 19" xfId="1417"/>
    <cellStyle name="Percent 2" xfId="13"/>
    <cellStyle name="Percent 2 2" xfId="220"/>
    <cellStyle name="Percent 2 2 2" xfId="221"/>
    <cellStyle name="Percent 2 3" xfId="222"/>
    <cellStyle name="Percent 2 4" xfId="223"/>
    <cellStyle name="Percent 2 4 2" xfId="224"/>
    <cellStyle name="Percent 2 4 3" xfId="1086"/>
    <cellStyle name="Percent 2 5" xfId="225"/>
    <cellStyle name="Percent 2 5 2" xfId="226"/>
    <cellStyle name="Percent 2 6" xfId="1087"/>
    <cellStyle name="Percent 20" xfId="1418"/>
    <cellStyle name="Percent 21" xfId="1419"/>
    <cellStyle name="Percent 22" xfId="1420"/>
    <cellStyle name="Percent 23" xfId="1421"/>
    <cellStyle name="Percent 24" xfId="1422"/>
    <cellStyle name="Percent 3" xfId="227"/>
    <cellStyle name="Percent 3 2" xfId="228"/>
    <cellStyle name="Percent 3 2 2" xfId="229"/>
    <cellStyle name="Percent 3 2 3" xfId="1089"/>
    <cellStyle name="Percent 3 3" xfId="230"/>
    <cellStyle name="Percent 3 3 2" xfId="231"/>
    <cellStyle name="Percent 3 4" xfId="232"/>
    <cellStyle name="Percent 3 5" xfId="233"/>
    <cellStyle name="Percent 3 5 2" xfId="234"/>
    <cellStyle name="Percent 3 6" xfId="235"/>
    <cellStyle name="Percent 3 6 2" xfId="236"/>
    <cellStyle name="Percent 3 7" xfId="237"/>
    <cellStyle name="Percent 3 8" xfId="1088"/>
    <cellStyle name="Percent 4" xfId="238"/>
    <cellStyle name="Percent 4 2" xfId="239"/>
    <cellStyle name="Percent 4 2 2" xfId="240"/>
    <cellStyle name="Percent 4 2 2 2" xfId="1423"/>
    <cellStyle name="Percent 4 2 3" xfId="1091"/>
    <cellStyle name="Percent 4 3" xfId="241"/>
    <cellStyle name="Percent 4 3 2" xfId="1092"/>
    <cellStyle name="Percent 4 4" xfId="298"/>
    <cellStyle name="Percent 4 5" xfId="1090"/>
    <cellStyle name="Percent 5" xfId="242"/>
    <cellStyle name="Percent 5 2" xfId="243"/>
    <cellStyle name="Percent 5 2 2" xfId="1095"/>
    <cellStyle name="Percent 5 2 3" xfId="1424"/>
    <cellStyle name="Percent 5 2 4" xfId="1094"/>
    <cellStyle name="Percent 5 3" xfId="1425"/>
    <cellStyle name="Percent 5 4" xfId="1426"/>
    <cellStyle name="Percent 5 5" xfId="1093"/>
    <cellStyle name="Percent 6" xfId="244"/>
    <cellStyle name="Percent 6 2" xfId="1097"/>
    <cellStyle name="Percent 6 3" xfId="1427"/>
    <cellStyle name="Percent 6 4" xfId="1096"/>
    <cellStyle name="Percent 7" xfId="17"/>
    <cellStyle name="Percent 7 2" xfId="1098"/>
    <cellStyle name="Percent 8" xfId="1099"/>
    <cellStyle name="Percent 9" xfId="1100"/>
    <cellStyle name="Percent(0)" xfId="1101"/>
    <cellStyle name="Percent(0) 2" xfId="1102"/>
    <cellStyle name="Percent(0) 3" xfId="1103"/>
    <cellStyle name="Percent(0) 4" xfId="1104"/>
    <cellStyle name="Percent(1)" xfId="1105"/>
    <cellStyle name="Percent(1) 2" xfId="1106"/>
    <cellStyle name="Percent(1) 3" xfId="1107"/>
    <cellStyle name="Percent(1) 4" xfId="1108"/>
    <cellStyle name="ProgramVariable" xfId="1109"/>
    <cellStyle name="protInput" xfId="1110"/>
    <cellStyle name="protInputLeftAlign" xfId="1111"/>
    <cellStyle name="protInputNoCommas" xfId="1112"/>
    <cellStyle name="protInputPercent" xfId="1113"/>
    <cellStyle name="protInputRate" xfId="1114"/>
    <cellStyle name="protInputText" xfId="1115"/>
    <cellStyle name="PSChar" xfId="1116"/>
    <cellStyle name="PSChar 2" xfId="1117"/>
    <cellStyle name="PSChar 2 2" xfId="1428"/>
    <cellStyle name="PSChar 3" xfId="1429"/>
    <cellStyle name="PSDate" xfId="1118"/>
    <cellStyle name="PSDate 2" xfId="1119"/>
    <cellStyle name="PSDate 2 2" xfId="1430"/>
    <cellStyle name="PSDate 3" xfId="1431"/>
    <cellStyle name="PSDec" xfId="1120"/>
    <cellStyle name="PSDec 2" xfId="1121"/>
    <cellStyle name="PSDec 2 2" xfId="1432"/>
    <cellStyle name="PSDec 3" xfId="1433"/>
    <cellStyle name="PSHeading" xfId="1122"/>
    <cellStyle name="PSHeading 2" xfId="1123"/>
    <cellStyle name="PSHeading 2 2" xfId="1434"/>
    <cellStyle name="PSHeading 3" xfId="1435"/>
    <cellStyle name="PSHeading_2012 Q4 STB REI tie out" xfId="1124"/>
    <cellStyle name="PSInt" xfId="1125"/>
    <cellStyle name="PSInt 2" xfId="1126"/>
    <cellStyle name="PSInt 2 2" xfId="1436"/>
    <cellStyle name="PSInt 3" xfId="1437"/>
    <cellStyle name="PSSpacer" xfId="1127"/>
    <cellStyle name="PSSpacer 2" xfId="1128"/>
    <cellStyle name="PSSpacer 2 2" xfId="1438"/>
    <cellStyle name="PSSpacer 3" xfId="1439"/>
    <cellStyle name="Rates" xfId="1129"/>
    <cellStyle name="Report" xfId="1130"/>
    <cellStyle name="Report 2" xfId="1440"/>
    <cellStyle name="Style 21" xfId="245"/>
    <cellStyle name="Style 22" xfId="246"/>
    <cellStyle name="Style 23" xfId="247"/>
    <cellStyle name="Style 24" xfId="248"/>
    <cellStyle name="Style 27" xfId="1193"/>
    <cellStyle name="Style 33" xfId="1131"/>
    <cellStyle name="Style 33 2" xfId="1132"/>
    <cellStyle name="Style 33 2 2" xfId="1441"/>
    <cellStyle name="Style 33 3" xfId="1133"/>
    <cellStyle name="Style 33 3 2" xfId="1442"/>
    <cellStyle name="Style 33 4" xfId="1443"/>
    <cellStyle name="Style 33 4 2" xfId="1444"/>
    <cellStyle name="Style 33 5" xfId="1445"/>
    <cellStyle name="Style 33 5 2" xfId="1446"/>
    <cellStyle name="Style 33 6" xfId="1447"/>
    <cellStyle name="Style 33_2012 Q4 STB REI tie out" xfId="1134"/>
    <cellStyle name="Style 34" xfId="1135"/>
    <cellStyle name="Style 34 2" xfId="1136"/>
    <cellStyle name="Style 34 3" xfId="1448"/>
    <cellStyle name="Style 34_2012 Q4 STB REI tie out" xfId="1137"/>
    <cellStyle name="Style 35" xfId="1138"/>
    <cellStyle name="Style 35 2" xfId="1139"/>
    <cellStyle name="Style 35 2 2" xfId="1449"/>
    <cellStyle name="Style 35 3" xfId="1140"/>
    <cellStyle name="Style 35 3 2" xfId="1450"/>
    <cellStyle name="Style 35 4" xfId="1451"/>
    <cellStyle name="Style 35 4 2" xfId="1452"/>
    <cellStyle name="Style 35 5" xfId="1453"/>
    <cellStyle name="Style 35 5 2" xfId="1454"/>
    <cellStyle name="Style 35 6" xfId="1455"/>
    <cellStyle name="Style 35_2012 Q4 STB REI tie out" xfId="1141"/>
    <cellStyle name="Style 36" xfId="1142"/>
    <cellStyle name="Style 36 2" xfId="1143"/>
    <cellStyle name="Style 36 3" xfId="1456"/>
    <cellStyle name="Style 36_2012 Q4 STB REI tie out" xfId="1144"/>
    <cellStyle name="Style 37" xfId="1145"/>
    <cellStyle name="Style 37 2" xfId="1146"/>
    <cellStyle name="Style 37 2 2" xfId="1457"/>
    <cellStyle name="Style 37 3" xfId="1458"/>
    <cellStyle name="Style 37 4" xfId="1459"/>
    <cellStyle name="Style 37_2012 Q4 STB REI tie out" xfId="1147"/>
    <cellStyle name="Subtotals" xfId="1148"/>
    <cellStyle name="Subtotals 2" xfId="1472"/>
    <cellStyle name="Table Heading" xfId="1460"/>
    <cellStyle name="Table Title" xfId="1461"/>
    <cellStyle name="Table Units" xfId="1462"/>
    <cellStyle name="Table Units 2" xfId="1478"/>
    <cellStyle name="Title 2" xfId="58"/>
    <cellStyle name="Title 2 2" xfId="1150"/>
    <cellStyle name="Title 2 3" xfId="1463"/>
    <cellStyle name="Title 2 4" xfId="1149"/>
    <cellStyle name="Title 2_Sch 210" xfId="1151"/>
    <cellStyle name="Title 3" xfId="249"/>
    <cellStyle name="TitleBar" xfId="1152"/>
    <cellStyle name="TitleBar 2" xfId="1153"/>
    <cellStyle name="TitleBar_2012 Q4 STB REI tie out" xfId="1154"/>
    <cellStyle name="Total 2" xfId="59"/>
    <cellStyle name="Total 2 2" xfId="299"/>
    <cellStyle name="Total 2 2 2" xfId="1156"/>
    <cellStyle name="Total 2 2 3" xfId="1474"/>
    <cellStyle name="Total 2 3" xfId="313"/>
    <cellStyle name="Total 2 3 2" xfId="1475"/>
    <cellStyle name="Total 2 4" xfId="1464"/>
    <cellStyle name="Total 2 5" xfId="1155"/>
    <cellStyle name="Total 2 6" xfId="1473"/>
    <cellStyle name="Total 2_2012 Q4 STB REI tie out" xfId="1157"/>
    <cellStyle name="Total 3" xfId="250"/>
    <cellStyle name="Totals" xfId="1158"/>
    <cellStyle name="Totals 2" xfId="1159"/>
    <cellStyle name="Warning Text 2" xfId="60"/>
    <cellStyle name="Warning Text 2 2" xfId="300"/>
    <cellStyle name="Warning Text 2 2 2" xfId="1160"/>
    <cellStyle name="Warning Text 2 3" xfId="1465"/>
    <cellStyle name="Warning Text 3" xfId="251"/>
    <cellStyle name="桁区切り [0.00]_results" xfId="1161"/>
    <cellStyle name="桁区切り_results" xfId="1162"/>
    <cellStyle name="標準_results" xfId="1163"/>
    <cellStyle name="通貨 [0.00]_results" xfId="1164"/>
    <cellStyle name="通貨_results" xfId="116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28575" cmpd="sng">
          <a:solidFill>
            <a:srgbClr val="FF0000"/>
          </a:solidFill>
        </a:ln>
      </a:spPr>
      <a:bodyPr vertOverflow="clip" horzOverflow="clip" wrap="square" rtlCol="0" anchor="ctr"/>
      <a:lstStyle>
        <a:defPPr algn="ctr">
          <a:defRPr sz="1100" b="1">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60.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76.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100"/>
  <sheetViews>
    <sheetView showGridLines="0" topLeftCell="A37" zoomScaleNormal="100" workbookViewId="0"/>
  </sheetViews>
  <sheetFormatPr defaultColWidth="9.1640625" defaultRowHeight="12.75"/>
  <cols>
    <col min="1" max="1" width="3.83203125" style="719" bestFit="1" customWidth="1"/>
    <col min="2" max="2" width="9.1640625" style="18"/>
    <col min="3" max="3" width="116.6640625" style="18" customWidth="1"/>
    <col min="4" max="13" width="9.1640625" style="18" customWidth="1"/>
    <col min="14" max="14" width="3.83203125" style="18" customWidth="1"/>
    <col min="15" max="15" width="2.5" style="18" customWidth="1"/>
    <col min="16" max="16384" width="9.1640625" style="18"/>
  </cols>
  <sheetData>
    <row r="1" spans="3:3">
      <c r="C1" s="2008" t="s">
        <v>3297</v>
      </c>
    </row>
    <row r="2" spans="3:3">
      <c r="C2" s="2008" t="s">
        <v>3297</v>
      </c>
    </row>
    <row r="3" spans="3:3">
      <c r="C3" s="2008" t="s">
        <v>3297</v>
      </c>
    </row>
    <row r="4" spans="3:3">
      <c r="C4" s="2008" t="s">
        <v>3297</v>
      </c>
    </row>
    <row r="5" spans="3:3">
      <c r="C5" s="2008" t="s">
        <v>3297</v>
      </c>
    </row>
    <row r="6" spans="3:3">
      <c r="C6" s="2008" t="s">
        <v>3297</v>
      </c>
    </row>
    <row r="7" spans="3:3">
      <c r="C7" s="2008" t="s">
        <v>3297</v>
      </c>
    </row>
    <row r="8" spans="3:3">
      <c r="C8" s="2008" t="s">
        <v>3297</v>
      </c>
    </row>
    <row r="9" spans="3:3">
      <c r="C9" s="2008" t="s">
        <v>3297</v>
      </c>
    </row>
    <row r="10" spans="3:3">
      <c r="C10" s="2008" t="s">
        <v>3297</v>
      </c>
    </row>
    <row r="11" spans="3:3">
      <c r="C11" s="2008" t="s">
        <v>3297</v>
      </c>
    </row>
    <row r="12" spans="3:3">
      <c r="C12" s="2008" t="s">
        <v>3297</v>
      </c>
    </row>
    <row r="13" spans="3:3">
      <c r="C13" s="2008" t="s">
        <v>3297</v>
      </c>
    </row>
    <row r="14" spans="3:3">
      <c r="C14" s="2008" t="s">
        <v>3297</v>
      </c>
    </row>
    <row r="15" spans="3:3">
      <c r="C15" s="2008" t="s">
        <v>3297</v>
      </c>
    </row>
    <row r="16" spans="3:3">
      <c r="C16" s="2008" t="s">
        <v>3297</v>
      </c>
    </row>
    <row r="17" spans="3:3">
      <c r="C17" s="2008" t="s">
        <v>3297</v>
      </c>
    </row>
    <row r="18" spans="3:3">
      <c r="C18" s="2008" t="s">
        <v>3297</v>
      </c>
    </row>
    <row r="38" spans="1:3" ht="18" customHeight="1">
      <c r="A38" s="2189" t="s">
        <v>728</v>
      </c>
      <c r="B38" s="2189"/>
      <c r="C38" s="2189"/>
    </row>
    <row r="39" spans="1:3">
      <c r="A39" s="2003"/>
      <c r="B39" s="716"/>
      <c r="C39" s="716"/>
    </row>
    <row r="40" spans="1:3">
      <c r="A40" s="2004" t="s">
        <v>423</v>
      </c>
      <c r="B40" s="718" t="s">
        <v>2717</v>
      </c>
      <c r="C40" s="716"/>
    </row>
    <row r="41" spans="1:3">
      <c r="A41" s="2003"/>
      <c r="B41" s="716" t="s">
        <v>729</v>
      </c>
      <c r="C41" s="716"/>
    </row>
    <row r="42" spans="1:3">
      <c r="A42" s="2003"/>
      <c r="B42" s="716" t="s">
        <v>2045</v>
      </c>
      <c r="C42" s="716"/>
    </row>
    <row r="43" spans="1:3">
      <c r="A43" s="2003"/>
      <c r="B43" s="716" t="s">
        <v>730</v>
      </c>
      <c r="C43" s="716"/>
    </row>
    <row r="44" spans="1:3">
      <c r="A44" s="2003"/>
      <c r="B44" s="716" t="s">
        <v>731</v>
      </c>
      <c r="C44" s="716"/>
    </row>
    <row r="45" spans="1:3">
      <c r="A45" s="2003"/>
      <c r="B45" s="716"/>
      <c r="C45" s="716"/>
    </row>
    <row r="46" spans="1:3">
      <c r="A46" s="2004" t="s">
        <v>424</v>
      </c>
      <c r="B46" s="718" t="s">
        <v>2714</v>
      </c>
      <c r="C46" s="716"/>
    </row>
    <row r="47" spans="1:3">
      <c r="A47" s="2003"/>
      <c r="B47" s="716" t="s">
        <v>732</v>
      </c>
      <c r="C47" s="716"/>
    </row>
    <row r="48" spans="1:3">
      <c r="A48" s="2003"/>
      <c r="B48" s="716"/>
      <c r="C48" s="716"/>
    </row>
    <row r="49" spans="1:3">
      <c r="A49" s="2004" t="s">
        <v>425</v>
      </c>
      <c r="B49" s="718" t="s">
        <v>2715</v>
      </c>
      <c r="C49" s="716"/>
    </row>
    <row r="50" spans="1:3">
      <c r="A50" s="2003"/>
      <c r="B50" s="716" t="s">
        <v>733</v>
      </c>
      <c r="C50" s="716"/>
    </row>
    <row r="51" spans="1:3">
      <c r="A51" s="2003"/>
      <c r="B51" s="716"/>
      <c r="C51" s="716"/>
    </row>
    <row r="52" spans="1:3">
      <c r="A52" s="2004" t="s">
        <v>428</v>
      </c>
      <c r="B52" s="718" t="s">
        <v>2716</v>
      </c>
      <c r="C52" s="716"/>
    </row>
    <row r="53" spans="1:3">
      <c r="A53" s="2003"/>
      <c r="B53" s="718" t="s">
        <v>734</v>
      </c>
      <c r="C53" s="716"/>
    </row>
    <row r="54" spans="1:3">
      <c r="A54" s="2003"/>
      <c r="B54" s="716"/>
      <c r="C54" s="716"/>
    </row>
    <row r="55" spans="1:3">
      <c r="A55" s="2004" t="s">
        <v>430</v>
      </c>
      <c r="B55" s="718" t="s">
        <v>2713</v>
      </c>
      <c r="C55" s="716"/>
    </row>
    <row r="56" spans="1:3">
      <c r="A56" s="2003"/>
      <c r="B56" s="716" t="s">
        <v>735</v>
      </c>
      <c r="C56" s="716"/>
    </row>
    <row r="57" spans="1:3">
      <c r="A57" s="2003"/>
      <c r="B57" s="716" t="s">
        <v>736</v>
      </c>
      <c r="C57" s="716"/>
    </row>
    <row r="58" spans="1:3">
      <c r="A58" s="2003"/>
      <c r="B58" s="716" t="s">
        <v>737</v>
      </c>
      <c r="C58" s="716"/>
    </row>
    <row r="59" spans="1:3">
      <c r="A59" s="2003"/>
      <c r="B59" s="716" t="s">
        <v>738</v>
      </c>
      <c r="C59" s="716"/>
    </row>
    <row r="60" spans="1:3">
      <c r="A60" s="2003"/>
      <c r="B60" s="716"/>
      <c r="C60" s="716"/>
    </row>
    <row r="61" spans="1:3">
      <c r="A61" s="2004" t="s">
        <v>859</v>
      </c>
      <c r="B61" s="718" t="s">
        <v>2705</v>
      </c>
      <c r="C61" s="716"/>
    </row>
    <row r="62" spans="1:3">
      <c r="A62" s="2003"/>
      <c r="B62" s="716" t="s">
        <v>739</v>
      </c>
      <c r="C62" s="716"/>
    </row>
    <row r="63" spans="1:3">
      <c r="A63" s="2003"/>
      <c r="B63" s="716"/>
      <c r="C63" s="716"/>
    </row>
    <row r="64" spans="1:3">
      <c r="A64" s="2003"/>
      <c r="B64" s="718" t="s">
        <v>317</v>
      </c>
      <c r="C64" s="718" t="s">
        <v>2706</v>
      </c>
    </row>
    <row r="65" spans="1:3">
      <c r="A65" s="2003"/>
      <c r="B65" s="716"/>
      <c r="C65" s="716"/>
    </row>
    <row r="66" spans="1:3">
      <c r="A66" s="2003"/>
      <c r="B66" s="718" t="s">
        <v>318</v>
      </c>
      <c r="C66" s="718" t="s">
        <v>2707</v>
      </c>
    </row>
    <row r="67" spans="1:3">
      <c r="A67" s="2003"/>
      <c r="B67" s="716"/>
      <c r="C67" s="716"/>
    </row>
    <row r="68" spans="1:3">
      <c r="A68" s="2003"/>
      <c r="B68" s="718" t="s">
        <v>319</v>
      </c>
      <c r="C68" s="718" t="s">
        <v>2708</v>
      </c>
    </row>
    <row r="69" spans="1:3">
      <c r="A69" s="2003"/>
      <c r="B69" s="716"/>
      <c r="C69" s="716"/>
    </row>
    <row r="70" spans="1:3">
      <c r="A70" s="2003"/>
      <c r="B70" s="718" t="s">
        <v>320</v>
      </c>
      <c r="C70" s="718" t="s">
        <v>2709</v>
      </c>
    </row>
    <row r="71" spans="1:3">
      <c r="A71" s="2003"/>
      <c r="B71" s="716"/>
      <c r="C71" s="716" t="s">
        <v>740</v>
      </c>
    </row>
    <row r="72" spans="1:3">
      <c r="A72" s="2003"/>
      <c r="B72" s="716"/>
      <c r="C72" s="716" t="s">
        <v>741</v>
      </c>
    </row>
    <row r="73" spans="1:3">
      <c r="A73" s="2003"/>
      <c r="B73" s="716"/>
      <c r="C73" s="716"/>
    </row>
    <row r="74" spans="1:3">
      <c r="A74" s="2003"/>
      <c r="B74" s="717" t="s">
        <v>2704</v>
      </c>
      <c r="C74" s="718" t="s">
        <v>2710</v>
      </c>
    </row>
    <row r="75" spans="1:3">
      <c r="A75" s="2003"/>
      <c r="B75" s="716"/>
      <c r="C75" s="716" t="s">
        <v>137</v>
      </c>
    </row>
    <row r="76" spans="1:3">
      <c r="A76" s="2003"/>
      <c r="B76" s="716"/>
      <c r="C76" s="716"/>
    </row>
    <row r="77" spans="1:3">
      <c r="A77" s="2003"/>
      <c r="B77" s="717" t="s">
        <v>322</v>
      </c>
      <c r="C77" s="718" t="s">
        <v>2711</v>
      </c>
    </row>
    <row r="78" spans="1:3">
      <c r="A78" s="2003"/>
      <c r="B78" s="716"/>
      <c r="C78" s="716" t="s">
        <v>138</v>
      </c>
    </row>
    <row r="79" spans="1:3">
      <c r="A79" s="2003"/>
      <c r="B79" s="716"/>
      <c r="C79" s="716"/>
    </row>
    <row r="80" spans="1:3">
      <c r="A80" s="2003"/>
      <c r="B80" s="717" t="s">
        <v>176</v>
      </c>
      <c r="C80" s="718" t="s">
        <v>2712</v>
      </c>
    </row>
    <row r="81" spans="1:3">
      <c r="A81" s="2003"/>
      <c r="B81" s="716"/>
      <c r="C81" s="716" t="s">
        <v>139</v>
      </c>
    </row>
    <row r="82" spans="1:3">
      <c r="A82" s="2003"/>
      <c r="B82" s="716"/>
      <c r="C82" s="716"/>
    </row>
    <row r="83" spans="1:3">
      <c r="A83" s="2004" t="s">
        <v>861</v>
      </c>
      <c r="B83" s="718" t="s">
        <v>2703</v>
      </c>
      <c r="C83" s="716"/>
    </row>
    <row r="84" spans="1:3">
      <c r="A84" s="2003"/>
      <c r="B84" s="716" t="s">
        <v>140</v>
      </c>
      <c r="C84" s="716"/>
    </row>
    <row r="85" spans="1:3">
      <c r="A85" s="2003"/>
      <c r="B85" s="716" t="s">
        <v>141</v>
      </c>
      <c r="C85" s="716"/>
    </row>
    <row r="86" spans="1:3">
      <c r="A86" s="2003"/>
      <c r="B86" s="716"/>
      <c r="C86" s="716"/>
    </row>
    <row r="87" spans="1:3">
      <c r="A87" s="2004" t="s">
        <v>863</v>
      </c>
      <c r="B87" s="718" t="s">
        <v>2702</v>
      </c>
      <c r="C87" s="716"/>
    </row>
    <row r="88" spans="1:3">
      <c r="A88" s="2003"/>
      <c r="B88" s="716" t="s">
        <v>142</v>
      </c>
      <c r="C88" s="716"/>
    </row>
    <row r="89" spans="1:3">
      <c r="A89" s="2003"/>
      <c r="B89" s="716"/>
      <c r="C89" s="716"/>
    </row>
    <row r="90" spans="1:3">
      <c r="A90" s="2003"/>
      <c r="B90" s="716" t="s">
        <v>143</v>
      </c>
      <c r="C90" s="716"/>
    </row>
    <row r="91" spans="1:3">
      <c r="A91" s="2003"/>
      <c r="B91" s="716"/>
      <c r="C91" s="716"/>
    </row>
    <row r="92" spans="1:3">
      <c r="A92" s="2003"/>
      <c r="B92" s="716"/>
      <c r="C92" s="716"/>
    </row>
    <row r="93" spans="1:3">
      <c r="A93" s="2003"/>
      <c r="B93" s="716"/>
      <c r="C93" s="716"/>
    </row>
    <row r="94" spans="1:3">
      <c r="A94" s="2003"/>
      <c r="B94" s="716"/>
      <c r="C94" s="716"/>
    </row>
    <row r="95" spans="1:3">
      <c r="A95" s="2003"/>
      <c r="B95" s="716"/>
    </row>
    <row r="96" spans="1:3">
      <c r="A96" s="2003"/>
      <c r="B96" s="716"/>
    </row>
    <row r="97" spans="1:2">
      <c r="A97" s="2003"/>
      <c r="B97" s="716"/>
    </row>
    <row r="98" spans="1:2">
      <c r="A98" s="2003"/>
      <c r="B98" s="716"/>
    </row>
    <row r="99" spans="1:2">
      <c r="A99" s="2003"/>
      <c r="B99" s="716"/>
    </row>
    <row r="100" spans="1:2">
      <c r="A100" s="2003"/>
      <c r="B100" s="716"/>
    </row>
  </sheetData>
  <customSheetViews>
    <customSheetView guid="{4095EAE0-09D5-4E29-9353-57BE8D9E0DE0}" scale="115" showPageBreaks="1" topLeftCell="A100">
      <selection activeCell="C118" sqref="C118"/>
      <pageMargins left="0.75" right="0.75" top="0.75" bottom="0.75" header="0.5" footer="0.5"/>
      <pageSetup scale="87" orientation="portrait" r:id="rId1"/>
      <headerFooter alignWithMargins="0"/>
    </customSheetView>
    <customSheetView guid="{B4382265-C345-4F78-A0C9-5C84571AE8A3}" scale="115" showPageBreaks="1">
      <selection activeCell="C25" sqref="C25"/>
      <pageMargins left="0.75" right="0.75" top="0.75" bottom="0.75" header="0.5" footer="0.5"/>
      <pageSetup scale="87" orientation="portrait" r:id="rId2"/>
      <headerFooter alignWithMargins="0"/>
    </customSheetView>
  </customSheetViews>
  <mergeCells count="1">
    <mergeCell ref="A38:C38"/>
  </mergeCells>
  <phoneticPr fontId="0" type="noConversion"/>
  <pageMargins left="0.75" right="0.75" top="0.75" bottom="0.75" header="0.5" footer="0.5"/>
  <pageSetup scale="86" orientation="portrait" r:id="rId3"/>
  <headerFooter alignWithMargins="0"/>
  <rowBreaks count="1" manualBreakCount="1">
    <brk id="3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tabSelected="1" zoomScaleNormal="100" workbookViewId="0">
      <selection activeCell="A5" sqref="A5:B5"/>
    </sheetView>
  </sheetViews>
  <sheetFormatPr defaultRowHeight="11.25"/>
  <cols>
    <col min="1" max="1" width="56.83203125" style="10" customWidth="1"/>
    <col min="2" max="2" width="56.5" style="10" customWidth="1"/>
    <col min="3" max="16384" width="9.33203125" style="10"/>
  </cols>
  <sheetData>
    <row r="1" spans="1:5" ht="21.75" customHeight="1">
      <c r="A1" s="1847"/>
      <c r="B1" s="2009" t="s">
        <v>3243</v>
      </c>
      <c r="E1" s="1846"/>
    </row>
    <row r="2" spans="1:5" ht="21.75" customHeight="1">
      <c r="A2" s="2010"/>
      <c r="B2" s="1848" t="s">
        <v>3244</v>
      </c>
    </row>
    <row r="3" spans="1:5" ht="28.5" customHeight="1">
      <c r="A3" s="2010"/>
      <c r="B3" s="1849" t="s">
        <v>2394</v>
      </c>
    </row>
    <row r="4" spans="1:5" ht="23.25">
      <c r="A4" s="2190" t="s">
        <v>2591</v>
      </c>
      <c r="B4" s="2191"/>
    </row>
    <row r="5" spans="1:5" ht="75.75" customHeight="1">
      <c r="A5" s="2192" t="s">
        <v>3245</v>
      </c>
      <c r="B5" s="2193"/>
    </row>
    <row r="6" spans="1:5" ht="27.75" customHeight="1">
      <c r="A6" s="2199" t="s">
        <v>3163</v>
      </c>
      <c r="B6" s="2200"/>
    </row>
    <row r="7" spans="1:5" ht="27.75" customHeight="1">
      <c r="A7" s="2201"/>
      <c r="B7" s="2202"/>
    </row>
    <row r="8" spans="1:5" ht="55.5" customHeight="1">
      <c r="A8" s="2194" t="s">
        <v>3246</v>
      </c>
      <c r="B8" s="2195"/>
    </row>
    <row r="9" spans="1:5" ht="61.5" customHeight="1">
      <c r="A9" s="2196" t="s">
        <v>3247</v>
      </c>
      <c r="B9" s="2191"/>
      <c r="C9" s="226"/>
    </row>
    <row r="10" spans="1:5" ht="61.5" customHeight="1">
      <c r="A10" s="2197" t="s">
        <v>2662</v>
      </c>
      <c r="B10" s="2198"/>
      <c r="C10" s="226"/>
    </row>
    <row r="11" spans="1:5">
      <c r="A11" s="1335"/>
      <c r="B11" s="291"/>
      <c r="C11" s="226"/>
    </row>
    <row r="12" spans="1:5">
      <c r="A12" s="1335"/>
      <c r="B12" s="291"/>
      <c r="C12" s="226"/>
    </row>
    <row r="13" spans="1:5">
      <c r="A13" s="1335"/>
      <c r="B13" s="291"/>
      <c r="C13" s="226"/>
    </row>
    <row r="14" spans="1:5">
      <c r="A14" s="1335" t="s">
        <v>724</v>
      </c>
      <c r="B14" s="291"/>
      <c r="C14" s="226"/>
    </row>
    <row r="15" spans="1:5">
      <c r="A15" s="1335" t="s">
        <v>725</v>
      </c>
      <c r="B15" s="291"/>
      <c r="C15" s="226"/>
    </row>
    <row r="16" spans="1:5">
      <c r="A16" s="1335"/>
      <c r="B16" s="291"/>
      <c r="C16" s="226"/>
    </row>
    <row r="17" spans="1:3">
      <c r="A17" s="1335"/>
      <c r="B17" s="291"/>
      <c r="C17" s="226"/>
    </row>
    <row r="18" spans="1:3">
      <c r="A18" s="1335"/>
      <c r="B18" s="291"/>
      <c r="C18" s="226"/>
    </row>
    <row r="19" spans="1:3">
      <c r="A19" s="1335" t="s">
        <v>3164</v>
      </c>
      <c r="B19" s="291"/>
      <c r="C19" s="226"/>
    </row>
    <row r="20" spans="1:3">
      <c r="A20" s="1335"/>
      <c r="B20" s="291"/>
      <c r="C20" s="226"/>
    </row>
    <row r="21" spans="1:3">
      <c r="A21" s="1335"/>
      <c r="B21" s="291"/>
      <c r="C21" s="226"/>
    </row>
    <row r="22" spans="1:3">
      <c r="A22" s="1335" t="s">
        <v>3165</v>
      </c>
      <c r="B22" s="291"/>
      <c r="C22" s="226"/>
    </row>
    <row r="23" spans="1:3">
      <c r="A23" s="1335" t="s">
        <v>726</v>
      </c>
      <c r="B23" s="291"/>
      <c r="C23" s="226"/>
    </row>
    <row r="24" spans="1:3">
      <c r="A24" s="1335"/>
      <c r="B24" s="291"/>
      <c r="C24" s="226"/>
    </row>
    <row r="25" spans="1:3">
      <c r="A25" s="1335"/>
      <c r="B25" s="291"/>
      <c r="C25" s="226"/>
    </row>
    <row r="26" spans="1:3">
      <c r="A26" s="1335" t="s">
        <v>3166</v>
      </c>
      <c r="B26" s="291"/>
      <c r="C26" s="226"/>
    </row>
    <row r="27" spans="1:3">
      <c r="A27" s="1335" t="s">
        <v>727</v>
      </c>
      <c r="B27" s="291"/>
      <c r="C27" s="226"/>
    </row>
    <row r="28" spans="1:3">
      <c r="A28" s="1335"/>
      <c r="B28" s="291"/>
      <c r="C28" s="226"/>
    </row>
    <row r="29" spans="1:3">
      <c r="A29" s="1335"/>
      <c r="B29" s="291"/>
      <c r="C29" s="226"/>
    </row>
    <row r="30" spans="1:3">
      <c r="A30" s="1335"/>
      <c r="B30" s="291"/>
      <c r="C30" s="226"/>
    </row>
    <row r="31" spans="1:3">
      <c r="A31" s="1335"/>
      <c r="B31" s="291"/>
      <c r="C31" s="226"/>
    </row>
    <row r="32" spans="1:3">
      <c r="A32" s="1335"/>
      <c r="B32" s="291"/>
      <c r="C32" s="226"/>
    </row>
    <row r="33" spans="1:3">
      <c r="A33" s="2011"/>
      <c r="B33" s="2012"/>
      <c r="C33" s="226"/>
    </row>
    <row r="34" spans="1:3">
      <c r="A34" s="2011"/>
      <c r="B34" s="2012"/>
      <c r="C34" s="226"/>
    </row>
    <row r="35" spans="1:3">
      <c r="A35" s="2011"/>
      <c r="B35" s="2012"/>
      <c r="C35" s="226"/>
    </row>
    <row r="36" spans="1:3">
      <c r="A36" s="2011"/>
      <c r="B36" s="2012"/>
      <c r="C36" s="226"/>
    </row>
    <row r="37" spans="1:3">
      <c r="A37" s="2011"/>
      <c r="B37" s="2012"/>
      <c r="C37" s="226"/>
    </row>
    <row r="38" spans="1:3">
      <c r="A38" s="2011"/>
      <c r="B38" s="2012"/>
      <c r="C38" s="226"/>
    </row>
    <row r="39" spans="1:3">
      <c r="A39" s="2011"/>
      <c r="B39" s="2012"/>
      <c r="C39" s="226"/>
    </row>
    <row r="40" spans="1:3">
      <c r="A40" s="2011"/>
      <c r="B40" s="2012"/>
      <c r="C40" s="226"/>
    </row>
    <row r="41" spans="1:3">
      <c r="A41" s="2011"/>
      <c r="B41" s="2012"/>
      <c r="C41" s="226"/>
    </row>
    <row r="42" spans="1:3">
      <c r="A42" s="1850"/>
      <c r="B42" s="2013"/>
    </row>
    <row r="43" spans="1:3">
      <c r="A43" s="1840"/>
      <c r="B43" s="1840"/>
    </row>
    <row r="44" spans="1:3">
      <c r="A44" s="1840"/>
      <c r="B44" s="1840"/>
    </row>
    <row r="45" spans="1:3">
      <c r="A45" s="1840"/>
      <c r="B45" s="1840"/>
    </row>
    <row r="46" spans="1:3">
      <c r="A46" s="1840" t="s">
        <v>3297</v>
      </c>
      <c r="B46" s="1840"/>
    </row>
    <row r="47" spans="1:3">
      <c r="A47" s="1840"/>
      <c r="B47" s="1840"/>
    </row>
    <row r="48" spans="1:3">
      <c r="A48" s="1840"/>
      <c r="B48" s="1840"/>
    </row>
    <row r="49" spans="1:2">
      <c r="A49" s="1840"/>
      <c r="B49" s="1840"/>
    </row>
    <row r="50" spans="1:2">
      <c r="A50" s="1840"/>
      <c r="B50" s="1840"/>
    </row>
    <row r="51" spans="1:2">
      <c r="A51" s="1840"/>
      <c r="B51" s="1840"/>
    </row>
    <row r="52" spans="1:2">
      <c r="A52" s="1840"/>
      <c r="B52" s="1840"/>
    </row>
    <row r="53" spans="1:2">
      <c r="A53" s="1840"/>
      <c r="B53" s="1840"/>
    </row>
    <row r="54" spans="1:2">
      <c r="A54" s="1840"/>
      <c r="B54" s="1840"/>
    </row>
    <row r="55" spans="1:2">
      <c r="A55" s="1840"/>
      <c r="B55" s="1840"/>
    </row>
    <row r="56" spans="1:2">
      <c r="A56" s="1840"/>
      <c r="B56" s="1840"/>
    </row>
    <row r="57" spans="1:2">
      <c r="A57" s="1840"/>
      <c r="B57" s="1840"/>
    </row>
    <row r="58" spans="1:2">
      <c r="A58" s="1840"/>
      <c r="B58" s="1840"/>
    </row>
    <row r="59" spans="1:2">
      <c r="A59" s="1840"/>
      <c r="B59" s="1840"/>
    </row>
    <row r="60" spans="1:2">
      <c r="A60" s="1840"/>
      <c r="B60" s="1840"/>
    </row>
    <row r="61" spans="1:2">
      <c r="A61" s="1840"/>
      <c r="B61" s="1840"/>
    </row>
    <row r="62" spans="1:2">
      <c r="A62" s="1840"/>
      <c r="B62" s="1840"/>
    </row>
    <row r="63" spans="1:2">
      <c r="A63" s="1840"/>
      <c r="B63" s="1840"/>
    </row>
    <row r="64" spans="1:2">
      <c r="A64" s="1840"/>
      <c r="B64" s="1840"/>
    </row>
    <row r="65" spans="1:2">
      <c r="A65" s="1840"/>
      <c r="B65" s="1840"/>
    </row>
    <row r="66" spans="1:2">
      <c r="A66" s="1840"/>
      <c r="B66" s="1840"/>
    </row>
    <row r="67" spans="1:2">
      <c r="A67" s="1840"/>
      <c r="B67" s="1840"/>
    </row>
    <row r="68" spans="1:2">
      <c r="A68" s="1840"/>
      <c r="B68" s="1840"/>
    </row>
    <row r="69" spans="1:2">
      <c r="A69" s="1840"/>
      <c r="B69" s="1840"/>
    </row>
    <row r="70" spans="1:2">
      <c r="A70" s="1840"/>
      <c r="B70" s="1840"/>
    </row>
    <row r="71" spans="1:2">
      <c r="A71" s="1840"/>
      <c r="B71" s="1840"/>
    </row>
    <row r="72" spans="1:2">
      <c r="A72" s="1840"/>
      <c r="B72" s="1840"/>
    </row>
    <row r="73" spans="1:2">
      <c r="A73" s="1840"/>
      <c r="B73" s="1840"/>
    </row>
    <row r="74" spans="1:2">
      <c r="A74" s="1840"/>
      <c r="B74" s="1840"/>
    </row>
    <row r="75" spans="1:2">
      <c r="A75" s="1840"/>
      <c r="B75" s="1840"/>
    </row>
    <row r="76" spans="1:2">
      <c r="A76" s="1840"/>
      <c r="B76" s="1840"/>
    </row>
    <row r="77" spans="1:2">
      <c r="A77" s="1840"/>
      <c r="B77" s="1840"/>
    </row>
    <row r="78" spans="1:2">
      <c r="A78" s="1840"/>
      <c r="B78" s="1840"/>
    </row>
    <row r="79" spans="1:2">
      <c r="A79" s="1840"/>
      <c r="B79" s="1840"/>
    </row>
    <row r="80" spans="1:2">
      <c r="A80" s="1840"/>
      <c r="B80" s="1840"/>
    </row>
    <row r="81" spans="1:2">
      <c r="A81" s="1840"/>
      <c r="B81" s="1840"/>
    </row>
    <row r="82" spans="1:2">
      <c r="A82" s="1840"/>
      <c r="B82" s="1840"/>
    </row>
    <row r="83" spans="1:2">
      <c r="A83" s="1840"/>
      <c r="B83" s="1840"/>
    </row>
    <row r="84" spans="1:2">
      <c r="A84" s="1840"/>
      <c r="B84" s="1840"/>
    </row>
    <row r="85" spans="1:2">
      <c r="A85" s="1840"/>
      <c r="B85" s="1840"/>
    </row>
    <row r="86" spans="1:2">
      <c r="A86" s="1840"/>
      <c r="B86" s="1840"/>
    </row>
    <row r="87" spans="1:2">
      <c r="A87" s="1840"/>
      <c r="B87" s="1840"/>
    </row>
    <row r="88" spans="1:2">
      <c r="A88" s="1840"/>
      <c r="B88" s="1840"/>
    </row>
    <row r="89" spans="1:2">
      <c r="A89" s="1840"/>
      <c r="B89" s="1840"/>
    </row>
    <row r="90" spans="1:2">
      <c r="A90" s="1840"/>
      <c r="B90" s="1840"/>
    </row>
    <row r="91" spans="1:2">
      <c r="A91" s="1840"/>
      <c r="B91" s="1840"/>
    </row>
    <row r="92" spans="1:2">
      <c r="A92" s="1840"/>
      <c r="B92" s="1840"/>
    </row>
    <row r="93" spans="1:2">
      <c r="A93" s="1840"/>
      <c r="B93" s="1840"/>
    </row>
    <row r="94" spans="1:2">
      <c r="A94" s="1840"/>
      <c r="B94" s="1840"/>
    </row>
    <row r="95" spans="1:2">
      <c r="A95" s="1840"/>
      <c r="B95" s="1840"/>
    </row>
  </sheetData>
  <customSheetViews>
    <customSheetView guid="{4095EAE0-09D5-4E29-9353-57BE8D9E0DE0}" showPageBreaks="1">
      <selection activeCell="E6" sqref="E6"/>
      <pageMargins left="0.75" right="0.75" top="0.75" bottom="0.75" header="0.5" footer="0.5"/>
      <pageSetup scale="98" orientation="portrait" r:id="rId1"/>
    </customSheetView>
    <customSheetView guid="{B4382265-C345-4F78-A0C9-5C84571AE8A3}" showPageBreaks="1" topLeftCell="A4">
      <selection activeCell="C9" sqref="C9"/>
      <pageMargins left="0.75" right="0.75" top="0.75" bottom="0.75" header="0.5" footer="0.5"/>
      <pageSetup scale="98" orientation="portrait" r:id="rId2"/>
    </customSheetView>
  </customSheetViews>
  <mergeCells count="6">
    <mergeCell ref="A4:B4"/>
    <mergeCell ref="A5:B5"/>
    <mergeCell ref="A8:B8"/>
    <mergeCell ref="A9:B9"/>
    <mergeCell ref="A10:B10"/>
    <mergeCell ref="A6:B7"/>
  </mergeCells>
  <pageMargins left="0.75" right="0.75" top="0.75" bottom="0.75" header="0.5" footer="0.5"/>
  <pageSetup scale="9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7"/>
  <sheetViews>
    <sheetView showGridLines="0" zoomScaleNormal="100" zoomScaleSheetLayoutView="100" workbookViewId="0"/>
  </sheetViews>
  <sheetFormatPr defaultRowHeight="11.25"/>
  <cols>
    <col min="1" max="1" width="90" customWidth="1"/>
    <col min="2" max="2" width="10.6640625" customWidth="1"/>
  </cols>
  <sheetData>
    <row r="1" spans="1:10" s="2005" customFormat="1">
      <c r="A1" s="2042" t="s">
        <v>2667</v>
      </c>
      <c r="B1" s="2054"/>
      <c r="C1" s="2042"/>
    </row>
    <row r="2" spans="1:10">
      <c r="A2" s="2020" t="s">
        <v>144</v>
      </c>
      <c r="B2" s="2021"/>
      <c r="C2" s="2022"/>
    </row>
    <row r="3" spans="1:10">
      <c r="A3" s="2023"/>
      <c r="B3" s="6"/>
      <c r="C3" s="2024"/>
    </row>
    <row r="4" spans="1:10">
      <c r="A4" s="2023"/>
      <c r="B4" s="6" t="s">
        <v>145</v>
      </c>
      <c r="C4" s="2024" t="s">
        <v>146</v>
      </c>
    </row>
    <row r="5" spans="1:10">
      <c r="A5" s="2023"/>
      <c r="B5" s="6"/>
      <c r="C5" s="2024"/>
    </row>
    <row r="6" spans="1:10">
      <c r="A6" s="2023" t="s">
        <v>147</v>
      </c>
      <c r="B6" s="1958" t="s">
        <v>148</v>
      </c>
      <c r="C6" s="2025">
        <v>1</v>
      </c>
    </row>
    <row r="7" spans="1:10">
      <c r="A7" s="2023" t="s">
        <v>149</v>
      </c>
      <c r="B7" s="1958" t="s">
        <v>150</v>
      </c>
      <c r="C7" s="2025">
        <v>2</v>
      </c>
    </row>
    <row r="8" spans="1:10">
      <c r="A8" s="2023" t="s">
        <v>151</v>
      </c>
      <c r="B8" s="1958" t="s">
        <v>152</v>
      </c>
      <c r="C8" s="2025">
        <v>3</v>
      </c>
    </row>
    <row r="9" spans="1:10">
      <c r="A9" s="2023" t="s">
        <v>153</v>
      </c>
      <c r="B9" s="1958">
        <v>200</v>
      </c>
      <c r="C9" s="2025">
        <v>5</v>
      </c>
      <c r="F9" s="2005"/>
    </row>
    <row r="10" spans="1:10">
      <c r="A10" s="2023" t="s">
        <v>154</v>
      </c>
      <c r="B10" s="1958">
        <v>210</v>
      </c>
      <c r="C10" s="2025">
        <v>21</v>
      </c>
    </row>
    <row r="11" spans="1:10">
      <c r="A11" s="1404" t="s">
        <v>2403</v>
      </c>
      <c r="B11" s="1125" t="s">
        <v>2404</v>
      </c>
      <c r="C11" s="2025">
        <v>24</v>
      </c>
    </row>
    <row r="12" spans="1:10">
      <c r="A12" s="2023" t="s">
        <v>155</v>
      </c>
      <c r="B12" s="1958">
        <v>220</v>
      </c>
      <c r="C12" s="2025">
        <v>25</v>
      </c>
    </row>
    <row r="13" spans="1:10">
      <c r="A13" s="2023" t="s">
        <v>2565</v>
      </c>
      <c r="B13" s="1958">
        <v>240</v>
      </c>
      <c r="C13" s="2025">
        <v>26</v>
      </c>
      <c r="J13" s="2005"/>
    </row>
    <row r="14" spans="1:10">
      <c r="A14" s="2023" t="s">
        <v>156</v>
      </c>
      <c r="B14" s="1958">
        <v>245</v>
      </c>
      <c r="C14" s="2025">
        <v>28</v>
      </c>
    </row>
    <row r="15" spans="1:10">
      <c r="A15" s="1433" t="s">
        <v>3002</v>
      </c>
      <c r="B15" s="1958">
        <v>250</v>
      </c>
      <c r="C15" s="2025">
        <v>30</v>
      </c>
    </row>
    <row r="16" spans="1:10">
      <c r="A16" s="2023" t="s">
        <v>157</v>
      </c>
      <c r="B16" s="1958">
        <v>310</v>
      </c>
      <c r="C16" s="2025">
        <v>34</v>
      </c>
    </row>
    <row r="17" spans="1:3">
      <c r="A17" s="2023" t="s">
        <v>158</v>
      </c>
      <c r="B17" s="1958" t="s">
        <v>159</v>
      </c>
      <c r="C17" s="2025">
        <v>39</v>
      </c>
    </row>
    <row r="18" spans="1:3">
      <c r="A18" s="2023" t="s">
        <v>160</v>
      </c>
      <c r="B18" s="1958">
        <v>330</v>
      </c>
      <c r="C18" s="2025">
        <v>42</v>
      </c>
    </row>
    <row r="19" spans="1:3">
      <c r="A19" s="2023" t="s">
        <v>161</v>
      </c>
      <c r="B19" s="1958">
        <v>332</v>
      </c>
      <c r="C19" s="2025">
        <v>44</v>
      </c>
    </row>
    <row r="20" spans="1:3">
      <c r="A20" s="2023" t="s">
        <v>162</v>
      </c>
      <c r="B20" s="1958">
        <v>335</v>
      </c>
      <c r="C20" s="2025">
        <v>45</v>
      </c>
    </row>
    <row r="21" spans="1:3">
      <c r="A21" s="2023" t="s">
        <v>163</v>
      </c>
      <c r="B21" s="1958">
        <v>342</v>
      </c>
      <c r="C21" s="2025">
        <v>46</v>
      </c>
    </row>
    <row r="22" spans="1:3">
      <c r="A22" s="2023" t="s">
        <v>164</v>
      </c>
      <c r="B22" s="1958" t="s">
        <v>165</v>
      </c>
      <c r="C22" s="2025">
        <v>48</v>
      </c>
    </row>
    <row r="23" spans="1:3">
      <c r="A23" s="2023" t="s">
        <v>2555</v>
      </c>
      <c r="B23" s="1958" t="s">
        <v>166</v>
      </c>
      <c r="C23" s="2025">
        <v>49</v>
      </c>
    </row>
    <row r="24" spans="1:3">
      <c r="A24" s="2023" t="s">
        <v>167</v>
      </c>
      <c r="B24" s="1958">
        <v>410</v>
      </c>
      <c r="C24" s="2025">
        <v>51</v>
      </c>
    </row>
    <row r="25" spans="1:3">
      <c r="A25" s="2023" t="s">
        <v>168</v>
      </c>
      <c r="B25" s="1958">
        <v>412</v>
      </c>
      <c r="C25" s="2025">
        <v>58</v>
      </c>
    </row>
    <row r="26" spans="1:3">
      <c r="A26" s="2023" t="s">
        <v>2556</v>
      </c>
      <c r="B26" s="1958">
        <v>414</v>
      </c>
      <c r="C26" s="2025">
        <v>59</v>
      </c>
    </row>
    <row r="27" spans="1:3">
      <c r="A27" s="2023" t="s">
        <v>169</v>
      </c>
      <c r="B27" s="1958">
        <v>415</v>
      </c>
      <c r="C27" s="2025">
        <v>62</v>
      </c>
    </row>
    <row r="28" spans="1:3">
      <c r="A28" s="2023" t="s">
        <v>170</v>
      </c>
      <c r="B28" s="1958">
        <v>417</v>
      </c>
      <c r="C28" s="2025">
        <v>64</v>
      </c>
    </row>
    <row r="29" spans="1:3">
      <c r="A29" s="2023" t="s">
        <v>1330</v>
      </c>
      <c r="B29" s="1958">
        <v>450</v>
      </c>
      <c r="C29" s="2025">
        <v>65</v>
      </c>
    </row>
    <row r="30" spans="1:3">
      <c r="A30" s="2023" t="s">
        <v>1331</v>
      </c>
      <c r="B30" s="1958">
        <v>501</v>
      </c>
      <c r="C30" s="2025">
        <v>67</v>
      </c>
    </row>
    <row r="31" spans="1:3">
      <c r="A31" s="2023" t="s">
        <v>1332</v>
      </c>
      <c r="B31" s="1958">
        <v>502</v>
      </c>
      <c r="C31" s="2025">
        <v>68</v>
      </c>
    </row>
    <row r="32" spans="1:3">
      <c r="A32" s="2023" t="s">
        <v>2596</v>
      </c>
      <c r="B32" s="1958">
        <v>510</v>
      </c>
      <c r="C32" s="2025">
        <v>69</v>
      </c>
    </row>
    <row r="33" spans="1:3">
      <c r="A33" s="2023" t="s">
        <v>1333</v>
      </c>
      <c r="B33" s="1958"/>
      <c r="C33" s="2025"/>
    </row>
    <row r="34" spans="1:3">
      <c r="A34" s="2023" t="s">
        <v>1334</v>
      </c>
      <c r="B34" s="1958">
        <v>512</v>
      </c>
      <c r="C34" s="2025">
        <v>71</v>
      </c>
    </row>
    <row r="35" spans="1:3">
      <c r="A35" s="2023" t="s">
        <v>1335</v>
      </c>
      <c r="B35" s="1958">
        <v>700</v>
      </c>
      <c r="C35" s="2025">
        <v>73</v>
      </c>
    </row>
    <row r="36" spans="1:3">
      <c r="A36" s="2023" t="s">
        <v>2549</v>
      </c>
      <c r="B36" s="1958">
        <v>702</v>
      </c>
      <c r="C36" s="2025">
        <v>74</v>
      </c>
    </row>
    <row r="37" spans="1:3">
      <c r="A37" s="2023" t="s">
        <v>1336</v>
      </c>
      <c r="B37" s="1958">
        <v>710</v>
      </c>
      <c r="C37" s="2025">
        <v>76</v>
      </c>
    </row>
    <row r="38" spans="1:3">
      <c r="A38" s="2023" t="s">
        <v>1337</v>
      </c>
      <c r="B38" s="1958" t="s">
        <v>1338</v>
      </c>
      <c r="C38" s="2025">
        <v>82</v>
      </c>
    </row>
    <row r="39" spans="1:3">
      <c r="A39" s="1404" t="s">
        <v>2410</v>
      </c>
      <c r="B39" s="1958">
        <v>720</v>
      </c>
      <c r="C39" s="2025">
        <v>83</v>
      </c>
    </row>
    <row r="40" spans="1:3">
      <c r="A40" s="1404" t="s">
        <v>2421</v>
      </c>
      <c r="B40" s="1958">
        <v>750</v>
      </c>
      <c r="C40" s="2025">
        <v>84</v>
      </c>
    </row>
    <row r="41" spans="1:3">
      <c r="A41" s="2023" t="s">
        <v>1339</v>
      </c>
      <c r="B41" s="1958">
        <v>755</v>
      </c>
      <c r="C41" s="2025">
        <v>87</v>
      </c>
    </row>
    <row r="42" spans="1:3">
      <c r="A42" s="1404" t="s">
        <v>2567</v>
      </c>
      <c r="B42" s="1958" t="s">
        <v>2568</v>
      </c>
      <c r="C42" s="2025">
        <v>91</v>
      </c>
    </row>
    <row r="43" spans="1:3">
      <c r="A43" s="2023" t="s">
        <v>2569</v>
      </c>
      <c r="B43" s="1958" t="s">
        <v>2570</v>
      </c>
      <c r="C43" s="2025">
        <v>92</v>
      </c>
    </row>
    <row r="44" spans="1:3">
      <c r="A44" s="2023" t="s">
        <v>2571</v>
      </c>
      <c r="B44" s="1958" t="s">
        <v>2572</v>
      </c>
      <c r="C44" s="2025">
        <v>94</v>
      </c>
    </row>
    <row r="45" spans="1:3">
      <c r="A45" s="2023" t="s">
        <v>2573</v>
      </c>
      <c r="B45" s="1958" t="s">
        <v>2574</v>
      </c>
      <c r="C45" s="2025">
        <v>95</v>
      </c>
    </row>
    <row r="46" spans="1:3">
      <c r="A46" s="2023" t="s">
        <v>2575</v>
      </c>
      <c r="B46" s="1958" t="s">
        <v>2576</v>
      </c>
      <c r="C46" s="2025">
        <v>96</v>
      </c>
    </row>
    <row r="47" spans="1:3">
      <c r="A47" s="2023" t="s">
        <v>2577</v>
      </c>
      <c r="B47" s="1958" t="s">
        <v>2578</v>
      </c>
      <c r="C47" s="2025">
        <v>97</v>
      </c>
    </row>
    <row r="48" spans="1:3">
      <c r="A48" s="2023" t="s">
        <v>2579</v>
      </c>
      <c r="B48" s="1958" t="s">
        <v>2580</v>
      </c>
      <c r="C48" s="2025">
        <v>104</v>
      </c>
    </row>
    <row r="49" spans="1:3">
      <c r="A49" s="2023" t="s">
        <v>2581</v>
      </c>
      <c r="B49" s="1958" t="s">
        <v>2582</v>
      </c>
      <c r="C49" s="2025">
        <v>105</v>
      </c>
    </row>
    <row r="50" spans="1:3">
      <c r="A50" s="2023" t="s">
        <v>2583</v>
      </c>
      <c r="B50" s="1958" t="s">
        <v>2584</v>
      </c>
      <c r="C50" s="2025">
        <v>112</v>
      </c>
    </row>
    <row r="51" spans="1:3">
      <c r="A51" s="2023" t="s">
        <v>2585</v>
      </c>
      <c r="B51" s="1958" t="s">
        <v>2586</v>
      </c>
      <c r="C51" s="2025">
        <v>113</v>
      </c>
    </row>
    <row r="52" spans="1:3">
      <c r="A52" s="2023" t="s">
        <v>2587</v>
      </c>
      <c r="B52" s="1958" t="s">
        <v>2588</v>
      </c>
      <c r="C52" s="2025">
        <v>114</v>
      </c>
    </row>
    <row r="53" spans="1:3">
      <c r="A53" s="2023" t="s">
        <v>1340</v>
      </c>
      <c r="B53" s="6"/>
      <c r="C53" s="2024">
        <v>115</v>
      </c>
    </row>
    <row r="54" spans="1:3">
      <c r="A54" s="2023" t="s">
        <v>1341</v>
      </c>
      <c r="B54" s="6"/>
      <c r="C54" s="2024">
        <v>116</v>
      </c>
    </row>
    <row r="55" spans="1:3">
      <c r="A55" s="2023" t="s">
        <v>1342</v>
      </c>
      <c r="B55" s="6"/>
      <c r="C55" s="2024">
        <v>117</v>
      </c>
    </row>
    <row r="56" spans="1:3">
      <c r="A56" s="2023"/>
      <c r="B56" s="6"/>
      <c r="C56" s="2024"/>
    </row>
    <row r="57" spans="1:3">
      <c r="A57" s="2023"/>
      <c r="B57" s="6"/>
      <c r="C57" s="2024"/>
    </row>
    <row r="58" spans="1:3">
      <c r="A58" s="2023"/>
      <c r="B58" s="6"/>
      <c r="C58" s="2024"/>
    </row>
    <row r="59" spans="1:3">
      <c r="A59" s="2023"/>
      <c r="B59" s="6"/>
      <c r="C59" s="2024"/>
    </row>
    <row r="60" spans="1:3">
      <c r="A60" s="2023"/>
      <c r="B60" s="6"/>
      <c r="C60" s="2024"/>
    </row>
    <row r="61" spans="1:3">
      <c r="A61" s="2023"/>
      <c r="B61" s="6"/>
      <c r="C61" s="2024"/>
    </row>
    <row r="62" spans="1:3">
      <c r="A62" s="2023"/>
      <c r="B62" s="6"/>
      <c r="C62" s="2024"/>
    </row>
    <row r="63" spans="1:3">
      <c r="A63" s="2023"/>
      <c r="B63" s="6"/>
      <c r="C63" s="2024"/>
    </row>
    <row r="64" spans="1:3">
      <c r="A64" s="2023"/>
      <c r="B64" s="6"/>
      <c r="C64" s="2024"/>
    </row>
    <row r="65" spans="1:77">
      <c r="A65" s="2026"/>
      <c r="B65" s="2027"/>
      <c r="C65" s="2028"/>
    </row>
    <row r="66" spans="1:77" s="2005" customFormat="1">
      <c r="A66" s="697" t="s">
        <v>1343</v>
      </c>
      <c r="B66" s="2030"/>
      <c r="C66" s="2030"/>
    </row>
    <row r="67" spans="1:77" s="2005" customFormat="1">
      <c r="A67" s="2042"/>
      <c r="B67" s="2027"/>
      <c r="C67" s="2055" t="s">
        <v>2667</v>
      </c>
    </row>
    <row r="68" spans="1:77">
      <c r="A68" s="2029"/>
      <c r="B68" s="2030"/>
      <c r="C68" s="2031"/>
    </row>
    <row r="69" spans="1:77">
      <c r="A69" s="1402" t="s">
        <v>1344</v>
      </c>
      <c r="B69" s="4"/>
      <c r="C69" s="2032"/>
    </row>
    <row r="70" spans="1:77">
      <c r="A70" s="2023"/>
      <c r="B70" s="6"/>
      <c r="C70" s="2024"/>
    </row>
    <row r="71" spans="1:77">
      <c r="A71" s="1404" t="s">
        <v>3167</v>
      </c>
      <c r="B71" s="6"/>
      <c r="C71" s="2024"/>
    </row>
    <row r="72" spans="1:77">
      <c r="A72" s="1404" t="s">
        <v>3168</v>
      </c>
      <c r="B72" s="6"/>
      <c r="C72" s="2024"/>
    </row>
    <row r="73" spans="1:77">
      <c r="A73" s="1404" t="s">
        <v>3169</v>
      </c>
      <c r="B73" s="6"/>
      <c r="C73" s="2024"/>
    </row>
    <row r="74" spans="1:77">
      <c r="A74" s="2023"/>
      <c r="B74" s="6"/>
      <c r="C74" s="2024"/>
    </row>
    <row r="75" spans="1:77">
      <c r="A75" s="2023" t="s">
        <v>1345</v>
      </c>
      <c r="B75" s="6"/>
      <c r="C75" s="2024"/>
    </row>
    <row r="76" spans="1:77">
      <c r="A76" s="2023"/>
      <c r="B76" s="6"/>
      <c r="C76" s="2024"/>
    </row>
    <row r="77" spans="1:77">
      <c r="A77" s="2033" t="s">
        <v>1346</v>
      </c>
      <c r="B77" s="4"/>
      <c r="C77" s="2032"/>
    </row>
    <row r="78" spans="1:77">
      <c r="A78" s="2023"/>
      <c r="B78" s="6"/>
      <c r="C78" s="2024"/>
    </row>
    <row r="79" spans="1:77">
      <c r="A79" s="2034" t="s">
        <v>416</v>
      </c>
      <c r="B79" s="2000"/>
      <c r="C79" s="2001"/>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row>
    <row r="80" spans="1:77">
      <c r="A80" s="1335"/>
      <c r="B80" s="2000"/>
      <c r="C80" s="2001"/>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row>
    <row r="81" spans="1:77" ht="22.5" customHeight="1">
      <c r="A81" s="2203" t="s">
        <v>2391</v>
      </c>
      <c r="B81" s="2204"/>
      <c r="C81" s="2205"/>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row>
    <row r="82" spans="1:77">
      <c r="A82" s="2035"/>
      <c r="B82" s="2000"/>
      <c r="C82" s="2001"/>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row>
    <row r="83" spans="1:77" ht="177.75" customHeight="1">
      <c r="A83" s="2203" t="s">
        <v>2392</v>
      </c>
      <c r="B83" s="2204"/>
      <c r="C83" s="2205"/>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row>
    <row r="84" spans="1:77">
      <c r="A84" s="2036"/>
      <c r="B84" s="2000"/>
      <c r="C84" s="2001"/>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row>
    <row r="85" spans="1:77">
      <c r="A85" s="2036"/>
      <c r="B85" s="2000"/>
      <c r="C85" s="2001"/>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row>
    <row r="86" spans="1:77">
      <c r="A86" s="2036"/>
      <c r="B86" s="2000"/>
      <c r="C86" s="2001"/>
      <c r="D86" s="10"/>
    </row>
    <row r="87" spans="1:77">
      <c r="A87" s="2036"/>
      <c r="B87" s="2000"/>
      <c r="C87" s="2001"/>
      <c r="D87" s="10"/>
    </row>
    <row r="88" spans="1:77">
      <c r="A88" s="2036"/>
      <c r="B88" s="2000"/>
      <c r="C88" s="2001"/>
      <c r="D88" s="10"/>
    </row>
    <row r="89" spans="1:77">
      <c r="A89" s="1404"/>
      <c r="B89" s="2000"/>
      <c r="C89" s="2001"/>
      <c r="D89" s="10"/>
    </row>
    <row r="90" spans="1:77">
      <c r="A90" s="2023"/>
      <c r="B90" s="6"/>
      <c r="C90" s="2024"/>
    </row>
    <row r="91" spans="1:77">
      <c r="A91" s="2023"/>
      <c r="B91" s="6"/>
      <c r="C91" s="2024"/>
    </row>
    <row r="92" spans="1:77">
      <c r="A92" s="2023"/>
      <c r="B92" s="6"/>
      <c r="C92" s="2024"/>
    </row>
    <row r="93" spans="1:77">
      <c r="A93" s="2023"/>
      <c r="B93" s="6"/>
      <c r="C93" s="2024"/>
    </row>
    <row r="94" spans="1:77">
      <c r="A94" s="2023"/>
      <c r="B94" s="6"/>
      <c r="C94" s="2024"/>
    </row>
    <row r="95" spans="1:77">
      <c r="A95" s="2023"/>
      <c r="B95" s="6"/>
      <c r="C95" s="2024"/>
    </row>
    <row r="96" spans="1:77">
      <c r="A96" s="2023"/>
      <c r="B96" s="6"/>
      <c r="C96" s="2024"/>
    </row>
    <row r="97" spans="1:3">
      <c r="A97" s="2023"/>
      <c r="B97" s="6"/>
      <c r="C97" s="2024"/>
    </row>
    <row r="98" spans="1:3">
      <c r="A98" s="2023"/>
      <c r="B98" s="6"/>
      <c r="C98" s="2024"/>
    </row>
    <row r="99" spans="1:3">
      <c r="A99" s="2023"/>
      <c r="B99" s="6"/>
      <c r="C99" s="2024"/>
    </row>
    <row r="100" spans="1:3">
      <c r="A100" s="2023"/>
      <c r="B100" s="6"/>
      <c r="C100" s="2024"/>
    </row>
    <row r="101" spans="1:3">
      <c r="A101" s="2023"/>
      <c r="B101" s="6"/>
      <c r="C101" s="2024"/>
    </row>
    <row r="102" spans="1:3">
      <c r="A102" s="2023"/>
      <c r="B102" s="6"/>
      <c r="C102" s="2024"/>
    </row>
    <row r="103" spans="1:3">
      <c r="A103" s="2023"/>
      <c r="B103" s="6"/>
      <c r="C103" s="2024"/>
    </row>
    <row r="104" spans="1:3">
      <c r="A104" s="2023"/>
      <c r="B104" s="6"/>
      <c r="C104" s="2024"/>
    </row>
    <row r="105" spans="1:3">
      <c r="A105" s="2023"/>
      <c r="B105" s="6"/>
      <c r="C105" s="2024"/>
    </row>
    <row r="106" spans="1:3">
      <c r="A106" s="2023"/>
      <c r="B106" s="6"/>
      <c r="C106" s="2024"/>
    </row>
    <row r="107" spans="1:3">
      <c r="A107" s="2023"/>
      <c r="B107" s="6"/>
      <c r="C107" s="2024"/>
    </row>
    <row r="108" spans="1:3">
      <c r="A108" s="2023"/>
      <c r="B108" s="6"/>
      <c r="C108" s="2024"/>
    </row>
    <row r="109" spans="1:3">
      <c r="A109" s="2023"/>
      <c r="B109" s="6"/>
      <c r="C109" s="2024"/>
    </row>
    <row r="110" spans="1:3">
      <c r="A110" s="2023"/>
      <c r="B110" s="6"/>
      <c r="C110" s="2024"/>
    </row>
    <row r="111" spans="1:3">
      <c r="A111" s="2023"/>
      <c r="B111" s="6"/>
      <c r="C111" s="2024"/>
    </row>
    <row r="112" spans="1:3">
      <c r="A112" s="2023"/>
      <c r="B112" s="6"/>
      <c r="C112" s="2024"/>
    </row>
    <row r="113" spans="1:3">
      <c r="A113" s="2023"/>
      <c r="B113" s="6"/>
      <c r="C113" s="2024"/>
    </row>
    <row r="114" spans="1:3">
      <c r="A114" s="2023"/>
      <c r="B114" s="6"/>
      <c r="C114" s="2024"/>
    </row>
    <row r="115" spans="1:3">
      <c r="A115" s="2023"/>
      <c r="B115" s="6"/>
      <c r="C115" s="2024"/>
    </row>
    <row r="116" spans="1:3">
      <c r="A116" s="2026"/>
      <c r="B116" s="2027"/>
      <c r="C116" s="2028"/>
    </row>
    <row r="117" spans="1:3" s="2005" customFormat="1">
      <c r="A117" s="2056"/>
      <c r="B117" s="2030"/>
      <c r="C117" s="698" t="s">
        <v>1343</v>
      </c>
    </row>
  </sheetData>
  <customSheetViews>
    <customSheetView guid="{4095EAE0-09D5-4E29-9353-57BE8D9E0DE0}" showPageBreaks="1" topLeftCell="A91">
      <selection activeCell="A128" sqref="A128"/>
      <rowBreaks count="1" manualBreakCount="1">
        <brk id="66" max="16383" man="1"/>
      </rowBreaks>
      <pageMargins left="0.75" right="0.75" top="0.75" bottom="0.75" header="0.5" footer="0.5"/>
      <pageSetup orientation="portrait" r:id="rId1"/>
      <headerFooter alignWithMargins="0"/>
    </customSheetView>
    <customSheetView guid="{B4382265-C345-4F78-A0C9-5C84571AE8A3}" showPageBreaks="1">
      <selection activeCell="E18" sqref="E18"/>
      <rowBreaks count="1" manualBreakCount="1">
        <brk id="62" max="16383" man="1"/>
      </rowBreaks>
      <pageMargins left="1" right="1" top="1" bottom="1" header="0" footer="0"/>
      <pageSetup orientation="portrait" r:id="rId2"/>
      <headerFooter alignWithMargins="0"/>
    </customSheetView>
  </customSheetViews>
  <mergeCells count="2">
    <mergeCell ref="A83:C83"/>
    <mergeCell ref="A81:C81"/>
  </mergeCells>
  <phoneticPr fontId="0" type="noConversion"/>
  <pageMargins left="0.75" right="0.75" top="0.75" bottom="0.75" header="0.5" footer="0.5"/>
  <pageSetup orientation="portrait" r:id="rId3"/>
  <headerFooter alignWithMargins="0"/>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zoomScaleNormal="100" zoomScaleSheetLayoutView="100" workbookViewId="0"/>
  </sheetViews>
  <sheetFormatPr defaultRowHeight="11.25"/>
  <cols>
    <col min="1" max="1" width="5.33203125" style="10" customWidth="1"/>
    <col min="2" max="2" width="42" style="10" customWidth="1"/>
    <col min="3" max="3" width="72.6640625" style="10" customWidth="1"/>
    <col min="4" max="4" width="9.33203125" style="226" customWidth="1"/>
    <col min="5" max="5" width="5.5" style="10" customWidth="1"/>
    <col min="6" max="16384" width="9.33203125" style="10"/>
  </cols>
  <sheetData>
    <row r="1" spans="1:4" s="226" customFormat="1">
      <c r="A1" s="2057" t="s">
        <v>2667</v>
      </c>
      <c r="B1" s="2058"/>
      <c r="C1" s="2058"/>
      <c r="D1" s="2059" t="s">
        <v>261</v>
      </c>
    </row>
    <row r="2" spans="1:4">
      <c r="A2" s="1746"/>
      <c r="B2" s="727"/>
      <c r="C2" s="727"/>
      <c r="D2" s="2037"/>
    </row>
    <row r="3" spans="1:4">
      <c r="A3" s="1402" t="s">
        <v>1347</v>
      </c>
      <c r="B3" s="342"/>
      <c r="C3" s="342"/>
      <c r="D3" s="291"/>
    </row>
    <row r="4" spans="1:4" ht="12" customHeight="1">
      <c r="A4" s="1404"/>
      <c r="B4" s="209"/>
      <c r="C4" s="209"/>
      <c r="D4" s="291"/>
    </row>
    <row r="5" spans="1:4">
      <c r="A5" s="2038" t="s">
        <v>423</v>
      </c>
      <c r="B5" s="209" t="s">
        <v>1348</v>
      </c>
      <c r="C5" s="209"/>
      <c r="D5" s="291"/>
    </row>
    <row r="6" spans="1:4">
      <c r="A6" s="2002"/>
      <c r="B6" s="209" t="s">
        <v>1349</v>
      </c>
      <c r="C6" s="209"/>
      <c r="D6" s="291"/>
    </row>
    <row r="7" spans="1:4">
      <c r="A7" s="2038" t="s">
        <v>424</v>
      </c>
      <c r="B7" s="209" t="s">
        <v>417</v>
      </c>
      <c r="C7" s="209"/>
      <c r="D7" s="291"/>
    </row>
    <row r="8" spans="1:4">
      <c r="A8" s="2038" t="s">
        <v>425</v>
      </c>
      <c r="B8" s="209" t="s">
        <v>418</v>
      </c>
      <c r="C8" s="209"/>
      <c r="D8" s="291"/>
    </row>
    <row r="9" spans="1:4">
      <c r="A9" s="1404"/>
      <c r="B9" s="209"/>
      <c r="C9" s="209"/>
      <c r="D9" s="291"/>
    </row>
    <row r="10" spans="1:4">
      <c r="A10" s="1475" t="s">
        <v>146</v>
      </c>
      <c r="B10" s="1475" t="s">
        <v>419</v>
      </c>
      <c r="C10" s="1401" t="s">
        <v>420</v>
      </c>
      <c r="D10" s="46"/>
    </row>
    <row r="11" spans="1:4">
      <c r="A11" s="1489"/>
      <c r="B11" s="1489"/>
      <c r="C11" s="1404"/>
      <c r="D11" s="291"/>
    </row>
    <row r="12" spans="1:4">
      <c r="A12" s="1489"/>
      <c r="B12" s="1489"/>
      <c r="C12" s="2002" t="s">
        <v>2873</v>
      </c>
      <c r="D12" s="291"/>
    </row>
    <row r="13" spans="1:4">
      <c r="A13" s="1489"/>
      <c r="B13" s="1489"/>
      <c r="C13" s="1404"/>
      <c r="D13" s="291"/>
    </row>
    <row r="14" spans="1:4">
      <c r="A14" s="1489"/>
      <c r="B14" s="1489"/>
      <c r="C14" s="1404"/>
      <c r="D14" s="291"/>
    </row>
    <row r="15" spans="1:4">
      <c r="A15" s="1489"/>
      <c r="B15" s="1489"/>
      <c r="C15" s="1404"/>
      <c r="D15" s="291"/>
    </row>
    <row r="16" spans="1:4">
      <c r="A16" s="1489"/>
      <c r="B16" s="1489"/>
      <c r="C16" s="1404"/>
      <c r="D16" s="291"/>
    </row>
    <row r="17" spans="1:4">
      <c r="A17" s="1489"/>
      <c r="B17" s="1489"/>
      <c r="C17" s="1404"/>
      <c r="D17" s="291"/>
    </row>
    <row r="18" spans="1:4">
      <c r="A18" s="1489"/>
      <c r="B18" s="1489"/>
      <c r="C18" s="1404"/>
      <c r="D18" s="291"/>
    </row>
    <row r="19" spans="1:4">
      <c r="A19" s="1489"/>
      <c r="B19" s="1489"/>
      <c r="C19" s="1404"/>
      <c r="D19" s="291"/>
    </row>
    <row r="20" spans="1:4">
      <c r="A20" s="1489"/>
      <c r="B20" s="1489"/>
      <c r="C20" s="1404"/>
      <c r="D20" s="291"/>
    </row>
    <row r="21" spans="1:4">
      <c r="A21" s="1489"/>
      <c r="B21" s="1489"/>
      <c r="C21" s="1404"/>
      <c r="D21" s="291"/>
    </row>
    <row r="22" spans="1:4">
      <c r="A22" s="1489"/>
      <c r="B22" s="1489"/>
      <c r="C22" s="1404"/>
      <c r="D22" s="291"/>
    </row>
    <row r="23" spans="1:4">
      <c r="A23" s="1489"/>
      <c r="B23" s="1489"/>
      <c r="C23" s="1404"/>
      <c r="D23" s="291"/>
    </row>
    <row r="24" spans="1:4">
      <c r="A24" s="1489"/>
      <c r="B24" s="1489"/>
      <c r="C24" s="1404"/>
      <c r="D24" s="291"/>
    </row>
    <row r="25" spans="1:4">
      <c r="A25" s="1489"/>
      <c r="B25" s="1489"/>
      <c r="C25" s="1404"/>
      <c r="D25" s="291"/>
    </row>
    <row r="26" spans="1:4">
      <c r="A26" s="1489"/>
      <c r="B26" s="1489"/>
      <c r="C26" s="1404"/>
      <c r="D26" s="291"/>
    </row>
    <row r="27" spans="1:4">
      <c r="A27" s="1489"/>
      <c r="B27" s="1489"/>
      <c r="C27" s="1404"/>
      <c r="D27" s="291"/>
    </row>
    <row r="28" spans="1:4">
      <c r="A28" s="1489"/>
      <c r="B28" s="1489"/>
      <c r="C28" s="1404"/>
      <c r="D28" s="291"/>
    </row>
    <row r="29" spans="1:4">
      <c r="A29" s="1489"/>
      <c r="B29" s="1489"/>
      <c r="C29" s="1404"/>
      <c r="D29" s="291"/>
    </row>
    <row r="30" spans="1:4">
      <c r="A30" s="1489"/>
      <c r="B30" s="1489"/>
      <c r="C30" s="1404"/>
      <c r="D30" s="291"/>
    </row>
    <row r="31" spans="1:4">
      <c r="A31" s="1489"/>
      <c r="B31" s="1489"/>
      <c r="C31" s="1404"/>
      <c r="D31" s="291"/>
    </row>
    <row r="32" spans="1:4">
      <c r="A32" s="1489"/>
      <c r="B32" s="1489"/>
      <c r="C32" s="1404"/>
      <c r="D32" s="291"/>
    </row>
    <row r="33" spans="1:4">
      <c r="A33" s="1489"/>
      <c r="B33" s="1489"/>
      <c r="C33" s="1404"/>
      <c r="D33" s="291"/>
    </row>
    <row r="34" spans="1:4">
      <c r="A34" s="1489"/>
      <c r="B34" s="1489"/>
      <c r="C34" s="1404"/>
      <c r="D34" s="291"/>
    </row>
    <row r="35" spans="1:4">
      <c r="A35" s="1489"/>
      <c r="B35" s="1489"/>
      <c r="C35" s="1404"/>
      <c r="D35" s="291"/>
    </row>
    <row r="36" spans="1:4">
      <c r="A36" s="1489"/>
      <c r="B36" s="1489"/>
      <c r="C36" s="1404"/>
      <c r="D36" s="291"/>
    </row>
    <row r="37" spans="1:4">
      <c r="A37" s="1489"/>
      <c r="B37" s="1489"/>
      <c r="C37" s="1404"/>
      <c r="D37" s="291"/>
    </row>
    <row r="38" spans="1:4">
      <c r="A38" s="1489"/>
      <c r="B38" s="1489"/>
      <c r="C38" s="1404"/>
      <c r="D38" s="291"/>
    </row>
    <row r="39" spans="1:4">
      <c r="A39" s="1489"/>
      <c r="B39" s="1489"/>
      <c r="C39" s="1404"/>
      <c r="D39" s="291"/>
    </row>
    <row r="40" spans="1:4">
      <c r="A40" s="1489"/>
      <c r="B40" s="1489"/>
      <c r="C40" s="1404"/>
      <c r="D40" s="291"/>
    </row>
    <row r="41" spans="1:4">
      <c r="A41" s="1489"/>
      <c r="B41" s="1489"/>
      <c r="C41" s="1404"/>
      <c r="D41" s="291"/>
    </row>
    <row r="42" spans="1:4">
      <c r="A42" s="1489"/>
      <c r="B42" s="1489"/>
      <c r="C42" s="1404"/>
      <c r="D42" s="291"/>
    </row>
    <row r="43" spans="1:4">
      <c r="A43" s="1489"/>
      <c r="B43" s="1489"/>
      <c r="C43" s="1404"/>
      <c r="D43" s="291"/>
    </row>
    <row r="44" spans="1:4">
      <c r="A44" s="1489"/>
      <c r="B44" s="1489"/>
      <c r="C44" s="1404"/>
      <c r="D44" s="291"/>
    </row>
    <row r="45" spans="1:4">
      <c r="A45" s="1489"/>
      <c r="B45" s="1489"/>
      <c r="C45" s="1404"/>
      <c r="D45" s="291"/>
    </row>
    <row r="46" spans="1:4">
      <c r="A46" s="1489"/>
      <c r="B46" s="1489"/>
      <c r="C46" s="1404"/>
      <c r="D46" s="291"/>
    </row>
    <row r="47" spans="1:4">
      <c r="A47" s="1489"/>
      <c r="B47" s="1489"/>
      <c r="C47" s="1404"/>
      <c r="D47" s="291"/>
    </row>
    <row r="48" spans="1:4">
      <c r="A48" s="1489"/>
      <c r="B48" s="1489"/>
      <c r="C48" s="1404"/>
      <c r="D48" s="291"/>
    </row>
    <row r="49" spans="1:4">
      <c r="A49" s="1489"/>
      <c r="B49" s="1489"/>
      <c r="C49" s="1404"/>
      <c r="D49" s="291"/>
    </row>
    <row r="50" spans="1:4">
      <c r="A50" s="1489"/>
      <c r="B50" s="1489"/>
      <c r="C50" s="1404"/>
      <c r="D50" s="291"/>
    </row>
    <row r="51" spans="1:4">
      <c r="A51" s="1489"/>
      <c r="B51" s="1489"/>
      <c r="C51" s="1404"/>
      <c r="D51" s="291"/>
    </row>
    <row r="52" spans="1:4">
      <c r="A52" s="1489"/>
      <c r="B52" s="1489"/>
      <c r="C52" s="1404"/>
      <c r="D52" s="291"/>
    </row>
    <row r="53" spans="1:4">
      <c r="A53" s="1489"/>
      <c r="B53" s="1489"/>
      <c r="C53" s="1404"/>
      <c r="D53" s="291"/>
    </row>
    <row r="54" spans="1:4">
      <c r="A54" s="1489"/>
      <c r="B54" s="1489"/>
      <c r="C54" s="1404"/>
      <c r="D54" s="291"/>
    </row>
    <row r="55" spans="1:4">
      <c r="A55" s="1489"/>
      <c r="B55" s="1489"/>
      <c r="C55" s="1404"/>
      <c r="D55" s="291"/>
    </row>
    <row r="56" spans="1:4">
      <c r="A56" s="1489"/>
      <c r="B56" s="1489"/>
      <c r="C56" s="1404"/>
      <c r="D56" s="291"/>
    </row>
    <row r="57" spans="1:4">
      <c r="A57" s="1489"/>
      <c r="B57" s="1489"/>
      <c r="C57" s="1404"/>
      <c r="D57" s="291"/>
    </row>
    <row r="58" spans="1:4">
      <c r="A58" s="1489"/>
      <c r="B58" s="1489"/>
      <c r="C58" s="1404"/>
      <c r="D58" s="291"/>
    </row>
    <row r="59" spans="1:4">
      <c r="A59" s="1489"/>
      <c r="B59" s="1489"/>
      <c r="C59" s="1404"/>
      <c r="D59" s="291"/>
    </row>
    <row r="60" spans="1:4">
      <c r="A60" s="1489"/>
      <c r="B60" s="1489"/>
      <c r="C60" s="1404"/>
      <c r="D60" s="291"/>
    </row>
    <row r="61" spans="1:4">
      <c r="A61" s="1489"/>
      <c r="B61" s="1489"/>
      <c r="C61" s="1404"/>
      <c r="D61" s="291"/>
    </row>
    <row r="62" spans="1:4">
      <c r="A62" s="1489"/>
      <c r="B62" s="1489"/>
      <c r="C62" s="1404"/>
      <c r="D62" s="291"/>
    </row>
    <row r="63" spans="1:4">
      <c r="A63" s="1489"/>
      <c r="B63" s="1489"/>
      <c r="C63" s="1404"/>
      <c r="D63" s="291"/>
    </row>
    <row r="64" spans="1:4">
      <c r="A64" s="1489"/>
      <c r="B64" s="1489"/>
      <c r="C64" s="1404"/>
      <c r="D64" s="291"/>
    </row>
    <row r="65" spans="1:4">
      <c r="A65" s="1489"/>
      <c r="B65" s="1489"/>
      <c r="C65" s="1404"/>
      <c r="D65" s="291"/>
    </row>
    <row r="66" spans="1:4">
      <c r="A66" s="1489"/>
      <c r="B66" s="1489"/>
      <c r="C66" s="1404"/>
      <c r="D66" s="291"/>
    </row>
    <row r="67" spans="1:4">
      <c r="A67" s="1489"/>
      <c r="B67" s="1489"/>
      <c r="C67" s="1404"/>
      <c r="D67" s="291"/>
    </row>
    <row r="68" spans="1:4">
      <c r="A68" s="1489"/>
      <c r="B68" s="1489"/>
      <c r="C68" s="1404"/>
      <c r="D68" s="291"/>
    </row>
    <row r="69" spans="1:4">
      <c r="A69" s="1489"/>
      <c r="B69" s="1489"/>
      <c r="C69" s="1404"/>
      <c r="D69" s="291"/>
    </row>
    <row r="70" spans="1:4">
      <c r="A70" s="1489"/>
      <c r="B70" s="1489"/>
      <c r="C70" s="1404"/>
      <c r="D70" s="291"/>
    </row>
    <row r="71" spans="1:4">
      <c r="A71" s="1489"/>
      <c r="B71" s="1489"/>
      <c r="C71" s="1404"/>
      <c r="D71" s="291"/>
    </row>
    <row r="72" spans="1:4">
      <c r="A72" s="1489"/>
      <c r="B72" s="1489"/>
      <c r="C72" s="1404"/>
      <c r="D72" s="291"/>
    </row>
    <row r="73" spans="1:4">
      <c r="A73" s="1489"/>
      <c r="B73" s="1489"/>
      <c r="C73" s="1404"/>
      <c r="D73" s="291"/>
    </row>
    <row r="74" spans="1:4">
      <c r="A74" s="2041"/>
      <c r="B74" s="2041"/>
      <c r="C74" s="216"/>
      <c r="D74" s="2040"/>
    </row>
    <row r="75" spans="1:4" s="226" customFormat="1">
      <c r="A75" s="697" t="s">
        <v>1343</v>
      </c>
      <c r="B75" s="727"/>
      <c r="C75" s="727"/>
      <c r="D75" s="727"/>
    </row>
    <row r="76" spans="1:4" s="226" customFormat="1">
      <c r="A76" s="2060" t="s">
        <v>421</v>
      </c>
      <c r="B76" s="2042"/>
      <c r="C76" s="2058"/>
      <c r="D76" s="2055" t="s">
        <v>2667</v>
      </c>
    </row>
    <row r="77" spans="1:4">
      <c r="A77" s="2020" t="s">
        <v>422</v>
      </c>
      <c r="B77" s="674"/>
      <c r="C77" s="674"/>
      <c r="D77" s="749"/>
    </row>
    <row r="78" spans="1:4">
      <c r="A78" s="1404"/>
      <c r="B78" s="209"/>
      <c r="C78" s="209"/>
      <c r="D78" s="291"/>
    </row>
    <row r="79" spans="1:4">
      <c r="A79" s="1404"/>
      <c r="B79" s="209" t="s">
        <v>3170</v>
      </c>
      <c r="C79" s="209"/>
      <c r="D79" s="291"/>
    </row>
    <row r="80" spans="1:4">
      <c r="A80" s="1335"/>
      <c r="B80" s="226" t="s">
        <v>3172</v>
      </c>
      <c r="C80" s="209"/>
      <c r="D80" s="291"/>
    </row>
    <row r="81" spans="1:4">
      <c r="A81" s="1335"/>
      <c r="B81" s="209" t="s">
        <v>3171</v>
      </c>
      <c r="C81" s="209"/>
      <c r="D81" s="291"/>
    </row>
    <row r="82" spans="1:4">
      <c r="A82" s="1335"/>
      <c r="B82" s="209"/>
      <c r="C82" s="209"/>
      <c r="D82" s="291"/>
    </row>
    <row r="83" spans="1:4">
      <c r="A83" s="1335"/>
      <c r="B83" s="209"/>
      <c r="C83" s="209"/>
      <c r="D83" s="291"/>
    </row>
    <row r="84" spans="1:4">
      <c r="A84" s="2002" t="s">
        <v>423</v>
      </c>
      <c r="B84" s="209" t="s">
        <v>3173</v>
      </c>
      <c r="C84" s="209"/>
      <c r="D84" s="291"/>
    </row>
    <row r="85" spans="1:4">
      <c r="A85" s="1335"/>
      <c r="B85" s="776" t="s">
        <v>3174</v>
      </c>
      <c r="C85" s="209"/>
      <c r="D85" s="291"/>
    </row>
    <row r="86" spans="1:4">
      <c r="A86" s="1335"/>
      <c r="B86" s="209" t="s">
        <v>3188</v>
      </c>
      <c r="C86" s="209"/>
      <c r="D86" s="291"/>
    </row>
    <row r="87" spans="1:4">
      <c r="A87" s="1335"/>
      <c r="B87" s="209" t="s">
        <v>3190</v>
      </c>
      <c r="C87" s="209"/>
      <c r="D87" s="291"/>
    </row>
    <row r="88" spans="1:4">
      <c r="A88" s="1335"/>
      <c r="B88" s="776" t="s">
        <v>3189</v>
      </c>
      <c r="C88" s="209"/>
      <c r="D88" s="291"/>
    </row>
    <row r="89" spans="1:4">
      <c r="A89" s="1335"/>
      <c r="B89" s="226"/>
      <c r="C89" s="209"/>
      <c r="D89" s="291"/>
    </row>
    <row r="90" spans="1:4">
      <c r="A90" s="1335"/>
      <c r="B90" s="209"/>
      <c r="C90" s="209"/>
      <c r="D90" s="291"/>
    </row>
    <row r="91" spans="1:4">
      <c r="A91" s="2002" t="s">
        <v>424</v>
      </c>
      <c r="B91" s="209" t="s">
        <v>3175</v>
      </c>
      <c r="C91" s="209"/>
      <c r="D91" s="291"/>
    </row>
    <row r="92" spans="1:4">
      <c r="A92" s="1335"/>
      <c r="B92" s="776" t="s">
        <v>3176</v>
      </c>
      <c r="C92" s="209"/>
      <c r="D92" s="291"/>
    </row>
    <row r="93" spans="1:4">
      <c r="A93" s="1335"/>
      <c r="B93" s="209" t="s">
        <v>3177</v>
      </c>
      <c r="C93" s="209"/>
      <c r="D93" s="291"/>
    </row>
    <row r="94" spans="1:4">
      <c r="A94" s="1335"/>
      <c r="B94" s="226"/>
      <c r="C94" s="209"/>
      <c r="D94" s="291"/>
    </row>
    <row r="95" spans="1:4">
      <c r="A95" s="1335"/>
      <c r="B95" s="776"/>
      <c r="C95" s="209"/>
      <c r="D95" s="291"/>
    </row>
    <row r="96" spans="1:4">
      <c r="A96" s="2002" t="s">
        <v>425</v>
      </c>
      <c r="B96" s="209" t="s">
        <v>3178</v>
      </c>
      <c r="C96" s="209"/>
      <c r="D96" s="291"/>
    </row>
    <row r="97" spans="1:4">
      <c r="A97" s="1335"/>
      <c r="B97" s="776" t="s">
        <v>3179</v>
      </c>
      <c r="C97" s="209"/>
      <c r="D97" s="291"/>
    </row>
    <row r="98" spans="1:4">
      <c r="A98" s="1404"/>
      <c r="B98" s="776"/>
      <c r="C98" s="209"/>
      <c r="D98" s="291"/>
    </row>
    <row r="99" spans="1:4">
      <c r="A99" s="1404"/>
      <c r="B99" s="209"/>
      <c r="C99" s="209"/>
      <c r="D99" s="291"/>
    </row>
    <row r="100" spans="1:4">
      <c r="A100" s="216"/>
      <c r="B100" s="2039"/>
      <c r="C100" s="2039"/>
      <c r="D100" s="2040"/>
    </row>
    <row r="101" spans="1:4">
      <c r="A101" s="1404"/>
      <c r="B101" s="209"/>
      <c r="C101" s="209"/>
      <c r="D101" s="291"/>
    </row>
    <row r="102" spans="1:4">
      <c r="A102" s="2002" t="s">
        <v>423</v>
      </c>
      <c r="B102" s="209" t="s">
        <v>426</v>
      </c>
      <c r="C102" s="2042" t="s">
        <v>2878</v>
      </c>
      <c r="D102" s="291"/>
    </row>
    <row r="103" spans="1:4">
      <c r="A103" s="1404"/>
      <c r="B103" s="209"/>
      <c r="C103" s="209"/>
      <c r="D103" s="291"/>
    </row>
    <row r="104" spans="1:4">
      <c r="A104" s="1404"/>
      <c r="B104" s="209"/>
      <c r="C104" s="209"/>
      <c r="D104" s="291"/>
    </row>
    <row r="105" spans="1:4">
      <c r="A105" s="1404"/>
      <c r="B105" s="209"/>
      <c r="C105" s="209"/>
      <c r="D105" s="291"/>
    </row>
    <row r="106" spans="1:4">
      <c r="A106" s="2002" t="s">
        <v>424</v>
      </c>
      <c r="B106" s="209" t="s">
        <v>427</v>
      </c>
      <c r="C106" s="2043" t="s">
        <v>2879</v>
      </c>
      <c r="D106" s="291"/>
    </row>
    <row r="107" spans="1:4">
      <c r="A107" s="2002"/>
      <c r="B107" s="209"/>
      <c r="C107" s="209"/>
      <c r="D107" s="291"/>
    </row>
    <row r="108" spans="1:4">
      <c r="A108" s="2002"/>
      <c r="B108" s="209"/>
      <c r="C108" s="209"/>
      <c r="D108" s="291"/>
    </row>
    <row r="109" spans="1:4">
      <c r="A109" s="2002"/>
      <c r="B109" s="209"/>
      <c r="C109" s="209"/>
      <c r="D109" s="291"/>
    </row>
    <row r="110" spans="1:4">
      <c r="A110" s="2002" t="s">
        <v>425</v>
      </c>
      <c r="B110" s="209" t="s">
        <v>2874</v>
      </c>
      <c r="C110" s="209"/>
      <c r="D110" s="291"/>
    </row>
    <row r="111" spans="1:4">
      <c r="A111" s="1404"/>
      <c r="B111" s="209" t="s">
        <v>3184</v>
      </c>
      <c r="C111" s="209"/>
      <c r="D111" s="291"/>
    </row>
    <row r="112" spans="1:4">
      <c r="A112" s="1404"/>
      <c r="B112" s="209" t="s">
        <v>3185</v>
      </c>
      <c r="C112" s="209"/>
      <c r="D112" s="291"/>
    </row>
    <row r="113" spans="1:4">
      <c r="A113" s="1404"/>
      <c r="B113" s="209"/>
      <c r="C113" s="209"/>
      <c r="D113" s="291"/>
    </row>
    <row r="114" spans="1:4">
      <c r="A114" s="1404"/>
      <c r="B114" s="2042" t="s">
        <v>2659</v>
      </c>
      <c r="C114" s="2039"/>
      <c r="D114" s="291"/>
    </row>
    <row r="115" spans="1:4">
      <c r="A115" s="1404"/>
      <c r="B115" s="45"/>
      <c r="C115" s="45"/>
      <c r="D115" s="291"/>
    </row>
    <row r="116" spans="1:4">
      <c r="A116" s="1404"/>
      <c r="B116" s="45"/>
      <c r="C116" s="45"/>
      <c r="D116" s="291"/>
    </row>
    <row r="117" spans="1:4">
      <c r="A117" s="1404"/>
      <c r="B117" s="209"/>
      <c r="C117" s="209"/>
      <c r="D117" s="291"/>
    </row>
    <row r="118" spans="1:4">
      <c r="A118" s="1404"/>
      <c r="B118" s="209"/>
      <c r="C118" s="209"/>
      <c r="D118" s="291"/>
    </row>
    <row r="119" spans="1:4">
      <c r="A119" s="1404"/>
      <c r="B119" s="209"/>
      <c r="C119" s="209"/>
      <c r="D119" s="291"/>
    </row>
    <row r="120" spans="1:4">
      <c r="A120" s="2002" t="s">
        <v>428</v>
      </c>
      <c r="B120" s="209" t="s">
        <v>3186</v>
      </c>
      <c r="C120" s="209"/>
      <c r="D120" s="291"/>
    </row>
    <row r="121" spans="1:4">
      <c r="A121" s="2002"/>
      <c r="B121" s="209" t="s">
        <v>3187</v>
      </c>
      <c r="C121" s="209"/>
      <c r="D121" s="291"/>
    </row>
    <row r="122" spans="1:4">
      <c r="A122" s="1404"/>
      <c r="B122" s="209"/>
      <c r="C122" s="209"/>
      <c r="D122" s="291"/>
    </row>
    <row r="123" spans="1:4">
      <c r="A123" s="1404"/>
      <c r="B123" s="2042" t="s">
        <v>3180</v>
      </c>
      <c r="C123" s="2039"/>
      <c r="D123" s="291"/>
    </row>
    <row r="124" spans="1:4">
      <c r="A124" s="1404"/>
      <c r="B124" s="36" t="s">
        <v>3181</v>
      </c>
      <c r="C124" s="45"/>
      <c r="D124" s="291"/>
    </row>
    <row r="125" spans="1:4">
      <c r="A125" s="1404"/>
      <c r="B125" s="45"/>
      <c r="C125" s="45"/>
      <c r="D125" s="291"/>
    </row>
    <row r="126" spans="1:4">
      <c r="A126" s="1404"/>
      <c r="B126" s="209"/>
      <c r="C126" s="209"/>
      <c r="D126" s="291"/>
    </row>
    <row r="127" spans="1:4">
      <c r="A127" s="1404"/>
      <c r="B127" s="209"/>
      <c r="C127" s="209"/>
      <c r="D127" s="291"/>
    </row>
    <row r="128" spans="1:4">
      <c r="A128" s="1404"/>
      <c r="B128" s="209"/>
      <c r="C128" s="209"/>
      <c r="D128" s="291"/>
    </row>
    <row r="129" spans="1:4">
      <c r="A129" s="1402" t="s">
        <v>429</v>
      </c>
      <c r="B129" s="342"/>
      <c r="C129" s="342"/>
      <c r="D129" s="291"/>
    </row>
    <row r="130" spans="1:4">
      <c r="A130" s="1404"/>
      <c r="B130" s="209"/>
      <c r="C130" s="209"/>
      <c r="D130" s="291"/>
    </row>
    <row r="131" spans="1:4">
      <c r="A131" s="2002" t="s">
        <v>430</v>
      </c>
      <c r="B131" s="209" t="s">
        <v>3182</v>
      </c>
      <c r="C131" s="209"/>
      <c r="D131" s="291"/>
    </row>
    <row r="132" spans="1:4">
      <c r="A132" s="1404"/>
      <c r="B132" s="209" t="s">
        <v>3183</v>
      </c>
      <c r="C132" s="209"/>
      <c r="D132" s="291"/>
    </row>
    <row r="133" spans="1:4">
      <c r="A133" s="1404"/>
      <c r="B133" s="209"/>
      <c r="C133" s="209"/>
      <c r="D133" s="291"/>
    </row>
    <row r="134" spans="1:4">
      <c r="A134" s="1404"/>
      <c r="B134" s="209"/>
      <c r="C134" s="209"/>
      <c r="D134" s="291"/>
    </row>
    <row r="135" spans="1:4">
      <c r="A135" s="1404"/>
      <c r="B135" s="209" t="s">
        <v>431</v>
      </c>
      <c r="C135" s="209"/>
      <c r="D135" s="291"/>
    </row>
    <row r="136" spans="1:4">
      <c r="A136" s="1404"/>
      <c r="B136" s="209"/>
      <c r="C136" s="209"/>
      <c r="D136" s="291"/>
    </row>
    <row r="137" spans="1:4">
      <c r="A137" s="1404"/>
      <c r="B137" s="209" t="s">
        <v>2876</v>
      </c>
      <c r="C137" s="209"/>
      <c r="D137" s="291"/>
    </row>
    <row r="138" spans="1:4">
      <c r="A138" s="1404"/>
      <c r="B138" s="209"/>
      <c r="C138" s="209"/>
      <c r="D138" s="291"/>
    </row>
    <row r="139" spans="1:4">
      <c r="A139" s="1404"/>
      <c r="B139" s="209" t="s">
        <v>2875</v>
      </c>
      <c r="C139" s="2039"/>
      <c r="D139" s="291"/>
    </row>
    <row r="140" spans="1:4">
      <c r="A140" s="1404"/>
      <c r="B140" s="209"/>
      <c r="C140" s="394" t="s">
        <v>2877</v>
      </c>
      <c r="D140" s="291"/>
    </row>
    <row r="141" spans="1:4">
      <c r="A141" s="1404"/>
      <c r="B141" s="209" t="s">
        <v>2884</v>
      </c>
      <c r="C141" s="209"/>
      <c r="D141" s="291"/>
    </row>
    <row r="142" spans="1:4">
      <c r="A142" s="1404"/>
      <c r="B142" s="209"/>
      <c r="C142" s="209"/>
      <c r="D142" s="291"/>
    </row>
    <row r="143" spans="1:4">
      <c r="A143" s="1404"/>
      <c r="B143" s="209"/>
      <c r="C143" s="209"/>
      <c r="D143" s="291"/>
    </row>
    <row r="144" spans="1:4">
      <c r="A144" s="1404"/>
      <c r="B144" s="209"/>
      <c r="C144" s="209"/>
      <c r="D144" s="291"/>
    </row>
    <row r="145" spans="1:4">
      <c r="A145" s="1404"/>
      <c r="B145" s="209"/>
      <c r="C145" s="209"/>
      <c r="D145" s="291"/>
    </row>
    <row r="146" spans="1:4">
      <c r="A146" s="1404"/>
      <c r="B146" s="209"/>
      <c r="C146" s="209"/>
      <c r="D146" s="291"/>
    </row>
    <row r="147" spans="1:4">
      <c r="A147" s="1404"/>
      <c r="B147" s="209"/>
      <c r="C147" s="209"/>
      <c r="D147" s="291"/>
    </row>
    <row r="148" spans="1:4">
      <c r="A148" s="1404"/>
      <c r="B148" s="209"/>
      <c r="C148" s="209"/>
      <c r="D148" s="291"/>
    </row>
    <row r="149" spans="1:4">
      <c r="A149" s="1404"/>
      <c r="B149" s="209"/>
      <c r="C149" s="209"/>
      <c r="D149" s="291"/>
    </row>
    <row r="150" spans="1:4">
      <c r="A150" s="216"/>
      <c r="B150" s="2039"/>
      <c r="C150" s="2039"/>
      <c r="D150" s="2040"/>
    </row>
    <row r="151" spans="1:4" s="226" customFormat="1">
      <c r="A151" s="689"/>
      <c r="B151" s="689"/>
      <c r="C151" s="698"/>
      <c r="D151" s="2061" t="s">
        <v>1343</v>
      </c>
    </row>
    <row r="152" spans="1:4" s="226" customFormat="1">
      <c r="A152" s="209"/>
      <c r="B152" s="209"/>
      <c r="C152" s="209"/>
    </row>
  </sheetData>
  <customSheetViews>
    <customSheetView guid="{4095EAE0-09D5-4E29-9353-57BE8D9E0DE0}" showPageBreaks="1" printArea="1" topLeftCell="A131">
      <selection activeCell="C161" sqref="C161"/>
      <pageMargins left="0.75" right="0.75" top="0.75" bottom="0.75" header="0.5" footer="0.5"/>
      <pageSetup scale="86" orientation="portrait" r:id="rId1"/>
      <headerFooter alignWithMargins="0"/>
    </customSheetView>
    <customSheetView guid="{B4382265-C345-4F78-A0C9-5C84571AE8A3}" showPageBreaks="1">
      <selection activeCell="C161" sqref="C161"/>
      <rowBreaks count="1" manualBreakCount="1">
        <brk id="101" max="16383" man="1"/>
      </rowBreaks>
      <pageMargins left="0.75" right="0.75" top="0.75" bottom="0.75" header="0.5" footer="0.5"/>
      <pageSetup scale="68" orientation="portrait" r:id="rId2"/>
      <headerFooter alignWithMargins="0"/>
    </customSheetView>
  </customSheetViews>
  <phoneticPr fontId="0" type="noConversion"/>
  <pageMargins left="0.75" right="0.75" top="0.75" bottom="0.75" header="0.5" footer="0.5"/>
  <pageSetup scale="86" orientation="portrait" r:id="rId3"/>
  <headerFooter alignWithMargins="0"/>
  <rowBreaks count="1" manualBreakCount="1">
    <brk id="7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showGridLines="0" zoomScaleNormal="100" workbookViewId="0"/>
  </sheetViews>
  <sheetFormatPr defaultRowHeight="11.25"/>
  <cols>
    <col min="1" max="1" width="5.33203125" style="10" customWidth="1"/>
    <col min="2" max="2" width="26.83203125" style="10" customWidth="1"/>
    <col min="3" max="3" width="37.6640625" style="10" customWidth="1"/>
    <col min="4" max="4" width="16.83203125" style="10" customWidth="1"/>
    <col min="5" max="5" width="17.33203125" style="10" customWidth="1"/>
    <col min="6" max="6" width="12.6640625" style="10" customWidth="1"/>
    <col min="7" max="7" width="10.6640625" style="10" customWidth="1"/>
    <col min="8" max="8" width="5.83203125" style="10" customWidth="1"/>
    <col min="9" max="16384" width="9.33203125" style="10"/>
  </cols>
  <sheetData>
    <row r="1" spans="1:8" s="226" customFormat="1">
      <c r="A1" s="2057" t="s">
        <v>2667</v>
      </c>
      <c r="B1" s="2039"/>
      <c r="C1" s="2062"/>
      <c r="D1" s="2039"/>
      <c r="E1" s="2039"/>
      <c r="F1" s="2039"/>
      <c r="G1" s="2039"/>
      <c r="H1" s="2059" t="s">
        <v>856</v>
      </c>
    </row>
    <row r="2" spans="1:8" s="226" customFormat="1">
      <c r="A2" s="59"/>
      <c r="B2" s="39"/>
      <c r="C2" s="29"/>
      <c r="D2" s="39"/>
      <c r="E2" s="39"/>
      <c r="F2" s="39"/>
      <c r="G2" s="39"/>
      <c r="H2" s="1398"/>
    </row>
    <row r="3" spans="1:8">
      <c r="A3" s="32" t="s">
        <v>857</v>
      </c>
      <c r="B3" s="342"/>
      <c r="C3" s="342"/>
      <c r="D3" s="342"/>
      <c r="E3" s="342"/>
      <c r="F3" s="342"/>
      <c r="G3" s="342"/>
      <c r="H3" s="343"/>
    </row>
    <row r="4" spans="1:8">
      <c r="A4" s="32"/>
      <c r="B4" s="342"/>
      <c r="C4" s="342"/>
      <c r="D4" s="342"/>
      <c r="E4" s="342"/>
      <c r="F4" s="342"/>
      <c r="G4" s="342"/>
      <c r="H4" s="343"/>
    </row>
    <row r="5" spans="1:8">
      <c r="A5" s="344" t="s">
        <v>423</v>
      </c>
      <c r="B5" s="209" t="s">
        <v>2885</v>
      </c>
      <c r="C5" s="209"/>
      <c r="D5" s="209"/>
      <c r="E5" s="209"/>
      <c r="F5" s="209"/>
      <c r="G5" s="209"/>
      <c r="H5" s="208"/>
    </row>
    <row r="6" spans="1:8">
      <c r="A6" s="24"/>
      <c r="B6" s="209" t="s">
        <v>2886</v>
      </c>
      <c r="C6" s="209"/>
      <c r="D6" s="209"/>
      <c r="E6" s="209"/>
      <c r="F6" s="209"/>
      <c r="G6" s="209"/>
      <c r="H6" s="208"/>
    </row>
    <row r="7" spans="1:8">
      <c r="A7" s="24"/>
      <c r="B7" s="209"/>
      <c r="C7" s="209"/>
      <c r="D7" s="209"/>
      <c r="E7" s="209"/>
      <c r="F7" s="209"/>
      <c r="G7" s="209"/>
      <c r="H7" s="208"/>
    </row>
    <row r="8" spans="1:8">
      <c r="A8" s="344" t="s">
        <v>424</v>
      </c>
      <c r="B8" s="209" t="s">
        <v>2887</v>
      </c>
      <c r="C8" s="209"/>
      <c r="D8" s="209"/>
      <c r="E8" s="209"/>
      <c r="F8" s="209"/>
      <c r="G8" s="209"/>
      <c r="H8" s="208"/>
    </row>
    <row r="9" spans="1:8">
      <c r="A9" s="344"/>
      <c r="B9" s="209"/>
      <c r="C9" s="209"/>
      <c r="D9" s="209"/>
      <c r="E9" s="209"/>
      <c r="F9" s="209"/>
      <c r="G9" s="209"/>
      <c r="H9" s="208"/>
    </row>
    <row r="10" spans="1:8">
      <c r="A10" s="344" t="s">
        <v>425</v>
      </c>
      <c r="B10" s="209" t="s">
        <v>2893</v>
      </c>
      <c r="C10" s="209"/>
      <c r="D10" s="209"/>
      <c r="E10" s="209"/>
      <c r="F10" s="209"/>
      <c r="G10" s="209"/>
      <c r="H10" s="208"/>
    </row>
    <row r="11" spans="1:8">
      <c r="A11" s="24"/>
      <c r="B11" s="209" t="s">
        <v>2882</v>
      </c>
      <c r="C11" s="209"/>
      <c r="D11" s="209"/>
      <c r="E11" s="209"/>
      <c r="F11" s="209"/>
      <c r="G11" s="209"/>
      <c r="H11" s="208"/>
    </row>
    <row r="12" spans="1:8">
      <c r="A12" s="24"/>
      <c r="B12" s="209"/>
      <c r="C12" s="209"/>
      <c r="D12" s="209"/>
      <c r="E12" s="209"/>
      <c r="F12" s="209"/>
      <c r="G12" s="209"/>
      <c r="H12" s="208"/>
    </row>
    <row r="13" spans="1:8">
      <c r="A13" s="344" t="s">
        <v>428</v>
      </c>
      <c r="B13" s="209" t="s">
        <v>2888</v>
      </c>
      <c r="C13" s="209"/>
      <c r="D13" s="209"/>
      <c r="E13" s="209"/>
      <c r="F13" s="209"/>
      <c r="G13" s="209"/>
      <c r="H13" s="208"/>
    </row>
    <row r="14" spans="1:8">
      <c r="A14" s="24"/>
      <c r="B14" s="209" t="s">
        <v>2880</v>
      </c>
      <c r="C14" s="209"/>
      <c r="D14" s="209"/>
      <c r="E14" s="209"/>
      <c r="F14" s="209"/>
      <c r="G14" s="209"/>
      <c r="H14" s="208"/>
    </row>
    <row r="15" spans="1:8">
      <c r="A15" s="24"/>
      <c r="B15" s="209" t="s">
        <v>2881</v>
      </c>
      <c r="C15" s="209"/>
      <c r="D15" s="209"/>
      <c r="E15" s="209"/>
      <c r="F15" s="209"/>
      <c r="G15" s="209"/>
      <c r="H15" s="208"/>
    </row>
    <row r="16" spans="1:8">
      <c r="A16" s="24"/>
      <c r="B16" s="209"/>
      <c r="C16" s="209"/>
      <c r="D16" s="209"/>
      <c r="E16" s="209"/>
      <c r="F16" s="209"/>
      <c r="G16" s="209"/>
      <c r="H16" s="208"/>
    </row>
    <row r="17" spans="1:8">
      <c r="A17" s="344" t="s">
        <v>430</v>
      </c>
      <c r="B17" s="209" t="s">
        <v>858</v>
      </c>
      <c r="C17" s="209"/>
      <c r="D17" s="209"/>
      <c r="E17" s="209"/>
      <c r="F17" s="209"/>
      <c r="G17" s="209"/>
      <c r="H17" s="208"/>
    </row>
    <row r="18" spans="1:8">
      <c r="A18" s="24"/>
      <c r="B18" s="209" t="s">
        <v>2889</v>
      </c>
      <c r="C18" s="209"/>
      <c r="D18" s="209"/>
      <c r="E18" s="209"/>
      <c r="F18" s="209"/>
      <c r="G18" s="209"/>
      <c r="H18" s="208"/>
    </row>
    <row r="19" spans="1:8">
      <c r="A19" s="24"/>
      <c r="B19" s="209" t="s">
        <v>2883</v>
      </c>
      <c r="C19" s="209"/>
      <c r="D19" s="209"/>
      <c r="E19" s="209"/>
      <c r="F19" s="209"/>
      <c r="G19" s="209"/>
      <c r="H19" s="208"/>
    </row>
    <row r="20" spans="1:8">
      <c r="A20" s="24"/>
      <c r="B20" s="209"/>
      <c r="C20" s="209"/>
      <c r="D20" s="209"/>
      <c r="E20" s="209"/>
      <c r="F20" s="209"/>
      <c r="G20" s="209"/>
      <c r="H20" s="208"/>
    </row>
    <row r="21" spans="1:8">
      <c r="A21" s="344" t="s">
        <v>859</v>
      </c>
      <c r="B21" s="209" t="s">
        <v>860</v>
      </c>
      <c r="C21" s="209"/>
      <c r="D21" s="209"/>
      <c r="E21" s="209"/>
      <c r="F21" s="209"/>
      <c r="G21" s="209"/>
      <c r="H21" s="208"/>
    </row>
    <row r="22" spans="1:8">
      <c r="A22" s="40"/>
      <c r="B22" s="224" t="s">
        <v>2890</v>
      </c>
      <c r="C22" s="14"/>
      <c r="D22" s="14"/>
      <c r="E22" s="14"/>
      <c r="F22" s="14"/>
      <c r="G22" s="14"/>
      <c r="H22" s="208"/>
    </row>
    <row r="23" spans="1:8">
      <c r="A23" s="40"/>
      <c r="B23" s="63"/>
      <c r="C23" s="209"/>
      <c r="D23" s="209"/>
      <c r="E23" s="209"/>
      <c r="F23" s="209"/>
      <c r="G23" s="209"/>
      <c r="H23" s="208"/>
    </row>
    <row r="24" spans="1:8">
      <c r="A24" s="344" t="s">
        <v>861</v>
      </c>
      <c r="B24" s="209" t="s">
        <v>862</v>
      </c>
      <c r="C24" s="209"/>
      <c r="D24" s="209"/>
      <c r="E24" s="209"/>
      <c r="F24" s="209"/>
      <c r="G24" s="209"/>
      <c r="H24" s="208"/>
    </row>
    <row r="25" spans="1:8">
      <c r="A25" s="24"/>
      <c r="B25" s="209" t="s">
        <v>2891</v>
      </c>
      <c r="C25" s="209"/>
      <c r="D25" s="209"/>
      <c r="E25" s="209"/>
      <c r="F25" s="209"/>
      <c r="G25" s="209"/>
      <c r="H25" s="208"/>
    </row>
    <row r="26" spans="1:8">
      <c r="A26" s="24"/>
      <c r="B26" s="209"/>
      <c r="C26" s="209"/>
      <c r="D26" s="209"/>
      <c r="E26" s="209"/>
      <c r="F26" s="209"/>
      <c r="G26" s="209"/>
      <c r="H26" s="208"/>
    </row>
    <row r="27" spans="1:8">
      <c r="A27" s="344" t="s">
        <v>863</v>
      </c>
      <c r="B27" s="209" t="s">
        <v>2892</v>
      </c>
      <c r="C27" s="209"/>
      <c r="D27" s="209"/>
      <c r="E27" s="209"/>
      <c r="F27" s="209"/>
      <c r="G27" s="209"/>
      <c r="H27" s="208"/>
    </row>
    <row r="28" spans="1:8">
      <c r="A28" s="344"/>
      <c r="B28" s="209"/>
      <c r="C28" s="209"/>
      <c r="D28" s="209"/>
      <c r="E28" s="209"/>
      <c r="F28" s="209"/>
      <c r="G28" s="209"/>
      <c r="H28" s="208"/>
    </row>
    <row r="29" spans="1:8">
      <c r="A29" s="344" t="s">
        <v>864</v>
      </c>
      <c r="B29" s="209" t="s">
        <v>865</v>
      </c>
      <c r="C29" s="209"/>
      <c r="D29" s="209"/>
      <c r="E29" s="209"/>
      <c r="F29" s="209"/>
      <c r="G29" s="209"/>
      <c r="H29" s="208"/>
    </row>
    <row r="30" spans="1:8">
      <c r="A30" s="24"/>
      <c r="B30" s="209" t="s">
        <v>866</v>
      </c>
      <c r="C30" s="209"/>
      <c r="D30" s="209"/>
      <c r="E30" s="209"/>
      <c r="F30" s="209"/>
      <c r="G30" s="209"/>
      <c r="H30" s="208"/>
    </row>
    <row r="31" spans="1:8">
      <c r="A31" s="24"/>
      <c r="B31" s="209" t="s">
        <v>296</v>
      </c>
      <c r="C31" s="209"/>
      <c r="D31" s="209"/>
      <c r="E31" s="209"/>
      <c r="F31" s="209"/>
      <c r="G31" s="209"/>
      <c r="H31" s="208"/>
    </row>
    <row r="32" spans="1:8">
      <c r="A32" s="24"/>
      <c r="B32" s="209" t="s">
        <v>297</v>
      </c>
      <c r="C32" s="209"/>
      <c r="D32" s="209"/>
      <c r="E32" s="209"/>
      <c r="F32" s="209"/>
      <c r="G32" s="209"/>
      <c r="H32" s="208"/>
    </row>
    <row r="33" spans="1:8">
      <c r="A33" s="24"/>
      <c r="B33" s="209" t="s">
        <v>298</v>
      </c>
      <c r="C33" s="209"/>
      <c r="D33" s="209"/>
      <c r="E33" s="209"/>
      <c r="F33" s="209"/>
      <c r="G33" s="209"/>
      <c r="H33" s="208"/>
    </row>
    <row r="34" spans="1:8">
      <c r="A34" s="24"/>
      <c r="B34" s="209" t="s">
        <v>299</v>
      </c>
      <c r="C34" s="209"/>
      <c r="D34" s="209"/>
      <c r="E34" s="209"/>
      <c r="F34" s="209"/>
      <c r="G34" s="209"/>
      <c r="H34" s="208"/>
    </row>
    <row r="35" spans="1:8">
      <c r="A35" s="24"/>
      <c r="B35" s="209" t="s">
        <v>300</v>
      </c>
      <c r="C35" s="209"/>
      <c r="D35" s="209"/>
      <c r="E35" s="209"/>
      <c r="F35" s="209"/>
      <c r="G35" s="209"/>
      <c r="H35" s="208"/>
    </row>
    <row r="36" spans="1:8">
      <c r="A36" s="24"/>
      <c r="B36" s="209" t="s">
        <v>301</v>
      </c>
      <c r="C36" s="209"/>
      <c r="D36" s="209"/>
      <c r="E36" s="209"/>
      <c r="F36" s="209"/>
      <c r="G36" s="209"/>
      <c r="H36" s="208"/>
    </row>
    <row r="37" spans="1:8">
      <c r="A37" s="24"/>
      <c r="B37" s="209"/>
      <c r="C37" s="209"/>
      <c r="D37" s="209"/>
      <c r="E37" s="209"/>
      <c r="F37" s="209"/>
      <c r="G37" s="209"/>
      <c r="H37" s="208"/>
    </row>
    <row r="38" spans="1:8">
      <c r="A38" s="71"/>
      <c r="B38" s="395"/>
      <c r="C38" s="395"/>
      <c r="D38" s="395"/>
      <c r="E38" s="395"/>
      <c r="F38" s="395"/>
      <c r="G38" s="395"/>
      <c r="H38" s="397"/>
    </row>
    <row r="39" spans="1:8">
      <c r="A39" s="325"/>
      <c r="B39" s="323"/>
      <c r="C39" s="323"/>
      <c r="D39" s="323"/>
      <c r="E39" s="342" t="s">
        <v>302</v>
      </c>
      <c r="F39" s="342"/>
      <c r="G39" s="342"/>
      <c r="H39" s="324"/>
    </row>
    <row r="40" spans="1:8">
      <c r="A40" s="325"/>
      <c r="B40" s="323"/>
      <c r="C40" s="323"/>
      <c r="D40" s="323" t="s">
        <v>303</v>
      </c>
      <c r="E40" s="411" t="s">
        <v>304</v>
      </c>
      <c r="F40" s="411"/>
      <c r="G40" s="411"/>
      <c r="H40" s="324"/>
    </row>
    <row r="41" spans="1:8">
      <c r="A41" s="325"/>
      <c r="B41" s="323"/>
      <c r="C41" s="323"/>
      <c r="D41" s="323" t="s">
        <v>305</v>
      </c>
      <c r="E41" s="342" t="s">
        <v>306</v>
      </c>
      <c r="F41" s="342"/>
      <c r="G41" s="342"/>
      <c r="H41" s="324"/>
    </row>
    <row r="42" spans="1:8">
      <c r="A42" s="325" t="s">
        <v>307</v>
      </c>
      <c r="B42" s="323" t="s">
        <v>308</v>
      </c>
      <c r="C42" s="323" t="s">
        <v>309</v>
      </c>
      <c r="D42" s="323" t="s">
        <v>310</v>
      </c>
      <c r="E42" s="384"/>
      <c r="F42" s="12" t="s">
        <v>311</v>
      </c>
      <c r="G42" s="12"/>
      <c r="H42" s="324" t="s">
        <v>307</v>
      </c>
    </row>
    <row r="43" spans="1:8">
      <c r="A43" s="325" t="s">
        <v>312</v>
      </c>
      <c r="B43" s="323" t="s">
        <v>310</v>
      </c>
      <c r="C43" s="323" t="s">
        <v>310</v>
      </c>
      <c r="D43" s="323" t="s">
        <v>313</v>
      </c>
      <c r="E43" s="386" t="s">
        <v>314</v>
      </c>
      <c r="F43" s="384" t="s">
        <v>315</v>
      </c>
      <c r="G43" s="514" t="s">
        <v>316</v>
      </c>
      <c r="H43" s="324" t="s">
        <v>312</v>
      </c>
    </row>
    <row r="44" spans="1:8">
      <c r="A44" s="311"/>
      <c r="B44" s="323" t="s">
        <v>317</v>
      </c>
      <c r="C44" s="323" t="s">
        <v>318</v>
      </c>
      <c r="D44" s="323" t="s">
        <v>319</v>
      </c>
      <c r="E44" s="386" t="s">
        <v>320</v>
      </c>
      <c r="F44" s="386" t="s">
        <v>321</v>
      </c>
      <c r="G44" s="41" t="s">
        <v>322</v>
      </c>
      <c r="H44" s="320"/>
    </row>
    <row r="45" spans="1:8">
      <c r="A45" s="346">
        <v>1</v>
      </c>
      <c r="B45" s="347" t="s">
        <v>2822</v>
      </c>
      <c r="C45" s="347" t="s">
        <v>2894</v>
      </c>
      <c r="D45" s="1368">
        <v>9061038</v>
      </c>
      <c r="E45" s="1368">
        <v>9061038</v>
      </c>
      <c r="F45" s="1368">
        <v>0</v>
      </c>
      <c r="G45" s="1368">
        <v>0</v>
      </c>
      <c r="H45" s="348">
        <v>1</v>
      </c>
    </row>
    <row r="46" spans="1:8">
      <c r="A46" s="346">
        <v>2</v>
      </c>
      <c r="B46" s="347"/>
      <c r="C46" s="347"/>
      <c r="D46" s="347"/>
      <c r="E46" s="347"/>
      <c r="F46" s="347"/>
      <c r="G46" s="347"/>
      <c r="H46" s="348">
        <v>2</v>
      </c>
    </row>
    <row r="47" spans="1:8">
      <c r="A47" s="346">
        <v>3</v>
      </c>
      <c r="B47" s="347"/>
      <c r="C47" s="347"/>
      <c r="D47" s="347"/>
      <c r="E47" s="347"/>
      <c r="F47" s="347"/>
      <c r="G47" s="347"/>
      <c r="H47" s="348">
        <v>3</v>
      </c>
    </row>
    <row r="48" spans="1:8">
      <c r="A48" s="346">
        <v>4</v>
      </c>
      <c r="B48" s="347"/>
      <c r="C48" s="347"/>
      <c r="D48" s="347"/>
      <c r="E48" s="347"/>
      <c r="F48" s="347"/>
      <c r="G48" s="347"/>
      <c r="H48" s="348">
        <v>4</v>
      </c>
    </row>
    <row r="49" spans="1:8">
      <c r="A49" s="346">
        <v>5</v>
      </c>
      <c r="B49" s="347"/>
      <c r="C49" s="347"/>
      <c r="D49" s="347"/>
      <c r="E49" s="347"/>
      <c r="F49" s="347"/>
      <c r="G49" s="347"/>
      <c r="H49" s="348">
        <v>5</v>
      </c>
    </row>
    <row r="50" spans="1:8">
      <c r="A50" s="346">
        <v>6</v>
      </c>
      <c r="B50" s="347"/>
      <c r="C50" s="347"/>
      <c r="D50" s="347"/>
      <c r="E50" s="347"/>
      <c r="F50" s="347"/>
      <c r="G50" s="347"/>
      <c r="H50" s="348">
        <v>6</v>
      </c>
    </row>
    <row r="51" spans="1:8">
      <c r="A51" s="346">
        <v>7</v>
      </c>
      <c r="B51" s="347"/>
      <c r="C51" s="347"/>
      <c r="D51" s="347"/>
      <c r="E51" s="347"/>
      <c r="F51" s="347"/>
      <c r="G51" s="347"/>
      <c r="H51" s="348">
        <v>7</v>
      </c>
    </row>
    <row r="52" spans="1:8">
      <c r="A52" s="346">
        <v>8</v>
      </c>
      <c r="B52" s="347"/>
      <c r="C52" s="347"/>
      <c r="D52" s="347"/>
      <c r="E52" s="347"/>
      <c r="F52" s="347"/>
      <c r="G52" s="347"/>
      <c r="H52" s="348">
        <v>8</v>
      </c>
    </row>
    <row r="53" spans="1:8">
      <c r="A53" s="346">
        <v>9</v>
      </c>
      <c r="B53" s="347"/>
      <c r="C53" s="347"/>
      <c r="D53" s="347"/>
      <c r="E53" s="347"/>
      <c r="F53" s="347"/>
      <c r="G53" s="347"/>
      <c r="H53" s="348">
        <v>9</v>
      </c>
    </row>
    <row r="54" spans="1:8">
      <c r="A54" s="346">
        <v>10</v>
      </c>
      <c r="B54" s="347"/>
      <c r="C54" s="347"/>
      <c r="D54" s="347"/>
      <c r="E54" s="347"/>
      <c r="F54" s="347"/>
      <c r="G54" s="347"/>
      <c r="H54" s="348">
        <v>10</v>
      </c>
    </row>
    <row r="55" spans="1:8">
      <c r="A55" s="346">
        <v>11</v>
      </c>
      <c r="B55" s="347"/>
      <c r="C55" s="347"/>
      <c r="D55" s="347"/>
      <c r="E55" s="347"/>
      <c r="F55" s="347"/>
      <c r="G55" s="347"/>
      <c r="H55" s="348">
        <v>11</v>
      </c>
    </row>
    <row r="56" spans="1:8">
      <c r="A56" s="346">
        <v>12</v>
      </c>
      <c r="B56" s="347"/>
      <c r="C56" s="347"/>
      <c r="D56" s="347"/>
      <c r="E56" s="347"/>
      <c r="F56" s="347"/>
      <c r="G56" s="347"/>
      <c r="H56" s="348">
        <v>12</v>
      </c>
    </row>
    <row r="57" spans="1:8">
      <c r="A57" s="346">
        <v>13</v>
      </c>
      <c r="B57" s="347"/>
      <c r="C57" s="347"/>
      <c r="D57" s="347"/>
      <c r="E57" s="347"/>
      <c r="F57" s="347"/>
      <c r="G57" s="347"/>
      <c r="H57" s="348">
        <v>13</v>
      </c>
    </row>
    <row r="58" spans="1:8">
      <c r="A58" s="346">
        <v>14</v>
      </c>
      <c r="B58" s="347"/>
      <c r="C58" s="347"/>
      <c r="D58" s="347"/>
      <c r="E58" s="347"/>
      <c r="F58" s="347"/>
      <c r="G58" s="347"/>
      <c r="H58" s="348">
        <v>14</v>
      </c>
    </row>
    <row r="59" spans="1:8">
      <c r="A59" s="346">
        <v>15</v>
      </c>
      <c r="B59" s="347"/>
      <c r="C59" s="347"/>
      <c r="D59" s="347"/>
      <c r="E59" s="347"/>
      <c r="F59" s="347"/>
      <c r="G59" s="347"/>
      <c r="H59" s="348">
        <v>15</v>
      </c>
    </row>
    <row r="60" spans="1:8">
      <c r="A60" s="346">
        <v>16</v>
      </c>
      <c r="B60" s="347"/>
      <c r="C60" s="347"/>
      <c r="D60" s="347"/>
      <c r="E60" s="347"/>
      <c r="F60" s="347"/>
      <c r="G60" s="347"/>
      <c r="H60" s="348">
        <v>16</v>
      </c>
    </row>
    <row r="61" spans="1:8">
      <c r="A61" s="346">
        <v>17</v>
      </c>
      <c r="B61" s="347"/>
      <c r="C61" s="347"/>
      <c r="D61" s="347"/>
      <c r="E61" s="347"/>
      <c r="F61" s="347"/>
      <c r="G61" s="347"/>
      <c r="H61" s="348">
        <v>17</v>
      </c>
    </row>
    <row r="62" spans="1:8">
      <c r="A62" s="346">
        <v>18</v>
      </c>
      <c r="B62" s="347"/>
      <c r="C62" s="347"/>
      <c r="D62" s="347"/>
      <c r="E62" s="347"/>
      <c r="F62" s="347"/>
      <c r="G62" s="347"/>
      <c r="H62" s="348">
        <v>18</v>
      </c>
    </row>
    <row r="63" spans="1:8">
      <c r="A63" s="346">
        <v>19</v>
      </c>
      <c r="B63" s="347"/>
      <c r="C63" s="347"/>
      <c r="D63" s="347"/>
      <c r="E63" s="347"/>
      <c r="F63" s="347"/>
      <c r="G63" s="347"/>
      <c r="H63" s="348">
        <v>19</v>
      </c>
    </row>
    <row r="64" spans="1:8">
      <c r="A64" s="346">
        <v>20</v>
      </c>
      <c r="B64" s="347"/>
      <c r="C64" s="347"/>
      <c r="D64" s="347"/>
      <c r="E64" s="347"/>
      <c r="F64" s="347"/>
      <c r="G64" s="347"/>
      <c r="H64" s="348">
        <v>20</v>
      </c>
    </row>
    <row r="65" spans="1:8">
      <c r="A65" s="346">
        <v>21</v>
      </c>
      <c r="B65" s="347"/>
      <c r="C65" s="347"/>
      <c r="D65" s="347"/>
      <c r="E65" s="347"/>
      <c r="F65" s="347"/>
      <c r="G65" s="347"/>
      <c r="H65" s="348">
        <v>21</v>
      </c>
    </row>
    <row r="66" spans="1:8">
      <c r="A66" s="346">
        <v>22</v>
      </c>
      <c r="B66" s="347"/>
      <c r="C66" s="347"/>
      <c r="D66" s="347"/>
      <c r="E66" s="347"/>
      <c r="F66" s="347"/>
      <c r="G66" s="347"/>
      <c r="H66" s="348">
        <v>22</v>
      </c>
    </row>
    <row r="67" spans="1:8">
      <c r="A67" s="346">
        <v>23</v>
      </c>
      <c r="B67" s="347"/>
      <c r="C67" s="347"/>
      <c r="D67" s="347"/>
      <c r="E67" s="347"/>
      <c r="F67" s="347"/>
      <c r="G67" s="347"/>
      <c r="H67" s="348">
        <v>23</v>
      </c>
    </row>
    <row r="68" spans="1:8">
      <c r="A68" s="346">
        <v>24</v>
      </c>
      <c r="B68" s="347"/>
      <c r="C68" s="347"/>
      <c r="D68" s="347"/>
      <c r="E68" s="347"/>
      <c r="F68" s="347"/>
      <c r="G68" s="347"/>
      <c r="H68" s="348">
        <v>24</v>
      </c>
    </row>
    <row r="69" spans="1:8">
      <c r="A69" s="346">
        <v>25</v>
      </c>
      <c r="B69" s="347"/>
      <c r="C69" s="347"/>
      <c r="D69" s="347"/>
      <c r="E69" s="347"/>
      <c r="F69" s="347"/>
      <c r="G69" s="347"/>
      <c r="H69" s="348">
        <v>25</v>
      </c>
    </row>
    <row r="70" spans="1:8">
      <c r="A70" s="346">
        <v>26</v>
      </c>
      <c r="B70" s="347"/>
      <c r="C70" s="347"/>
      <c r="D70" s="347"/>
      <c r="E70" s="347"/>
      <c r="F70" s="347"/>
      <c r="G70" s="347"/>
      <c r="H70" s="348">
        <v>26</v>
      </c>
    </row>
    <row r="71" spans="1:8">
      <c r="A71" s="346">
        <v>27</v>
      </c>
      <c r="B71" s="347"/>
      <c r="C71" s="347"/>
      <c r="D71" s="347"/>
      <c r="E71" s="347"/>
      <c r="F71" s="347"/>
      <c r="G71" s="347"/>
      <c r="H71" s="348">
        <v>27</v>
      </c>
    </row>
    <row r="72" spans="1:8">
      <c r="A72" s="346">
        <v>28</v>
      </c>
      <c r="B72" s="347"/>
      <c r="C72" s="347"/>
      <c r="D72" s="347"/>
      <c r="E72" s="347"/>
      <c r="F72" s="347"/>
      <c r="G72" s="347"/>
      <c r="H72" s="348">
        <v>28</v>
      </c>
    </row>
    <row r="73" spans="1:8">
      <c r="A73" s="346">
        <v>29</v>
      </c>
      <c r="B73" s="347"/>
      <c r="C73" s="347"/>
      <c r="D73" s="347"/>
      <c r="E73" s="347"/>
      <c r="F73" s="347"/>
      <c r="G73" s="347"/>
      <c r="H73" s="348">
        <v>29</v>
      </c>
    </row>
    <row r="74" spans="1:8">
      <c r="A74" s="346">
        <v>30</v>
      </c>
      <c r="B74" s="347"/>
      <c r="C74" s="347"/>
      <c r="D74" s="347"/>
      <c r="E74" s="347"/>
      <c r="F74" s="347"/>
      <c r="G74" s="347"/>
      <c r="H74" s="348">
        <v>30</v>
      </c>
    </row>
    <row r="75" spans="1:8" s="226" customFormat="1">
      <c r="A75" s="63" t="s">
        <v>1343</v>
      </c>
      <c r="B75" s="209"/>
      <c r="C75" s="209"/>
      <c r="D75" s="209"/>
      <c r="E75" s="209"/>
      <c r="F75" s="209"/>
      <c r="G75" s="209"/>
      <c r="H75" s="209"/>
    </row>
    <row r="76" spans="1:8" s="226" customFormat="1">
      <c r="A76" s="2060" t="s">
        <v>323</v>
      </c>
      <c r="B76" s="2039"/>
      <c r="C76" s="2039"/>
      <c r="D76" s="2042"/>
      <c r="E76" s="2042"/>
      <c r="F76" s="2059"/>
      <c r="G76" s="2060"/>
      <c r="H76" s="2055" t="s">
        <v>2667</v>
      </c>
    </row>
    <row r="77" spans="1:8">
      <c r="A77" s="75"/>
      <c r="B77" s="209"/>
      <c r="C77" s="209"/>
      <c r="D77" s="63"/>
      <c r="E77" s="63"/>
      <c r="F77" s="19"/>
      <c r="G77" s="1371"/>
      <c r="H77" s="1397"/>
    </row>
    <row r="78" spans="1:8">
      <c r="A78" s="32" t="s">
        <v>324</v>
      </c>
      <c r="B78" s="342"/>
      <c r="C78" s="342"/>
      <c r="D78" s="342"/>
      <c r="E78" s="342"/>
      <c r="F78" s="342"/>
      <c r="G78" s="342"/>
      <c r="H78" s="343"/>
    </row>
    <row r="79" spans="1:8">
      <c r="A79" s="32"/>
      <c r="B79" s="342"/>
      <c r="C79" s="342"/>
      <c r="D79" s="342"/>
      <c r="E79" s="342"/>
      <c r="F79" s="342"/>
      <c r="G79" s="342"/>
      <c r="H79" s="343"/>
    </row>
    <row r="80" spans="1:8">
      <c r="A80" s="40"/>
      <c r="B80" s="209"/>
      <c r="C80" s="209"/>
      <c r="D80" s="209"/>
      <c r="E80" s="209"/>
      <c r="F80" s="209"/>
      <c r="G80" s="209"/>
      <c r="H80" s="208"/>
    </row>
    <row r="81" spans="1:8">
      <c r="A81" s="344" t="s">
        <v>325</v>
      </c>
      <c r="B81" s="209" t="s">
        <v>2896</v>
      </c>
      <c r="C81" s="209"/>
      <c r="D81" s="209"/>
      <c r="E81" s="1369">
        <v>9061038</v>
      </c>
      <c r="F81" s="209" t="s">
        <v>2897</v>
      </c>
      <c r="G81" s="209"/>
      <c r="H81" s="208"/>
    </row>
    <row r="82" spans="1:8">
      <c r="A82" s="344" t="s">
        <v>326</v>
      </c>
      <c r="B82" s="209" t="s">
        <v>2895</v>
      </c>
      <c r="C82" s="1370" t="s">
        <v>2898</v>
      </c>
      <c r="D82" s="209"/>
      <c r="E82" s="209"/>
      <c r="F82" s="209"/>
      <c r="G82" s="209"/>
      <c r="H82" s="208"/>
    </row>
    <row r="83" spans="1:8">
      <c r="A83" s="344" t="s">
        <v>327</v>
      </c>
      <c r="B83" s="209" t="s">
        <v>2899</v>
      </c>
      <c r="C83" s="45" t="s">
        <v>2900</v>
      </c>
      <c r="D83" s="209"/>
      <c r="E83" s="209"/>
      <c r="F83" s="209"/>
      <c r="G83" s="209"/>
      <c r="H83" s="208"/>
    </row>
    <row r="84" spans="1:8">
      <c r="A84" s="40"/>
      <c r="B84" s="209"/>
      <c r="C84" s="209"/>
      <c r="D84" s="209"/>
      <c r="E84" s="209"/>
      <c r="F84" s="209"/>
      <c r="G84" s="209"/>
      <c r="H84" s="208"/>
    </row>
    <row r="85" spans="1:8">
      <c r="A85" s="40"/>
      <c r="B85" s="209"/>
      <c r="C85" s="209"/>
      <c r="D85" s="209"/>
      <c r="E85" s="209"/>
      <c r="F85" s="209"/>
      <c r="G85" s="209"/>
      <c r="H85" s="208"/>
    </row>
    <row r="86" spans="1:8">
      <c r="A86" s="40"/>
      <c r="B86" s="209"/>
      <c r="C86" s="209"/>
      <c r="D86" s="209"/>
      <c r="E86" s="209"/>
      <c r="F86" s="209"/>
      <c r="G86" s="209"/>
      <c r="H86" s="208"/>
    </row>
    <row r="87" spans="1:8">
      <c r="A87" s="40"/>
      <c r="B87" s="209"/>
      <c r="C87" s="209"/>
      <c r="D87" s="209"/>
      <c r="E87" s="209"/>
      <c r="F87" s="209"/>
      <c r="G87" s="209"/>
      <c r="H87" s="208"/>
    </row>
    <row r="88" spans="1:8">
      <c r="A88" s="32" t="s">
        <v>328</v>
      </c>
      <c r="B88" s="22"/>
      <c r="C88" s="22"/>
      <c r="D88" s="22"/>
      <c r="E88" s="22"/>
      <c r="F88" s="22"/>
      <c r="G88" s="22"/>
      <c r="H88" s="33"/>
    </row>
    <row r="89" spans="1:8">
      <c r="A89" s="32"/>
      <c r="B89" s="22"/>
      <c r="C89" s="22"/>
      <c r="D89" s="22"/>
      <c r="E89" s="22"/>
      <c r="F89" s="22"/>
      <c r="G89" s="22"/>
      <c r="H89" s="33"/>
    </row>
    <row r="90" spans="1:8">
      <c r="A90" s="32"/>
      <c r="B90" s="22"/>
      <c r="C90" s="22"/>
      <c r="D90" s="22"/>
      <c r="E90" s="22"/>
      <c r="F90" s="22"/>
      <c r="G90" s="22"/>
      <c r="H90" s="33"/>
    </row>
    <row r="91" spans="1:8">
      <c r="A91" s="32"/>
      <c r="B91" s="22"/>
      <c r="C91" s="22"/>
      <c r="D91" s="22"/>
      <c r="E91" s="22"/>
      <c r="F91" s="22"/>
      <c r="G91" s="22"/>
      <c r="H91" s="33"/>
    </row>
    <row r="92" spans="1:8">
      <c r="A92" s="32"/>
      <c r="B92" s="394" t="s">
        <v>2901</v>
      </c>
      <c r="C92" s="22"/>
      <c r="D92" s="22"/>
      <c r="E92" s="22"/>
      <c r="F92" s="22"/>
      <c r="G92" s="22"/>
      <c r="H92" s="33"/>
    </row>
    <row r="93" spans="1:8">
      <c r="A93" s="32"/>
      <c r="B93" s="394" t="s">
        <v>2902</v>
      </c>
      <c r="C93" s="22"/>
      <c r="D93" s="22"/>
      <c r="E93" s="22"/>
      <c r="F93" s="22"/>
      <c r="G93" s="22"/>
      <c r="H93" s="33"/>
    </row>
    <row r="94" spans="1:8">
      <c r="A94" s="32"/>
      <c r="B94" s="22"/>
      <c r="C94" s="22"/>
      <c r="D94" s="22"/>
      <c r="E94" s="22"/>
      <c r="F94" s="22"/>
      <c r="G94" s="22"/>
      <c r="H94" s="33"/>
    </row>
    <row r="95" spans="1:8">
      <c r="A95" s="32"/>
      <c r="B95" s="10">
        <v>1</v>
      </c>
      <c r="C95" s="1400" t="s">
        <v>2903</v>
      </c>
      <c r="D95" s="22"/>
      <c r="E95" s="22"/>
      <c r="F95" s="22"/>
      <c r="G95" s="22"/>
      <c r="H95" s="33"/>
    </row>
    <row r="96" spans="1:8">
      <c r="A96" s="32"/>
      <c r="B96" s="10">
        <v>2</v>
      </c>
      <c r="C96" s="1400" t="s">
        <v>2904</v>
      </c>
      <c r="D96" s="22"/>
      <c r="E96" s="22"/>
      <c r="F96" s="22"/>
      <c r="G96" s="22"/>
      <c r="H96" s="33"/>
    </row>
    <row r="97" spans="1:8">
      <c r="A97" s="32"/>
      <c r="B97" s="10">
        <v>3</v>
      </c>
      <c r="C97" s="1400" t="s">
        <v>2905</v>
      </c>
      <c r="D97" s="22"/>
      <c r="E97" s="22"/>
      <c r="F97" s="22"/>
      <c r="G97" s="22"/>
      <c r="H97" s="33"/>
    </row>
    <row r="98" spans="1:8">
      <c r="A98" s="32"/>
      <c r="B98" s="10">
        <v>4</v>
      </c>
      <c r="C98" s="1400" t="s">
        <v>2906</v>
      </c>
      <c r="D98" s="22"/>
      <c r="E98" s="22"/>
      <c r="F98" s="22"/>
      <c r="G98" s="22"/>
      <c r="H98" s="33"/>
    </row>
    <row r="99" spans="1:8">
      <c r="A99" s="32"/>
      <c r="B99" s="10">
        <v>5</v>
      </c>
      <c r="C99" s="1400" t="s">
        <v>2907</v>
      </c>
      <c r="D99" s="22"/>
      <c r="E99" s="22"/>
      <c r="F99" s="22"/>
      <c r="G99" s="22"/>
      <c r="H99" s="33"/>
    </row>
    <row r="100" spans="1:8">
      <c r="A100" s="32"/>
      <c r="B100" s="10">
        <v>6</v>
      </c>
      <c r="C100" s="1400" t="s">
        <v>2908</v>
      </c>
      <c r="D100" s="22"/>
      <c r="E100" s="22"/>
      <c r="F100" s="22"/>
      <c r="G100" s="22"/>
      <c r="H100" s="33"/>
    </row>
    <row r="101" spans="1:8">
      <c r="A101" s="32"/>
      <c r="B101" s="10">
        <v>7</v>
      </c>
      <c r="C101" s="1400" t="s">
        <v>2909</v>
      </c>
      <c r="D101" s="22"/>
      <c r="E101" s="22"/>
      <c r="F101" s="22"/>
      <c r="G101" s="22"/>
      <c r="H101" s="33"/>
    </row>
    <row r="102" spans="1:8">
      <c r="A102" s="32"/>
      <c r="B102" s="10">
        <v>8</v>
      </c>
      <c r="C102" s="1400" t="s">
        <v>2910</v>
      </c>
      <c r="D102" s="22"/>
      <c r="E102" s="22"/>
      <c r="F102" s="22"/>
      <c r="G102" s="22"/>
      <c r="H102" s="33"/>
    </row>
    <row r="103" spans="1:8">
      <c r="A103" s="32"/>
      <c r="B103" s="10">
        <v>9</v>
      </c>
      <c r="C103" s="1400" t="s">
        <v>2911</v>
      </c>
      <c r="D103" s="22"/>
      <c r="E103" s="22"/>
      <c r="F103" s="22"/>
      <c r="G103" s="22"/>
      <c r="H103" s="33"/>
    </row>
    <row r="104" spans="1:8">
      <c r="A104" s="32"/>
      <c r="B104" s="10">
        <v>10</v>
      </c>
      <c r="C104" s="1400" t="s">
        <v>2912</v>
      </c>
      <c r="D104" s="22"/>
      <c r="E104" s="22"/>
      <c r="F104" s="22"/>
      <c r="G104" s="22"/>
      <c r="H104" s="33"/>
    </row>
    <row r="105" spans="1:8">
      <c r="A105" s="32"/>
      <c r="B105" s="10">
        <v>11</v>
      </c>
      <c r="C105" s="1400" t="s">
        <v>2913</v>
      </c>
      <c r="D105" s="22"/>
      <c r="E105" s="22"/>
      <c r="F105" s="22"/>
      <c r="G105" s="22"/>
      <c r="H105" s="33"/>
    </row>
    <row r="106" spans="1:8">
      <c r="A106" s="32"/>
      <c r="B106" s="10">
        <v>12</v>
      </c>
      <c r="C106" s="1400" t="s">
        <v>2914</v>
      </c>
      <c r="D106" s="22"/>
      <c r="E106" s="22"/>
      <c r="F106" s="22"/>
      <c r="G106" s="22"/>
      <c r="H106" s="33"/>
    </row>
    <row r="107" spans="1:8">
      <c r="A107" s="32"/>
      <c r="B107" s="10">
        <v>13</v>
      </c>
      <c r="C107" s="1400" t="s">
        <v>2915</v>
      </c>
      <c r="D107" s="22"/>
      <c r="E107" s="22"/>
      <c r="F107" s="22"/>
      <c r="G107" s="22"/>
      <c r="H107" s="33"/>
    </row>
    <row r="108" spans="1:8">
      <c r="A108" s="32"/>
      <c r="B108" s="10">
        <v>14</v>
      </c>
      <c r="C108" s="1400" t="s">
        <v>2916</v>
      </c>
      <c r="D108" s="22"/>
      <c r="E108" s="22"/>
      <c r="F108" s="22"/>
      <c r="G108" s="22"/>
      <c r="H108" s="33"/>
    </row>
    <row r="109" spans="1:8">
      <c r="A109" s="32"/>
      <c r="B109" s="10">
        <v>15</v>
      </c>
      <c r="C109" s="1400" t="s">
        <v>2917</v>
      </c>
      <c r="D109" s="22"/>
      <c r="E109" s="22"/>
      <c r="F109" s="22"/>
      <c r="G109" s="22"/>
      <c r="H109" s="33"/>
    </row>
    <row r="110" spans="1:8">
      <c r="A110" s="32"/>
      <c r="B110" s="10">
        <v>16</v>
      </c>
      <c r="C110" s="1400" t="s">
        <v>2918</v>
      </c>
      <c r="D110" s="22"/>
      <c r="E110" s="22"/>
      <c r="F110" s="22"/>
      <c r="G110" s="22"/>
      <c r="H110" s="33"/>
    </row>
    <row r="111" spans="1:8">
      <c r="A111" s="32"/>
      <c r="B111" s="10">
        <v>17</v>
      </c>
      <c r="C111" s="1400" t="s">
        <v>2919</v>
      </c>
      <c r="D111" s="22"/>
      <c r="E111" s="22"/>
      <c r="F111" s="22"/>
      <c r="G111" s="22"/>
      <c r="H111" s="33"/>
    </row>
    <row r="112" spans="1:8">
      <c r="A112" s="32"/>
      <c r="B112" s="10">
        <v>18</v>
      </c>
      <c r="C112" s="1399" t="s">
        <v>2920</v>
      </c>
      <c r="D112" s="22"/>
      <c r="E112" s="22"/>
      <c r="F112" s="22"/>
      <c r="G112" s="22"/>
      <c r="H112" s="33"/>
    </row>
    <row r="113" spans="1:8">
      <c r="A113" s="32"/>
      <c r="B113" s="10">
        <v>19</v>
      </c>
      <c r="C113" s="1399" t="s">
        <v>2921</v>
      </c>
      <c r="D113" s="22"/>
      <c r="E113" s="22"/>
      <c r="F113" s="22"/>
      <c r="G113" s="22"/>
      <c r="H113" s="33"/>
    </row>
    <row r="114" spans="1:8">
      <c r="A114" s="32"/>
      <c r="B114" s="10">
        <v>20</v>
      </c>
      <c r="C114" s="1399" t="s">
        <v>2922</v>
      </c>
      <c r="D114" s="22"/>
      <c r="E114" s="22"/>
      <c r="F114" s="22"/>
      <c r="G114" s="22"/>
      <c r="H114" s="33"/>
    </row>
    <row r="115" spans="1:8">
      <c r="A115" s="32"/>
      <c r="B115" s="10">
        <v>21</v>
      </c>
      <c r="C115" s="1399" t="s">
        <v>2923</v>
      </c>
      <c r="D115" s="22"/>
      <c r="E115" s="22"/>
      <c r="F115" s="22"/>
      <c r="G115" s="22"/>
      <c r="H115" s="33"/>
    </row>
    <row r="116" spans="1:8">
      <c r="A116" s="32"/>
      <c r="B116" s="10">
        <v>22</v>
      </c>
      <c r="C116" s="1399" t="s">
        <v>2924</v>
      </c>
      <c r="D116" s="22"/>
      <c r="E116" s="22"/>
      <c r="F116" s="22"/>
      <c r="G116" s="22"/>
      <c r="H116" s="33"/>
    </row>
    <row r="117" spans="1:8">
      <c r="A117" s="32"/>
      <c r="B117" s="10">
        <v>23</v>
      </c>
      <c r="C117" s="1399" t="s">
        <v>2925</v>
      </c>
      <c r="D117" s="22"/>
      <c r="E117" s="22"/>
      <c r="F117" s="22"/>
      <c r="G117" s="22"/>
      <c r="H117" s="33"/>
    </row>
    <row r="118" spans="1:8">
      <c r="A118" s="32"/>
      <c r="B118" s="10">
        <v>24</v>
      </c>
      <c r="C118" s="1399" t="s">
        <v>2926</v>
      </c>
      <c r="D118" s="22"/>
      <c r="E118" s="22"/>
      <c r="F118" s="22"/>
      <c r="G118" s="22"/>
      <c r="H118" s="33"/>
    </row>
    <row r="119" spans="1:8">
      <c r="A119" s="32"/>
      <c r="B119" s="10">
        <v>25</v>
      </c>
      <c r="C119" s="1399" t="s">
        <v>2927</v>
      </c>
      <c r="D119" s="22"/>
      <c r="E119" s="22"/>
      <c r="F119" s="22"/>
      <c r="G119" s="22"/>
      <c r="H119" s="33"/>
    </row>
    <row r="120" spans="1:8">
      <c r="A120" s="32"/>
      <c r="B120" s="10">
        <v>26</v>
      </c>
      <c r="C120" s="1399" t="s">
        <v>2928</v>
      </c>
      <c r="D120" s="22"/>
      <c r="E120" s="22"/>
      <c r="F120" s="22"/>
      <c r="G120" s="22"/>
      <c r="H120" s="33"/>
    </row>
    <row r="121" spans="1:8">
      <c r="A121" s="32"/>
      <c r="B121" s="10">
        <v>27</v>
      </c>
      <c r="C121" s="1399" t="s">
        <v>2929</v>
      </c>
      <c r="D121" s="22"/>
      <c r="E121" s="22"/>
      <c r="F121" s="22"/>
      <c r="G121" s="22"/>
      <c r="H121" s="33"/>
    </row>
    <row r="122" spans="1:8">
      <c r="A122" s="32"/>
      <c r="B122" s="10">
        <v>28</v>
      </c>
      <c r="C122" s="1399" t="s">
        <v>2930</v>
      </c>
      <c r="D122" s="22"/>
      <c r="E122" s="22"/>
      <c r="F122" s="22"/>
      <c r="G122" s="22"/>
      <c r="H122" s="33"/>
    </row>
    <row r="123" spans="1:8">
      <c r="A123" s="32"/>
      <c r="B123" s="10">
        <v>29</v>
      </c>
      <c r="C123" s="1399" t="s">
        <v>2931</v>
      </c>
      <c r="D123" s="22"/>
      <c r="E123" s="22"/>
      <c r="F123" s="22"/>
      <c r="G123" s="22"/>
      <c r="H123" s="33"/>
    </row>
    <row r="124" spans="1:8">
      <c r="A124" s="32"/>
      <c r="B124" s="10">
        <v>30</v>
      </c>
      <c r="C124" s="1399" t="s">
        <v>2932</v>
      </c>
      <c r="D124" s="22"/>
      <c r="E124" s="22"/>
      <c r="F124" s="22"/>
      <c r="G124" s="22"/>
      <c r="H124" s="33"/>
    </row>
    <row r="125" spans="1:8">
      <c r="A125" s="32"/>
      <c r="B125" s="10">
        <v>31</v>
      </c>
      <c r="C125" s="1399" t="s">
        <v>2933</v>
      </c>
      <c r="D125" s="22"/>
      <c r="E125" s="22"/>
      <c r="F125" s="22"/>
      <c r="G125" s="22"/>
      <c r="H125" s="33"/>
    </row>
    <row r="126" spans="1:8">
      <c r="A126" s="32"/>
      <c r="B126" s="22"/>
      <c r="C126" s="22"/>
      <c r="D126" s="22"/>
      <c r="E126" s="22"/>
      <c r="F126" s="22"/>
      <c r="G126" s="22"/>
      <c r="H126" s="33"/>
    </row>
    <row r="127" spans="1:8">
      <c r="A127" s="32"/>
      <c r="B127" s="22"/>
      <c r="C127" s="22"/>
      <c r="D127" s="22"/>
      <c r="E127" s="22"/>
      <c r="F127" s="22"/>
      <c r="G127" s="22"/>
      <c r="H127" s="33"/>
    </row>
    <row r="128" spans="1:8">
      <c r="A128" s="32"/>
      <c r="B128" s="22"/>
      <c r="C128" s="22"/>
      <c r="D128" s="22"/>
      <c r="E128" s="22"/>
      <c r="F128" s="22"/>
      <c r="G128" s="22"/>
      <c r="H128" s="33"/>
    </row>
    <row r="129" spans="1:8">
      <c r="A129" s="32"/>
      <c r="B129" s="22"/>
      <c r="C129" s="22"/>
      <c r="D129" s="22"/>
      <c r="E129" s="22"/>
      <c r="F129" s="22"/>
      <c r="G129" s="22"/>
      <c r="H129" s="33"/>
    </row>
    <row r="130" spans="1:8">
      <c r="A130" s="32"/>
      <c r="B130" s="22"/>
      <c r="C130" s="22"/>
      <c r="D130" s="22"/>
      <c r="E130" s="22"/>
      <c r="F130" s="22"/>
      <c r="G130" s="22"/>
      <c r="H130" s="33"/>
    </row>
    <row r="131" spans="1:8">
      <c r="A131" s="32"/>
      <c r="B131" s="22"/>
      <c r="C131" s="22"/>
      <c r="D131" s="22"/>
      <c r="E131" s="22"/>
      <c r="F131" s="22"/>
      <c r="G131" s="22"/>
      <c r="H131" s="33"/>
    </row>
    <row r="132" spans="1:8">
      <c r="A132" s="32"/>
      <c r="B132" s="22"/>
      <c r="C132" s="22"/>
      <c r="D132" s="22"/>
      <c r="E132" s="22"/>
      <c r="F132" s="22"/>
      <c r="G132" s="22"/>
      <c r="H132" s="33"/>
    </row>
    <row r="133" spans="1:8">
      <c r="A133" s="32"/>
      <c r="B133" s="22"/>
      <c r="C133" s="22"/>
      <c r="D133" s="22"/>
      <c r="E133" s="22"/>
      <c r="F133" s="22"/>
      <c r="G133" s="22"/>
      <c r="H133" s="33"/>
    </row>
    <row r="134" spans="1:8">
      <c r="A134" s="32"/>
      <c r="B134" s="22"/>
      <c r="C134" s="22"/>
      <c r="D134" s="22"/>
      <c r="E134" s="22"/>
      <c r="F134" s="22"/>
      <c r="G134" s="22"/>
      <c r="H134" s="33"/>
    </row>
    <row r="135" spans="1:8">
      <c r="A135" s="32"/>
      <c r="B135" s="22"/>
      <c r="C135" s="22"/>
      <c r="D135" s="22"/>
      <c r="E135" s="22"/>
      <c r="F135" s="22"/>
      <c r="G135" s="22"/>
      <c r="H135" s="33"/>
    </row>
    <row r="136" spans="1:8">
      <c r="A136" s="32"/>
      <c r="B136" s="22"/>
      <c r="C136" s="22"/>
      <c r="D136" s="22"/>
      <c r="E136" s="22"/>
      <c r="F136" s="22"/>
      <c r="G136" s="22"/>
      <c r="H136" s="33"/>
    </row>
    <row r="137" spans="1:8">
      <c r="A137" s="32"/>
      <c r="B137" s="22"/>
      <c r="C137" s="22"/>
      <c r="D137" s="22"/>
      <c r="E137" s="22"/>
      <c r="F137" s="22"/>
      <c r="G137" s="22"/>
      <c r="H137" s="33"/>
    </row>
    <row r="138" spans="1:8">
      <c r="A138" s="32"/>
      <c r="B138" s="22"/>
      <c r="C138" s="22"/>
      <c r="D138" s="22"/>
      <c r="E138" s="22"/>
      <c r="F138" s="22"/>
      <c r="G138" s="22"/>
      <c r="H138" s="33"/>
    </row>
    <row r="139" spans="1:8">
      <c r="A139" s="32"/>
      <c r="B139" s="22"/>
      <c r="C139" s="22"/>
      <c r="D139" s="22"/>
      <c r="E139" s="22"/>
      <c r="F139" s="22"/>
      <c r="G139" s="22"/>
      <c r="H139" s="33"/>
    </row>
    <row r="140" spans="1:8">
      <c r="A140" s="40"/>
      <c r="B140" s="209"/>
      <c r="C140" s="209"/>
      <c r="D140" s="209"/>
      <c r="E140" s="209"/>
      <c r="F140" s="209"/>
      <c r="G140" s="209"/>
      <c r="H140" s="208"/>
    </row>
    <row r="141" spans="1:8">
      <c r="A141" s="40"/>
      <c r="B141" s="209"/>
      <c r="C141" s="209"/>
      <c r="D141" s="209"/>
      <c r="E141" s="209"/>
      <c r="F141" s="209"/>
      <c r="G141" s="209"/>
      <c r="H141" s="208"/>
    </row>
    <row r="142" spans="1:8">
      <c r="A142" s="40"/>
      <c r="B142" s="209"/>
      <c r="C142" s="209"/>
      <c r="D142" s="209"/>
      <c r="E142" s="209"/>
      <c r="F142" s="209"/>
      <c r="G142" s="209"/>
      <c r="H142" s="208"/>
    </row>
    <row r="143" spans="1:8">
      <c r="A143" s="40"/>
      <c r="B143" s="209"/>
      <c r="C143" s="209"/>
      <c r="D143" s="209"/>
      <c r="E143" s="209"/>
      <c r="F143" s="209"/>
      <c r="G143" s="209"/>
      <c r="H143" s="208"/>
    </row>
    <row r="144" spans="1:8">
      <c r="A144" s="40"/>
      <c r="B144" s="209"/>
      <c r="C144" s="209"/>
      <c r="D144" s="209"/>
      <c r="E144" s="209"/>
      <c r="F144" s="209"/>
      <c r="G144" s="209"/>
      <c r="H144" s="208"/>
    </row>
    <row r="145" spans="1:8">
      <c r="A145" s="40"/>
      <c r="B145" s="209"/>
      <c r="C145" s="209"/>
      <c r="D145" s="209"/>
      <c r="E145" s="209"/>
      <c r="F145" s="209"/>
      <c r="G145" s="209"/>
      <c r="H145" s="208"/>
    </row>
    <row r="146" spans="1:8">
      <c r="A146" s="40"/>
      <c r="B146" s="209"/>
      <c r="C146" s="209"/>
      <c r="D146" s="209"/>
      <c r="E146" s="209"/>
      <c r="F146" s="209"/>
      <c r="G146" s="209"/>
      <c r="H146" s="208"/>
    </row>
    <row r="147" spans="1:8">
      <c r="A147" s="40"/>
      <c r="B147" s="209"/>
      <c r="C147" s="209"/>
      <c r="D147" s="209"/>
      <c r="E147" s="209"/>
      <c r="F147" s="209"/>
      <c r="G147" s="209"/>
      <c r="H147" s="208"/>
    </row>
    <row r="148" spans="1:8">
      <c r="A148" s="40"/>
      <c r="B148" s="209"/>
      <c r="C148" s="209"/>
      <c r="D148" s="209"/>
      <c r="E148" s="209"/>
      <c r="F148" s="209"/>
      <c r="G148" s="209"/>
      <c r="H148" s="208"/>
    </row>
    <row r="149" spans="1:8">
      <c r="A149" s="40"/>
      <c r="B149" s="209"/>
      <c r="C149" s="209"/>
      <c r="D149" s="209"/>
      <c r="E149" s="209"/>
      <c r="F149" s="209"/>
      <c r="G149" s="209"/>
      <c r="H149" s="208"/>
    </row>
    <row r="150" spans="1:8">
      <c r="A150" s="73"/>
      <c r="B150" s="14"/>
      <c r="C150" s="14"/>
      <c r="D150" s="14"/>
      <c r="E150" s="14"/>
      <c r="F150" s="14"/>
      <c r="G150" s="14"/>
      <c r="H150" s="70"/>
    </row>
    <row r="151" spans="1:8" s="226" customFormat="1">
      <c r="A151" s="209"/>
      <c r="B151" s="209"/>
      <c r="C151" s="209"/>
      <c r="D151" s="209"/>
      <c r="E151" s="209"/>
      <c r="F151" s="209"/>
      <c r="G151" s="209"/>
      <c r="H151" s="19" t="s">
        <v>1343</v>
      </c>
    </row>
  </sheetData>
  <customSheetViews>
    <customSheetView guid="{4095EAE0-09D5-4E29-9353-57BE8D9E0DE0}" scale="115" showPageBreaks="1">
      <selection activeCell="B92" sqref="B92"/>
      <rowBreaks count="1" manualBreakCount="1">
        <brk id="75" max="16383" man="1"/>
      </rowBreaks>
      <pageMargins left="0.75" right="0.75" top="0.75" bottom="0.75" header="0.5" footer="0.5"/>
      <pageSetup scale="84" orientation="portrait" r:id="rId1"/>
      <headerFooter alignWithMargins="0"/>
    </customSheetView>
    <customSheetView guid="{B4382265-C345-4F78-A0C9-5C84571AE8A3}" scale="115" showPageBreaks="1" topLeftCell="A112">
      <selection activeCell="A76" sqref="A76:H151"/>
      <rowBreaks count="1" manualBreakCount="1">
        <brk id="75" max="16383" man="1"/>
      </rowBreaks>
      <pageMargins left="0.75" right="0.75" top="0.75" bottom="0.75" header="0.5" footer="0.5"/>
      <pageSetup scale="84" orientation="portrait" r:id="rId2"/>
      <headerFooter alignWithMargins="0"/>
    </customSheetView>
  </customSheetViews>
  <phoneticPr fontId="0" type="noConversion"/>
  <pageMargins left="0.75" right="0.75" top="0.75" bottom="0.75" header="0.5" footer="0.5"/>
  <pageSetup scale="84" orientation="portrait" r:id="rId3"/>
  <headerFooter alignWithMargins="0"/>
  <rowBreaks count="1" manualBreakCount="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97"/>
  <sheetViews>
    <sheetView showGridLines="0" zoomScaleNormal="100" workbookViewId="0"/>
  </sheetViews>
  <sheetFormatPr defaultRowHeight="11.25"/>
  <cols>
    <col min="1" max="1" width="7.6640625" style="936" customWidth="1"/>
    <col min="2" max="2" width="7.33203125" style="936" customWidth="1"/>
    <col min="3" max="3" width="18.1640625" style="936" customWidth="1"/>
    <col min="4" max="4" width="45.6640625" style="936" customWidth="1"/>
    <col min="5" max="6" width="17.5" style="936" customWidth="1"/>
    <col min="7" max="7" width="14.5" style="936" customWidth="1"/>
    <col min="8" max="8" width="9.33203125" style="10" hidden="1" customWidth="1"/>
    <col min="9" max="9" width="9.33203125" style="936"/>
    <col min="10" max="16384" width="9.33203125" style="10"/>
  </cols>
  <sheetData>
    <row r="1" spans="1:10" s="226" customFormat="1">
      <c r="A1" s="2063" t="s">
        <v>2667</v>
      </c>
      <c r="B1" s="2064"/>
      <c r="C1" s="2065"/>
      <c r="D1" s="2066"/>
      <c r="E1" s="2066"/>
      <c r="F1" s="2066"/>
      <c r="G1" s="2067">
        <v>5</v>
      </c>
      <c r="I1" s="848"/>
    </row>
    <row r="2" spans="1:10">
      <c r="A2" s="1079" t="s">
        <v>329</v>
      </c>
      <c r="B2" s="1080"/>
      <c r="C2" s="1080"/>
      <c r="D2" s="1080"/>
      <c r="E2" s="1080"/>
      <c r="F2" s="1080"/>
      <c r="G2" s="1081"/>
    </row>
    <row r="3" spans="1:10">
      <c r="A3" s="1158" t="s">
        <v>330</v>
      </c>
      <c r="B3" s="1082"/>
      <c r="C3" s="1082"/>
      <c r="D3" s="1080"/>
      <c r="E3" s="1082"/>
      <c r="F3" s="1082"/>
      <c r="G3" s="1083"/>
    </row>
    <row r="4" spans="1:10" ht="12" thickBot="1">
      <c r="A4" s="1084"/>
      <c r="B4" s="1085"/>
      <c r="C4" s="1086"/>
      <c r="D4" s="1087"/>
      <c r="E4" s="1087"/>
      <c r="F4" s="1087"/>
      <c r="G4" s="1088"/>
    </row>
    <row r="5" spans="1:10">
      <c r="A5" s="1089" t="s">
        <v>307</v>
      </c>
      <c r="B5" s="1090" t="s">
        <v>331</v>
      </c>
      <c r="C5" s="1090" t="s">
        <v>332</v>
      </c>
      <c r="D5" s="1090" t="s">
        <v>420</v>
      </c>
      <c r="E5" s="1091" t="s">
        <v>333</v>
      </c>
      <c r="F5" s="1090" t="s">
        <v>915</v>
      </c>
      <c r="G5" s="1092" t="s">
        <v>307</v>
      </c>
    </row>
    <row r="6" spans="1:10">
      <c r="A6" s="1093" t="s">
        <v>312</v>
      </c>
      <c r="B6" s="1094" t="s">
        <v>334</v>
      </c>
      <c r="C6" s="1095"/>
      <c r="D6" s="1096"/>
      <c r="E6" s="1097" t="s">
        <v>335</v>
      </c>
      <c r="F6" s="1094" t="s">
        <v>2836</v>
      </c>
      <c r="G6" s="1098" t="s">
        <v>312</v>
      </c>
    </row>
    <row r="7" spans="1:10">
      <c r="A7" s="1099"/>
      <c r="B7" s="1100"/>
      <c r="C7" s="1101"/>
      <c r="D7" s="1100" t="s">
        <v>317</v>
      </c>
      <c r="E7" s="1102" t="s">
        <v>318</v>
      </c>
      <c r="F7" s="1100" t="s">
        <v>319</v>
      </c>
      <c r="G7" s="1088"/>
    </row>
    <row r="8" spans="1:10">
      <c r="A8" s="1093"/>
      <c r="B8" s="1094"/>
      <c r="C8" s="1095"/>
      <c r="D8" s="1096"/>
      <c r="E8" s="1103"/>
      <c r="F8" s="1096"/>
      <c r="G8" s="1098"/>
    </row>
    <row r="9" spans="1:10">
      <c r="A9" s="1093"/>
      <c r="B9" s="1094"/>
      <c r="C9" s="1094"/>
      <c r="D9" s="1094" t="s">
        <v>336</v>
      </c>
      <c r="E9" s="1103"/>
      <c r="F9" s="1104"/>
      <c r="G9" s="1098"/>
      <c r="H9" s="388"/>
    </row>
    <row r="10" spans="1:10">
      <c r="A10" s="1105">
        <v>1</v>
      </c>
      <c r="B10" s="1100"/>
      <c r="C10" s="1100">
        <v>701</v>
      </c>
      <c r="D10" s="1106" t="s">
        <v>337</v>
      </c>
      <c r="E10" s="1181">
        <v>173155</v>
      </c>
      <c r="F10" s="1182">
        <v>100483</v>
      </c>
      <c r="G10" s="1108">
        <v>1</v>
      </c>
      <c r="H10" s="388"/>
      <c r="J10" s="391"/>
    </row>
    <row r="11" spans="1:10">
      <c r="A11" s="1105">
        <f>A10+1</f>
        <v>2</v>
      </c>
      <c r="B11" s="1100"/>
      <c r="C11" s="1100">
        <v>702</v>
      </c>
      <c r="D11" s="1106" t="s">
        <v>338</v>
      </c>
      <c r="E11" s="1183">
        <v>0</v>
      </c>
      <c r="F11" s="1107">
        <v>0</v>
      </c>
      <c r="G11" s="1108">
        <f>G10+1</f>
        <v>2</v>
      </c>
      <c r="H11" s="388"/>
      <c r="J11" s="391"/>
    </row>
    <row r="12" spans="1:10">
      <c r="A12" s="1105">
        <f>A11+1</f>
        <v>3</v>
      </c>
      <c r="B12" s="1100"/>
      <c r="C12" s="1100">
        <v>703</v>
      </c>
      <c r="D12" s="1106" t="s">
        <v>339</v>
      </c>
      <c r="E12" s="1183">
        <v>0</v>
      </c>
      <c r="F12" s="1107">
        <v>0</v>
      </c>
      <c r="G12" s="1108">
        <f>G11+1</f>
        <v>3</v>
      </c>
      <c r="H12" s="388"/>
      <c r="J12" s="391"/>
    </row>
    <row r="13" spans="1:10">
      <c r="A13" s="1109"/>
      <c r="B13" s="1110"/>
      <c r="C13" s="1110"/>
      <c r="D13" s="1111" t="s">
        <v>340</v>
      </c>
      <c r="E13" s="1184"/>
      <c r="F13" s="1112"/>
      <c r="G13" s="1113"/>
      <c r="H13" s="388"/>
      <c r="J13" s="391"/>
    </row>
    <row r="14" spans="1:10">
      <c r="A14" s="1105">
        <v>4</v>
      </c>
      <c r="B14" s="1100"/>
      <c r="C14" s="1100">
        <v>704</v>
      </c>
      <c r="D14" s="1106" t="s">
        <v>341</v>
      </c>
      <c r="E14" s="1183">
        <v>0</v>
      </c>
      <c r="F14" s="1107">
        <v>0</v>
      </c>
      <c r="G14" s="1108">
        <v>4</v>
      </c>
      <c r="H14" s="388"/>
      <c r="J14" s="391"/>
    </row>
    <row r="15" spans="1:10">
      <c r="A15" s="1105">
        <f>A14+1</f>
        <v>5</v>
      </c>
      <c r="B15" s="1100"/>
      <c r="C15" s="1100">
        <v>705</v>
      </c>
      <c r="D15" s="1114" t="s">
        <v>342</v>
      </c>
      <c r="E15" s="1183">
        <v>1262</v>
      </c>
      <c r="F15" s="1107">
        <v>2038</v>
      </c>
      <c r="G15" s="1108">
        <f t="shared" ref="G15:G23" si="0">G14+1</f>
        <v>5</v>
      </c>
      <c r="H15" s="388"/>
      <c r="J15" s="391"/>
    </row>
    <row r="16" spans="1:10">
      <c r="A16" s="1105">
        <f t="shared" ref="A16:A23" si="1">A15+1</f>
        <v>6</v>
      </c>
      <c r="B16" s="1100"/>
      <c r="C16" s="1100">
        <v>706</v>
      </c>
      <c r="D16" s="1106" t="s">
        <v>343</v>
      </c>
      <c r="E16" s="1183">
        <v>10691</v>
      </c>
      <c r="F16" s="1107">
        <v>9121</v>
      </c>
      <c r="G16" s="1108">
        <f t="shared" si="0"/>
        <v>6</v>
      </c>
      <c r="H16" s="388"/>
      <c r="J16" s="391"/>
    </row>
    <row r="17" spans="1:10">
      <c r="A17" s="1105">
        <f t="shared" si="1"/>
        <v>7</v>
      </c>
      <c r="B17" s="1100"/>
      <c r="C17" s="1100">
        <v>707</v>
      </c>
      <c r="D17" s="1106" t="s">
        <v>344</v>
      </c>
      <c r="E17" s="1183">
        <v>147164</v>
      </c>
      <c r="F17" s="1107">
        <v>139047</v>
      </c>
      <c r="G17" s="1108">
        <f t="shared" si="0"/>
        <v>7</v>
      </c>
      <c r="H17" s="388"/>
      <c r="J17" s="391"/>
    </row>
    <row r="18" spans="1:10">
      <c r="A18" s="1105">
        <f t="shared" si="1"/>
        <v>8</v>
      </c>
      <c r="B18" s="1100"/>
      <c r="C18" s="1100" t="s">
        <v>345</v>
      </c>
      <c r="D18" s="1114" t="s">
        <v>346</v>
      </c>
      <c r="E18" s="1183">
        <v>37206</v>
      </c>
      <c r="F18" s="1107">
        <v>39101</v>
      </c>
      <c r="G18" s="1108">
        <f t="shared" si="0"/>
        <v>8</v>
      </c>
      <c r="H18" s="388"/>
      <c r="J18" s="391"/>
    </row>
    <row r="19" spans="1:10">
      <c r="A19" s="1105">
        <f t="shared" si="1"/>
        <v>9</v>
      </c>
      <c r="B19" s="1100"/>
      <c r="C19" s="1100" t="s">
        <v>347</v>
      </c>
      <c r="D19" s="1114" t="s">
        <v>348</v>
      </c>
      <c r="E19" s="1183">
        <v>2353694</v>
      </c>
      <c r="F19" s="1107">
        <v>2039978</v>
      </c>
      <c r="G19" s="1108">
        <f t="shared" si="0"/>
        <v>9</v>
      </c>
      <c r="H19" s="388"/>
      <c r="J19" s="391"/>
    </row>
    <row r="20" spans="1:10">
      <c r="A20" s="1105">
        <f t="shared" si="1"/>
        <v>10</v>
      </c>
      <c r="B20" s="1100"/>
      <c r="C20" s="1100" t="s">
        <v>349</v>
      </c>
      <c r="D20" s="1114" t="s">
        <v>350</v>
      </c>
      <c r="E20" s="1183">
        <v>-14622</v>
      </c>
      <c r="F20" s="1107">
        <v>-20935</v>
      </c>
      <c r="G20" s="1108">
        <f t="shared" si="0"/>
        <v>10</v>
      </c>
      <c r="H20" s="388"/>
      <c r="J20" s="391"/>
    </row>
    <row r="21" spans="1:10">
      <c r="A21" s="1105">
        <f>A20+1</f>
        <v>11</v>
      </c>
      <c r="B21" s="1100"/>
      <c r="C21" s="1100" t="s">
        <v>351</v>
      </c>
      <c r="D21" s="1114" t="s">
        <v>352</v>
      </c>
      <c r="E21" s="1183">
        <v>86256</v>
      </c>
      <c r="F21" s="1107">
        <v>70105</v>
      </c>
      <c r="G21" s="1108">
        <f t="shared" si="0"/>
        <v>11</v>
      </c>
      <c r="H21" s="388"/>
      <c r="J21" s="391"/>
    </row>
    <row r="22" spans="1:10">
      <c r="A22" s="1105">
        <f>A21+1</f>
        <v>12</v>
      </c>
      <c r="B22" s="1100"/>
      <c r="C22" s="1100">
        <v>712</v>
      </c>
      <c r="D22" s="1106" t="s">
        <v>353</v>
      </c>
      <c r="E22" s="1183">
        <v>397123</v>
      </c>
      <c r="F22" s="1107">
        <v>339111</v>
      </c>
      <c r="G22" s="1108">
        <f t="shared" si="0"/>
        <v>12</v>
      </c>
      <c r="H22" s="388"/>
      <c r="J22" s="391"/>
    </row>
    <row r="23" spans="1:10" ht="22.5">
      <c r="A23" s="1105">
        <f t="shared" si="1"/>
        <v>13</v>
      </c>
      <c r="B23" s="1100"/>
      <c r="C23" s="1908" t="s">
        <v>2426</v>
      </c>
      <c r="D23" s="1106" t="s">
        <v>354</v>
      </c>
      <c r="E23" s="1183">
        <v>17854</v>
      </c>
      <c r="F23" s="1107">
        <v>23673</v>
      </c>
      <c r="G23" s="1108">
        <f t="shared" si="0"/>
        <v>13</v>
      </c>
      <c r="H23" s="388"/>
      <c r="J23" s="391"/>
    </row>
    <row r="24" spans="1:10" ht="12" thickBot="1">
      <c r="A24" s="1105">
        <v>14</v>
      </c>
      <c r="B24" s="1100"/>
      <c r="C24" s="1100"/>
      <c r="D24" s="1114" t="s">
        <v>355</v>
      </c>
      <c r="E24" s="1187">
        <f>SUM(E10:E23)</f>
        <v>3209783</v>
      </c>
      <c r="F24" s="1188">
        <f>SUM(F10:F23)</f>
        <v>2741722</v>
      </c>
      <c r="G24" s="1108">
        <v>14</v>
      </c>
      <c r="H24" s="388"/>
      <c r="J24" s="391"/>
    </row>
    <row r="25" spans="1:10" ht="12" thickTop="1">
      <c r="A25" s="1109"/>
      <c r="B25" s="1094"/>
      <c r="C25" s="1094"/>
      <c r="D25" s="1094" t="s">
        <v>356</v>
      </c>
      <c r="E25" s="1186"/>
      <c r="F25" s="1115"/>
      <c r="G25" s="1116"/>
      <c r="H25" s="388"/>
      <c r="J25" s="391"/>
    </row>
    <row r="26" spans="1:10">
      <c r="A26" s="1117">
        <v>15</v>
      </c>
      <c r="B26" s="1100"/>
      <c r="C26" s="1100" t="s">
        <v>357</v>
      </c>
      <c r="D26" s="1114" t="s">
        <v>358</v>
      </c>
      <c r="E26" s="1181">
        <v>0</v>
      </c>
      <c r="F26" s="1182">
        <v>0</v>
      </c>
      <c r="G26" s="1108">
        <v>15</v>
      </c>
      <c r="H26" s="388"/>
      <c r="J26" s="391"/>
    </row>
    <row r="27" spans="1:10">
      <c r="A27" s="1118"/>
      <c r="B27" s="1094"/>
      <c r="C27" s="1094"/>
      <c r="D27" s="1096" t="s">
        <v>360</v>
      </c>
      <c r="E27" s="1184"/>
      <c r="F27" s="1112"/>
      <c r="G27" s="1113"/>
      <c r="H27" s="388"/>
      <c r="J27" s="391"/>
    </row>
    <row r="28" spans="1:10">
      <c r="A28" s="1105">
        <v>16</v>
      </c>
      <c r="B28" s="1100"/>
      <c r="C28" s="1100" t="s">
        <v>359</v>
      </c>
      <c r="D28" s="1114" t="s">
        <v>361</v>
      </c>
      <c r="E28" s="1183">
        <v>1261293</v>
      </c>
      <c r="F28" s="1107">
        <v>1195243</v>
      </c>
      <c r="G28" s="1108">
        <v>16</v>
      </c>
      <c r="H28" s="388"/>
      <c r="J28" s="391"/>
    </row>
    <row r="29" spans="1:10">
      <c r="A29" s="1105">
        <v>17</v>
      </c>
      <c r="B29" s="1100"/>
      <c r="C29" s="1100" t="s">
        <v>362</v>
      </c>
      <c r="D29" s="1106" t="s">
        <v>363</v>
      </c>
      <c r="E29" s="1183">
        <v>1</v>
      </c>
      <c r="F29" s="1107">
        <v>1</v>
      </c>
      <c r="G29" s="1108">
        <v>17</v>
      </c>
      <c r="H29" s="388"/>
      <c r="J29" s="391"/>
    </row>
    <row r="30" spans="1:10">
      <c r="A30" s="1109"/>
      <c r="B30" s="1110"/>
      <c r="C30" s="1110"/>
      <c r="D30" s="1119" t="s">
        <v>365</v>
      </c>
      <c r="E30" s="1184"/>
      <c r="F30" s="1112"/>
      <c r="G30" s="1113"/>
      <c r="H30" s="388"/>
      <c r="J30" s="391"/>
    </row>
    <row r="31" spans="1:10">
      <c r="A31" s="1105">
        <v>18</v>
      </c>
      <c r="B31" s="1100"/>
      <c r="C31" s="1100" t="s">
        <v>364</v>
      </c>
      <c r="D31" s="1114" t="s">
        <v>2835</v>
      </c>
      <c r="E31" s="1183">
        <v>84157</v>
      </c>
      <c r="F31" s="1107">
        <v>84341</v>
      </c>
      <c r="G31" s="1108">
        <v>18</v>
      </c>
      <c r="H31" s="388"/>
      <c r="J31" s="391"/>
    </row>
    <row r="32" spans="1:10">
      <c r="A32" s="1105">
        <v>19</v>
      </c>
      <c r="B32" s="1100"/>
      <c r="C32" s="1100" t="s">
        <v>366</v>
      </c>
      <c r="D32" s="1114" t="s">
        <v>367</v>
      </c>
      <c r="E32" s="1183">
        <v>531808</v>
      </c>
      <c r="F32" s="1107">
        <v>328449</v>
      </c>
      <c r="G32" s="1108">
        <v>19</v>
      </c>
      <c r="H32" s="388"/>
      <c r="J32" s="391"/>
    </row>
    <row r="33" spans="1:10">
      <c r="A33" s="1105">
        <f>A32+1</f>
        <v>20</v>
      </c>
      <c r="B33" s="1100"/>
      <c r="C33" s="1100">
        <v>743</v>
      </c>
      <c r="D33" s="1106" t="s">
        <v>368</v>
      </c>
      <c r="E33" s="1183">
        <v>18077</v>
      </c>
      <c r="F33" s="1107">
        <v>14021</v>
      </c>
      <c r="G33" s="1108">
        <f>G32+1</f>
        <v>20</v>
      </c>
      <c r="H33" s="388"/>
      <c r="J33" s="391"/>
    </row>
    <row r="34" spans="1:10">
      <c r="A34" s="1105">
        <f>A33+1</f>
        <v>21</v>
      </c>
      <c r="B34" s="1100"/>
      <c r="C34" s="1100">
        <v>744</v>
      </c>
      <c r="D34" s="1106" t="s">
        <v>369</v>
      </c>
      <c r="E34" s="1183">
        <v>0</v>
      </c>
      <c r="F34" s="1107">
        <v>0</v>
      </c>
      <c r="G34" s="1108">
        <f>G33+1</f>
        <v>21</v>
      </c>
      <c r="H34" s="388"/>
      <c r="J34" s="391"/>
    </row>
    <row r="35" spans="1:10" ht="12" thickBot="1">
      <c r="A35" s="1105">
        <f>A34+1</f>
        <v>22</v>
      </c>
      <c r="B35" s="1100"/>
      <c r="C35" s="1100"/>
      <c r="D35" s="1114" t="s">
        <v>370</v>
      </c>
      <c r="E35" s="1181">
        <f>SUM(E26:E34)</f>
        <v>1895336</v>
      </c>
      <c r="F35" s="1182">
        <f>SUM(F26:F34)</f>
        <v>1622055</v>
      </c>
      <c r="G35" s="1108">
        <f>G34+1</f>
        <v>22</v>
      </c>
      <c r="H35" s="388"/>
      <c r="J35" s="391"/>
    </row>
    <row r="36" spans="1:10" ht="12" thickTop="1">
      <c r="A36" s="1109"/>
      <c r="B36" s="1094"/>
      <c r="C36" s="1094"/>
      <c r="D36" s="1094" t="s">
        <v>371</v>
      </c>
      <c r="E36" s="1186"/>
      <c r="F36" s="1115"/>
      <c r="G36" s="1116"/>
      <c r="H36" s="388"/>
      <c r="J36" s="391"/>
    </row>
    <row r="37" spans="1:10">
      <c r="A37" s="1105">
        <v>23</v>
      </c>
      <c r="B37" s="1100"/>
      <c r="C37" s="1100" t="s">
        <v>372</v>
      </c>
      <c r="D37" s="1114" t="s">
        <v>373</v>
      </c>
      <c r="E37" s="1181">
        <v>28722179</v>
      </c>
      <c r="F37" s="1182">
        <v>27577862</v>
      </c>
      <c r="G37" s="1108">
        <v>23</v>
      </c>
      <c r="H37" s="388"/>
      <c r="J37" s="391"/>
    </row>
    <row r="38" spans="1:10">
      <c r="A38" s="1105">
        <f>A37+1</f>
        <v>24</v>
      </c>
      <c r="B38" s="1100"/>
      <c r="C38" s="1100" t="s">
        <v>372</v>
      </c>
      <c r="D38" s="1114" t="s">
        <v>374</v>
      </c>
      <c r="E38" s="1183">
        <v>10174139</v>
      </c>
      <c r="F38" s="1107">
        <v>9690333</v>
      </c>
      <c r="G38" s="1108">
        <v>24</v>
      </c>
      <c r="H38" s="388"/>
      <c r="J38" s="391"/>
    </row>
    <row r="39" spans="1:10">
      <c r="A39" s="1105">
        <f>A38+1</f>
        <v>25</v>
      </c>
      <c r="B39" s="1100"/>
      <c r="C39" s="1100" t="s">
        <v>372</v>
      </c>
      <c r="D39" s="1106" t="s">
        <v>375</v>
      </c>
      <c r="E39" s="1183">
        <v>777028</v>
      </c>
      <c r="F39" s="1107">
        <v>882569</v>
      </c>
      <c r="G39" s="1108">
        <v>25</v>
      </c>
      <c r="H39" s="388"/>
      <c r="J39" s="391"/>
    </row>
    <row r="40" spans="1:10">
      <c r="A40" s="1109"/>
      <c r="B40" s="1094"/>
      <c r="C40" s="1094"/>
      <c r="D40" s="1120" t="s">
        <v>377</v>
      </c>
      <c r="E40" s="1184"/>
      <c r="F40" s="1112"/>
      <c r="G40" s="1113"/>
      <c r="H40" s="388"/>
      <c r="J40" s="391"/>
    </row>
    <row r="41" spans="1:10">
      <c r="A41" s="1105">
        <v>26</v>
      </c>
      <c r="B41" s="1100"/>
      <c r="C41" s="1100" t="s">
        <v>376</v>
      </c>
      <c r="D41" s="1106" t="s">
        <v>2429</v>
      </c>
      <c r="E41" s="1183">
        <v>-10749821</v>
      </c>
      <c r="F41" s="1107">
        <v>-10123133</v>
      </c>
      <c r="G41" s="1108">
        <v>26</v>
      </c>
      <c r="H41" s="388"/>
      <c r="J41" s="391"/>
    </row>
    <row r="42" spans="1:10" ht="12" thickBot="1">
      <c r="A42" s="1105">
        <v>27</v>
      </c>
      <c r="B42" s="1100"/>
      <c r="C42" s="1100"/>
      <c r="D42" s="1114" t="s">
        <v>524</v>
      </c>
      <c r="E42" s="1187">
        <f>SUM(E37:E41)</f>
        <v>28923525</v>
      </c>
      <c r="F42" s="1188">
        <f>SUM(F37:F41)</f>
        <v>28027631</v>
      </c>
      <c r="G42" s="1108">
        <v>27</v>
      </c>
      <c r="H42" s="388"/>
      <c r="J42" s="391"/>
    </row>
    <row r="43" spans="1:10" ht="12.75" thickTop="1" thickBot="1">
      <c r="A43" s="1105">
        <v>28</v>
      </c>
      <c r="B43" s="1100" t="s">
        <v>525</v>
      </c>
      <c r="C43" s="1100"/>
      <c r="D43" s="1114" t="s">
        <v>1573</v>
      </c>
      <c r="E43" s="1189">
        <f>E24+E35+E42</f>
        <v>34028644</v>
      </c>
      <c r="F43" s="1190">
        <f>F24+F35+F42</f>
        <v>32391408</v>
      </c>
      <c r="G43" s="1108">
        <v>28</v>
      </c>
      <c r="H43" s="388"/>
      <c r="J43" s="391"/>
    </row>
    <row r="44" spans="1:10">
      <c r="A44" s="1121" t="s">
        <v>328</v>
      </c>
      <c r="B44" s="1122"/>
      <c r="C44" s="1122"/>
      <c r="D44" s="1122"/>
      <c r="E44" s="1122"/>
      <c r="F44" s="1122"/>
      <c r="G44" s="1123"/>
      <c r="H44" s="388"/>
      <c r="J44" s="391"/>
    </row>
    <row r="45" spans="1:10">
      <c r="A45" s="1124"/>
      <c r="B45" s="1125"/>
      <c r="C45" s="850"/>
      <c r="D45" s="776"/>
      <c r="E45" s="776"/>
      <c r="F45" s="776"/>
      <c r="G45" s="1098"/>
      <c r="H45" s="388"/>
      <c r="J45" s="391"/>
    </row>
    <row r="46" spans="1:10">
      <c r="A46" s="1197" t="s">
        <v>2837</v>
      </c>
      <c r="B46" s="1125"/>
      <c r="C46" s="850"/>
      <c r="D46" s="776"/>
      <c r="E46" s="776"/>
      <c r="F46" s="776"/>
      <c r="G46" s="1098"/>
      <c r="H46" s="388"/>
      <c r="J46" s="391"/>
    </row>
    <row r="47" spans="1:10">
      <c r="A47" s="1124"/>
      <c r="B47" s="1125"/>
      <c r="C47" s="850"/>
      <c r="D47" s="776"/>
      <c r="E47" s="776"/>
      <c r="F47" s="776"/>
      <c r="G47" s="1098"/>
      <c r="H47" s="388"/>
      <c r="J47" s="391"/>
    </row>
    <row r="48" spans="1:10">
      <c r="A48" s="1431"/>
      <c r="B48" s="1125"/>
      <c r="C48" s="850"/>
      <c r="D48" s="776"/>
      <c r="E48" s="776"/>
      <c r="F48" s="776"/>
      <c r="G48" s="1098"/>
      <c r="H48" s="388"/>
      <c r="J48" s="391"/>
    </row>
    <row r="49" spans="1:10">
      <c r="A49" s="1431"/>
      <c r="B49" s="1125"/>
      <c r="C49" s="850"/>
      <c r="D49" s="776"/>
      <c r="E49" s="776"/>
      <c r="F49" s="776"/>
      <c r="G49" s="1098"/>
      <c r="H49" s="388"/>
      <c r="J49" s="391"/>
    </row>
    <row r="50" spans="1:10">
      <c r="A50" s="1431"/>
      <c r="B50" s="1125"/>
      <c r="C50" s="850"/>
      <c r="D50" s="776"/>
      <c r="E50" s="776"/>
      <c r="F50" s="776"/>
      <c r="G50" s="1098"/>
      <c r="H50" s="388"/>
      <c r="J50" s="391"/>
    </row>
    <row r="51" spans="1:10">
      <c r="A51" s="1431"/>
      <c r="B51" s="1125"/>
      <c r="C51" s="850"/>
      <c r="D51" s="776"/>
      <c r="E51" s="776"/>
      <c r="F51" s="776"/>
      <c r="G51" s="1098"/>
      <c r="H51" s="388"/>
      <c r="J51" s="391"/>
    </row>
    <row r="52" spans="1:10">
      <c r="A52" s="1431"/>
      <c r="B52" s="1125"/>
      <c r="C52" s="850"/>
      <c r="D52" s="776"/>
      <c r="E52" s="776"/>
      <c r="F52" s="776"/>
      <c r="G52" s="1098"/>
      <c r="H52" s="388"/>
      <c r="J52" s="391"/>
    </row>
    <row r="53" spans="1:10">
      <c r="A53" s="1431"/>
      <c r="B53" s="1125"/>
      <c r="C53" s="850"/>
      <c r="D53" s="776"/>
      <c r="E53" s="776"/>
      <c r="F53" s="776"/>
      <c r="G53" s="1098"/>
      <c r="H53" s="388"/>
      <c r="J53" s="391"/>
    </row>
    <row r="54" spans="1:10">
      <c r="A54" s="1431"/>
      <c r="B54" s="1125"/>
      <c r="C54" s="850"/>
      <c r="D54" s="776"/>
      <c r="E54" s="776"/>
      <c r="F54" s="776"/>
      <c r="G54" s="1098"/>
      <c r="H54" s="388"/>
      <c r="J54" s="391"/>
    </row>
    <row r="55" spans="1:10">
      <c r="A55" s="1431"/>
      <c r="B55" s="1125"/>
      <c r="C55" s="850"/>
      <c r="D55" s="776"/>
      <c r="E55" s="776"/>
      <c r="F55" s="776"/>
      <c r="G55" s="1098"/>
      <c r="H55" s="388"/>
      <c r="J55" s="391"/>
    </row>
    <row r="56" spans="1:10">
      <c r="A56" s="1431"/>
      <c r="B56" s="1125"/>
      <c r="C56" s="850"/>
      <c r="D56" s="776"/>
      <c r="E56" s="776"/>
      <c r="F56" s="776"/>
      <c r="G56" s="1098"/>
      <c r="H56" s="388"/>
      <c r="J56" s="391"/>
    </row>
    <row r="57" spans="1:10">
      <c r="A57" s="1431"/>
      <c r="B57" s="1125"/>
      <c r="C57" s="850"/>
      <c r="D57" s="776"/>
      <c r="E57" s="776"/>
      <c r="F57" s="776"/>
      <c r="G57" s="1098"/>
      <c r="H57" s="388"/>
      <c r="J57" s="391"/>
    </row>
    <row r="58" spans="1:10">
      <c r="A58" s="1431"/>
      <c r="B58" s="1125"/>
      <c r="C58" s="850"/>
      <c r="D58" s="776"/>
      <c r="E58" s="776"/>
      <c r="F58" s="776"/>
      <c r="G58" s="1098"/>
      <c r="H58" s="388"/>
      <c r="J58" s="391"/>
    </row>
    <row r="59" spans="1:10">
      <c r="A59" s="1431"/>
      <c r="B59" s="1125"/>
      <c r="C59" s="850"/>
      <c r="D59" s="776"/>
      <c r="E59" s="776"/>
      <c r="F59" s="776"/>
      <c r="G59" s="1098"/>
      <c r="H59" s="388"/>
      <c r="J59" s="391"/>
    </row>
    <row r="60" spans="1:10">
      <c r="A60" s="1431"/>
      <c r="B60" s="1125"/>
      <c r="C60" s="850"/>
      <c r="D60" s="776"/>
      <c r="E60" s="776"/>
      <c r="F60" s="776"/>
      <c r="G60" s="1098"/>
      <c r="H60" s="388"/>
      <c r="J60" s="391"/>
    </row>
    <row r="61" spans="1:10">
      <c r="A61" s="1431"/>
      <c r="B61" s="1125"/>
      <c r="C61" s="850"/>
      <c r="D61" s="776"/>
      <c r="E61" s="776"/>
      <c r="F61" s="776"/>
      <c r="G61" s="1098"/>
      <c r="H61" s="388"/>
      <c r="J61" s="391"/>
    </row>
    <row r="62" spans="1:10">
      <c r="A62" s="1431"/>
      <c r="B62" s="1125"/>
      <c r="C62" s="850"/>
      <c r="D62" s="776"/>
      <c r="E62" s="776"/>
      <c r="F62" s="776"/>
      <c r="G62" s="1098"/>
      <c r="H62" s="388"/>
      <c r="J62" s="391"/>
    </row>
    <row r="63" spans="1:10">
      <c r="A63" s="1431"/>
      <c r="B63" s="1125"/>
      <c r="C63" s="850"/>
      <c r="D63" s="776"/>
      <c r="E63" s="776"/>
      <c r="F63" s="776"/>
      <c r="G63" s="1098"/>
      <c r="H63" s="388"/>
      <c r="J63" s="391"/>
    </row>
    <row r="64" spans="1:10">
      <c r="A64" s="1124"/>
      <c r="B64" s="1125"/>
      <c r="C64" s="850"/>
      <c r="D64" s="776"/>
      <c r="E64" s="776"/>
      <c r="F64" s="776"/>
      <c r="G64" s="1098"/>
      <c r="H64" s="388"/>
      <c r="J64" s="391"/>
    </row>
    <row r="65" spans="1:10">
      <c r="A65" s="1124"/>
      <c r="B65" s="1125"/>
      <c r="C65" s="850"/>
      <c r="D65" s="776"/>
      <c r="E65" s="776"/>
      <c r="F65" s="776"/>
      <c r="G65" s="1098"/>
      <c r="H65" s="388"/>
      <c r="J65" s="391"/>
    </row>
    <row r="66" spans="1:10">
      <c r="A66" s="1124"/>
      <c r="B66" s="1125"/>
      <c r="C66" s="850"/>
      <c r="D66" s="776"/>
      <c r="E66" s="776"/>
      <c r="F66" s="776"/>
      <c r="G66" s="1098"/>
      <c r="H66" s="388"/>
      <c r="J66" s="391"/>
    </row>
    <row r="67" spans="1:10">
      <c r="A67" s="1124"/>
      <c r="B67" s="1125"/>
      <c r="C67" s="850"/>
      <c r="D67" s="776"/>
      <c r="E67" s="776"/>
      <c r="F67" s="776"/>
      <c r="G67" s="1098"/>
      <c r="H67" s="388"/>
      <c r="J67" s="391"/>
    </row>
    <row r="68" spans="1:10">
      <c r="A68" s="1124"/>
      <c r="B68" s="1125"/>
      <c r="C68" s="850"/>
      <c r="D68" s="776"/>
      <c r="E68" s="776"/>
      <c r="F68" s="776"/>
      <c r="G68" s="1098"/>
      <c r="H68" s="388"/>
      <c r="J68" s="391"/>
    </row>
    <row r="69" spans="1:10">
      <c r="A69" s="1124"/>
      <c r="B69" s="1125"/>
      <c r="C69" s="850"/>
      <c r="D69" s="776"/>
      <c r="E69" s="776"/>
      <c r="F69" s="776"/>
      <c r="G69" s="1098"/>
      <c r="H69" s="388"/>
      <c r="J69" s="391"/>
    </row>
    <row r="70" spans="1:10">
      <c r="A70" s="1124"/>
      <c r="B70" s="1125"/>
      <c r="C70" s="850"/>
      <c r="D70" s="776"/>
      <c r="E70" s="776"/>
      <c r="F70" s="776"/>
      <c r="G70" s="1098"/>
      <c r="H70" s="388"/>
      <c r="J70" s="391"/>
    </row>
    <row r="71" spans="1:10">
      <c r="A71" s="1124"/>
      <c r="B71" s="1125"/>
      <c r="C71" s="850"/>
      <c r="D71" s="776"/>
      <c r="E71" s="776"/>
      <c r="F71" s="776"/>
      <c r="G71" s="1098"/>
      <c r="H71" s="388"/>
      <c r="J71" s="391"/>
    </row>
    <row r="72" spans="1:10">
      <c r="A72" s="1124"/>
      <c r="B72" s="1125"/>
      <c r="C72" s="850"/>
      <c r="D72" s="776"/>
      <c r="E72" s="776"/>
      <c r="F72" s="776"/>
      <c r="G72" s="1098"/>
      <c r="H72" s="388"/>
      <c r="J72" s="391"/>
    </row>
    <row r="73" spans="1:10">
      <c r="A73" s="1126"/>
      <c r="B73" s="1127"/>
      <c r="C73" s="1128"/>
      <c r="D73" s="1129"/>
      <c r="E73" s="1129"/>
      <c r="F73" s="1129"/>
      <c r="G73" s="1130"/>
      <c r="H73" s="388"/>
      <c r="J73" s="391"/>
    </row>
    <row r="74" spans="1:10" s="226" customFormat="1">
      <c r="A74" s="2068" t="s">
        <v>1343</v>
      </c>
      <c r="B74" s="1125"/>
      <c r="C74" s="850"/>
      <c r="D74" s="776"/>
      <c r="E74" s="776"/>
      <c r="F74" s="776"/>
      <c r="G74" s="1125"/>
      <c r="H74" s="209"/>
      <c r="I74" s="848"/>
      <c r="J74" s="926"/>
    </row>
    <row r="75" spans="1:10" s="226" customFormat="1">
      <c r="A75" s="2065" t="s">
        <v>526</v>
      </c>
      <c r="B75" s="2069"/>
      <c r="C75" s="2070"/>
      <c r="D75" s="2070"/>
      <c r="E75" s="2066"/>
      <c r="F75" s="2067"/>
      <c r="G75" s="2071" t="s">
        <v>2667</v>
      </c>
      <c r="H75" s="209"/>
      <c r="I75" s="848"/>
      <c r="J75" s="926"/>
    </row>
    <row r="76" spans="1:10">
      <c r="A76" s="1079" t="s">
        <v>527</v>
      </c>
      <c r="B76" s="1080"/>
      <c r="C76" s="1080"/>
      <c r="D76" s="1080"/>
      <c r="E76" s="1080"/>
      <c r="F76" s="1080"/>
      <c r="G76" s="1081"/>
      <c r="J76" s="391"/>
    </row>
    <row r="77" spans="1:10">
      <c r="A77" s="1158" t="s">
        <v>330</v>
      </c>
      <c r="B77" s="1082"/>
      <c r="C77" s="1082"/>
      <c r="D77" s="1082"/>
      <c r="E77" s="1082"/>
      <c r="F77" s="1082"/>
      <c r="G77" s="1083"/>
      <c r="J77" s="391"/>
    </row>
    <row r="78" spans="1:10" ht="12" thickBot="1">
      <c r="A78" s="1084"/>
      <c r="B78" s="1085"/>
      <c r="C78" s="1086"/>
      <c r="D78" s="1087"/>
      <c r="E78" s="1087"/>
      <c r="F78" s="1087"/>
      <c r="G78" s="1088"/>
      <c r="J78" s="391"/>
    </row>
    <row r="79" spans="1:10">
      <c r="A79" s="1089" t="s">
        <v>307</v>
      </c>
      <c r="B79" s="1090" t="s">
        <v>331</v>
      </c>
      <c r="C79" s="1090" t="s">
        <v>332</v>
      </c>
      <c r="D79" s="1090" t="s">
        <v>420</v>
      </c>
      <c r="E79" s="1091" t="s">
        <v>333</v>
      </c>
      <c r="F79" s="1090" t="s">
        <v>915</v>
      </c>
      <c r="G79" s="1092" t="s">
        <v>307</v>
      </c>
      <c r="J79" s="391"/>
    </row>
    <row r="80" spans="1:10">
      <c r="A80" s="1093" t="s">
        <v>312</v>
      </c>
      <c r="B80" s="1094" t="s">
        <v>334</v>
      </c>
      <c r="C80" s="1095"/>
      <c r="D80" s="1096"/>
      <c r="E80" s="1097" t="s">
        <v>335</v>
      </c>
      <c r="F80" s="1094" t="s">
        <v>2836</v>
      </c>
      <c r="G80" s="1098" t="s">
        <v>312</v>
      </c>
      <c r="J80" s="391"/>
    </row>
    <row r="81" spans="1:10">
      <c r="A81" s="1099"/>
      <c r="B81" s="1100"/>
      <c r="C81" s="1101"/>
      <c r="D81" s="1100" t="s">
        <v>317</v>
      </c>
      <c r="E81" s="1102" t="s">
        <v>318</v>
      </c>
      <c r="F81" s="1100" t="s">
        <v>319</v>
      </c>
      <c r="G81" s="1088"/>
      <c r="J81" s="391"/>
    </row>
    <row r="82" spans="1:10">
      <c r="A82" s="1124"/>
      <c r="B82" s="1131"/>
      <c r="C82" s="1132"/>
      <c r="D82" s="1132"/>
      <c r="E82" s="1103"/>
      <c r="F82" s="1132"/>
      <c r="G82" s="1133"/>
      <c r="J82" s="391"/>
    </row>
    <row r="83" spans="1:10">
      <c r="A83" s="1124"/>
      <c r="B83" s="1131"/>
      <c r="C83" s="1131"/>
      <c r="D83" s="1131" t="s">
        <v>528</v>
      </c>
      <c r="E83" s="1103"/>
      <c r="F83" s="1132"/>
      <c r="G83" s="1133"/>
      <c r="J83" s="391"/>
    </row>
    <row r="84" spans="1:10">
      <c r="A84" s="1134">
        <v>29</v>
      </c>
      <c r="B84" s="1135"/>
      <c r="C84" s="1135">
        <v>751</v>
      </c>
      <c r="D84" s="1136" t="s">
        <v>529</v>
      </c>
      <c r="E84" s="1181">
        <v>0</v>
      </c>
      <c r="F84" s="1182">
        <v>0</v>
      </c>
      <c r="G84" s="1137">
        <v>29</v>
      </c>
      <c r="J84" s="391"/>
    </row>
    <row r="85" spans="1:10">
      <c r="A85" s="1134">
        <f t="shared" ref="A85:A90" si="2">A84+1</f>
        <v>30</v>
      </c>
      <c r="B85" s="1135"/>
      <c r="C85" s="1135">
        <v>752</v>
      </c>
      <c r="D85" s="1136" t="s">
        <v>530</v>
      </c>
      <c r="E85" s="1183">
        <v>20676</v>
      </c>
      <c r="F85" s="1107">
        <v>24115</v>
      </c>
      <c r="G85" s="1137">
        <f t="shared" ref="G85:G90" si="3">G84+1</f>
        <v>30</v>
      </c>
      <c r="J85" s="391"/>
    </row>
    <row r="86" spans="1:10">
      <c r="A86" s="1134">
        <f t="shared" si="2"/>
        <v>31</v>
      </c>
      <c r="B86" s="1135"/>
      <c r="C86" s="1135">
        <v>753</v>
      </c>
      <c r="D86" s="1138" t="s">
        <v>531</v>
      </c>
      <c r="E86" s="1183">
        <v>84465</v>
      </c>
      <c r="F86" s="1107">
        <v>115664</v>
      </c>
      <c r="G86" s="1137">
        <f t="shared" si="3"/>
        <v>31</v>
      </c>
      <c r="J86" s="391"/>
    </row>
    <row r="87" spans="1:10">
      <c r="A87" s="1134">
        <f t="shared" si="2"/>
        <v>32</v>
      </c>
      <c r="B87" s="1135"/>
      <c r="C87" s="1135">
        <v>754</v>
      </c>
      <c r="D87" s="1138" t="s">
        <v>532</v>
      </c>
      <c r="E87" s="1183">
        <v>131279</v>
      </c>
      <c r="F87" s="1107">
        <v>99201</v>
      </c>
      <c r="G87" s="1137">
        <f t="shared" si="3"/>
        <v>32</v>
      </c>
      <c r="J87" s="391"/>
    </row>
    <row r="88" spans="1:10">
      <c r="A88" s="1134">
        <f t="shared" si="2"/>
        <v>33</v>
      </c>
      <c r="B88" s="1135"/>
      <c r="C88" s="1135" t="s">
        <v>533</v>
      </c>
      <c r="D88" s="1138" t="s">
        <v>534</v>
      </c>
      <c r="E88" s="1183">
        <v>12925</v>
      </c>
      <c r="F88" s="1107">
        <v>8331</v>
      </c>
      <c r="G88" s="1137">
        <f t="shared" si="3"/>
        <v>33</v>
      </c>
      <c r="J88" s="391"/>
    </row>
    <row r="89" spans="1:10">
      <c r="A89" s="1134">
        <f t="shared" si="2"/>
        <v>34</v>
      </c>
      <c r="B89" s="1135"/>
      <c r="C89" s="1135">
        <v>757</v>
      </c>
      <c r="D89" s="1138" t="s">
        <v>535</v>
      </c>
      <c r="E89" s="1183">
        <v>499885</v>
      </c>
      <c r="F89" s="1107">
        <v>437534</v>
      </c>
      <c r="G89" s="1137">
        <f t="shared" si="3"/>
        <v>34</v>
      </c>
      <c r="J89" s="391"/>
    </row>
    <row r="90" spans="1:10">
      <c r="A90" s="1134">
        <f t="shared" si="2"/>
        <v>35</v>
      </c>
      <c r="B90" s="1135"/>
      <c r="C90" s="1135">
        <v>759</v>
      </c>
      <c r="D90" s="1136" t="s">
        <v>536</v>
      </c>
      <c r="E90" s="1183">
        <v>908791</v>
      </c>
      <c r="F90" s="1107">
        <v>852934</v>
      </c>
      <c r="G90" s="1137">
        <f t="shared" si="3"/>
        <v>35</v>
      </c>
      <c r="J90" s="391"/>
    </row>
    <row r="91" spans="1:10">
      <c r="A91" s="1139"/>
      <c r="B91" s="1131"/>
      <c r="C91" s="1131" t="s">
        <v>537</v>
      </c>
      <c r="D91" s="1140"/>
      <c r="E91" s="1184"/>
      <c r="F91" s="1112"/>
      <c r="G91" s="1141"/>
      <c r="J91" s="391"/>
    </row>
    <row r="92" spans="1:10">
      <c r="A92" s="1134">
        <v>36</v>
      </c>
      <c r="B92" s="1135"/>
      <c r="C92" s="1135">
        <v>762</v>
      </c>
      <c r="D92" s="1136" t="s">
        <v>2825</v>
      </c>
      <c r="E92" s="1183">
        <v>466181</v>
      </c>
      <c r="F92" s="1107">
        <v>165010</v>
      </c>
      <c r="G92" s="1137">
        <v>36</v>
      </c>
      <c r="J92" s="391"/>
    </row>
    <row r="93" spans="1:10" ht="22.5">
      <c r="A93" s="1134">
        <v>37</v>
      </c>
      <c r="B93" s="1135"/>
      <c r="C93" s="1907" t="s">
        <v>2427</v>
      </c>
      <c r="D93" s="1136" t="s">
        <v>538</v>
      </c>
      <c r="E93" s="1183">
        <v>65666</v>
      </c>
      <c r="F93" s="1107">
        <v>397508</v>
      </c>
      <c r="G93" s="1137">
        <v>37</v>
      </c>
      <c r="J93" s="391"/>
    </row>
    <row r="94" spans="1:10" ht="22.5">
      <c r="A94" s="1139">
        <v>38</v>
      </c>
      <c r="B94" s="1131"/>
      <c r="C94" s="1131">
        <v>764</v>
      </c>
      <c r="D94" s="1142" t="s">
        <v>784</v>
      </c>
      <c r="E94" s="1185">
        <v>18763</v>
      </c>
      <c r="F94" s="1104">
        <v>18676</v>
      </c>
      <c r="G94" s="1141">
        <f>G93+1</f>
        <v>38</v>
      </c>
      <c r="J94" s="391"/>
    </row>
    <row r="95" spans="1:10" ht="12" thickBot="1">
      <c r="A95" s="1143">
        <v>39</v>
      </c>
      <c r="B95" s="1144"/>
      <c r="C95" s="1144"/>
      <c r="D95" s="1145" t="s">
        <v>539</v>
      </c>
      <c r="E95" s="1191">
        <f>SUM(E84:E94)</f>
        <v>2208631</v>
      </c>
      <c r="F95" s="1192">
        <f>SUM(F84:F94)</f>
        <v>2118973</v>
      </c>
      <c r="G95" s="1146">
        <v>39</v>
      </c>
      <c r="J95" s="391"/>
    </row>
    <row r="96" spans="1:10" ht="12" thickTop="1">
      <c r="A96" s="1124"/>
      <c r="B96" s="1131"/>
      <c r="C96" s="1131"/>
      <c r="D96" s="1147" t="s">
        <v>540</v>
      </c>
      <c r="E96" s="1148"/>
      <c r="F96" s="1149"/>
      <c r="G96" s="1133"/>
      <c r="J96" s="391"/>
    </row>
    <row r="97" spans="1:10">
      <c r="A97" s="1134">
        <v>40</v>
      </c>
      <c r="B97" s="1135"/>
      <c r="C97" s="1135" t="s">
        <v>541</v>
      </c>
      <c r="D97" s="1136" t="s">
        <v>542</v>
      </c>
      <c r="E97" s="1181">
        <v>356829</v>
      </c>
      <c r="F97" s="1182">
        <v>356860</v>
      </c>
      <c r="G97" s="1137">
        <v>40</v>
      </c>
      <c r="J97" s="391"/>
    </row>
    <row r="98" spans="1:10">
      <c r="A98" s="1134">
        <f t="shared" ref="A98:A105" si="4">A97+1</f>
        <v>41</v>
      </c>
      <c r="B98" s="1135"/>
      <c r="C98" s="1135">
        <v>766</v>
      </c>
      <c r="D98" s="1136" t="s">
        <v>543</v>
      </c>
      <c r="E98" s="1183">
        <v>214832</v>
      </c>
      <c r="F98" s="1107">
        <v>232663</v>
      </c>
      <c r="G98" s="1137">
        <f t="shared" ref="G98:G105" si="5">G97+1</f>
        <v>41</v>
      </c>
      <c r="J98" s="391"/>
    </row>
    <row r="99" spans="1:10">
      <c r="A99" s="1134">
        <f t="shared" si="4"/>
        <v>42</v>
      </c>
      <c r="B99" s="1135"/>
      <c r="C99" s="1135">
        <v>766.5</v>
      </c>
      <c r="D99" s="1136" t="s">
        <v>544</v>
      </c>
      <c r="E99" s="1183">
        <v>5752</v>
      </c>
      <c r="F99" s="1107">
        <v>5749</v>
      </c>
      <c r="G99" s="1137">
        <f t="shared" si="5"/>
        <v>42</v>
      </c>
      <c r="J99" s="391"/>
    </row>
    <row r="100" spans="1:10">
      <c r="A100" s="1134">
        <f t="shared" si="4"/>
        <v>43</v>
      </c>
      <c r="B100" s="1135"/>
      <c r="C100" s="1135">
        <v>768</v>
      </c>
      <c r="D100" s="1136" t="s">
        <v>545</v>
      </c>
      <c r="E100" s="1183">
        <v>0</v>
      </c>
      <c r="F100" s="1107">
        <v>0</v>
      </c>
      <c r="G100" s="1137">
        <f t="shared" si="5"/>
        <v>43</v>
      </c>
      <c r="J100" s="391"/>
    </row>
    <row r="101" spans="1:10">
      <c r="A101" s="1134">
        <f t="shared" si="4"/>
        <v>44</v>
      </c>
      <c r="B101" s="1135"/>
      <c r="C101" s="1135">
        <v>769</v>
      </c>
      <c r="D101" s="1136" t="s">
        <v>546</v>
      </c>
      <c r="E101" s="1183">
        <v>355334</v>
      </c>
      <c r="F101" s="1107">
        <v>323334</v>
      </c>
      <c r="G101" s="1137">
        <f t="shared" si="5"/>
        <v>44</v>
      </c>
      <c r="J101" s="391"/>
    </row>
    <row r="102" spans="1:10">
      <c r="A102" s="1134">
        <f t="shared" si="4"/>
        <v>45</v>
      </c>
      <c r="B102" s="1135"/>
      <c r="C102" s="1135" t="s">
        <v>547</v>
      </c>
      <c r="D102" s="1136" t="s">
        <v>548</v>
      </c>
      <c r="E102" s="1183">
        <v>30167</v>
      </c>
      <c r="F102" s="1107">
        <v>36642</v>
      </c>
      <c r="G102" s="1137">
        <f t="shared" si="5"/>
        <v>45</v>
      </c>
      <c r="J102" s="391"/>
    </row>
    <row r="103" spans="1:10">
      <c r="A103" s="1134">
        <f t="shared" si="4"/>
        <v>46</v>
      </c>
      <c r="B103" s="1135"/>
      <c r="C103" s="1135">
        <v>781</v>
      </c>
      <c r="D103" s="1136" t="s">
        <v>549</v>
      </c>
      <c r="E103" s="1183">
        <v>0</v>
      </c>
      <c r="F103" s="1107">
        <v>0</v>
      </c>
      <c r="G103" s="1137">
        <f t="shared" si="5"/>
        <v>46</v>
      </c>
      <c r="J103" s="391"/>
    </row>
    <row r="104" spans="1:10">
      <c r="A104" s="1134">
        <f t="shared" si="4"/>
        <v>47</v>
      </c>
      <c r="B104" s="1135"/>
      <c r="C104" s="1135">
        <v>783</v>
      </c>
      <c r="D104" s="1136" t="s">
        <v>550</v>
      </c>
      <c r="E104" s="1183">
        <v>0</v>
      </c>
      <c r="F104" s="1107">
        <v>0</v>
      </c>
      <c r="G104" s="1137">
        <f t="shared" si="5"/>
        <v>47</v>
      </c>
      <c r="J104" s="391"/>
    </row>
    <row r="105" spans="1:10">
      <c r="A105" s="1134">
        <f t="shared" si="4"/>
        <v>48</v>
      </c>
      <c r="B105" s="1135"/>
      <c r="C105" s="1135">
        <v>786</v>
      </c>
      <c r="D105" s="1136" t="s">
        <v>551</v>
      </c>
      <c r="E105" s="1183">
        <v>9337412</v>
      </c>
      <c r="F105" s="1107">
        <v>8949910</v>
      </c>
      <c r="G105" s="1137">
        <f t="shared" si="5"/>
        <v>48</v>
      </c>
      <c r="J105" s="391"/>
    </row>
    <row r="106" spans="1:10">
      <c r="A106" s="1150"/>
      <c r="B106" s="1151"/>
      <c r="C106" s="1151" t="s">
        <v>552</v>
      </c>
      <c r="D106" s="1152"/>
      <c r="E106" s="1184"/>
      <c r="F106" s="1112"/>
      <c r="G106" s="1153"/>
      <c r="J106" s="391"/>
    </row>
    <row r="107" spans="1:10">
      <c r="A107" s="1134">
        <v>49</v>
      </c>
      <c r="B107" s="1135"/>
      <c r="C107" s="1135" t="s">
        <v>554</v>
      </c>
      <c r="D107" s="1136" t="s">
        <v>553</v>
      </c>
      <c r="E107" s="1183">
        <v>602299</v>
      </c>
      <c r="F107" s="1154">
        <v>677896</v>
      </c>
      <c r="G107" s="1137">
        <v>49</v>
      </c>
      <c r="J107" s="391"/>
    </row>
    <row r="108" spans="1:10" ht="12" thickBot="1">
      <c r="A108" s="1134">
        <v>50</v>
      </c>
      <c r="B108" s="1135"/>
      <c r="C108" s="1135"/>
      <c r="D108" s="1136" t="s">
        <v>555</v>
      </c>
      <c r="E108" s="1187">
        <f>SUM(E97:E107)</f>
        <v>10902625</v>
      </c>
      <c r="F108" s="1188">
        <f>SUM(F97:F107)</f>
        <v>10583054</v>
      </c>
      <c r="G108" s="1137">
        <v>50</v>
      </c>
      <c r="J108" s="391"/>
    </row>
    <row r="109" spans="1:10" ht="12" thickTop="1">
      <c r="A109" s="1124"/>
      <c r="B109" s="1131"/>
      <c r="C109" s="1131"/>
      <c r="D109" s="1147" t="s">
        <v>556</v>
      </c>
      <c r="E109" s="1148"/>
      <c r="F109" s="1149"/>
      <c r="G109" s="1133"/>
      <c r="J109" s="391"/>
    </row>
    <row r="110" spans="1:10">
      <c r="A110" s="1134">
        <v>51</v>
      </c>
      <c r="B110" s="1135"/>
      <c r="C110" s="1135" t="s">
        <v>557</v>
      </c>
      <c r="D110" s="1136" t="s">
        <v>558</v>
      </c>
      <c r="E110" s="1181">
        <v>181223</v>
      </c>
      <c r="F110" s="1182">
        <v>181223</v>
      </c>
      <c r="G110" s="1137">
        <v>51</v>
      </c>
      <c r="J110" s="391"/>
    </row>
    <row r="111" spans="1:10">
      <c r="A111" s="1134">
        <f>A110+1</f>
        <v>52</v>
      </c>
      <c r="B111" s="1135"/>
      <c r="C111" s="1135"/>
      <c r="D111" s="1136" t="s">
        <v>559</v>
      </c>
      <c r="E111" s="1183">
        <v>181223</v>
      </c>
      <c r="F111" s="1107">
        <v>181223</v>
      </c>
      <c r="G111" s="1137">
        <f>G110+1</f>
        <v>52</v>
      </c>
      <c r="J111" s="391"/>
    </row>
    <row r="112" spans="1:10">
      <c r="A112" s="1134">
        <f>A111+1</f>
        <v>53</v>
      </c>
      <c r="B112" s="1135"/>
      <c r="C112" s="1135"/>
      <c r="D112" s="1136" t="s">
        <v>560</v>
      </c>
      <c r="E112" s="1183">
        <v>0</v>
      </c>
      <c r="F112" s="1107">
        <v>0</v>
      </c>
      <c r="G112" s="1137">
        <f>G111+1</f>
        <v>53</v>
      </c>
      <c r="J112" s="391"/>
    </row>
    <row r="113" spans="1:10">
      <c r="A113" s="1134">
        <f>A112+1</f>
        <v>54</v>
      </c>
      <c r="B113" s="1135"/>
      <c r="C113" s="1135"/>
      <c r="D113" s="1136" t="s">
        <v>561</v>
      </c>
      <c r="E113" s="1183">
        <v>0</v>
      </c>
      <c r="F113" s="1107">
        <v>0</v>
      </c>
      <c r="G113" s="1137">
        <f>G112+1</f>
        <v>54</v>
      </c>
      <c r="J113" s="391"/>
    </row>
    <row r="114" spans="1:10">
      <c r="A114" s="1134">
        <f>A113+1</f>
        <v>55</v>
      </c>
      <c r="B114" s="1135"/>
      <c r="C114" s="1135" t="s">
        <v>562</v>
      </c>
      <c r="D114" s="1136" t="s">
        <v>563</v>
      </c>
      <c r="E114" s="1183">
        <v>5084607</v>
      </c>
      <c r="F114" s="1107">
        <v>5081107</v>
      </c>
      <c r="G114" s="1137">
        <f>G113+1</f>
        <v>55</v>
      </c>
      <c r="J114" s="391"/>
    </row>
    <row r="115" spans="1:10">
      <c r="A115" s="1139"/>
      <c r="B115" s="1131"/>
      <c r="C115" s="1131"/>
      <c r="D115" s="1140" t="s">
        <v>564</v>
      </c>
      <c r="E115" s="1184"/>
      <c r="F115" s="1112"/>
      <c r="G115" s="1153"/>
      <c r="J115" s="391"/>
    </row>
    <row r="116" spans="1:10">
      <c r="A116" s="1134">
        <v>56</v>
      </c>
      <c r="B116" s="1135"/>
      <c r="C116" s="1135">
        <v>797</v>
      </c>
      <c r="D116" s="1136" t="s">
        <v>565</v>
      </c>
      <c r="E116" s="1183">
        <v>0</v>
      </c>
      <c r="F116" s="1107">
        <v>0</v>
      </c>
      <c r="G116" s="1137">
        <v>56</v>
      </c>
      <c r="J116" s="391"/>
    </row>
    <row r="117" spans="1:10">
      <c r="A117" s="1134">
        <f>A116+1</f>
        <v>57</v>
      </c>
      <c r="B117" s="1135"/>
      <c r="C117" s="1135">
        <v>798</v>
      </c>
      <c r="D117" s="1136" t="s">
        <v>566</v>
      </c>
      <c r="E117" s="1183">
        <v>15668285</v>
      </c>
      <c r="F117" s="1107">
        <v>14455044</v>
      </c>
      <c r="G117" s="1137">
        <f>G116+1</f>
        <v>57</v>
      </c>
      <c r="J117" s="391"/>
    </row>
    <row r="118" spans="1:10">
      <c r="A118" s="1134">
        <v>58</v>
      </c>
      <c r="B118" s="1135"/>
      <c r="C118" s="1135">
        <v>798.5</v>
      </c>
      <c r="D118" s="1136" t="s">
        <v>567</v>
      </c>
      <c r="E118" s="1183">
        <v>0</v>
      </c>
      <c r="F118" s="1107">
        <v>0</v>
      </c>
      <c r="G118" s="1137">
        <v>58</v>
      </c>
      <c r="J118" s="391"/>
    </row>
    <row r="119" spans="1:10">
      <c r="A119" s="1134">
        <v>59</v>
      </c>
      <c r="B119" s="1135"/>
      <c r="C119" s="1135">
        <v>799</v>
      </c>
      <c r="D119" s="1136" t="s">
        <v>2525</v>
      </c>
      <c r="E119" s="1193">
        <v>-18975</v>
      </c>
      <c r="F119" s="1155">
        <v>-30439</v>
      </c>
      <c r="G119" s="1137">
        <v>59</v>
      </c>
      <c r="J119" s="391"/>
    </row>
    <row r="120" spans="1:10" ht="12" thickBot="1">
      <c r="A120" s="1134">
        <v>60</v>
      </c>
      <c r="B120" s="1135"/>
      <c r="C120" s="1135"/>
      <c r="D120" s="1136" t="s">
        <v>2406</v>
      </c>
      <c r="E120" s="1194">
        <f>SUM(E111:E119)</f>
        <v>20915140</v>
      </c>
      <c r="F120" s="1195">
        <f>SUM(F111:F119)</f>
        <v>19686935</v>
      </c>
      <c r="G120" s="1137">
        <v>60</v>
      </c>
      <c r="J120" s="391"/>
    </row>
    <row r="121" spans="1:10" ht="12" thickTop="1">
      <c r="A121" s="1134">
        <v>61</v>
      </c>
      <c r="B121" s="1135"/>
      <c r="C121" s="1135"/>
      <c r="D121" s="1136" t="s">
        <v>2405</v>
      </c>
      <c r="E121" s="1156">
        <v>2248</v>
      </c>
      <c r="F121" s="1157">
        <v>2446</v>
      </c>
      <c r="G121" s="1137">
        <v>61</v>
      </c>
      <c r="J121" s="391"/>
    </row>
    <row r="122" spans="1:10" ht="12" thickBot="1">
      <c r="A122" s="1134">
        <v>62</v>
      </c>
      <c r="B122" s="1135"/>
      <c r="C122" s="1135"/>
      <c r="D122" s="1136" t="s">
        <v>2595</v>
      </c>
      <c r="E122" s="1187">
        <f>E121+E120</f>
        <v>20917388</v>
      </c>
      <c r="F122" s="1188">
        <f>F121+F120</f>
        <v>19689381</v>
      </c>
      <c r="G122" s="1137">
        <v>62</v>
      </c>
      <c r="J122" s="391"/>
    </row>
    <row r="123" spans="1:10" ht="12" thickTop="1">
      <c r="A123" s="1134">
        <v>63</v>
      </c>
      <c r="B123" s="1135"/>
      <c r="C123" s="1135"/>
      <c r="D123" s="1136" t="s">
        <v>2407</v>
      </c>
      <c r="E123" s="1196">
        <f>E122+E108+E95</f>
        <v>34028644</v>
      </c>
      <c r="F123" s="1190">
        <f>F122+F108+F95</f>
        <v>32391408</v>
      </c>
      <c r="G123" s="1137">
        <v>63</v>
      </c>
      <c r="J123" s="391"/>
    </row>
    <row r="124" spans="1:10">
      <c r="A124" s="1121" t="s">
        <v>328</v>
      </c>
      <c r="B124" s="1122"/>
      <c r="C124" s="1122"/>
      <c r="D124" s="1122"/>
      <c r="E124" s="1122"/>
      <c r="F124" s="1122"/>
      <c r="G124" s="1123"/>
      <c r="J124" s="391"/>
    </row>
    <row r="125" spans="1:10">
      <c r="A125" s="1158"/>
      <c r="B125" s="1080"/>
      <c r="C125" s="1080"/>
      <c r="D125" s="1080"/>
      <c r="E125" s="1080"/>
      <c r="F125" s="1080"/>
      <c r="G125" s="1081"/>
      <c r="J125" s="391"/>
    </row>
    <row r="126" spans="1:10">
      <c r="A126" s="1198" t="s">
        <v>2837</v>
      </c>
      <c r="B126" s="1080"/>
      <c r="C126" s="1080"/>
      <c r="D126" s="1080"/>
      <c r="E126" s="1080"/>
      <c r="F126" s="1080"/>
      <c r="G126" s="1081"/>
      <c r="J126" s="391"/>
    </row>
    <row r="127" spans="1:10">
      <c r="A127" s="1158"/>
      <c r="B127" s="1080"/>
      <c r="C127" s="1080"/>
      <c r="D127" s="1080"/>
      <c r="E127" s="1080"/>
      <c r="F127" s="1080"/>
      <c r="G127" s="1081"/>
      <c r="J127" s="391"/>
    </row>
    <row r="128" spans="1:10">
      <c r="A128" s="1432"/>
      <c r="B128" s="1080"/>
      <c r="C128" s="1080"/>
      <c r="D128" s="1080"/>
      <c r="E128" s="1080"/>
      <c r="F128" s="1080"/>
      <c r="G128" s="1081"/>
      <c r="J128" s="391"/>
    </row>
    <row r="129" spans="1:10">
      <c r="A129" s="1432"/>
      <c r="B129" s="1080"/>
      <c r="C129" s="1080"/>
      <c r="D129" s="1080"/>
      <c r="E129" s="1080"/>
      <c r="F129" s="1080"/>
      <c r="G129" s="1081"/>
      <c r="J129" s="391"/>
    </row>
    <row r="130" spans="1:10">
      <c r="A130" s="1432"/>
      <c r="B130" s="1080"/>
      <c r="C130" s="1080"/>
      <c r="D130" s="1080"/>
      <c r="E130" s="1080"/>
      <c r="F130" s="1080"/>
      <c r="G130" s="1081"/>
      <c r="J130" s="391"/>
    </row>
    <row r="131" spans="1:10">
      <c r="A131" s="1432"/>
      <c r="B131" s="1080"/>
      <c r="C131" s="1080"/>
      <c r="D131" s="1080"/>
      <c r="E131" s="1080"/>
      <c r="F131" s="1080"/>
      <c r="G131" s="1081"/>
      <c r="J131" s="391"/>
    </row>
    <row r="132" spans="1:10">
      <c r="A132" s="1432"/>
      <c r="B132" s="1080"/>
      <c r="C132" s="1080"/>
      <c r="D132" s="1080"/>
      <c r="E132" s="1080"/>
      <c r="F132" s="1080"/>
      <c r="G132" s="1081"/>
      <c r="J132" s="391"/>
    </row>
    <row r="133" spans="1:10">
      <c r="A133" s="1432"/>
      <c r="B133" s="1080"/>
      <c r="C133" s="1080"/>
      <c r="D133" s="1080"/>
      <c r="E133" s="1080"/>
      <c r="F133" s="1080"/>
      <c r="G133" s="1081"/>
      <c r="J133" s="391"/>
    </row>
    <row r="134" spans="1:10">
      <c r="A134" s="1432"/>
      <c r="B134" s="1080"/>
      <c r="C134" s="1080"/>
      <c r="D134" s="1080"/>
      <c r="E134" s="1080"/>
      <c r="F134" s="1080"/>
      <c r="G134" s="1081"/>
      <c r="J134" s="391"/>
    </row>
    <row r="135" spans="1:10">
      <c r="A135" s="1432"/>
      <c r="B135" s="1080"/>
      <c r="C135" s="1080"/>
      <c r="D135" s="1080"/>
      <c r="E135" s="1080"/>
      <c r="F135" s="1080"/>
      <c r="G135" s="1081"/>
      <c r="J135" s="391"/>
    </row>
    <row r="136" spans="1:10">
      <c r="A136" s="1432"/>
      <c r="B136" s="1080"/>
      <c r="C136" s="1080"/>
      <c r="D136" s="1080"/>
      <c r="E136" s="1080"/>
      <c r="F136" s="1080"/>
      <c r="G136" s="1081"/>
      <c r="J136" s="391"/>
    </row>
    <row r="137" spans="1:10">
      <c r="A137" s="1432"/>
      <c r="B137" s="1080"/>
      <c r="C137" s="1080"/>
      <c r="D137" s="1080"/>
      <c r="E137" s="1080"/>
      <c r="F137" s="1080"/>
      <c r="G137" s="1081"/>
      <c r="J137" s="391"/>
    </row>
    <row r="138" spans="1:10">
      <c r="A138" s="1432"/>
      <c r="B138" s="1080"/>
      <c r="C138" s="1080"/>
      <c r="D138" s="1080"/>
      <c r="E138" s="1080"/>
      <c r="F138" s="1080"/>
      <c r="G138" s="1081"/>
      <c r="J138" s="391"/>
    </row>
    <row r="139" spans="1:10">
      <c r="A139" s="1432"/>
      <c r="B139" s="1080"/>
      <c r="C139" s="1080"/>
      <c r="D139" s="1080"/>
      <c r="E139" s="1080"/>
      <c r="F139" s="1080"/>
      <c r="G139" s="1081"/>
      <c r="J139" s="391"/>
    </row>
    <row r="140" spans="1:10">
      <c r="A140" s="1432"/>
      <c r="B140" s="1080"/>
      <c r="C140" s="1080"/>
      <c r="D140" s="1080"/>
      <c r="E140" s="1080"/>
      <c r="F140" s="1080"/>
      <c r="G140" s="1081"/>
      <c r="J140" s="391"/>
    </row>
    <row r="141" spans="1:10">
      <c r="A141" s="1124"/>
      <c r="B141" s="1125"/>
      <c r="C141" s="850"/>
      <c r="D141" s="776"/>
      <c r="E141" s="776"/>
      <c r="F141" s="776"/>
      <c r="G141" s="1098"/>
      <c r="J141" s="391"/>
    </row>
    <row r="142" spans="1:10">
      <c r="A142" s="1124"/>
      <c r="B142" s="1125"/>
      <c r="C142" s="850"/>
      <c r="D142" s="776"/>
      <c r="E142" s="776"/>
      <c r="F142" s="776"/>
      <c r="G142" s="1098"/>
      <c r="J142" s="391"/>
    </row>
    <row r="143" spans="1:10">
      <c r="A143" s="1124"/>
      <c r="B143" s="1125"/>
      <c r="C143" s="850"/>
      <c r="D143" s="776"/>
      <c r="E143" s="776"/>
      <c r="F143" s="776"/>
      <c r="G143" s="1098"/>
      <c r="J143" s="391"/>
    </row>
    <row r="144" spans="1:10">
      <c r="A144" s="1124"/>
      <c r="B144" s="1125"/>
      <c r="C144" s="850"/>
      <c r="D144" s="776"/>
      <c r="E144" s="776"/>
      <c r="F144" s="776"/>
      <c r="G144" s="1098"/>
      <c r="J144" s="391"/>
    </row>
    <row r="145" spans="1:10">
      <c r="A145" s="1124"/>
      <c r="B145" s="1125"/>
      <c r="C145" s="850"/>
      <c r="D145" s="776"/>
      <c r="E145" s="776"/>
      <c r="F145" s="776"/>
      <c r="G145" s="1098"/>
      <c r="J145" s="391"/>
    </row>
    <row r="146" spans="1:10">
      <c r="A146" s="1084"/>
      <c r="B146" s="1085"/>
      <c r="C146" s="1086"/>
      <c r="D146" s="1087"/>
      <c r="E146" s="1087"/>
      <c r="F146" s="1087"/>
      <c r="G146" s="1088"/>
      <c r="J146" s="391"/>
    </row>
    <row r="147" spans="1:10" s="226" customFormat="1">
      <c r="A147" s="1125"/>
      <c r="B147" s="1125"/>
      <c r="C147" s="850"/>
      <c r="D147" s="776"/>
      <c r="E147" s="776"/>
      <c r="F147" s="776"/>
      <c r="G147" s="2072" t="s">
        <v>568</v>
      </c>
      <c r="I147" s="848"/>
      <c r="J147" s="926"/>
    </row>
    <row r="148" spans="1:10" s="226" customFormat="1">
      <c r="A148" s="2063" t="s">
        <v>2667</v>
      </c>
      <c r="B148" s="2064"/>
      <c r="C148" s="2065"/>
      <c r="D148" s="2066"/>
      <c r="E148" s="2066"/>
      <c r="F148" s="2066"/>
      <c r="G148" s="2067">
        <v>7</v>
      </c>
      <c r="I148" s="848"/>
      <c r="J148" s="926"/>
    </row>
    <row r="149" spans="1:10">
      <c r="A149" s="1159" t="s">
        <v>569</v>
      </c>
      <c r="B149" s="1434"/>
      <c r="C149" s="1434"/>
      <c r="D149" s="1434"/>
      <c r="E149" s="1434"/>
      <c r="F149" s="1434"/>
      <c r="G149" s="1160"/>
      <c r="J149" s="391"/>
    </row>
    <row r="150" spans="1:10">
      <c r="A150" s="1432" t="s">
        <v>330</v>
      </c>
      <c r="B150" s="1082"/>
      <c r="C150" s="1082"/>
      <c r="D150" s="1082"/>
      <c r="E150" s="1082"/>
      <c r="F150" s="1082"/>
      <c r="G150" s="1083"/>
      <c r="J150" s="391"/>
    </row>
    <row r="151" spans="1:10">
      <c r="A151" s="1431"/>
      <c r="B151" s="1125"/>
      <c r="C151" s="850"/>
      <c r="D151" s="776"/>
      <c r="E151" s="776"/>
      <c r="F151" s="776"/>
      <c r="G151" s="1098"/>
      <c r="J151" s="391"/>
    </row>
    <row r="152" spans="1:10">
      <c r="A152" s="1930"/>
      <c r="B152" s="1891"/>
      <c r="C152" s="1891"/>
      <c r="D152" s="1891"/>
      <c r="E152" s="1891"/>
      <c r="F152" s="1891"/>
      <c r="G152" s="1929"/>
      <c r="J152" s="391"/>
    </row>
    <row r="153" spans="1:10">
      <c r="A153" s="1433" t="s">
        <v>571</v>
      </c>
      <c r="B153" s="848"/>
      <c r="C153" s="776"/>
      <c r="D153" s="776"/>
      <c r="E153" s="776"/>
      <c r="F153" s="776"/>
      <c r="G153" s="777"/>
      <c r="J153" s="391"/>
    </row>
    <row r="154" spans="1:10">
      <c r="A154" s="1433" t="s">
        <v>572</v>
      </c>
      <c r="B154" s="776"/>
      <c r="C154" s="776"/>
      <c r="D154" s="776"/>
      <c r="E154" s="776"/>
      <c r="F154" s="776"/>
      <c r="G154" s="777"/>
      <c r="J154" s="391"/>
    </row>
    <row r="155" spans="1:10">
      <c r="A155" s="1433" t="s">
        <v>573</v>
      </c>
      <c r="B155" s="776"/>
      <c r="C155" s="776"/>
      <c r="D155" s="776"/>
      <c r="E155" s="776"/>
      <c r="F155" s="776"/>
      <c r="G155" s="777"/>
      <c r="H155" s="388"/>
      <c r="I155" s="1511"/>
      <c r="J155" s="391"/>
    </row>
    <row r="156" spans="1:10">
      <c r="A156" s="1433" t="s">
        <v>574</v>
      </c>
      <c r="B156" s="776"/>
      <c r="C156" s="776"/>
      <c r="D156" s="776"/>
      <c r="E156" s="776"/>
      <c r="F156" s="776"/>
      <c r="G156" s="777"/>
      <c r="H156" s="388"/>
      <c r="I156" s="1511"/>
      <c r="J156" s="391"/>
    </row>
    <row r="157" spans="1:10">
      <c r="A157" s="1433" t="s">
        <v>575</v>
      </c>
      <c r="B157" s="776"/>
      <c r="C157" s="776"/>
      <c r="D157" s="776"/>
      <c r="E157" s="776"/>
      <c r="F157" s="776"/>
      <c r="G157" s="777"/>
      <c r="H157" s="388"/>
      <c r="I157" s="1511"/>
      <c r="J157" s="391"/>
    </row>
    <row r="158" spans="1:10">
      <c r="A158" s="1433" t="s">
        <v>576</v>
      </c>
      <c r="B158" s="776"/>
      <c r="C158" s="776"/>
      <c r="D158" s="776"/>
      <c r="E158" s="776"/>
      <c r="F158" s="776"/>
      <c r="G158" s="777"/>
      <c r="H158" s="388"/>
      <c r="I158" s="1511"/>
      <c r="J158" s="391"/>
    </row>
    <row r="159" spans="1:10">
      <c r="A159" s="1433" t="s">
        <v>577</v>
      </c>
      <c r="B159" s="776"/>
      <c r="C159" s="776"/>
      <c r="D159" s="776"/>
      <c r="E159" s="776"/>
      <c r="F159" s="776"/>
      <c r="G159" s="777"/>
      <c r="H159" s="388"/>
      <c r="I159" s="1511"/>
      <c r="J159" s="391"/>
    </row>
    <row r="160" spans="1:10">
      <c r="A160" s="1179" t="s">
        <v>578</v>
      </c>
      <c r="B160" s="1129"/>
      <c r="C160" s="1129"/>
      <c r="D160" s="1129"/>
      <c r="E160" s="1129"/>
      <c r="F160" s="1129"/>
      <c r="G160" s="1180"/>
      <c r="H160" s="388"/>
      <c r="I160" s="1511"/>
      <c r="J160" s="391"/>
    </row>
    <row r="161" spans="1:10">
      <c r="A161" s="1433"/>
      <c r="B161" s="776"/>
      <c r="C161" s="776"/>
      <c r="D161" s="776"/>
      <c r="E161" s="776"/>
      <c r="F161" s="776"/>
      <c r="G161" s="777"/>
      <c r="H161" s="388"/>
      <c r="I161" s="1511"/>
      <c r="J161" s="391"/>
    </row>
    <row r="162" spans="1:10">
      <c r="A162" s="1435" t="s">
        <v>423</v>
      </c>
      <c r="B162" s="776" t="s">
        <v>2689</v>
      </c>
      <c r="C162" s="776"/>
      <c r="D162" s="776"/>
      <c r="E162" s="776"/>
      <c r="F162" s="776"/>
      <c r="G162" s="777"/>
      <c r="H162" s="388"/>
      <c r="I162" s="1511"/>
      <c r="J162" s="391"/>
    </row>
    <row r="163" spans="1:10">
      <c r="A163" s="1436"/>
      <c r="B163" s="776" t="s">
        <v>2665</v>
      </c>
      <c r="C163" s="776"/>
      <c r="D163" s="776"/>
      <c r="E163" s="776"/>
      <c r="F163" s="776"/>
      <c r="G163" s="777"/>
      <c r="H163" s="388"/>
      <c r="I163" s="1511"/>
      <c r="J163" s="391"/>
    </row>
    <row r="164" spans="1:10">
      <c r="A164" s="1429"/>
      <c r="B164" s="776"/>
      <c r="C164" s="776"/>
      <c r="D164" s="776"/>
      <c r="E164" s="776"/>
      <c r="F164" s="776"/>
      <c r="G164" s="777"/>
      <c r="H164" s="388"/>
      <c r="I164" s="1511"/>
      <c r="J164" s="391"/>
    </row>
    <row r="165" spans="1:10">
      <c r="A165" s="1430"/>
      <c r="B165" s="848"/>
      <c r="C165" s="848"/>
      <c r="D165" s="848"/>
      <c r="E165" s="848"/>
      <c r="F165" s="848"/>
      <c r="G165" s="777"/>
      <c r="H165" s="388"/>
      <c r="I165" s="1511"/>
      <c r="J165" s="391"/>
    </row>
    <row r="166" spans="1:10">
      <c r="A166" s="1437" t="s">
        <v>424</v>
      </c>
      <c r="B166" s="776" t="s">
        <v>2690</v>
      </c>
      <c r="C166" s="776"/>
      <c r="D166" s="776"/>
      <c r="E166" s="776"/>
      <c r="F166" s="776"/>
      <c r="G166" s="777"/>
      <c r="H166" s="388"/>
      <c r="I166" s="1511"/>
      <c r="J166" s="391"/>
    </row>
    <row r="167" spans="1:10">
      <c r="A167" s="1436"/>
      <c r="B167" s="776" t="s">
        <v>2671</v>
      </c>
      <c r="C167" s="776"/>
      <c r="D167" s="776"/>
      <c r="E167" s="776"/>
      <c r="F167" s="776"/>
      <c r="G167" s="777"/>
      <c r="H167" s="388"/>
      <c r="I167" s="1511"/>
      <c r="J167" s="391"/>
    </row>
    <row r="168" spans="1:10">
      <c r="A168" s="1430"/>
      <c r="B168" s="848"/>
      <c r="C168" s="848"/>
      <c r="D168" s="848"/>
      <c r="E168" s="848"/>
      <c r="F168" s="848"/>
      <c r="G168" s="777"/>
      <c r="H168" s="388"/>
      <c r="I168" s="1511"/>
      <c r="J168" s="391"/>
    </row>
    <row r="169" spans="1:10">
      <c r="A169" s="1430"/>
      <c r="B169" s="848"/>
      <c r="C169" s="848"/>
      <c r="D169" s="848"/>
      <c r="E169" s="848"/>
      <c r="F169" s="848"/>
      <c r="G169" s="777"/>
      <c r="H169" s="388"/>
      <c r="I169" s="1511"/>
      <c r="J169" s="391"/>
    </row>
    <row r="170" spans="1:10">
      <c r="A170" s="1437" t="s">
        <v>425</v>
      </c>
      <c r="B170" s="776" t="s">
        <v>2691</v>
      </c>
      <c r="C170" s="776"/>
      <c r="D170" s="776"/>
      <c r="E170" s="776"/>
      <c r="F170" s="776"/>
      <c r="G170" s="777"/>
      <c r="H170" s="388"/>
      <c r="I170" s="1511"/>
      <c r="J170" s="391"/>
    </row>
    <row r="171" spans="1:10">
      <c r="A171" s="1436"/>
      <c r="B171" s="776" t="s">
        <v>3292</v>
      </c>
      <c r="C171" s="776"/>
      <c r="D171" s="776"/>
      <c r="E171" s="776"/>
      <c r="F171" s="776"/>
      <c r="G171" s="777"/>
      <c r="H171" s="388"/>
      <c r="I171" s="1511"/>
      <c r="J171" s="391"/>
    </row>
    <row r="172" spans="1:10">
      <c r="A172" s="1430"/>
      <c r="B172" s="848"/>
      <c r="C172" s="848"/>
      <c r="D172" s="848"/>
      <c r="E172" s="848"/>
      <c r="F172" s="848"/>
      <c r="G172" s="777"/>
      <c r="H172" s="388"/>
      <c r="I172" s="1511"/>
      <c r="J172" s="391"/>
    </row>
    <row r="173" spans="1:10">
      <c r="A173" s="1429"/>
      <c r="B173" s="776" t="s">
        <v>2692</v>
      </c>
      <c r="C173" s="776"/>
      <c r="D173" s="776"/>
      <c r="E173" s="776"/>
      <c r="F173" s="776"/>
      <c r="G173" s="777"/>
      <c r="H173" s="388"/>
      <c r="I173" s="1511"/>
      <c r="J173" s="391"/>
    </row>
    <row r="174" spans="1:10">
      <c r="A174" s="1436"/>
      <c r="B174" s="1961" t="s">
        <v>3293</v>
      </c>
      <c r="C174" s="776"/>
      <c r="D174" s="776"/>
      <c r="E174" s="776"/>
      <c r="F174" s="776"/>
      <c r="G174" s="777"/>
      <c r="H174" s="388"/>
      <c r="I174" s="1511"/>
      <c r="J174" s="391"/>
    </row>
    <row r="175" spans="1:10">
      <c r="A175" s="1429"/>
      <c r="B175" s="776"/>
      <c r="C175" s="776"/>
      <c r="D175" s="776"/>
      <c r="E175" s="776"/>
      <c r="F175" s="776"/>
      <c r="G175" s="777"/>
      <c r="H175" s="388"/>
      <c r="I175" s="1511"/>
      <c r="J175" s="391"/>
    </row>
    <row r="176" spans="1:10">
      <c r="A176" s="1436"/>
      <c r="B176" s="776" t="s">
        <v>2989</v>
      </c>
      <c r="C176" s="776"/>
      <c r="D176" s="776"/>
      <c r="E176" s="776"/>
      <c r="F176" s="776"/>
      <c r="G176" s="777"/>
      <c r="H176" s="388"/>
      <c r="I176" s="1511"/>
      <c r="J176" s="391"/>
    </row>
    <row r="177" spans="1:10">
      <c r="A177" s="1429"/>
      <c r="B177" s="776"/>
      <c r="C177" s="776"/>
      <c r="D177" s="776"/>
      <c r="E177" s="776"/>
      <c r="F177" s="776"/>
      <c r="G177" s="777"/>
      <c r="H177" s="388"/>
      <c r="I177" s="1511"/>
      <c r="J177" s="391"/>
    </row>
    <row r="178" spans="1:10">
      <c r="A178" s="1429"/>
      <c r="B178" s="848"/>
      <c r="C178" s="776" t="s">
        <v>2991</v>
      </c>
      <c r="D178" s="776"/>
      <c r="E178" s="776"/>
      <c r="F178" s="776"/>
      <c r="G178" s="777"/>
      <c r="H178" s="388"/>
      <c r="I178" s="1511"/>
      <c r="J178" s="391"/>
    </row>
    <row r="179" spans="1:10">
      <c r="A179" s="1429"/>
      <c r="B179" s="776"/>
      <c r="C179" s="776"/>
      <c r="D179" s="776"/>
      <c r="E179" s="776"/>
      <c r="F179" s="776"/>
      <c r="G179" s="777"/>
      <c r="H179" s="388"/>
      <c r="I179" s="1511"/>
      <c r="J179" s="391"/>
    </row>
    <row r="180" spans="1:10">
      <c r="A180" s="1429"/>
      <c r="B180" s="848"/>
      <c r="C180" s="776" t="s">
        <v>2992</v>
      </c>
      <c r="D180" s="776"/>
      <c r="E180" s="776"/>
      <c r="F180" s="776"/>
      <c r="G180" s="777"/>
      <c r="H180" s="388"/>
      <c r="I180" s="1511"/>
      <c r="J180" s="391"/>
    </row>
    <row r="181" spans="1:10">
      <c r="A181" s="1429"/>
      <c r="B181" s="848"/>
      <c r="C181" s="776"/>
      <c r="D181" s="776"/>
      <c r="E181" s="776"/>
      <c r="F181" s="776"/>
      <c r="G181" s="777"/>
      <c r="H181" s="388"/>
      <c r="I181" s="1511"/>
      <c r="J181" s="391"/>
    </row>
    <row r="182" spans="1:10">
      <c r="A182" s="1429"/>
      <c r="B182" s="776"/>
      <c r="C182" s="776" t="s">
        <v>2990</v>
      </c>
      <c r="D182" s="776"/>
      <c r="E182" s="776"/>
      <c r="F182" s="776"/>
      <c r="G182" s="777"/>
      <c r="H182" s="388"/>
      <c r="I182" s="1511"/>
      <c r="J182" s="391"/>
    </row>
    <row r="183" spans="1:10">
      <c r="A183" s="1429"/>
      <c r="B183" s="776"/>
      <c r="C183" s="776"/>
      <c r="D183" s="776"/>
      <c r="E183" s="776"/>
      <c r="F183" s="776"/>
      <c r="G183" s="777"/>
      <c r="H183" s="388"/>
      <c r="I183" s="1511"/>
      <c r="J183" s="391"/>
    </row>
    <row r="184" spans="1:10">
      <c r="A184" s="1429"/>
      <c r="B184" s="776"/>
      <c r="C184" s="776" t="s">
        <v>2993</v>
      </c>
      <c r="D184" s="776"/>
      <c r="E184" s="776"/>
      <c r="F184" s="776"/>
      <c r="G184" s="777"/>
      <c r="H184" s="388"/>
      <c r="I184" s="1511"/>
      <c r="J184" s="391"/>
    </row>
    <row r="185" spans="1:10">
      <c r="A185" s="1429"/>
      <c r="B185" s="848"/>
      <c r="C185" s="776" t="s">
        <v>2994</v>
      </c>
      <c r="D185" s="776"/>
      <c r="E185" s="776"/>
      <c r="F185" s="776"/>
      <c r="G185" s="777"/>
      <c r="H185" s="388"/>
      <c r="I185" s="1511"/>
      <c r="J185" s="391"/>
    </row>
    <row r="186" spans="1:10">
      <c r="A186" s="1429"/>
      <c r="B186" s="776"/>
      <c r="C186" s="776"/>
      <c r="D186" s="776"/>
      <c r="E186" s="776"/>
      <c r="F186" s="776"/>
      <c r="G186" s="777"/>
      <c r="H186" s="388"/>
      <c r="I186" s="1511"/>
      <c r="J186" s="391"/>
    </row>
    <row r="187" spans="1:10">
      <c r="A187" s="1436"/>
      <c r="B187" s="776" t="s">
        <v>2693</v>
      </c>
      <c r="C187" s="776"/>
      <c r="D187" s="776"/>
      <c r="E187" s="776"/>
      <c r="F187" s="776"/>
      <c r="G187" s="777"/>
      <c r="H187" s="388"/>
      <c r="I187" s="1511"/>
      <c r="J187" s="391"/>
    </row>
    <row r="188" spans="1:10">
      <c r="A188" s="1436"/>
      <c r="B188" s="776" t="s">
        <v>3294</v>
      </c>
      <c r="C188" s="776"/>
      <c r="D188" s="776"/>
      <c r="E188" s="776"/>
      <c r="F188" s="776"/>
      <c r="G188" s="777"/>
      <c r="H188" s="388"/>
      <c r="I188" s="1511"/>
      <c r="J188" s="391"/>
    </row>
    <row r="189" spans="1:10">
      <c r="A189" s="1429"/>
      <c r="B189" s="776"/>
      <c r="C189" s="776"/>
      <c r="D189" s="776"/>
      <c r="E189" s="776"/>
      <c r="F189" s="776"/>
      <c r="G189" s="777"/>
      <c r="H189" s="388"/>
      <c r="I189" s="1511"/>
      <c r="J189" s="391"/>
    </row>
    <row r="190" spans="1:10">
      <c r="A190" s="1436"/>
      <c r="B190" s="776" t="s">
        <v>2995</v>
      </c>
      <c r="C190" s="776"/>
      <c r="D190" s="776"/>
      <c r="E190" s="776"/>
      <c r="F190" s="776"/>
      <c r="G190" s="777"/>
      <c r="H190" s="388"/>
      <c r="I190" s="1511"/>
      <c r="J190" s="391"/>
    </row>
    <row r="191" spans="1:10">
      <c r="A191" s="1436"/>
      <c r="B191" s="776"/>
      <c r="C191" s="776" t="s">
        <v>2996</v>
      </c>
      <c r="D191" s="848"/>
      <c r="E191" s="776"/>
      <c r="F191" s="776"/>
      <c r="G191" s="777"/>
      <c r="H191" s="388"/>
      <c r="I191" s="1511"/>
      <c r="J191" s="391"/>
    </row>
    <row r="192" spans="1:10">
      <c r="A192" s="1436"/>
      <c r="B192" s="776"/>
      <c r="C192" s="776" t="s">
        <v>2994</v>
      </c>
      <c r="D192" s="848"/>
      <c r="E192" s="776"/>
      <c r="F192" s="776"/>
      <c r="G192" s="777"/>
      <c r="H192" s="388"/>
      <c r="I192" s="1511"/>
      <c r="J192" s="391"/>
    </row>
    <row r="193" spans="1:10">
      <c r="A193" s="1429"/>
      <c r="B193" s="776"/>
      <c r="C193" s="776"/>
      <c r="D193" s="776"/>
      <c r="E193" s="776"/>
      <c r="F193" s="776"/>
      <c r="G193" s="777"/>
      <c r="H193" s="388"/>
      <c r="I193" s="1511"/>
      <c r="J193" s="391"/>
    </row>
    <row r="194" spans="1:10">
      <c r="A194" s="1429"/>
      <c r="B194" s="848"/>
      <c r="C194" s="776" t="s">
        <v>2997</v>
      </c>
      <c r="D194" s="776"/>
      <c r="E194" s="776"/>
      <c r="F194" s="776"/>
      <c r="G194" s="777"/>
      <c r="H194" s="388"/>
      <c r="I194" s="1511"/>
      <c r="J194" s="391"/>
    </row>
    <row r="195" spans="1:10">
      <c r="A195" s="1429"/>
      <c r="B195" s="848"/>
      <c r="C195" s="776" t="s">
        <v>2998</v>
      </c>
      <c r="D195" s="776"/>
      <c r="E195" s="776"/>
      <c r="F195" s="776"/>
      <c r="G195" s="777"/>
      <c r="H195" s="388"/>
      <c r="I195" s="1511"/>
      <c r="J195" s="391"/>
    </row>
    <row r="196" spans="1:10">
      <c r="A196" s="1429"/>
      <c r="B196" s="776"/>
      <c r="C196" s="776"/>
      <c r="D196" s="776"/>
      <c r="E196" s="776"/>
      <c r="F196" s="776"/>
      <c r="G196" s="777"/>
      <c r="H196" s="388"/>
      <c r="I196" s="1511"/>
      <c r="J196" s="391"/>
    </row>
    <row r="197" spans="1:10">
      <c r="A197" s="1429"/>
      <c r="B197" s="776"/>
      <c r="C197" s="776"/>
      <c r="D197" s="776"/>
      <c r="E197" s="776"/>
      <c r="F197" s="776"/>
      <c r="G197" s="777"/>
      <c r="H197" s="388"/>
      <c r="I197" s="1511"/>
      <c r="J197" s="391"/>
    </row>
    <row r="198" spans="1:10">
      <c r="A198" s="1437" t="s">
        <v>428</v>
      </c>
      <c r="B198" s="776" t="s">
        <v>2694</v>
      </c>
      <c r="C198" s="776"/>
      <c r="D198" s="776"/>
      <c r="E198" s="776"/>
      <c r="F198" s="776"/>
      <c r="G198" s="777"/>
      <c r="H198" s="388"/>
      <c r="I198" s="1511"/>
      <c r="J198" s="391"/>
    </row>
    <row r="199" spans="1:10">
      <c r="A199" s="1436"/>
      <c r="B199" s="776"/>
      <c r="C199" s="776" t="s">
        <v>3003</v>
      </c>
      <c r="D199" s="776"/>
      <c r="E199" s="776"/>
      <c r="F199" s="776"/>
      <c r="G199" s="777"/>
      <c r="H199" s="388"/>
      <c r="I199" s="1511"/>
      <c r="J199" s="391"/>
    </row>
    <row r="200" spans="1:10">
      <c r="A200" s="1429"/>
      <c r="B200" s="776"/>
      <c r="C200" s="776"/>
      <c r="D200" s="776"/>
      <c r="E200" s="776"/>
      <c r="F200" s="776"/>
      <c r="G200" s="777"/>
      <c r="H200" s="388"/>
      <c r="I200" s="1511"/>
      <c r="J200" s="391"/>
    </row>
    <row r="201" spans="1:10">
      <c r="A201" s="1429"/>
      <c r="B201" s="776"/>
      <c r="C201" s="776"/>
      <c r="D201" s="776"/>
      <c r="E201" s="776"/>
      <c r="F201" s="776"/>
      <c r="G201" s="777"/>
      <c r="H201" s="388"/>
      <c r="I201" s="1511"/>
      <c r="J201" s="391"/>
    </row>
    <row r="202" spans="1:10">
      <c r="A202" s="1437" t="s">
        <v>430</v>
      </c>
      <c r="B202" s="776" t="s">
        <v>2695</v>
      </c>
      <c r="C202" s="776"/>
      <c r="D202" s="776"/>
      <c r="E202" s="776"/>
      <c r="F202" s="776"/>
      <c r="G202" s="777"/>
      <c r="H202" s="388"/>
      <c r="I202" s="1511"/>
      <c r="J202" s="391"/>
    </row>
    <row r="203" spans="1:10">
      <c r="A203" s="1436"/>
      <c r="B203" s="776"/>
      <c r="C203" s="776"/>
      <c r="D203" s="776"/>
      <c r="E203" s="776"/>
      <c r="F203" s="776"/>
      <c r="G203" s="777"/>
      <c r="H203" s="388"/>
      <c r="I203" s="1511"/>
      <c r="J203" s="391"/>
    </row>
    <row r="204" spans="1:10">
      <c r="A204" s="1436"/>
      <c r="B204" s="776" t="s">
        <v>2696</v>
      </c>
      <c r="C204" s="776"/>
      <c r="D204" s="776"/>
      <c r="E204" s="776"/>
      <c r="F204" s="776"/>
      <c r="G204" s="777"/>
      <c r="H204" s="388"/>
      <c r="I204" s="1511"/>
      <c r="J204" s="391"/>
    </row>
    <row r="205" spans="1:10">
      <c r="A205" s="1436"/>
      <c r="B205" s="776" t="s">
        <v>2666</v>
      </c>
      <c r="C205" s="776"/>
      <c r="D205" s="776"/>
      <c r="E205" s="776"/>
      <c r="F205" s="776"/>
      <c r="G205" s="777"/>
      <c r="H205" s="388"/>
      <c r="I205" s="1511"/>
      <c r="J205" s="391"/>
    </row>
    <row r="206" spans="1:10">
      <c r="A206" s="1436"/>
      <c r="B206" s="776"/>
      <c r="C206" s="776"/>
      <c r="D206" s="776"/>
      <c r="E206" s="776"/>
      <c r="F206" s="776"/>
      <c r="G206" s="777"/>
      <c r="H206" s="388"/>
      <c r="I206" s="1511"/>
      <c r="J206" s="391"/>
    </row>
    <row r="207" spans="1:10">
      <c r="A207" s="1430"/>
      <c r="B207" s="848"/>
      <c r="C207" s="848"/>
      <c r="D207" s="848"/>
      <c r="E207" s="848"/>
      <c r="F207" s="848"/>
      <c r="G207" s="777"/>
      <c r="H207" s="388"/>
      <c r="I207" s="1511"/>
      <c r="J207" s="391"/>
    </row>
    <row r="208" spans="1:10">
      <c r="A208" s="1437" t="s">
        <v>859</v>
      </c>
      <c r="B208" s="776" t="s">
        <v>2697</v>
      </c>
      <c r="C208" s="776"/>
      <c r="D208" s="776"/>
      <c r="E208" s="776"/>
      <c r="F208" s="776"/>
      <c r="G208" s="777"/>
      <c r="H208" s="388"/>
      <c r="I208" s="1511"/>
      <c r="J208" s="391"/>
    </row>
    <row r="209" spans="1:10">
      <c r="A209" s="1430"/>
      <c r="B209" s="776" t="s">
        <v>2672</v>
      </c>
      <c r="C209" s="776"/>
      <c r="D209" s="776"/>
      <c r="E209" s="776"/>
      <c r="F209" s="776"/>
      <c r="G209" s="777"/>
      <c r="H209" s="388"/>
      <c r="I209" s="1511"/>
      <c r="J209" s="391"/>
    </row>
    <row r="210" spans="1:10">
      <c r="A210" s="1433"/>
      <c r="B210" s="776"/>
      <c r="C210" s="776"/>
      <c r="D210" s="776"/>
      <c r="E210" s="776"/>
      <c r="F210" s="776"/>
      <c r="G210" s="777"/>
      <c r="H210" s="388"/>
      <c r="I210" s="1511"/>
      <c r="J210" s="391"/>
    </row>
    <row r="211" spans="1:10">
      <c r="A211" s="1433"/>
      <c r="B211" s="776"/>
      <c r="C211" s="776"/>
      <c r="D211" s="776"/>
      <c r="E211" s="776"/>
      <c r="F211" s="776"/>
      <c r="G211" s="777"/>
      <c r="H211" s="388"/>
      <c r="I211" s="1511"/>
      <c r="J211" s="391"/>
    </row>
    <row r="212" spans="1:10">
      <c r="A212" s="1433"/>
      <c r="B212" s="776"/>
      <c r="C212" s="776"/>
      <c r="D212" s="776"/>
      <c r="E212" s="776"/>
      <c r="F212" s="776"/>
      <c r="G212" s="777"/>
      <c r="H212" s="388"/>
      <c r="I212" s="1511"/>
      <c r="J212" s="391"/>
    </row>
    <row r="213" spans="1:10">
      <c r="A213" s="1433"/>
      <c r="B213" s="776"/>
      <c r="C213" s="776"/>
      <c r="D213" s="776"/>
      <c r="E213" s="776"/>
      <c r="F213" s="776"/>
      <c r="G213" s="777"/>
      <c r="H213" s="388"/>
      <c r="I213" s="1511"/>
      <c r="J213" s="391"/>
    </row>
    <row r="214" spans="1:10">
      <c r="A214" s="1433"/>
      <c r="B214" s="776"/>
      <c r="C214" s="776"/>
      <c r="D214" s="776"/>
      <c r="E214" s="776"/>
      <c r="F214" s="776"/>
      <c r="G214" s="777"/>
      <c r="H214" s="388"/>
      <c r="I214" s="1511"/>
      <c r="J214" s="391"/>
    </row>
    <row r="215" spans="1:10">
      <c r="A215" s="1433"/>
      <c r="B215" s="776"/>
      <c r="C215" s="776"/>
      <c r="D215" s="776"/>
      <c r="E215" s="776"/>
      <c r="F215" s="776"/>
      <c r="G215" s="777"/>
      <c r="H215" s="388"/>
      <c r="I215" s="1511"/>
      <c r="J215" s="391"/>
    </row>
    <row r="216" spans="1:10">
      <c r="A216" s="1433"/>
      <c r="B216" s="776"/>
      <c r="C216" s="776"/>
      <c r="D216" s="776"/>
      <c r="E216" s="776"/>
      <c r="F216" s="776"/>
      <c r="G216" s="777"/>
      <c r="H216" s="388"/>
      <c r="I216" s="1511"/>
      <c r="J216" s="391"/>
    </row>
    <row r="217" spans="1:10">
      <c r="A217" s="1433"/>
      <c r="B217" s="776"/>
      <c r="C217" s="776"/>
      <c r="D217" s="776"/>
      <c r="E217" s="776"/>
      <c r="F217" s="776"/>
      <c r="G217" s="777"/>
      <c r="H217" s="388"/>
      <c r="I217" s="1511"/>
      <c r="J217" s="391"/>
    </row>
    <row r="218" spans="1:10">
      <c r="A218" s="1433"/>
      <c r="B218" s="776"/>
      <c r="C218" s="776"/>
      <c r="D218" s="776"/>
      <c r="E218" s="776"/>
      <c r="F218" s="776"/>
      <c r="G218" s="777"/>
      <c r="H218" s="388"/>
      <c r="I218" s="1511"/>
      <c r="J218" s="391"/>
    </row>
    <row r="219" spans="1:10">
      <c r="A219" s="1433"/>
      <c r="B219" s="776"/>
      <c r="C219" s="776"/>
      <c r="D219" s="776"/>
      <c r="E219" s="776"/>
      <c r="F219" s="776"/>
      <c r="G219" s="777"/>
      <c r="H219" s="388"/>
      <c r="I219" s="1511"/>
      <c r="J219" s="391"/>
    </row>
    <row r="220" spans="1:10">
      <c r="A220" s="1433"/>
      <c r="B220" s="776"/>
      <c r="C220" s="776"/>
      <c r="D220" s="776"/>
      <c r="E220" s="776"/>
      <c r="F220" s="776"/>
      <c r="G220" s="777"/>
      <c r="H220" s="388"/>
      <c r="I220" s="1511"/>
      <c r="J220" s="391"/>
    </row>
    <row r="221" spans="1:10">
      <c r="A221" s="1167" t="s">
        <v>50</v>
      </c>
      <c r="B221" s="1168"/>
      <c r="C221" s="1168"/>
      <c r="D221" s="1168"/>
      <c r="E221" s="1168"/>
      <c r="F221" s="1168"/>
      <c r="G221" s="1169"/>
      <c r="H221" s="388"/>
      <c r="I221" s="1511"/>
      <c r="J221" s="391"/>
    </row>
    <row r="222" spans="1:10" s="226" customFormat="1">
      <c r="A222" s="2068" t="s">
        <v>1343</v>
      </c>
      <c r="B222" s="848"/>
      <c r="C222" s="848"/>
      <c r="D222" s="848"/>
      <c r="E222" s="848"/>
      <c r="F222" s="848"/>
      <c r="G222" s="848"/>
      <c r="H222" s="209"/>
      <c r="I222" s="776"/>
      <c r="J222" s="926"/>
    </row>
    <row r="223" spans="1:10" s="226" customFormat="1">
      <c r="A223" s="2065">
        <v>8</v>
      </c>
      <c r="B223" s="2064"/>
      <c r="C223" s="2069"/>
      <c r="D223" s="2067"/>
      <c r="E223" s="2066"/>
      <c r="F223" s="2066"/>
      <c r="G223" s="2071" t="s">
        <v>2667</v>
      </c>
      <c r="I223" s="848"/>
      <c r="J223" s="926"/>
    </row>
    <row r="224" spans="1:10">
      <c r="A224" s="1079" t="s">
        <v>51</v>
      </c>
      <c r="B224" s="1082"/>
      <c r="C224" s="1080"/>
      <c r="D224" s="1080"/>
      <c r="E224" s="1080"/>
      <c r="F224" s="1080"/>
      <c r="G224" s="1081"/>
      <c r="J224" s="391"/>
    </row>
    <row r="225" spans="1:11">
      <c r="A225" s="775"/>
      <c r="B225" s="776"/>
      <c r="C225" s="776"/>
      <c r="D225" s="776"/>
      <c r="E225" s="776"/>
      <c r="F225" s="776"/>
      <c r="G225" s="777"/>
      <c r="H225" s="398"/>
      <c r="J225" s="391"/>
    </row>
    <row r="226" spans="1:11">
      <c r="A226" s="775"/>
      <c r="B226" s="776"/>
      <c r="C226" s="776"/>
      <c r="D226" s="776"/>
      <c r="E226" s="776"/>
      <c r="F226" s="776"/>
      <c r="G226" s="777"/>
      <c r="H226" s="314"/>
      <c r="J226" s="391"/>
    </row>
    <row r="227" spans="1:11">
      <c r="A227" s="1166" t="s">
        <v>861</v>
      </c>
      <c r="B227" s="776" t="s">
        <v>2700</v>
      </c>
      <c r="C227" s="776"/>
      <c r="D227" s="776"/>
      <c r="E227" s="776"/>
      <c r="F227" s="776"/>
      <c r="G227" s="777"/>
      <c r="H227" s="211"/>
      <c r="J227" s="391"/>
    </row>
    <row r="228" spans="1:11">
      <c r="A228" s="1164"/>
      <c r="B228" s="776" t="s">
        <v>52</v>
      </c>
      <c r="C228" s="776"/>
      <c r="D228" s="776"/>
      <c r="E228" s="776"/>
      <c r="F228" s="776"/>
      <c r="G228" s="777"/>
      <c r="H228" s="211"/>
      <c r="J228" s="391"/>
    </row>
    <row r="229" spans="1:11">
      <c r="A229" s="1164"/>
      <c r="B229" s="776"/>
      <c r="C229" s="776"/>
      <c r="D229" s="776"/>
      <c r="E229" s="776"/>
      <c r="F229" s="776"/>
      <c r="G229" s="777"/>
      <c r="H229" s="211"/>
      <c r="I229" s="1511"/>
      <c r="J229" s="391"/>
      <c r="K229" s="388"/>
    </row>
    <row r="230" spans="1:11">
      <c r="A230" s="1164"/>
      <c r="B230" s="848"/>
      <c r="C230" s="776" t="s">
        <v>3250</v>
      </c>
      <c r="D230" s="776"/>
      <c r="E230" s="776"/>
      <c r="F230" s="776"/>
      <c r="G230" s="777"/>
      <c r="H230" s="211"/>
      <c r="I230" s="1511"/>
      <c r="J230" s="391"/>
      <c r="K230" s="388"/>
    </row>
    <row r="231" spans="1:11">
      <c r="A231" s="1164"/>
      <c r="B231" s="776"/>
      <c r="C231" s="776"/>
      <c r="D231" s="776"/>
      <c r="E231" s="776"/>
      <c r="F231" s="776"/>
      <c r="G231" s="777"/>
      <c r="H231" s="211"/>
      <c r="I231" s="1511"/>
      <c r="J231" s="391"/>
      <c r="K231" s="388"/>
    </row>
    <row r="232" spans="1:11">
      <c r="A232" s="1164"/>
      <c r="B232" s="848"/>
      <c r="C232" s="776" t="s">
        <v>2701</v>
      </c>
      <c r="D232" s="776"/>
      <c r="E232" s="776"/>
      <c r="F232" s="776"/>
      <c r="G232" s="777"/>
      <c r="H232" s="211"/>
      <c r="I232" s="1511"/>
      <c r="J232" s="391"/>
      <c r="K232" s="388"/>
    </row>
    <row r="233" spans="1:11">
      <c r="A233" s="1164"/>
      <c r="B233" s="848"/>
      <c r="C233" s="776" t="s">
        <v>53</v>
      </c>
      <c r="D233" s="776"/>
      <c r="E233" s="776"/>
      <c r="F233" s="776"/>
      <c r="G233" s="777"/>
      <c r="H233" s="211"/>
      <c r="I233" s="1511"/>
      <c r="J233" s="391"/>
      <c r="K233" s="388"/>
    </row>
    <row r="234" spans="1:11">
      <c r="A234" s="1164"/>
      <c r="B234" s="848"/>
      <c r="C234" s="776" t="s">
        <v>54</v>
      </c>
      <c r="D234" s="776"/>
      <c r="E234" s="776"/>
      <c r="F234" s="776"/>
      <c r="G234" s="777"/>
      <c r="H234" s="211"/>
      <c r="I234" s="1511"/>
      <c r="J234" s="391"/>
      <c r="K234" s="388"/>
    </row>
    <row r="235" spans="1:11">
      <c r="A235" s="1165"/>
      <c r="B235" s="776"/>
      <c r="C235" s="776"/>
      <c r="D235" s="776"/>
      <c r="E235" s="776"/>
      <c r="F235" s="776"/>
      <c r="G235" s="777"/>
      <c r="H235" s="211"/>
      <c r="I235" s="1511"/>
      <c r="J235" s="391"/>
      <c r="K235" s="388"/>
    </row>
    <row r="236" spans="1:11">
      <c r="A236" s="1165"/>
      <c r="B236" s="776"/>
      <c r="C236" s="776"/>
      <c r="D236" s="776"/>
      <c r="E236" s="776"/>
      <c r="F236" s="776"/>
      <c r="G236" s="777"/>
      <c r="H236" s="211"/>
      <c r="I236" s="1511"/>
      <c r="J236" s="391"/>
      <c r="K236" s="388"/>
    </row>
    <row r="237" spans="1:11">
      <c r="A237" s="1164"/>
      <c r="B237" s="776" t="s">
        <v>2699</v>
      </c>
      <c r="C237" s="776"/>
      <c r="D237" s="776"/>
      <c r="E237" s="776"/>
      <c r="F237" s="776"/>
      <c r="G237" s="777"/>
      <c r="H237" s="211"/>
      <c r="I237" s="1511"/>
      <c r="J237" s="391"/>
      <c r="K237" s="388"/>
    </row>
    <row r="238" spans="1:11">
      <c r="A238" s="1164"/>
      <c r="B238" s="776"/>
      <c r="C238" s="776"/>
      <c r="D238" s="776"/>
      <c r="E238" s="776"/>
      <c r="F238" s="776"/>
      <c r="G238" s="777"/>
      <c r="H238" s="211"/>
      <c r="I238" s="1511"/>
      <c r="J238" s="391"/>
      <c r="K238" s="388"/>
    </row>
    <row r="239" spans="1:11">
      <c r="A239" s="1166" t="s">
        <v>863</v>
      </c>
      <c r="B239" s="776" t="s">
        <v>2698</v>
      </c>
      <c r="C239" s="776"/>
      <c r="D239" s="776"/>
      <c r="E239" s="776"/>
      <c r="F239" s="776"/>
      <c r="G239" s="777"/>
      <c r="H239" s="211"/>
      <c r="I239" s="1511"/>
      <c r="J239" s="388"/>
      <c r="K239" s="388"/>
    </row>
    <row r="240" spans="1:11">
      <c r="A240" s="775"/>
      <c r="B240" s="776"/>
      <c r="C240" s="776"/>
      <c r="D240" s="776"/>
      <c r="E240" s="776"/>
      <c r="F240" s="776"/>
      <c r="G240" s="777"/>
      <c r="H240" s="211"/>
      <c r="I240" s="1511"/>
      <c r="J240" s="388"/>
      <c r="K240" s="388"/>
    </row>
    <row r="241" spans="1:11">
      <c r="A241" s="1161"/>
      <c r="B241" s="1162"/>
      <c r="C241" s="1172"/>
      <c r="D241" s="1172"/>
      <c r="E241" s="1172"/>
      <c r="F241" s="1173" t="s">
        <v>673</v>
      </c>
      <c r="G241" s="1906" t="s">
        <v>674</v>
      </c>
      <c r="H241" s="211"/>
      <c r="I241" s="1511"/>
      <c r="J241" s="388"/>
      <c r="K241" s="388"/>
    </row>
    <row r="242" spans="1:11">
      <c r="A242" s="775"/>
      <c r="B242" s="776"/>
      <c r="C242" s="1174"/>
      <c r="D242" s="1175" t="s">
        <v>675</v>
      </c>
      <c r="E242" s="1175" t="s">
        <v>676</v>
      </c>
      <c r="F242" s="1175" t="s">
        <v>677</v>
      </c>
      <c r="G242" s="1098" t="s">
        <v>3248</v>
      </c>
      <c r="H242" s="211"/>
      <c r="I242" s="1511"/>
      <c r="J242" s="388"/>
      <c r="K242" s="388"/>
    </row>
    <row r="243" spans="1:11">
      <c r="A243" s="1163"/>
      <c r="B243" s="1087"/>
      <c r="C243" s="1176"/>
      <c r="D243" s="1176"/>
      <c r="E243" s="1176"/>
      <c r="F243" s="1176"/>
      <c r="G243" s="1088" t="s">
        <v>3249</v>
      </c>
      <c r="H243" s="314"/>
      <c r="I243" s="1511"/>
      <c r="J243" s="388"/>
      <c r="K243" s="388"/>
    </row>
    <row r="244" spans="1:11">
      <c r="A244" s="1158" t="s">
        <v>678</v>
      </c>
      <c r="B244" s="1080"/>
      <c r="C244" s="1135" t="s">
        <v>679</v>
      </c>
      <c r="D244" s="959">
        <v>0</v>
      </c>
      <c r="E244" s="959">
        <v>0</v>
      </c>
      <c r="F244" s="1177" t="s">
        <v>680</v>
      </c>
      <c r="G244" s="1178" t="s">
        <v>680</v>
      </c>
      <c r="H244" s="327"/>
      <c r="I244" s="1511"/>
      <c r="J244" s="388"/>
      <c r="K244" s="388"/>
    </row>
    <row r="245" spans="1:11">
      <c r="A245" s="1167" t="s">
        <v>2613</v>
      </c>
      <c r="B245" s="1168"/>
      <c r="C245" s="1135" t="s">
        <v>681</v>
      </c>
      <c r="D245" s="959">
        <v>0</v>
      </c>
      <c r="E245" s="959">
        <v>0</v>
      </c>
      <c r="F245" s="1177" t="s">
        <v>680</v>
      </c>
      <c r="G245" s="1178" t="s">
        <v>680</v>
      </c>
      <c r="H245" s="210"/>
      <c r="I245" s="1511"/>
      <c r="J245" s="388"/>
      <c r="K245" s="388"/>
    </row>
    <row r="246" spans="1:11">
      <c r="A246" s="1158" t="s">
        <v>682</v>
      </c>
      <c r="B246" s="1080"/>
      <c r="C246" s="1135" t="s">
        <v>679</v>
      </c>
      <c r="D246" s="959">
        <v>0</v>
      </c>
      <c r="E246" s="959">
        <v>0</v>
      </c>
      <c r="F246" s="1177" t="s">
        <v>680</v>
      </c>
      <c r="G246" s="1178" t="s">
        <v>680</v>
      </c>
      <c r="H246" s="319"/>
      <c r="I246" s="1511"/>
      <c r="J246" s="388"/>
      <c r="K246" s="388"/>
    </row>
    <row r="247" spans="1:11">
      <c r="A247" s="1167" t="s">
        <v>2614</v>
      </c>
      <c r="B247" s="1168"/>
      <c r="C247" s="1135" t="s">
        <v>681</v>
      </c>
      <c r="D247" s="959">
        <v>0</v>
      </c>
      <c r="E247" s="959">
        <v>0</v>
      </c>
      <c r="F247" s="1177" t="s">
        <v>680</v>
      </c>
      <c r="G247" s="1178" t="s">
        <v>680</v>
      </c>
      <c r="H247" s="210"/>
      <c r="I247" s="1511"/>
      <c r="J247" s="388"/>
      <c r="K247" s="388"/>
    </row>
    <row r="248" spans="1:11">
      <c r="A248" s="775"/>
      <c r="B248" s="776"/>
      <c r="C248" s="776"/>
      <c r="D248" s="776"/>
      <c r="E248" s="776"/>
      <c r="F248" s="776"/>
      <c r="G248" s="777"/>
      <c r="H248" s="319"/>
      <c r="I248" s="1511"/>
      <c r="J248" s="388"/>
      <c r="K248" s="388"/>
    </row>
    <row r="249" spans="1:11">
      <c r="A249" s="775"/>
      <c r="B249" s="776"/>
      <c r="C249" s="776"/>
      <c r="D249" s="776"/>
      <c r="E249" s="776"/>
      <c r="F249" s="776"/>
      <c r="G249" s="777"/>
      <c r="H249" s="319"/>
      <c r="I249" s="1511"/>
      <c r="J249" s="388"/>
      <c r="K249" s="388"/>
    </row>
    <row r="250" spans="1:11">
      <c r="A250" s="775"/>
      <c r="B250" s="776" t="s">
        <v>2609</v>
      </c>
      <c r="C250" s="776"/>
      <c r="D250" s="776"/>
      <c r="E250" s="776"/>
      <c r="F250" s="776"/>
      <c r="G250" s="777"/>
      <c r="H250" s="211"/>
      <c r="I250" s="1511"/>
      <c r="J250" s="388"/>
      <c r="K250" s="388"/>
    </row>
    <row r="251" spans="1:11">
      <c r="A251" s="775"/>
      <c r="B251" s="776"/>
      <c r="C251" s="776"/>
      <c r="D251" s="776"/>
      <c r="E251" s="776"/>
      <c r="F251" s="776"/>
      <c r="G251" s="777"/>
      <c r="H251" s="211"/>
      <c r="I251" s="1511"/>
      <c r="J251" s="388"/>
      <c r="K251" s="388"/>
    </row>
    <row r="252" spans="1:11">
      <c r="A252" s="775"/>
      <c r="B252" s="776"/>
      <c r="C252" s="776"/>
      <c r="D252" s="1152"/>
      <c r="E252" s="1151" t="s">
        <v>683</v>
      </c>
      <c r="F252" s="1173" t="s">
        <v>684</v>
      </c>
      <c r="G252" s="777"/>
      <c r="H252" s="211"/>
      <c r="I252" s="1511"/>
      <c r="J252" s="388"/>
      <c r="K252" s="388"/>
    </row>
    <row r="253" spans="1:11">
      <c r="A253" s="775"/>
      <c r="B253" s="776"/>
      <c r="C253" s="776"/>
      <c r="D253" s="1905"/>
      <c r="E253" s="1138"/>
      <c r="F253" s="1176"/>
      <c r="G253" s="777"/>
      <c r="H253" s="211"/>
      <c r="I253" s="1511"/>
      <c r="J253" s="388"/>
      <c r="K253" s="388"/>
    </row>
    <row r="254" spans="1:11">
      <c r="A254" s="1124"/>
      <c r="B254" s="776"/>
      <c r="C254" s="776"/>
      <c r="D254" s="1135" t="s">
        <v>685</v>
      </c>
      <c r="E254" s="959">
        <v>0</v>
      </c>
      <c r="F254" s="959">
        <v>0</v>
      </c>
      <c r="G254" s="777"/>
      <c r="H254" s="211"/>
      <c r="I254" s="1511"/>
      <c r="J254" s="388"/>
      <c r="K254" s="388"/>
    </row>
    <row r="255" spans="1:11">
      <c r="A255" s="775"/>
      <c r="B255" s="776"/>
      <c r="C255" s="776"/>
      <c r="D255" s="1135" t="s">
        <v>686</v>
      </c>
      <c r="E255" s="959">
        <v>0</v>
      </c>
      <c r="F255" s="959">
        <v>0</v>
      </c>
      <c r="G255" s="777"/>
      <c r="H255" s="211"/>
      <c r="I255" s="1511"/>
      <c r="J255" s="388"/>
      <c r="K255" s="388"/>
    </row>
    <row r="256" spans="1:11">
      <c r="A256" s="775"/>
      <c r="B256" s="776"/>
      <c r="C256" s="776"/>
      <c r="D256" s="776"/>
      <c r="E256" s="776"/>
      <c r="F256" s="776"/>
      <c r="G256" s="777"/>
      <c r="H256" s="211"/>
      <c r="I256" s="1511"/>
      <c r="J256" s="388"/>
      <c r="K256" s="388"/>
    </row>
    <row r="257" spans="1:11">
      <c r="A257" s="775"/>
      <c r="B257" s="776"/>
      <c r="C257" s="776"/>
      <c r="D257" s="776"/>
      <c r="E257" s="776"/>
      <c r="F257" s="776"/>
      <c r="G257" s="777"/>
      <c r="H257" s="211"/>
      <c r="I257" s="1511"/>
      <c r="J257" s="388"/>
      <c r="K257" s="388"/>
    </row>
    <row r="258" spans="1:11">
      <c r="A258" s="778"/>
      <c r="B258" s="776" t="s">
        <v>2610</v>
      </c>
      <c r="C258" s="776"/>
      <c r="D258" s="776"/>
      <c r="E258" s="776"/>
      <c r="F258" s="776"/>
      <c r="G258" s="777"/>
      <c r="H258" s="211"/>
      <c r="I258" s="1511"/>
      <c r="J258" s="388"/>
      <c r="K258" s="388"/>
    </row>
    <row r="259" spans="1:11">
      <c r="A259" s="778"/>
      <c r="B259" s="776"/>
      <c r="C259" s="776"/>
      <c r="D259" s="776"/>
      <c r="E259" s="776"/>
      <c r="F259" s="776"/>
      <c r="G259" s="777"/>
      <c r="H259" s="211"/>
      <c r="I259" s="1511"/>
      <c r="J259" s="388"/>
      <c r="K259" s="388"/>
    </row>
    <row r="260" spans="1:11">
      <c r="A260" s="778"/>
      <c r="B260" s="776" t="s">
        <v>2611</v>
      </c>
      <c r="C260" s="776"/>
      <c r="D260" s="776"/>
      <c r="E260" s="776"/>
      <c r="F260" s="776"/>
      <c r="G260" s="777"/>
      <c r="H260" s="211"/>
      <c r="I260" s="1511"/>
      <c r="J260" s="388"/>
      <c r="K260" s="388"/>
    </row>
    <row r="261" spans="1:11">
      <c r="A261" s="778"/>
      <c r="B261" s="776"/>
      <c r="C261" s="776"/>
      <c r="D261" s="776"/>
      <c r="E261" s="776"/>
      <c r="F261" s="776"/>
      <c r="G261" s="777"/>
      <c r="H261" s="211"/>
      <c r="I261" s="1511"/>
      <c r="J261" s="388"/>
      <c r="K261" s="388"/>
    </row>
    <row r="262" spans="1:11">
      <c r="A262" s="778"/>
      <c r="B262" s="776" t="s">
        <v>687</v>
      </c>
      <c r="C262" s="776"/>
      <c r="D262" s="776"/>
      <c r="E262" s="776"/>
      <c r="F262" s="776"/>
      <c r="G262" s="777"/>
      <c r="H262" s="211"/>
      <c r="I262" s="1511"/>
      <c r="J262" s="388"/>
      <c r="K262" s="388"/>
    </row>
    <row r="263" spans="1:11">
      <c r="A263" s="778"/>
      <c r="B263" s="776" t="s">
        <v>688</v>
      </c>
      <c r="C263" s="776"/>
      <c r="D263" s="776"/>
      <c r="E263" s="776"/>
      <c r="F263" s="776"/>
      <c r="G263" s="777"/>
      <c r="H263" s="211"/>
      <c r="I263" s="1511"/>
      <c r="J263" s="388"/>
      <c r="K263" s="388"/>
    </row>
    <row r="264" spans="1:11">
      <c r="A264" s="778"/>
      <c r="B264" s="776"/>
      <c r="C264" s="776"/>
      <c r="D264" s="776"/>
      <c r="E264" s="776"/>
      <c r="F264" s="776"/>
      <c r="G264" s="777"/>
      <c r="H264" s="211"/>
      <c r="I264" s="1511"/>
      <c r="J264" s="388"/>
      <c r="K264" s="388"/>
    </row>
    <row r="265" spans="1:11">
      <c r="A265" s="778"/>
      <c r="B265" s="776"/>
      <c r="C265" s="776"/>
      <c r="D265" s="776"/>
      <c r="E265" s="776"/>
      <c r="F265" s="776"/>
      <c r="G265" s="777"/>
      <c r="H265" s="211"/>
      <c r="I265" s="1511"/>
      <c r="J265" s="388"/>
      <c r="K265" s="388"/>
    </row>
    <row r="266" spans="1:11">
      <c r="A266" s="778"/>
      <c r="B266" s="776" t="s">
        <v>2612</v>
      </c>
      <c r="C266" s="776"/>
      <c r="D266" s="776"/>
      <c r="E266" s="776"/>
      <c r="F266" s="776"/>
      <c r="G266" s="777"/>
      <c r="H266" s="211"/>
      <c r="I266" s="1511"/>
      <c r="J266" s="388"/>
      <c r="K266" s="388"/>
    </row>
    <row r="267" spans="1:11">
      <c r="A267" s="1430"/>
      <c r="B267" s="776"/>
      <c r="C267" s="776"/>
      <c r="D267" s="776"/>
      <c r="E267" s="776"/>
      <c r="F267" s="776"/>
      <c r="G267" s="777"/>
      <c r="H267" s="211"/>
      <c r="I267" s="1511"/>
      <c r="J267" s="388"/>
      <c r="K267" s="388"/>
    </row>
    <row r="268" spans="1:11">
      <c r="A268" s="1430"/>
      <c r="B268" s="776"/>
      <c r="C268" s="776"/>
      <c r="D268" s="776"/>
      <c r="E268" s="776"/>
      <c r="F268" s="776"/>
      <c r="G268" s="777"/>
      <c r="H268" s="211"/>
      <c r="I268" s="1511"/>
      <c r="J268" s="388"/>
      <c r="K268" s="388"/>
    </row>
    <row r="269" spans="1:11">
      <c r="A269" s="1430"/>
      <c r="B269" s="776"/>
      <c r="C269" s="776"/>
      <c r="D269" s="776"/>
      <c r="E269" s="776"/>
      <c r="F269" s="776"/>
      <c r="G269" s="777"/>
      <c r="H269" s="211"/>
      <c r="I269" s="1511"/>
      <c r="J269" s="388"/>
      <c r="K269" s="388"/>
    </row>
    <row r="270" spans="1:11">
      <c r="A270" s="1430"/>
      <c r="B270" s="776"/>
      <c r="C270" s="776"/>
      <c r="D270" s="776"/>
      <c r="E270" s="776"/>
      <c r="F270" s="776"/>
      <c r="G270" s="777"/>
      <c r="H270" s="211"/>
      <c r="I270" s="1511"/>
      <c r="J270" s="388"/>
      <c r="K270" s="388"/>
    </row>
    <row r="271" spans="1:11">
      <c r="A271" s="1430"/>
      <c r="B271" s="776"/>
      <c r="C271" s="776"/>
      <c r="D271" s="776"/>
      <c r="E271" s="776"/>
      <c r="F271" s="776"/>
      <c r="G271" s="777"/>
      <c r="H271" s="211"/>
      <c r="I271" s="1511"/>
      <c r="J271" s="388"/>
      <c r="K271" s="388"/>
    </row>
    <row r="272" spans="1:11">
      <c r="A272" s="1430"/>
      <c r="B272" s="776"/>
      <c r="C272" s="776"/>
      <c r="D272" s="776"/>
      <c r="E272" s="776"/>
      <c r="F272" s="776"/>
      <c r="G272" s="777"/>
      <c r="H272" s="211"/>
      <c r="I272" s="1511"/>
      <c r="J272" s="388"/>
      <c r="K272" s="388"/>
    </row>
    <row r="273" spans="1:11">
      <c r="A273" s="1430"/>
      <c r="B273" s="776"/>
      <c r="C273" s="776"/>
      <c r="D273" s="776"/>
      <c r="E273" s="776"/>
      <c r="F273" s="776"/>
      <c r="G273" s="777"/>
      <c r="H273" s="211"/>
      <c r="I273" s="1511"/>
      <c r="J273" s="388"/>
      <c r="K273" s="388"/>
    </row>
    <row r="274" spans="1:11">
      <c r="A274" s="1430"/>
      <c r="B274" s="776"/>
      <c r="C274" s="776"/>
      <c r="D274" s="776"/>
      <c r="E274" s="776"/>
      <c r="F274" s="776"/>
      <c r="G274" s="777"/>
      <c r="H274" s="211"/>
      <c r="I274" s="1511"/>
      <c r="J274" s="388"/>
      <c r="K274" s="388"/>
    </row>
    <row r="275" spans="1:11">
      <c r="A275" s="1430"/>
      <c r="B275" s="776"/>
      <c r="C275" s="776"/>
      <c r="D275" s="776"/>
      <c r="E275" s="776"/>
      <c r="F275" s="776"/>
      <c r="G275" s="777"/>
      <c r="H275" s="211"/>
      <c r="I275" s="1511"/>
      <c r="J275" s="388"/>
      <c r="K275" s="388"/>
    </row>
    <row r="276" spans="1:11">
      <c r="A276" s="1430"/>
      <c r="B276" s="776"/>
      <c r="C276" s="776"/>
      <c r="D276" s="776"/>
      <c r="E276" s="776"/>
      <c r="F276" s="776"/>
      <c r="G276" s="777"/>
      <c r="H276" s="211"/>
      <c r="I276" s="1511"/>
      <c r="J276" s="388"/>
      <c r="K276" s="388"/>
    </row>
    <row r="277" spans="1:11">
      <c r="A277" s="1430"/>
      <c r="B277" s="776"/>
      <c r="C277" s="776"/>
      <c r="D277" s="776"/>
      <c r="E277" s="776"/>
      <c r="F277" s="776"/>
      <c r="G277" s="777"/>
      <c r="H277" s="211"/>
      <c r="I277" s="1511"/>
      <c r="J277" s="388"/>
      <c r="K277" s="388"/>
    </row>
    <row r="278" spans="1:11">
      <c r="A278" s="1430"/>
      <c r="B278" s="776"/>
      <c r="C278" s="776"/>
      <c r="D278" s="776"/>
      <c r="E278" s="776"/>
      <c r="F278" s="776"/>
      <c r="G278" s="777"/>
      <c r="H278" s="211"/>
      <c r="I278" s="1511"/>
      <c r="J278" s="388"/>
      <c r="K278" s="388"/>
    </row>
    <row r="279" spans="1:11">
      <c r="A279" s="1430"/>
      <c r="B279" s="776"/>
      <c r="C279" s="776"/>
      <c r="D279" s="776"/>
      <c r="E279" s="776"/>
      <c r="F279" s="776"/>
      <c r="G279" s="777"/>
      <c r="H279" s="211"/>
      <c r="I279" s="1511"/>
      <c r="J279" s="388"/>
      <c r="K279" s="388"/>
    </row>
    <row r="280" spans="1:11">
      <c r="A280" s="1430"/>
      <c r="B280" s="776"/>
      <c r="C280" s="776"/>
      <c r="D280" s="776"/>
      <c r="E280" s="776"/>
      <c r="F280" s="776"/>
      <c r="G280" s="777"/>
      <c r="H280" s="211"/>
      <c r="I280" s="1511"/>
      <c r="J280" s="388"/>
      <c r="K280" s="388"/>
    </row>
    <row r="281" spans="1:11">
      <c r="A281" s="775"/>
      <c r="B281" s="776"/>
      <c r="C281" s="776"/>
      <c r="D281" s="776"/>
      <c r="E281" s="776"/>
      <c r="F281" s="776"/>
      <c r="G281" s="777"/>
      <c r="H281" s="211"/>
      <c r="I281" s="1511"/>
      <c r="J281" s="388"/>
      <c r="K281" s="388"/>
    </row>
    <row r="282" spans="1:11">
      <c r="A282" s="775"/>
      <c r="B282" s="776"/>
      <c r="C282" s="776"/>
      <c r="D282" s="776"/>
      <c r="E282" s="776"/>
      <c r="F282" s="776"/>
      <c r="G282" s="777"/>
      <c r="H282" s="211"/>
      <c r="I282" s="1511"/>
      <c r="J282" s="388"/>
      <c r="K282" s="388"/>
    </row>
    <row r="283" spans="1:11">
      <c r="A283" s="775"/>
      <c r="B283" s="776"/>
      <c r="C283" s="776"/>
      <c r="D283" s="776"/>
      <c r="E283" s="776"/>
      <c r="F283" s="776"/>
      <c r="G283" s="777"/>
      <c r="H283" s="211"/>
      <c r="I283" s="1511"/>
      <c r="J283" s="388"/>
      <c r="K283" s="388"/>
    </row>
    <row r="284" spans="1:11">
      <c r="A284" s="775"/>
      <c r="B284" s="776"/>
      <c r="C284" s="776"/>
      <c r="D284" s="776"/>
      <c r="E284" s="776"/>
      <c r="F284" s="776"/>
      <c r="G284" s="777"/>
      <c r="H284" s="211"/>
      <c r="I284" s="1511"/>
      <c r="J284" s="388"/>
      <c r="K284" s="388"/>
    </row>
    <row r="285" spans="1:11">
      <c r="A285" s="775"/>
      <c r="B285" s="776"/>
      <c r="C285" s="776"/>
      <c r="D285" s="776"/>
      <c r="E285" s="776"/>
      <c r="F285" s="776"/>
      <c r="G285" s="777"/>
      <c r="H285" s="211"/>
      <c r="I285" s="1511"/>
      <c r="J285" s="388"/>
      <c r="K285" s="388"/>
    </row>
    <row r="286" spans="1:11">
      <c r="A286" s="775"/>
      <c r="B286" s="776"/>
      <c r="C286" s="776"/>
      <c r="D286" s="776"/>
      <c r="E286" s="776"/>
      <c r="F286" s="776"/>
      <c r="G286" s="777"/>
      <c r="H286" s="211"/>
      <c r="I286" s="1511"/>
      <c r="J286" s="388"/>
      <c r="K286" s="388"/>
    </row>
    <row r="287" spans="1:11">
      <c r="A287" s="775"/>
      <c r="B287" s="776"/>
      <c r="C287" s="776"/>
      <c r="D287" s="776"/>
      <c r="E287" s="776"/>
      <c r="F287" s="776"/>
      <c r="G287" s="777"/>
      <c r="H287" s="211"/>
      <c r="I287" s="1511"/>
      <c r="J287" s="388"/>
      <c r="K287" s="388"/>
    </row>
    <row r="288" spans="1:11">
      <c r="A288" s="775"/>
      <c r="B288" s="776"/>
      <c r="C288" s="776"/>
      <c r="D288" s="776"/>
      <c r="E288" s="776"/>
      <c r="F288" s="776"/>
      <c r="G288" s="777"/>
      <c r="H288" s="211"/>
      <c r="I288" s="1511"/>
      <c r="J288" s="388"/>
      <c r="K288" s="388"/>
    </row>
    <row r="289" spans="1:11">
      <c r="A289" s="775"/>
      <c r="B289" s="776"/>
      <c r="C289" s="776"/>
      <c r="D289" s="776"/>
      <c r="E289" s="776"/>
      <c r="F289" s="776"/>
      <c r="G289" s="777"/>
      <c r="H289" s="211"/>
      <c r="I289" s="1511"/>
      <c r="J289" s="388"/>
      <c r="K289" s="388"/>
    </row>
    <row r="290" spans="1:11">
      <c r="A290" s="775"/>
      <c r="B290" s="776"/>
      <c r="C290" s="776"/>
      <c r="D290" s="776"/>
      <c r="E290" s="776"/>
      <c r="F290" s="776"/>
      <c r="G290" s="777"/>
      <c r="H290" s="211"/>
      <c r="I290" s="1511"/>
      <c r="J290" s="388"/>
      <c r="K290" s="388"/>
    </row>
    <row r="291" spans="1:11">
      <c r="A291" s="775"/>
      <c r="B291" s="776"/>
      <c r="C291" s="776"/>
      <c r="D291" s="776"/>
      <c r="E291" s="776"/>
      <c r="F291" s="776"/>
      <c r="G291" s="777"/>
      <c r="H291" s="211"/>
      <c r="I291" s="1511"/>
      <c r="J291" s="388"/>
      <c r="K291" s="388"/>
    </row>
    <row r="292" spans="1:11">
      <c r="A292" s="775"/>
      <c r="B292" s="776"/>
      <c r="C292" s="776"/>
      <c r="D292" s="776"/>
      <c r="E292" s="776"/>
      <c r="F292" s="776"/>
      <c r="G292" s="777"/>
      <c r="H292" s="211"/>
      <c r="I292" s="1511"/>
      <c r="J292" s="388"/>
      <c r="K292" s="388"/>
    </row>
    <row r="293" spans="1:11">
      <c r="A293" s="775"/>
      <c r="B293" s="776"/>
      <c r="C293" s="776"/>
      <c r="D293" s="776"/>
      <c r="E293" s="776"/>
      <c r="F293" s="776"/>
      <c r="G293" s="777"/>
      <c r="H293" s="211"/>
      <c r="I293" s="1511"/>
      <c r="J293" s="388"/>
      <c r="K293" s="388"/>
    </row>
    <row r="294" spans="1:11">
      <c r="A294" s="775"/>
      <c r="B294" s="776"/>
      <c r="C294" s="776"/>
      <c r="D294" s="776"/>
      <c r="E294" s="776"/>
      <c r="F294" s="776"/>
      <c r="G294" s="777"/>
      <c r="H294" s="211"/>
      <c r="I294" s="1511"/>
      <c r="J294" s="388"/>
      <c r="K294" s="388"/>
    </row>
    <row r="295" spans="1:11">
      <c r="A295" s="775"/>
      <c r="B295" s="776"/>
      <c r="C295" s="776"/>
      <c r="D295" s="776"/>
      <c r="E295" s="776"/>
      <c r="F295" s="776"/>
      <c r="G295" s="777"/>
      <c r="H295" s="211"/>
      <c r="I295" s="1511"/>
      <c r="J295" s="388"/>
      <c r="K295" s="388"/>
    </row>
    <row r="296" spans="1:11">
      <c r="A296" s="1179"/>
      <c r="B296" s="1129"/>
      <c r="C296" s="1129"/>
      <c r="D296" s="1129"/>
      <c r="E296" s="1129"/>
      <c r="F296" s="1129"/>
      <c r="G296" s="1180"/>
      <c r="H296" s="211"/>
      <c r="I296" s="1511"/>
      <c r="J296" s="388"/>
      <c r="K296" s="388"/>
    </row>
    <row r="297" spans="1:11" s="226" customFormat="1">
      <c r="A297" s="776"/>
      <c r="B297" s="776"/>
      <c r="C297" s="776"/>
      <c r="D297" s="776"/>
      <c r="E297" s="776"/>
      <c r="F297" s="776"/>
      <c r="G297" s="2072" t="s">
        <v>568</v>
      </c>
      <c r="H297" s="209"/>
      <c r="I297" s="776"/>
      <c r="J297" s="209"/>
      <c r="K297" s="209"/>
    </row>
  </sheetData>
  <customSheetViews>
    <customSheetView guid="{4095EAE0-09D5-4E29-9353-57BE8D9E0DE0}" showPageBreaks="1" fitToPage="1" printArea="1" hiddenColumns="1">
      <selection activeCell="E92" sqref="E92:F92"/>
      <rowBreaks count="10" manualBreakCount="10">
        <brk id="74" max="6" man="1"/>
        <brk id="147" max="6" man="1"/>
        <brk id="222" max="6" man="1"/>
        <brk id="297" max="6" man="1"/>
        <brk id="358" max="6" man="1"/>
        <brk id="419" max="6" man="1"/>
        <brk id="480" max="6" man="1"/>
        <brk id="541" max="6" man="1"/>
        <brk id="602" max="6" man="1"/>
        <brk id="663" max="6" man="1"/>
      </rowBreaks>
      <pageMargins left="0.75" right="0.75" top="0.75" bottom="0.75" header="0.5" footer="0.5"/>
      <pageSetup scale="87" fitToHeight="0" orientation="portrait" r:id="rId1"/>
      <headerFooter alignWithMargins="0"/>
    </customSheetView>
    <customSheetView guid="{B4382265-C345-4F78-A0C9-5C84571AE8A3}" showPageBreaks="1" fitToPage="1" printArea="1" hiddenColumns="1">
      <selection activeCell="E105" sqref="E105"/>
      <rowBreaks count="10" manualBreakCount="10">
        <brk id="74" max="6" man="1"/>
        <brk id="147" max="6" man="1"/>
        <brk id="222" max="6" man="1"/>
        <brk id="297" max="6" man="1"/>
        <brk id="358" max="6" man="1"/>
        <brk id="419" max="6" man="1"/>
        <brk id="480" max="6" man="1"/>
        <brk id="541" max="6" man="1"/>
        <brk id="602" max="6" man="1"/>
        <brk id="663" max="6" man="1"/>
      </rowBreaks>
      <pageMargins left="0.75" right="0.75" top="0.75" bottom="0.75" header="0.5" footer="0.5"/>
      <pageSetup scale="87" fitToHeight="0" orientation="portrait" r:id="rId2"/>
      <headerFooter alignWithMargins="0"/>
    </customSheetView>
  </customSheetViews>
  <phoneticPr fontId="0" type="noConversion"/>
  <pageMargins left="0.75" right="0.75" top="0.75" bottom="0.75" header="0.5" footer="0.5"/>
  <pageSetup scale="87" fitToHeight="0" orientation="portrait" r:id="rId3"/>
  <headerFooter alignWithMargins="0"/>
  <rowBreaks count="3" manualBreakCount="3">
    <brk id="74" max="6" man="1"/>
    <brk id="147" max="6" man="1"/>
    <brk id="22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243"/>
  <sheetViews>
    <sheetView showGridLines="0" zoomScaleNormal="100" workbookViewId="0"/>
  </sheetViews>
  <sheetFormatPr defaultRowHeight="11.25"/>
  <cols>
    <col min="1" max="1" width="6.33203125" style="10" customWidth="1"/>
    <col min="2" max="2" width="6.83203125" style="10" customWidth="1"/>
    <col min="3" max="3" width="52.5" style="10" customWidth="1"/>
    <col min="4" max="4" width="12.33203125" style="10" customWidth="1"/>
    <col min="5" max="5" width="13.83203125" style="10" customWidth="1"/>
    <col min="6" max="6" width="13.5" style="10" customWidth="1"/>
    <col min="7" max="7" width="16.5" style="10" customWidth="1"/>
    <col min="8" max="8" width="5" style="10" customWidth="1"/>
    <col min="9" max="16384" width="9.33203125" style="10"/>
  </cols>
  <sheetData>
    <row r="1" spans="1:8" s="226" customFormat="1" ht="10.35" customHeight="1">
      <c r="A1" s="2073" t="s">
        <v>2667</v>
      </c>
      <c r="B1" s="2074"/>
      <c r="C1" s="2039"/>
      <c r="D1" s="2039"/>
      <c r="E1" s="2042"/>
      <c r="F1" s="2058"/>
      <c r="G1" s="2059"/>
      <c r="H1" s="2055">
        <v>21</v>
      </c>
    </row>
    <row r="2" spans="1:8">
      <c r="A2" s="20" t="s">
        <v>689</v>
      </c>
      <c r="B2" s="674"/>
      <c r="C2" s="674"/>
      <c r="D2" s="674"/>
      <c r="E2" s="674"/>
      <c r="F2" s="672"/>
      <c r="G2" s="672"/>
      <c r="H2" s="710"/>
    </row>
    <row r="3" spans="1:8">
      <c r="A3" s="341" t="s">
        <v>330</v>
      </c>
      <c r="B3" s="342"/>
      <c r="C3" s="342"/>
      <c r="D3" s="342"/>
      <c r="E3" s="342"/>
      <c r="F3" s="22"/>
      <c r="G3" s="22"/>
      <c r="H3" s="439"/>
    </row>
    <row r="4" spans="1:8">
      <c r="A4" s="24"/>
      <c r="B4" s="446" t="s">
        <v>423</v>
      </c>
      <c r="C4" s="442" t="s">
        <v>2686</v>
      </c>
      <c r="D4" s="442"/>
      <c r="E4" s="442"/>
      <c r="F4" s="41" t="s">
        <v>690</v>
      </c>
      <c r="G4" s="443"/>
      <c r="H4" s="444"/>
    </row>
    <row r="5" spans="1:8">
      <c r="A5" s="24"/>
      <c r="B5" s="226"/>
      <c r="C5" s="394" t="s">
        <v>691</v>
      </c>
      <c r="D5" s="442"/>
      <c r="E5" s="441" t="s">
        <v>692</v>
      </c>
      <c r="F5" s="209"/>
      <c r="G5" s="441" t="s">
        <v>692</v>
      </c>
      <c r="H5" s="444"/>
    </row>
    <row r="6" spans="1:8">
      <c r="A6" s="24"/>
      <c r="B6" s="442"/>
      <c r="C6" s="442"/>
      <c r="D6" s="442"/>
      <c r="E6" s="442" t="s">
        <v>693</v>
      </c>
      <c r="F6" s="209"/>
      <c r="G6" s="446" t="s">
        <v>2592</v>
      </c>
      <c r="H6" s="444"/>
    </row>
    <row r="7" spans="1:8">
      <c r="A7" s="24"/>
      <c r="B7" s="446" t="s">
        <v>424</v>
      </c>
      <c r="C7" s="442" t="s">
        <v>2688</v>
      </c>
      <c r="D7" s="442"/>
      <c r="E7" s="442" t="s">
        <v>694</v>
      </c>
      <c r="F7" s="209"/>
      <c r="G7" s="447" t="s">
        <v>2664</v>
      </c>
      <c r="H7" s="444"/>
    </row>
    <row r="8" spans="1:8">
      <c r="A8" s="24"/>
      <c r="B8" s="226"/>
      <c r="C8" s="394" t="s">
        <v>3307</v>
      </c>
      <c r="D8" s="442"/>
      <c r="E8" s="442" t="s">
        <v>695</v>
      </c>
      <c r="F8" s="209"/>
      <c r="G8" s="446" t="s">
        <v>2593</v>
      </c>
      <c r="H8" s="444"/>
    </row>
    <row r="9" spans="1:8">
      <c r="A9" s="24"/>
      <c r="B9" s="442"/>
      <c r="C9" s="442"/>
      <c r="D9" s="442"/>
      <c r="E9" s="442"/>
      <c r="F9" s="209"/>
      <c r="G9" s="394"/>
      <c r="H9" s="444"/>
    </row>
    <row r="10" spans="1:8">
      <c r="A10" s="24"/>
      <c r="B10" s="446" t="s">
        <v>425</v>
      </c>
      <c r="C10" s="442" t="s">
        <v>2687</v>
      </c>
      <c r="D10" s="442"/>
      <c r="E10" s="442"/>
      <c r="F10" s="209"/>
      <c r="G10" s="394"/>
      <c r="H10" s="444"/>
    </row>
    <row r="11" spans="1:8">
      <c r="A11" s="24"/>
      <c r="B11" s="226"/>
      <c r="C11" s="394" t="s">
        <v>696</v>
      </c>
      <c r="D11" s="442"/>
      <c r="E11" s="442"/>
      <c r="F11" s="442"/>
      <c r="G11" s="441" t="s">
        <v>697</v>
      </c>
      <c r="H11" s="444"/>
    </row>
    <row r="12" spans="1:8">
      <c r="A12" s="24"/>
      <c r="B12" s="226"/>
      <c r="C12" s="394" t="s">
        <v>698</v>
      </c>
      <c r="D12" s="442"/>
      <c r="E12" s="442" t="s">
        <v>699</v>
      </c>
      <c r="F12" s="442"/>
      <c r="G12" s="448" t="s">
        <v>700</v>
      </c>
      <c r="H12" s="444"/>
    </row>
    <row r="13" spans="1:8">
      <c r="A13" s="24"/>
      <c r="B13" s="209"/>
      <c r="C13" s="442"/>
      <c r="D13" s="442"/>
      <c r="E13" s="442" t="s">
        <v>701</v>
      </c>
      <c r="F13" s="442"/>
      <c r="G13" s="448" t="s">
        <v>702</v>
      </c>
      <c r="H13" s="444"/>
    </row>
    <row r="14" spans="1:8">
      <c r="A14" s="24"/>
      <c r="B14" s="709" t="s">
        <v>428</v>
      </c>
      <c r="C14" s="442" t="s">
        <v>2683</v>
      </c>
      <c r="D14" s="442"/>
      <c r="E14" s="442" t="s">
        <v>703</v>
      </c>
      <c r="F14" s="442"/>
      <c r="G14" s="448" t="s">
        <v>704</v>
      </c>
      <c r="H14" s="444"/>
    </row>
    <row r="15" spans="1:8" ht="5.0999999999999996" customHeight="1">
      <c r="A15" s="531"/>
      <c r="B15" s="711"/>
      <c r="C15" s="479"/>
      <c r="D15" s="479"/>
      <c r="E15" s="479"/>
      <c r="F15" s="479"/>
      <c r="G15" s="479"/>
      <c r="H15" s="511"/>
    </row>
    <row r="16" spans="1:8">
      <c r="A16" s="451" t="s">
        <v>307</v>
      </c>
      <c r="B16" s="452" t="s">
        <v>331</v>
      </c>
      <c r="C16" s="452" t="s">
        <v>705</v>
      </c>
      <c r="D16" s="452" t="s">
        <v>706</v>
      </c>
      <c r="E16" s="452" t="s">
        <v>706</v>
      </c>
      <c r="F16" s="452" t="s">
        <v>707</v>
      </c>
      <c r="G16" s="452" t="s">
        <v>708</v>
      </c>
      <c r="H16" s="454" t="s">
        <v>307</v>
      </c>
    </row>
    <row r="17" spans="1:11">
      <c r="A17" s="451" t="s">
        <v>312</v>
      </c>
      <c r="B17" s="452" t="s">
        <v>334</v>
      </c>
      <c r="C17" s="453"/>
      <c r="D17" s="452" t="s">
        <v>709</v>
      </c>
      <c r="E17" s="452" t="s">
        <v>710</v>
      </c>
      <c r="F17" s="452" t="s">
        <v>711</v>
      </c>
      <c r="G17" s="452" t="s">
        <v>711</v>
      </c>
      <c r="H17" s="454" t="s">
        <v>312</v>
      </c>
    </row>
    <row r="18" spans="1:11">
      <c r="A18" s="455"/>
      <c r="B18" s="453"/>
      <c r="C18" s="453"/>
      <c r="D18" s="452"/>
      <c r="E18" s="452"/>
      <c r="F18" s="452" t="s">
        <v>712</v>
      </c>
      <c r="G18" s="452" t="s">
        <v>712</v>
      </c>
      <c r="H18" s="454"/>
    </row>
    <row r="19" spans="1:11" ht="12" thickBot="1">
      <c r="A19" s="456"/>
      <c r="B19" s="457"/>
      <c r="C19" s="457" t="s">
        <v>317</v>
      </c>
      <c r="D19" s="457" t="s">
        <v>318</v>
      </c>
      <c r="E19" s="452" t="s">
        <v>319</v>
      </c>
      <c r="F19" s="452" t="s">
        <v>320</v>
      </c>
      <c r="G19" s="452" t="s">
        <v>321</v>
      </c>
      <c r="H19" s="458"/>
    </row>
    <row r="20" spans="1:11">
      <c r="A20" s="451"/>
      <c r="B20" s="452"/>
      <c r="C20" s="452" t="s">
        <v>713</v>
      </c>
      <c r="D20" s="459"/>
      <c r="E20" s="1649"/>
      <c r="F20" s="461"/>
      <c r="G20" s="462"/>
      <c r="H20" s="444"/>
    </row>
    <row r="21" spans="1:11">
      <c r="A21" s="451"/>
      <c r="B21" s="452"/>
      <c r="C21" s="452" t="s">
        <v>714</v>
      </c>
      <c r="D21" s="463"/>
      <c r="E21" s="460"/>
      <c r="F21" s="464"/>
      <c r="G21" s="465"/>
      <c r="H21" s="444"/>
    </row>
    <row r="22" spans="1:11">
      <c r="A22" s="451"/>
      <c r="B22" s="452"/>
      <c r="C22" s="452" t="s">
        <v>715</v>
      </c>
      <c r="D22" s="463"/>
      <c r="E22" s="460"/>
      <c r="F22" s="464"/>
      <c r="G22" s="465"/>
      <c r="H22" s="444"/>
    </row>
    <row r="23" spans="1:11">
      <c r="A23" s="389">
        <v>1</v>
      </c>
      <c r="B23" s="466"/>
      <c r="C23" s="467" t="s">
        <v>2431</v>
      </c>
      <c r="D23" s="1181">
        <v>10701417</v>
      </c>
      <c r="E23" s="1181">
        <v>11332836</v>
      </c>
      <c r="F23" s="1903">
        <f>D23</f>
        <v>10701417</v>
      </c>
      <c r="G23" s="1904">
        <v>0</v>
      </c>
      <c r="H23" s="390">
        <v>1</v>
      </c>
      <c r="K23" s="391"/>
    </row>
    <row r="24" spans="1:11">
      <c r="A24" s="389">
        <f t="shared" ref="A24:A32" si="0">A23+1</f>
        <v>2</v>
      </c>
      <c r="B24" s="466"/>
      <c r="C24" s="468" t="s">
        <v>716</v>
      </c>
      <c r="D24" s="908">
        <v>0</v>
      </c>
      <c r="E24" s="909">
        <v>0</v>
      </c>
      <c r="F24" s="920">
        <v>0</v>
      </c>
      <c r="G24" s="921">
        <v>0</v>
      </c>
      <c r="H24" s="390">
        <f t="shared" ref="H24:H32" si="1">H23+1</f>
        <v>2</v>
      </c>
      <c r="K24" s="391"/>
    </row>
    <row r="25" spans="1:11">
      <c r="A25" s="392">
        <f t="shared" si="0"/>
        <v>3</v>
      </c>
      <c r="B25" s="466"/>
      <c r="C25" s="468" t="s">
        <v>717</v>
      </c>
      <c r="D25" s="908">
        <v>0</v>
      </c>
      <c r="E25" s="909">
        <v>0</v>
      </c>
      <c r="F25" s="920">
        <v>0</v>
      </c>
      <c r="G25" s="921">
        <v>0</v>
      </c>
      <c r="H25" s="390">
        <f t="shared" si="1"/>
        <v>3</v>
      </c>
      <c r="K25" s="391"/>
    </row>
    <row r="26" spans="1:11">
      <c r="A26" s="393">
        <f t="shared" si="0"/>
        <v>4</v>
      </c>
      <c r="B26" s="469"/>
      <c r="C26" s="468" t="s">
        <v>718</v>
      </c>
      <c r="D26" s="908">
        <v>-114513</v>
      </c>
      <c r="E26" s="909">
        <v>-128555</v>
      </c>
      <c r="F26" s="920">
        <f>D26</f>
        <v>-114513</v>
      </c>
      <c r="G26" s="921">
        <v>0</v>
      </c>
      <c r="H26" s="390">
        <f t="shared" si="1"/>
        <v>4</v>
      </c>
      <c r="K26" s="391"/>
    </row>
    <row r="27" spans="1:11">
      <c r="A27" s="389">
        <f t="shared" si="0"/>
        <v>5</v>
      </c>
      <c r="B27" s="466"/>
      <c r="C27" s="468" t="s">
        <v>504</v>
      </c>
      <c r="D27" s="908">
        <v>0</v>
      </c>
      <c r="E27" s="909">
        <v>0</v>
      </c>
      <c r="F27" s="920">
        <v>0</v>
      </c>
      <c r="G27" s="921">
        <v>0</v>
      </c>
      <c r="H27" s="390">
        <f t="shared" si="1"/>
        <v>5</v>
      </c>
      <c r="K27" s="391"/>
    </row>
    <row r="28" spans="1:11">
      <c r="A28" s="389">
        <f t="shared" si="0"/>
        <v>6</v>
      </c>
      <c r="B28" s="466"/>
      <c r="C28" s="468" t="s">
        <v>505</v>
      </c>
      <c r="D28" s="908">
        <v>48426</v>
      </c>
      <c r="E28" s="909">
        <v>68637</v>
      </c>
      <c r="F28" s="920">
        <f>D28</f>
        <v>48426</v>
      </c>
      <c r="G28" s="921">
        <v>0</v>
      </c>
      <c r="H28" s="390">
        <f t="shared" si="1"/>
        <v>6</v>
      </c>
      <c r="K28" s="391"/>
    </row>
    <row r="29" spans="1:11">
      <c r="A29" s="389">
        <f t="shared" si="0"/>
        <v>7</v>
      </c>
      <c r="B29" s="466"/>
      <c r="C29" s="468" t="s">
        <v>506</v>
      </c>
      <c r="D29" s="908">
        <v>135280</v>
      </c>
      <c r="E29" s="909">
        <v>213333</v>
      </c>
      <c r="F29" s="920">
        <f>D29</f>
        <v>135280</v>
      </c>
      <c r="G29" s="921">
        <v>0</v>
      </c>
      <c r="H29" s="390">
        <f t="shared" si="1"/>
        <v>7</v>
      </c>
      <c r="K29" s="391"/>
    </row>
    <row r="30" spans="1:11">
      <c r="A30" s="389">
        <f t="shared" si="0"/>
        <v>8</v>
      </c>
      <c r="B30" s="466"/>
      <c r="C30" s="468" t="s">
        <v>507</v>
      </c>
      <c r="D30" s="908">
        <v>0</v>
      </c>
      <c r="E30" s="909">
        <v>0</v>
      </c>
      <c r="F30" s="920">
        <v>0</v>
      </c>
      <c r="G30" s="921">
        <v>0</v>
      </c>
      <c r="H30" s="390">
        <f t="shared" si="1"/>
        <v>8</v>
      </c>
      <c r="K30" s="391"/>
    </row>
    <row r="31" spans="1:11">
      <c r="A31" s="389">
        <f t="shared" si="0"/>
        <v>9</v>
      </c>
      <c r="B31" s="466"/>
      <c r="C31" s="468" t="s">
        <v>508</v>
      </c>
      <c r="D31" s="908">
        <v>0</v>
      </c>
      <c r="E31" s="909">
        <v>0</v>
      </c>
      <c r="F31" s="920">
        <v>0</v>
      </c>
      <c r="G31" s="921">
        <v>0</v>
      </c>
      <c r="H31" s="390">
        <f t="shared" si="1"/>
        <v>9</v>
      </c>
      <c r="K31" s="391"/>
    </row>
    <row r="32" spans="1:11">
      <c r="A32" s="451">
        <f t="shared" si="0"/>
        <v>10</v>
      </c>
      <c r="B32" s="452"/>
      <c r="C32" s="453" t="s">
        <v>509</v>
      </c>
      <c r="D32" s="910"/>
      <c r="E32" s="911"/>
      <c r="F32" s="922"/>
      <c r="G32" s="923"/>
      <c r="H32" s="470">
        <f t="shared" si="1"/>
        <v>10</v>
      </c>
      <c r="K32" s="391"/>
    </row>
    <row r="33" spans="1:11">
      <c r="A33" s="389"/>
      <c r="B33" s="466"/>
      <c r="C33" s="468" t="s">
        <v>510</v>
      </c>
      <c r="D33" s="908">
        <f>SUM(D23:D31)</f>
        <v>10770610</v>
      </c>
      <c r="E33" s="909">
        <f>SUM(E23:E32)</f>
        <v>11486251</v>
      </c>
      <c r="F33" s="920">
        <f>D33</f>
        <v>10770610</v>
      </c>
      <c r="G33" s="921">
        <v>0</v>
      </c>
      <c r="H33" s="390"/>
      <c r="K33" s="391"/>
    </row>
    <row r="34" spans="1:11">
      <c r="A34" s="451">
        <v>11</v>
      </c>
      <c r="B34" s="452"/>
      <c r="C34" s="453" t="s">
        <v>511</v>
      </c>
      <c r="D34" s="910"/>
      <c r="E34" s="911"/>
      <c r="F34" s="922"/>
      <c r="G34" s="923"/>
      <c r="H34" s="470">
        <v>11</v>
      </c>
      <c r="K34" s="391"/>
    </row>
    <row r="35" spans="1:11">
      <c r="A35" s="389"/>
      <c r="B35" s="466"/>
      <c r="C35" s="468" t="s">
        <v>512</v>
      </c>
      <c r="D35" s="908">
        <v>0</v>
      </c>
      <c r="E35" s="909">
        <v>0</v>
      </c>
      <c r="F35" s="920">
        <v>0</v>
      </c>
      <c r="G35" s="921">
        <v>0</v>
      </c>
      <c r="H35" s="390"/>
      <c r="K35" s="391"/>
    </row>
    <row r="36" spans="1:11">
      <c r="A36" s="451">
        <v>12</v>
      </c>
      <c r="B36" s="452"/>
      <c r="C36" s="453" t="s">
        <v>513</v>
      </c>
      <c r="D36" s="910"/>
      <c r="E36" s="911"/>
      <c r="F36" s="922"/>
      <c r="G36" s="923"/>
      <c r="H36" s="470">
        <v>12</v>
      </c>
      <c r="K36" s="391"/>
    </row>
    <row r="37" spans="1:11">
      <c r="A37" s="389"/>
      <c r="B37" s="466"/>
      <c r="C37" s="468" t="s">
        <v>514</v>
      </c>
      <c r="D37" s="908">
        <v>0</v>
      </c>
      <c r="E37" s="909">
        <v>0</v>
      </c>
      <c r="F37" s="920">
        <v>0</v>
      </c>
      <c r="G37" s="921">
        <v>0</v>
      </c>
      <c r="H37" s="390"/>
      <c r="K37" s="391"/>
    </row>
    <row r="38" spans="1:11">
      <c r="A38" s="389">
        <v>13</v>
      </c>
      <c r="B38" s="466"/>
      <c r="C38" s="468" t="s">
        <v>515</v>
      </c>
      <c r="D38" s="1942">
        <f>SUM(D33:D37)</f>
        <v>10770610</v>
      </c>
      <c r="E38" s="1902">
        <f>SUM(E33:E37)</f>
        <v>11486251</v>
      </c>
      <c r="F38" s="1901">
        <f>D38</f>
        <v>10770610</v>
      </c>
      <c r="G38" s="921">
        <f>SUM(G23:G37)</f>
        <v>0</v>
      </c>
      <c r="H38" s="390">
        <v>13</v>
      </c>
      <c r="K38" s="391"/>
    </row>
    <row r="39" spans="1:11">
      <c r="A39" s="389">
        <f>A38+1</f>
        <v>14</v>
      </c>
      <c r="B39" s="466" t="s">
        <v>525</v>
      </c>
      <c r="C39" s="468" t="s">
        <v>516</v>
      </c>
      <c r="D39" s="908">
        <v>8113731</v>
      </c>
      <c r="E39" s="909">
        <v>8810125</v>
      </c>
      <c r="F39" s="920">
        <f>D39</f>
        <v>8113731</v>
      </c>
      <c r="G39" s="921"/>
      <c r="H39" s="390">
        <f>H38+1</f>
        <v>14</v>
      </c>
      <c r="K39" s="391"/>
    </row>
    <row r="40" spans="1:11" ht="12" thickBot="1">
      <c r="A40" s="389">
        <f>A39+1</f>
        <v>15</v>
      </c>
      <c r="B40" s="466" t="s">
        <v>525</v>
      </c>
      <c r="C40" s="468" t="s">
        <v>517</v>
      </c>
      <c r="D40" s="1900">
        <f>D38-D39</f>
        <v>2656879</v>
      </c>
      <c r="E40" s="1899">
        <f>E38-E39</f>
        <v>2676126</v>
      </c>
      <c r="F40" s="1941">
        <f>F38-F39</f>
        <v>2656879</v>
      </c>
      <c r="G40" s="924">
        <f>G38-G39</f>
        <v>0</v>
      </c>
      <c r="H40" s="390">
        <f>H39+1</f>
        <v>15</v>
      </c>
      <c r="K40" s="391"/>
    </row>
    <row r="41" spans="1:11">
      <c r="A41" s="392"/>
      <c r="B41" s="471"/>
      <c r="C41" s="472" t="s">
        <v>518</v>
      </c>
      <c r="D41" s="913"/>
      <c r="E41" s="914"/>
      <c r="F41" s="473"/>
      <c r="G41" s="473"/>
      <c r="H41" s="407"/>
      <c r="K41" s="391"/>
    </row>
    <row r="42" spans="1:11">
      <c r="A42" s="451">
        <v>16</v>
      </c>
      <c r="B42" s="452"/>
      <c r="C42" s="453" t="s">
        <v>519</v>
      </c>
      <c r="D42" s="912"/>
      <c r="E42" s="915"/>
      <c r="F42" s="474"/>
      <c r="G42" s="474"/>
      <c r="H42" s="454">
        <v>16</v>
      </c>
      <c r="K42" s="391"/>
    </row>
    <row r="43" spans="1:11">
      <c r="A43" s="389"/>
      <c r="B43" s="466"/>
      <c r="C43" s="468" t="s">
        <v>520</v>
      </c>
      <c r="D43" s="1942">
        <v>0</v>
      </c>
      <c r="E43" s="1898">
        <v>0</v>
      </c>
      <c r="F43" s="475"/>
      <c r="G43" s="475"/>
      <c r="H43" s="404"/>
      <c r="K43" s="391"/>
    </row>
    <row r="44" spans="1:11">
      <c r="A44" s="389">
        <f>A42+1</f>
        <v>17</v>
      </c>
      <c r="B44" s="466"/>
      <c r="C44" s="468" t="s">
        <v>521</v>
      </c>
      <c r="D44" s="908">
        <v>37912</v>
      </c>
      <c r="E44" s="916">
        <v>36524</v>
      </c>
      <c r="F44" s="475"/>
      <c r="G44" s="475"/>
      <c r="H44" s="404">
        <f>H42+1</f>
        <v>17</v>
      </c>
      <c r="K44" s="391"/>
    </row>
    <row r="45" spans="1:11">
      <c r="A45" s="389">
        <f t="shared" ref="A45:A49" si="2">A44+1</f>
        <v>18</v>
      </c>
      <c r="B45" s="466"/>
      <c r="C45" s="468" t="s">
        <v>522</v>
      </c>
      <c r="D45" s="908">
        <v>0</v>
      </c>
      <c r="E45" s="916">
        <v>0</v>
      </c>
      <c r="F45" s="475"/>
      <c r="G45" s="475"/>
      <c r="H45" s="404">
        <f t="shared" ref="H45:H50" si="3">H44+1</f>
        <v>18</v>
      </c>
      <c r="K45" s="391"/>
    </row>
    <row r="46" spans="1:11">
      <c r="A46" s="389">
        <f t="shared" si="2"/>
        <v>19</v>
      </c>
      <c r="B46" s="466"/>
      <c r="C46" s="468" t="s">
        <v>0</v>
      </c>
      <c r="D46" s="908">
        <v>19463</v>
      </c>
      <c r="E46" s="916">
        <v>16551</v>
      </c>
      <c r="F46" s="475"/>
      <c r="G46" s="475"/>
      <c r="H46" s="404">
        <f t="shared" si="3"/>
        <v>19</v>
      </c>
      <c r="K46" s="391"/>
    </row>
    <row r="47" spans="1:11">
      <c r="A47" s="389">
        <f t="shared" si="2"/>
        <v>20</v>
      </c>
      <c r="B47" s="466"/>
      <c r="C47" s="468" t="s">
        <v>1</v>
      </c>
      <c r="D47" s="908">
        <v>51216</v>
      </c>
      <c r="E47" s="916">
        <v>49741</v>
      </c>
      <c r="F47" s="475"/>
      <c r="G47" s="475"/>
      <c r="H47" s="404">
        <f t="shared" si="3"/>
        <v>20</v>
      </c>
      <c r="K47" s="391"/>
    </row>
    <row r="48" spans="1:11">
      <c r="A48" s="389">
        <f t="shared" si="2"/>
        <v>21</v>
      </c>
      <c r="B48" s="466"/>
      <c r="C48" s="468" t="s">
        <v>2</v>
      </c>
      <c r="D48" s="908">
        <v>0</v>
      </c>
      <c r="E48" s="916">
        <v>0</v>
      </c>
      <c r="F48" s="475"/>
      <c r="G48" s="475"/>
      <c r="H48" s="404">
        <f t="shared" si="3"/>
        <v>21</v>
      </c>
      <c r="K48" s="391"/>
    </row>
    <row r="49" spans="1:11">
      <c r="A49" s="389">
        <f t="shared" si="2"/>
        <v>22</v>
      </c>
      <c r="B49" s="466"/>
      <c r="C49" s="468" t="s">
        <v>3</v>
      </c>
      <c r="D49" s="908">
        <v>5580</v>
      </c>
      <c r="E49" s="916">
        <v>5576</v>
      </c>
      <c r="F49" s="475"/>
      <c r="G49" s="475"/>
      <c r="H49" s="404">
        <f t="shared" si="3"/>
        <v>22</v>
      </c>
      <c r="K49" s="391"/>
    </row>
    <row r="50" spans="1:11">
      <c r="A50" s="476">
        <f>A49+1</f>
        <v>23</v>
      </c>
      <c r="B50" s="452"/>
      <c r="C50" s="453" t="s">
        <v>4</v>
      </c>
      <c r="D50" s="910"/>
      <c r="E50" s="917"/>
      <c r="F50" s="474"/>
      <c r="G50" s="474"/>
      <c r="H50" s="454">
        <f t="shared" si="3"/>
        <v>23</v>
      </c>
      <c r="K50" s="391"/>
    </row>
    <row r="51" spans="1:11">
      <c r="A51" s="389"/>
      <c r="B51" s="466"/>
      <c r="C51" s="468" t="s">
        <v>5</v>
      </c>
      <c r="D51" s="908">
        <v>0</v>
      </c>
      <c r="E51" s="916">
        <v>0</v>
      </c>
      <c r="F51" s="475"/>
      <c r="G51" s="475"/>
      <c r="H51" s="404"/>
      <c r="K51" s="391"/>
    </row>
    <row r="52" spans="1:11">
      <c r="A52" s="389">
        <f>A50+1</f>
        <v>24</v>
      </c>
      <c r="B52" s="466"/>
      <c r="C52" s="468" t="s">
        <v>6</v>
      </c>
      <c r="D52" s="908">
        <v>138571</v>
      </c>
      <c r="E52" s="916">
        <v>109363</v>
      </c>
      <c r="F52" s="475"/>
      <c r="G52" s="475"/>
      <c r="H52" s="404">
        <f>H50+1</f>
        <v>24</v>
      </c>
      <c r="K52" s="391"/>
    </row>
    <row r="53" spans="1:11">
      <c r="A53" s="451"/>
      <c r="B53" s="452"/>
      <c r="C53" s="453" t="s">
        <v>7</v>
      </c>
      <c r="D53" s="912"/>
      <c r="E53" s="915"/>
      <c r="F53" s="474"/>
      <c r="G53" s="474"/>
      <c r="H53" s="454"/>
      <c r="K53" s="391"/>
    </row>
    <row r="54" spans="1:11">
      <c r="A54" s="389">
        <v>25</v>
      </c>
      <c r="B54" s="466"/>
      <c r="C54" s="468" t="s">
        <v>8</v>
      </c>
      <c r="D54" s="908">
        <v>77369</v>
      </c>
      <c r="E54" s="916">
        <v>35429</v>
      </c>
      <c r="F54" s="475"/>
      <c r="G54" s="475"/>
      <c r="H54" s="404">
        <v>25</v>
      </c>
      <c r="K54" s="391"/>
    </row>
    <row r="55" spans="1:11">
      <c r="A55" s="389">
        <f>A54+1</f>
        <v>26</v>
      </c>
      <c r="B55" s="466"/>
      <c r="C55" s="468" t="s">
        <v>9</v>
      </c>
      <c r="D55" s="908">
        <v>-4382</v>
      </c>
      <c r="E55" s="916">
        <v>14374</v>
      </c>
      <c r="F55" s="475"/>
      <c r="G55" s="475"/>
      <c r="H55" s="404">
        <f>H54+1</f>
        <v>26</v>
      </c>
      <c r="K55" s="391"/>
    </row>
    <row r="56" spans="1:11">
      <c r="A56" s="389">
        <f>A55+1</f>
        <v>27</v>
      </c>
      <c r="B56" s="466"/>
      <c r="C56" s="468" t="s">
        <v>10</v>
      </c>
      <c r="D56" s="1942">
        <f>SUM(D43:D55)</f>
        <v>325729</v>
      </c>
      <c r="E56" s="1898">
        <f>SUM(E43:E55)</f>
        <v>267558</v>
      </c>
      <c r="F56" s="475"/>
      <c r="G56" s="475"/>
      <c r="H56" s="404">
        <f>H55+1</f>
        <v>27</v>
      </c>
      <c r="K56" s="391"/>
    </row>
    <row r="57" spans="1:11">
      <c r="A57" s="389">
        <f>A56+1</f>
        <v>28</v>
      </c>
      <c r="B57" s="466"/>
      <c r="C57" s="468" t="s">
        <v>11</v>
      </c>
      <c r="D57" s="1942">
        <f>D56+D40</f>
        <v>2982608</v>
      </c>
      <c r="E57" s="1898">
        <f>E56+E40</f>
        <v>2943684</v>
      </c>
      <c r="F57" s="475"/>
      <c r="G57" s="475"/>
      <c r="H57" s="404">
        <f>H56+1</f>
        <v>28</v>
      </c>
      <c r="K57" s="391"/>
    </row>
    <row r="58" spans="1:11">
      <c r="A58" s="392"/>
      <c r="B58" s="471"/>
      <c r="C58" s="472" t="s">
        <v>12</v>
      </c>
      <c r="D58" s="918"/>
      <c r="E58" s="919"/>
      <c r="F58" s="473"/>
      <c r="G58" s="473"/>
      <c r="H58" s="407"/>
      <c r="K58" s="391"/>
    </row>
    <row r="59" spans="1:11">
      <c r="A59" s="392">
        <v>29</v>
      </c>
      <c r="B59" s="471"/>
      <c r="C59" s="477" t="s">
        <v>13</v>
      </c>
      <c r="D59" s="912"/>
      <c r="E59" s="915"/>
      <c r="F59" s="474"/>
      <c r="G59" s="474"/>
      <c r="H59" s="407">
        <v>29</v>
      </c>
      <c r="K59" s="391"/>
    </row>
    <row r="60" spans="1:11">
      <c r="A60" s="389"/>
      <c r="B60" s="466"/>
      <c r="C60" s="468" t="s">
        <v>520</v>
      </c>
      <c r="D60" s="908">
        <v>37425</v>
      </c>
      <c r="E60" s="916">
        <v>27500</v>
      </c>
      <c r="F60" s="475"/>
      <c r="G60" s="475"/>
      <c r="H60" s="404"/>
      <c r="K60" s="391"/>
    </row>
    <row r="61" spans="1:11">
      <c r="A61" s="389">
        <v>30</v>
      </c>
      <c r="B61" s="466"/>
      <c r="C61" s="468" t="s">
        <v>14</v>
      </c>
      <c r="D61" s="908">
        <v>0</v>
      </c>
      <c r="E61" s="916">
        <v>0</v>
      </c>
      <c r="F61" s="475"/>
      <c r="G61" s="475"/>
      <c r="H61" s="404">
        <v>30</v>
      </c>
      <c r="K61" s="391"/>
    </row>
    <row r="62" spans="1:11">
      <c r="A62" s="389">
        <f t="shared" ref="A62:A68" si="4">A61+1</f>
        <v>31</v>
      </c>
      <c r="B62" s="466"/>
      <c r="C62" s="468" t="s">
        <v>15</v>
      </c>
      <c r="D62" s="908">
        <v>0</v>
      </c>
      <c r="E62" s="916">
        <v>0</v>
      </c>
      <c r="F62" s="475"/>
      <c r="G62" s="475"/>
      <c r="H62" s="404">
        <f t="shared" ref="H62:H68" si="5">H61+1</f>
        <v>31</v>
      </c>
      <c r="K62" s="391"/>
    </row>
    <row r="63" spans="1:11">
      <c r="A63" s="389">
        <f t="shared" si="4"/>
        <v>32</v>
      </c>
      <c r="B63" s="466"/>
      <c r="C63" s="468" t="s">
        <v>16</v>
      </c>
      <c r="D63" s="908">
        <v>0</v>
      </c>
      <c r="E63" s="916">
        <v>0</v>
      </c>
      <c r="F63" s="475"/>
      <c r="G63" s="475"/>
      <c r="H63" s="404">
        <f t="shared" si="5"/>
        <v>32</v>
      </c>
      <c r="K63" s="391"/>
    </row>
    <row r="64" spans="1:11">
      <c r="A64" s="389">
        <f t="shared" si="4"/>
        <v>33</v>
      </c>
      <c r="B64" s="466"/>
      <c r="C64" s="468" t="s">
        <v>17</v>
      </c>
      <c r="D64" s="908">
        <v>0</v>
      </c>
      <c r="E64" s="916">
        <v>0</v>
      </c>
      <c r="F64" s="475"/>
      <c r="G64" s="475"/>
      <c r="H64" s="404">
        <f t="shared" si="5"/>
        <v>33</v>
      </c>
      <c r="K64" s="391"/>
    </row>
    <row r="65" spans="1:11">
      <c r="A65" s="389">
        <f t="shared" si="4"/>
        <v>34</v>
      </c>
      <c r="B65" s="466"/>
      <c r="C65" s="468" t="s">
        <v>18</v>
      </c>
      <c r="D65" s="908">
        <v>61255</v>
      </c>
      <c r="E65" s="916">
        <v>56015</v>
      </c>
      <c r="F65" s="475"/>
      <c r="G65" s="475"/>
      <c r="H65" s="404">
        <f t="shared" si="5"/>
        <v>34</v>
      </c>
      <c r="K65" s="391"/>
    </row>
    <row r="66" spans="1:11">
      <c r="A66" s="389">
        <f t="shared" si="4"/>
        <v>35</v>
      </c>
      <c r="B66" s="466"/>
      <c r="C66" s="468" t="s">
        <v>19</v>
      </c>
      <c r="D66" s="908">
        <v>0</v>
      </c>
      <c r="E66" s="916">
        <v>0</v>
      </c>
      <c r="F66" s="475"/>
      <c r="G66" s="475"/>
      <c r="H66" s="404">
        <f t="shared" si="5"/>
        <v>35</v>
      </c>
      <c r="K66" s="391"/>
    </row>
    <row r="67" spans="1:11">
      <c r="A67" s="389">
        <f t="shared" si="4"/>
        <v>36</v>
      </c>
      <c r="B67" s="466"/>
      <c r="C67" s="468" t="s">
        <v>20</v>
      </c>
      <c r="D67" s="1942">
        <f>SUM(D60:D66)</f>
        <v>98680</v>
      </c>
      <c r="E67" s="1898">
        <f>SUM(E60:E66)</f>
        <v>83515</v>
      </c>
      <c r="F67" s="475"/>
      <c r="G67" s="475"/>
      <c r="H67" s="404">
        <f t="shared" si="5"/>
        <v>36</v>
      </c>
      <c r="K67" s="391"/>
    </row>
    <row r="68" spans="1:11">
      <c r="A68" s="392">
        <f t="shared" si="4"/>
        <v>37</v>
      </c>
      <c r="B68" s="471"/>
      <c r="C68" s="477" t="s">
        <v>21</v>
      </c>
      <c r="D68" s="1897">
        <f>D57-D67</f>
        <v>2883928</v>
      </c>
      <c r="E68" s="1940">
        <f>E57-E67</f>
        <v>2860169</v>
      </c>
      <c r="F68" s="474"/>
      <c r="G68" s="474"/>
      <c r="H68" s="407">
        <f t="shared" si="5"/>
        <v>37</v>
      </c>
      <c r="K68" s="391"/>
    </row>
    <row r="69" spans="1:11">
      <c r="A69" s="927"/>
      <c r="B69" s="928"/>
      <c r="C69" s="779"/>
      <c r="D69" s="907"/>
      <c r="E69" s="907"/>
      <c r="F69" s="929"/>
      <c r="G69" s="929"/>
      <c r="H69" s="930"/>
      <c r="K69" s="391"/>
    </row>
    <row r="70" spans="1:11">
      <c r="A70" s="406"/>
      <c r="B70" s="480"/>
      <c r="C70" s="481"/>
      <c r="D70" s="899"/>
      <c r="E70" s="899"/>
      <c r="F70" s="925"/>
      <c r="G70" s="925"/>
      <c r="H70" s="489"/>
      <c r="K70" s="391"/>
    </row>
    <row r="71" spans="1:11">
      <c r="A71" s="406"/>
      <c r="B71" s="480"/>
      <c r="C71" s="481"/>
      <c r="D71" s="899"/>
      <c r="E71" s="899"/>
      <c r="F71" s="925"/>
      <c r="G71" s="925"/>
      <c r="H71" s="489"/>
      <c r="K71" s="391"/>
    </row>
    <row r="72" spans="1:11">
      <c r="A72" s="406"/>
      <c r="B72" s="480"/>
      <c r="C72" s="481"/>
      <c r="D72" s="899"/>
      <c r="E72" s="899"/>
      <c r="F72" s="925"/>
      <c r="G72" s="925"/>
      <c r="H72" s="489"/>
      <c r="K72" s="391"/>
    </row>
    <row r="73" spans="1:11">
      <c r="A73" s="406"/>
      <c r="B73" s="480"/>
      <c r="C73" s="481"/>
      <c r="D73" s="899"/>
      <c r="E73" s="899"/>
      <c r="F73" s="925"/>
      <c r="G73" s="925"/>
      <c r="H73" s="489"/>
      <c r="K73" s="391"/>
    </row>
    <row r="74" spans="1:11" s="226" customFormat="1">
      <c r="A74" s="40"/>
      <c r="B74" s="480"/>
      <c r="C74" s="481"/>
      <c r="D74" s="442"/>
      <c r="E74" s="442"/>
      <c r="H74" s="23"/>
      <c r="K74" s="926"/>
    </row>
    <row r="75" spans="1:11" s="226" customFormat="1" ht="10.15" customHeight="1">
      <c r="A75" s="2210" t="s">
        <v>1343</v>
      </c>
      <c r="B75" s="2210"/>
      <c r="C75" s="2210"/>
      <c r="D75" s="2075"/>
      <c r="E75" s="2075"/>
      <c r="F75" s="2209"/>
      <c r="G75" s="2209"/>
      <c r="H75" s="2209"/>
      <c r="K75" s="926"/>
    </row>
    <row r="76" spans="1:11" s="226" customFormat="1">
      <c r="A76" s="2073">
        <v>22</v>
      </c>
      <c r="B76" s="2062"/>
      <c r="C76" s="2060"/>
      <c r="D76" s="2042"/>
      <c r="E76" s="2042"/>
      <c r="F76" s="2042"/>
      <c r="G76" s="2062"/>
      <c r="H76" s="2055" t="s">
        <v>2667</v>
      </c>
      <c r="K76" s="926"/>
    </row>
    <row r="77" spans="1:11">
      <c r="A77" s="32" t="s">
        <v>22</v>
      </c>
      <c r="B77" s="342"/>
      <c r="C77" s="342"/>
      <c r="D77" s="342"/>
      <c r="E77" s="342"/>
      <c r="F77" s="22"/>
      <c r="G77" s="22"/>
      <c r="H77" s="439"/>
      <c r="K77" s="391"/>
    </row>
    <row r="78" spans="1:11">
      <c r="A78" s="341" t="s">
        <v>330</v>
      </c>
      <c r="B78" s="342"/>
      <c r="C78" s="342"/>
      <c r="D78" s="342"/>
      <c r="E78" s="342"/>
      <c r="F78" s="22"/>
      <c r="G78" s="22"/>
      <c r="H78" s="439"/>
      <c r="K78" s="391"/>
    </row>
    <row r="79" spans="1:11">
      <c r="A79" s="401"/>
      <c r="B79" s="480"/>
      <c r="C79" s="482"/>
      <c r="D79" s="449"/>
      <c r="E79" s="449"/>
      <c r="F79" s="449"/>
      <c r="G79" s="449"/>
      <c r="H79" s="390"/>
      <c r="K79" s="391"/>
    </row>
    <row r="80" spans="1:11">
      <c r="A80" s="931" t="s">
        <v>307</v>
      </c>
      <c r="B80" s="483" t="s">
        <v>331</v>
      </c>
      <c r="C80" s="484" t="s">
        <v>705</v>
      </c>
      <c r="D80" s="485"/>
      <c r="E80" s="485"/>
      <c r="F80" s="932" t="s">
        <v>706</v>
      </c>
      <c r="G80" s="932" t="s">
        <v>706</v>
      </c>
      <c r="H80" s="933" t="s">
        <v>307</v>
      </c>
      <c r="K80" s="391"/>
    </row>
    <row r="81" spans="1:11">
      <c r="A81" s="486" t="s">
        <v>312</v>
      </c>
      <c r="B81" s="487" t="s">
        <v>334</v>
      </c>
      <c r="C81" s="484" t="s">
        <v>317</v>
      </c>
      <c r="D81" s="485"/>
      <c r="E81" s="485"/>
      <c r="F81" s="452" t="s">
        <v>709</v>
      </c>
      <c r="G81" s="452" t="s">
        <v>710</v>
      </c>
      <c r="H81" s="454" t="s">
        <v>312</v>
      </c>
      <c r="K81" s="391"/>
    </row>
    <row r="82" spans="1:11" ht="12" thickBot="1">
      <c r="A82" s="401"/>
      <c r="B82" s="488"/>
      <c r="C82" s="482"/>
      <c r="D82" s="449"/>
      <c r="E82" s="449"/>
      <c r="F82" s="452" t="s">
        <v>318</v>
      </c>
      <c r="G82" s="457" t="s">
        <v>319</v>
      </c>
      <c r="H82" s="489"/>
      <c r="K82" s="391"/>
    </row>
    <row r="83" spans="1:11">
      <c r="A83" s="406"/>
      <c r="B83" s="490"/>
      <c r="C83" s="2206" t="s">
        <v>2524</v>
      </c>
      <c r="D83" s="2206"/>
      <c r="E83" s="2206"/>
      <c r="F83" s="896"/>
      <c r="G83" s="897"/>
      <c r="H83" s="491"/>
      <c r="K83" s="391"/>
    </row>
    <row r="84" spans="1:11">
      <c r="A84" s="406"/>
      <c r="B84" s="490"/>
      <c r="C84" s="481" t="s">
        <v>23</v>
      </c>
      <c r="D84" s="442"/>
      <c r="E84" s="442"/>
      <c r="F84" s="898"/>
      <c r="G84" s="899"/>
      <c r="H84" s="490"/>
      <c r="K84" s="391"/>
    </row>
    <row r="85" spans="1:11">
      <c r="A85" s="401">
        <v>38</v>
      </c>
      <c r="B85" s="488"/>
      <c r="C85" s="482" t="s">
        <v>24</v>
      </c>
      <c r="D85" s="449"/>
      <c r="E85" s="449"/>
      <c r="F85" s="1939">
        <v>31449</v>
      </c>
      <c r="G85" s="1896">
        <v>30256</v>
      </c>
      <c r="H85" s="488">
        <v>38</v>
      </c>
      <c r="K85" s="391"/>
    </row>
    <row r="86" spans="1:11">
      <c r="A86" s="401">
        <f>A85+1</f>
        <v>39</v>
      </c>
      <c r="B86" s="488"/>
      <c r="C86" s="482" t="s">
        <v>25</v>
      </c>
      <c r="D86" s="449"/>
      <c r="E86" s="449"/>
      <c r="F86" s="900">
        <v>0</v>
      </c>
      <c r="G86" s="901">
        <v>0</v>
      </c>
      <c r="H86" s="488">
        <f>H85+1</f>
        <v>39</v>
      </c>
      <c r="K86" s="391"/>
    </row>
    <row r="87" spans="1:11">
      <c r="A87" s="401">
        <f>A86+1</f>
        <v>40</v>
      </c>
      <c r="B87" s="488"/>
      <c r="C87" s="482" t="s">
        <v>1180</v>
      </c>
      <c r="D87" s="449"/>
      <c r="E87" s="449"/>
      <c r="F87" s="900">
        <v>3042</v>
      </c>
      <c r="G87" s="901">
        <v>2729</v>
      </c>
      <c r="H87" s="488">
        <f>H86+1</f>
        <v>40</v>
      </c>
      <c r="K87" s="391"/>
    </row>
    <row r="88" spans="1:11">
      <c r="A88" s="401">
        <f>A87+1</f>
        <v>41</v>
      </c>
      <c r="B88" s="488"/>
      <c r="C88" s="482" t="s">
        <v>1181</v>
      </c>
      <c r="D88" s="449"/>
      <c r="E88" s="449"/>
      <c r="F88" s="900">
        <v>0</v>
      </c>
      <c r="G88" s="901">
        <v>0</v>
      </c>
      <c r="H88" s="488">
        <f>H87+1</f>
        <v>41</v>
      </c>
      <c r="K88" s="391"/>
    </row>
    <row r="89" spans="1:11">
      <c r="A89" s="401">
        <f>A88+1</f>
        <v>42</v>
      </c>
      <c r="B89" s="488"/>
      <c r="C89" s="482" t="s">
        <v>1699</v>
      </c>
      <c r="D89" s="449"/>
      <c r="E89" s="449"/>
      <c r="F89" s="1939">
        <f>SUM(F85:F88)</f>
        <v>34491</v>
      </c>
      <c r="G89" s="1896">
        <f>SUM(G85:G88)</f>
        <v>32985</v>
      </c>
      <c r="H89" s="488">
        <f>H88+1</f>
        <v>42</v>
      </c>
      <c r="K89" s="391"/>
    </row>
    <row r="90" spans="1:11">
      <c r="A90" s="401">
        <f>A89+1</f>
        <v>43</v>
      </c>
      <c r="B90" s="488"/>
      <c r="C90" s="482" t="s">
        <v>1700</v>
      </c>
      <c r="D90" s="449"/>
      <c r="E90" s="449"/>
      <c r="F90" s="1939">
        <f>D68-F89</f>
        <v>2849437</v>
      </c>
      <c r="G90" s="1896">
        <f>E68-G89</f>
        <v>2827184</v>
      </c>
      <c r="H90" s="488">
        <f>H89+1</f>
        <v>43</v>
      </c>
      <c r="K90" s="391"/>
    </row>
    <row r="91" spans="1:11">
      <c r="A91" s="406"/>
      <c r="B91" s="490"/>
      <c r="C91" s="484" t="s">
        <v>1701</v>
      </c>
      <c r="D91" s="485"/>
      <c r="E91" s="485"/>
      <c r="F91" s="898"/>
      <c r="G91" s="899"/>
      <c r="H91" s="490"/>
      <c r="K91" s="391"/>
    </row>
    <row r="92" spans="1:11">
      <c r="A92" s="406"/>
      <c r="B92" s="490"/>
      <c r="C92" s="481" t="s">
        <v>23</v>
      </c>
      <c r="D92" s="442"/>
      <c r="E92" s="442"/>
      <c r="F92" s="898"/>
      <c r="G92" s="899"/>
      <c r="H92" s="490"/>
      <c r="K92" s="391"/>
    </row>
    <row r="93" spans="1:11">
      <c r="A93" s="401">
        <v>44</v>
      </c>
      <c r="B93" s="488"/>
      <c r="C93" s="482" t="s">
        <v>1702</v>
      </c>
      <c r="D93" s="449"/>
      <c r="E93" s="449"/>
      <c r="F93" s="900">
        <v>0</v>
      </c>
      <c r="G93" s="901">
        <v>0</v>
      </c>
      <c r="H93" s="488">
        <v>44</v>
      </c>
      <c r="K93" s="391"/>
    </row>
    <row r="94" spans="1:11">
      <c r="A94" s="406"/>
      <c r="B94" s="490"/>
      <c r="C94" s="484" t="s">
        <v>1703</v>
      </c>
      <c r="D94" s="485"/>
      <c r="E94" s="485"/>
      <c r="F94" s="898"/>
      <c r="G94" s="899"/>
      <c r="H94" s="490"/>
      <c r="K94" s="391"/>
    </row>
    <row r="95" spans="1:11">
      <c r="A95" s="401">
        <v>45</v>
      </c>
      <c r="B95" s="488"/>
      <c r="C95" s="482" t="s">
        <v>1704</v>
      </c>
      <c r="D95" s="449"/>
      <c r="E95" s="449"/>
      <c r="F95" s="900">
        <v>0</v>
      </c>
      <c r="G95" s="901">
        <v>0</v>
      </c>
      <c r="H95" s="488">
        <v>45</v>
      </c>
      <c r="K95" s="391"/>
    </row>
    <row r="96" spans="1:11">
      <c r="A96" s="401">
        <f>A95+1</f>
        <v>46</v>
      </c>
      <c r="B96" s="488"/>
      <c r="C96" s="482" t="s">
        <v>1705</v>
      </c>
      <c r="D96" s="449"/>
      <c r="E96" s="449"/>
      <c r="F96" s="1939">
        <f>F90+F93+F95</f>
        <v>2849437</v>
      </c>
      <c r="G96" s="1896">
        <f>G90+G93+G95</f>
        <v>2827184</v>
      </c>
      <c r="H96" s="488">
        <f>H95+1</f>
        <v>46</v>
      </c>
      <c r="K96" s="391"/>
    </row>
    <row r="97" spans="1:11">
      <c r="A97" s="406"/>
      <c r="B97" s="490"/>
      <c r="C97" s="484" t="s">
        <v>1706</v>
      </c>
      <c r="D97" s="485"/>
      <c r="E97" s="485"/>
      <c r="F97" s="898"/>
      <c r="G97" s="899"/>
      <c r="H97" s="490"/>
      <c r="K97" s="391"/>
    </row>
    <row r="98" spans="1:11">
      <c r="A98" s="406"/>
      <c r="B98" s="490"/>
      <c r="C98" s="481" t="s">
        <v>1707</v>
      </c>
      <c r="D98" s="442"/>
      <c r="E98" s="442"/>
      <c r="F98" s="898"/>
      <c r="G98" s="899"/>
      <c r="H98" s="490"/>
      <c r="K98" s="391"/>
    </row>
    <row r="99" spans="1:11">
      <c r="A99" s="401">
        <v>47</v>
      </c>
      <c r="B99" s="488" t="s">
        <v>525</v>
      </c>
      <c r="C99" s="482" t="s">
        <v>1708</v>
      </c>
      <c r="D99" s="449"/>
      <c r="E99" s="449"/>
      <c r="F99" s="1939">
        <v>581745</v>
      </c>
      <c r="G99" s="1896">
        <v>522479</v>
      </c>
      <c r="H99" s="488">
        <v>47</v>
      </c>
      <c r="K99" s="391"/>
    </row>
    <row r="100" spans="1:11">
      <c r="A100" s="401">
        <f>A99+1</f>
        <v>48</v>
      </c>
      <c r="B100" s="488" t="s">
        <v>525</v>
      </c>
      <c r="C100" s="482" t="s">
        <v>1709</v>
      </c>
      <c r="D100" s="449"/>
      <c r="E100" s="449"/>
      <c r="F100" s="900">
        <v>71536</v>
      </c>
      <c r="G100" s="901">
        <v>81471</v>
      </c>
      <c r="H100" s="488">
        <f>H99+1</f>
        <v>48</v>
      </c>
      <c r="K100" s="391"/>
    </row>
    <row r="101" spans="1:11">
      <c r="A101" s="401">
        <f>A100+1</f>
        <v>49</v>
      </c>
      <c r="B101" s="488" t="s">
        <v>525</v>
      </c>
      <c r="C101" s="482" t="s">
        <v>1710</v>
      </c>
      <c r="D101" s="449"/>
      <c r="E101" s="449"/>
      <c r="F101" s="900">
        <v>1513</v>
      </c>
      <c r="G101" s="901">
        <v>829</v>
      </c>
      <c r="H101" s="488">
        <f>H100+1</f>
        <v>49</v>
      </c>
      <c r="K101" s="391"/>
    </row>
    <row r="102" spans="1:11">
      <c r="A102" s="401">
        <f>A101+1</f>
        <v>50</v>
      </c>
      <c r="B102" s="488" t="s">
        <v>525</v>
      </c>
      <c r="C102" s="482" t="s">
        <v>1711</v>
      </c>
      <c r="D102" s="449"/>
      <c r="E102" s="449"/>
      <c r="F102" s="900">
        <v>379861</v>
      </c>
      <c r="G102" s="901">
        <v>432227</v>
      </c>
      <c r="H102" s="488">
        <f>H101+1</f>
        <v>50</v>
      </c>
      <c r="K102" s="391"/>
    </row>
    <row r="103" spans="1:11">
      <c r="A103" s="401">
        <f>A102+1</f>
        <v>51</v>
      </c>
      <c r="B103" s="488"/>
      <c r="C103" s="482" t="s">
        <v>1712</v>
      </c>
      <c r="D103" s="449"/>
      <c r="E103" s="449"/>
      <c r="F103" s="1939">
        <f>SUM(F99:F102)</f>
        <v>1034655</v>
      </c>
      <c r="G103" s="1896">
        <f>SUM(G99:G102)</f>
        <v>1037006</v>
      </c>
      <c r="H103" s="488">
        <f>H102+1</f>
        <v>51</v>
      </c>
      <c r="K103" s="391"/>
    </row>
    <row r="104" spans="1:11">
      <c r="A104" s="401">
        <f>A103+1</f>
        <v>52</v>
      </c>
      <c r="B104" s="488"/>
      <c r="C104" s="482" t="s">
        <v>742</v>
      </c>
      <c r="D104" s="449"/>
      <c r="E104" s="449"/>
      <c r="F104" s="1939">
        <f>F96-F103</f>
        <v>1814782</v>
      </c>
      <c r="G104" s="1896">
        <f>G96-G103</f>
        <v>1790178</v>
      </c>
      <c r="H104" s="488">
        <f>H103+1</f>
        <v>52</v>
      </c>
      <c r="K104" s="391"/>
    </row>
    <row r="105" spans="1:11">
      <c r="A105" s="406"/>
      <c r="B105" s="490"/>
      <c r="C105" s="484" t="s">
        <v>743</v>
      </c>
      <c r="D105" s="485"/>
      <c r="E105" s="485"/>
      <c r="F105" s="898"/>
      <c r="G105" s="899"/>
      <c r="H105" s="490"/>
      <c r="K105" s="391"/>
    </row>
    <row r="106" spans="1:11">
      <c r="A106" s="406"/>
      <c r="B106" s="490"/>
      <c r="C106" s="481" t="s">
        <v>744</v>
      </c>
      <c r="D106" s="442"/>
      <c r="E106" s="442"/>
      <c r="F106" s="898"/>
      <c r="G106" s="899"/>
      <c r="H106" s="490"/>
      <c r="K106" s="391"/>
    </row>
    <row r="107" spans="1:11">
      <c r="A107" s="401">
        <v>53</v>
      </c>
      <c r="B107" s="488"/>
      <c r="C107" s="482" t="s">
        <v>2826</v>
      </c>
      <c r="D107" s="449"/>
      <c r="E107" s="449"/>
      <c r="F107" s="900">
        <v>0</v>
      </c>
      <c r="G107" s="901">
        <v>0</v>
      </c>
      <c r="H107" s="488">
        <v>53</v>
      </c>
      <c r="K107" s="391"/>
    </row>
    <row r="108" spans="1:11">
      <c r="A108" s="406"/>
      <c r="B108" s="490"/>
      <c r="C108" s="481" t="s">
        <v>745</v>
      </c>
      <c r="D108" s="442"/>
      <c r="E108" s="442"/>
      <c r="F108" s="898"/>
      <c r="G108" s="899"/>
      <c r="H108" s="490"/>
      <c r="K108" s="391"/>
    </row>
    <row r="109" spans="1:11">
      <c r="A109" s="401">
        <v>54</v>
      </c>
      <c r="B109" s="488"/>
      <c r="C109" s="482" t="s">
        <v>2827</v>
      </c>
      <c r="D109" s="449"/>
      <c r="E109" s="449"/>
      <c r="F109" s="900">
        <v>0</v>
      </c>
      <c r="G109" s="901">
        <v>0</v>
      </c>
      <c r="H109" s="488">
        <v>54</v>
      </c>
      <c r="K109" s="391"/>
    </row>
    <row r="110" spans="1:11">
      <c r="A110" s="401">
        <v>55</v>
      </c>
      <c r="B110" s="488"/>
      <c r="C110" s="482" t="s">
        <v>746</v>
      </c>
      <c r="D110" s="449"/>
      <c r="E110" s="449"/>
      <c r="F110" s="1939">
        <f>SUM(F104:F109)</f>
        <v>1814782</v>
      </c>
      <c r="G110" s="1896">
        <f>SUM(G104:G109)</f>
        <v>1790178</v>
      </c>
      <c r="H110" s="488">
        <v>55</v>
      </c>
      <c r="K110" s="391"/>
    </row>
    <row r="111" spans="1:11">
      <c r="A111" s="406"/>
      <c r="B111" s="490"/>
      <c r="C111" s="484" t="s">
        <v>747</v>
      </c>
      <c r="D111" s="485"/>
      <c r="E111" s="485"/>
      <c r="F111" s="898"/>
      <c r="G111" s="899"/>
      <c r="H111" s="490"/>
      <c r="K111" s="391"/>
    </row>
    <row r="112" spans="1:11">
      <c r="A112" s="401">
        <v>56</v>
      </c>
      <c r="B112" s="488"/>
      <c r="C112" s="482" t="s">
        <v>748</v>
      </c>
      <c r="D112" s="449"/>
      <c r="E112" s="449"/>
      <c r="F112" s="900">
        <v>0</v>
      </c>
      <c r="G112" s="901">
        <v>0</v>
      </c>
      <c r="H112" s="488">
        <v>56</v>
      </c>
      <c r="K112" s="391"/>
    </row>
    <row r="113" spans="1:11">
      <c r="A113" s="401">
        <f>A112+1</f>
        <v>57</v>
      </c>
      <c r="B113" s="488"/>
      <c r="C113" s="482" t="s">
        <v>749</v>
      </c>
      <c r="D113" s="449"/>
      <c r="E113" s="449"/>
      <c r="F113" s="900">
        <v>0</v>
      </c>
      <c r="G113" s="901">
        <v>0</v>
      </c>
      <c r="H113" s="488">
        <f>H112+1</f>
        <v>57</v>
      </c>
      <c r="K113" s="391"/>
    </row>
    <row r="114" spans="1:11">
      <c r="A114" s="401">
        <f>A113+1</f>
        <v>58</v>
      </c>
      <c r="B114" s="488"/>
      <c r="C114" s="482" t="s">
        <v>750</v>
      </c>
      <c r="D114" s="449"/>
      <c r="E114" s="449"/>
      <c r="F114" s="898">
        <v>0</v>
      </c>
      <c r="G114" s="899">
        <v>0</v>
      </c>
      <c r="H114" s="488">
        <f>H113+1</f>
        <v>58</v>
      </c>
      <c r="K114" s="391"/>
    </row>
    <row r="115" spans="1:11">
      <c r="A115" s="509">
        <f>A114+1</f>
        <v>59</v>
      </c>
      <c r="B115" s="510"/>
      <c r="C115" s="478" t="s">
        <v>751</v>
      </c>
      <c r="D115" s="479"/>
      <c r="E115" s="479"/>
      <c r="F115" s="902">
        <f>SUM(F112:F114)</f>
        <v>0</v>
      </c>
      <c r="G115" s="903">
        <f>SUM(G112:G114)</f>
        <v>0</v>
      </c>
      <c r="H115" s="493">
        <f>H114+1</f>
        <v>59</v>
      </c>
      <c r="K115" s="391"/>
    </row>
    <row r="116" spans="1:11" ht="23.25" customHeight="1">
      <c r="A116" s="406">
        <f>A115+1</f>
        <v>60</v>
      </c>
      <c r="B116" s="490"/>
      <c r="C116" s="2207" t="s">
        <v>3251</v>
      </c>
      <c r="D116" s="2207"/>
      <c r="E116" s="2207"/>
      <c r="F116" s="898">
        <v>0</v>
      </c>
      <c r="G116" s="899">
        <v>0</v>
      </c>
      <c r="H116" s="490">
        <f>H115+1</f>
        <v>60</v>
      </c>
      <c r="K116" s="391"/>
    </row>
    <row r="117" spans="1:11">
      <c r="A117" s="408">
        <f>A116+1</f>
        <v>61</v>
      </c>
      <c r="B117" s="494" t="s">
        <v>525</v>
      </c>
      <c r="C117" s="495" t="s">
        <v>752</v>
      </c>
      <c r="D117" s="496"/>
      <c r="E117" s="496"/>
      <c r="F117" s="1938">
        <f>F110+F115+F116</f>
        <v>1814782</v>
      </c>
      <c r="G117" s="1937">
        <f>G110+G115+G116</f>
        <v>1790178</v>
      </c>
      <c r="H117" s="494">
        <f>H116+1</f>
        <v>61</v>
      </c>
      <c r="K117" s="391"/>
    </row>
    <row r="118" spans="1:11">
      <c r="A118" s="497">
        <v>62</v>
      </c>
      <c r="B118" s="493"/>
      <c r="C118" s="498" t="s">
        <v>2408</v>
      </c>
      <c r="D118" s="499"/>
      <c r="E118" s="499"/>
      <c r="F118" s="904">
        <v>193</v>
      </c>
      <c r="G118" s="905">
        <v>-435</v>
      </c>
      <c r="H118" s="493">
        <v>62</v>
      </c>
      <c r="K118" s="391"/>
    </row>
    <row r="119" spans="1:11">
      <c r="A119" s="500">
        <v>63</v>
      </c>
      <c r="B119" s="393"/>
      <c r="C119" s="501" t="s">
        <v>2409</v>
      </c>
      <c r="D119" s="502"/>
      <c r="E119" s="502"/>
      <c r="F119" s="902">
        <f>F117-F118</f>
        <v>1814589</v>
      </c>
      <c r="G119" s="903">
        <f>G117-G118</f>
        <v>1790613</v>
      </c>
      <c r="H119" s="393">
        <v>63</v>
      </c>
      <c r="K119" s="391"/>
    </row>
    <row r="120" spans="1:11">
      <c r="A120" s="500">
        <v>64</v>
      </c>
      <c r="B120" s="393"/>
      <c r="C120" s="503" t="s">
        <v>3316</v>
      </c>
      <c r="D120" s="502"/>
      <c r="E120" s="502"/>
      <c r="F120" s="935">
        <v>200.26</v>
      </c>
      <c r="G120" s="934">
        <v>197.62</v>
      </c>
      <c r="H120" s="393">
        <v>64</v>
      </c>
      <c r="K120" s="391"/>
    </row>
    <row r="121" spans="1:11">
      <c r="A121" s="500">
        <v>65</v>
      </c>
      <c r="B121" s="393"/>
      <c r="C121" s="504" t="s">
        <v>3317</v>
      </c>
      <c r="D121" s="502"/>
      <c r="E121" s="502"/>
      <c r="F121" s="935">
        <v>200.26</v>
      </c>
      <c r="G121" s="934">
        <v>197.62</v>
      </c>
      <c r="H121" s="393">
        <v>65</v>
      </c>
      <c r="K121" s="391"/>
    </row>
    <row r="122" spans="1:11">
      <c r="A122" s="505"/>
      <c r="B122" s="491"/>
      <c r="C122" s="506" t="s">
        <v>753</v>
      </c>
      <c r="D122" s="507"/>
      <c r="E122" s="507"/>
      <c r="F122" s="906"/>
      <c r="G122" s="907"/>
      <c r="H122" s="508"/>
      <c r="K122" s="391"/>
    </row>
    <row r="123" spans="1:11">
      <c r="A123" s="401">
        <v>66</v>
      </c>
      <c r="B123" s="488" t="s">
        <v>525</v>
      </c>
      <c r="C123" s="482" t="s">
        <v>754</v>
      </c>
      <c r="D123" s="449"/>
      <c r="E123" s="449"/>
      <c r="F123" s="1939">
        <f>D40</f>
        <v>2656879</v>
      </c>
      <c r="G123" s="1896">
        <f>E40</f>
        <v>2676126</v>
      </c>
      <c r="H123" s="488">
        <v>66</v>
      </c>
      <c r="K123" s="391"/>
    </row>
    <row r="124" spans="1:11">
      <c r="A124" s="401">
        <f>A123+1</f>
        <v>67</v>
      </c>
      <c r="B124" s="488" t="s">
        <v>525</v>
      </c>
      <c r="C124" s="482" t="s">
        <v>755</v>
      </c>
      <c r="D124" s="449"/>
      <c r="E124" s="449"/>
      <c r="F124" s="900">
        <f>-SUM(F99:F101)</f>
        <v>-654794</v>
      </c>
      <c r="G124" s="901">
        <f>-SUM(G99:G101)</f>
        <v>-604779</v>
      </c>
      <c r="H124" s="488">
        <f>H123+1</f>
        <v>67</v>
      </c>
      <c r="K124" s="391"/>
    </row>
    <row r="125" spans="1:11">
      <c r="A125" s="401">
        <f>A124+1</f>
        <v>68</v>
      </c>
      <c r="B125" s="488" t="s">
        <v>525</v>
      </c>
      <c r="C125" s="482" t="s">
        <v>756</v>
      </c>
      <c r="D125" s="449"/>
      <c r="E125" s="449"/>
      <c r="F125" s="900">
        <f>-F102</f>
        <v>-379861</v>
      </c>
      <c r="G125" s="901">
        <f>-G102</f>
        <v>-432227</v>
      </c>
      <c r="H125" s="488">
        <f>H124+1</f>
        <v>68</v>
      </c>
      <c r="K125" s="391"/>
    </row>
    <row r="126" spans="1:11">
      <c r="A126" s="401">
        <f>A125+1</f>
        <v>69</v>
      </c>
      <c r="B126" s="488"/>
      <c r="C126" s="482" t="s">
        <v>757</v>
      </c>
      <c r="D126" s="449"/>
      <c r="E126" s="449"/>
      <c r="F126" s="900">
        <v>-44367</v>
      </c>
      <c r="G126" s="901">
        <v>-43670</v>
      </c>
      <c r="H126" s="488">
        <f>H125+1</f>
        <v>69</v>
      </c>
      <c r="K126" s="391"/>
    </row>
    <row r="127" spans="1:11">
      <c r="A127" s="401">
        <f>A126+1</f>
        <v>70</v>
      </c>
      <c r="B127" s="488"/>
      <c r="C127" s="482" t="s">
        <v>758</v>
      </c>
      <c r="D127" s="449"/>
      <c r="E127" s="449"/>
      <c r="F127" s="900">
        <v>12899</v>
      </c>
      <c r="G127" s="901">
        <v>14862</v>
      </c>
      <c r="H127" s="488">
        <f>H126+1</f>
        <v>70</v>
      </c>
      <c r="K127" s="391"/>
    </row>
    <row r="128" spans="1:11" ht="12" thickBot="1">
      <c r="A128" s="509">
        <f>A127+1</f>
        <v>71</v>
      </c>
      <c r="B128" s="510"/>
      <c r="C128" s="478" t="s">
        <v>759</v>
      </c>
      <c r="D128" s="479"/>
      <c r="E128" s="479"/>
      <c r="F128" s="1936">
        <f>SUM(F123:F127)</f>
        <v>1590756</v>
      </c>
      <c r="G128" s="1895">
        <f>SUM(G123:G127)</f>
        <v>1610312</v>
      </c>
      <c r="H128" s="510">
        <f>H127+1</f>
        <v>71</v>
      </c>
      <c r="K128" s="391"/>
    </row>
    <row r="129" spans="1:11">
      <c r="A129" s="406"/>
      <c r="B129" s="480"/>
      <c r="C129" s="481"/>
      <c r="D129" s="442"/>
      <c r="E129" s="442"/>
      <c r="F129" s="899"/>
      <c r="G129" s="899"/>
      <c r="H129" s="489"/>
      <c r="K129" s="391"/>
    </row>
    <row r="130" spans="1:11">
      <c r="A130" s="2212" t="s">
        <v>760</v>
      </c>
      <c r="B130" s="2213"/>
      <c r="C130" s="2213"/>
      <c r="D130" s="2213"/>
      <c r="E130" s="2213"/>
      <c r="F130" s="2213"/>
      <c r="G130" s="2213"/>
      <c r="H130" s="2214"/>
      <c r="K130" s="391"/>
    </row>
    <row r="131" spans="1:11">
      <c r="A131" s="406"/>
      <c r="B131" s="480"/>
      <c r="C131" s="481"/>
      <c r="D131" s="442"/>
      <c r="E131" s="442"/>
      <c r="F131" s="899"/>
      <c r="G131" s="899"/>
      <c r="H131" s="489"/>
      <c r="K131" s="391"/>
    </row>
    <row r="132" spans="1:11">
      <c r="A132" s="406"/>
      <c r="B132" s="480"/>
      <c r="C132" s="481"/>
      <c r="D132" s="442"/>
      <c r="E132" s="442"/>
      <c r="F132" s="899"/>
      <c r="G132" s="899"/>
      <c r="H132" s="489"/>
      <c r="K132" s="391"/>
    </row>
    <row r="133" spans="1:11">
      <c r="A133" s="406"/>
      <c r="B133" s="480" t="s">
        <v>3312</v>
      </c>
      <c r="C133" s="481" t="s">
        <v>3314</v>
      </c>
      <c r="D133" s="442"/>
      <c r="E133" s="442"/>
      <c r="F133" s="899"/>
      <c r="G133" s="899"/>
      <c r="H133" s="489"/>
      <c r="K133" s="391"/>
    </row>
    <row r="134" spans="1:11">
      <c r="A134" s="406"/>
      <c r="B134" s="480"/>
      <c r="C134" s="481" t="s">
        <v>3315</v>
      </c>
      <c r="D134" s="442"/>
      <c r="E134" s="442"/>
      <c r="F134" s="899"/>
      <c r="G134" s="899"/>
      <c r="H134" s="489"/>
      <c r="K134" s="391"/>
    </row>
    <row r="135" spans="1:11">
      <c r="A135" s="406"/>
      <c r="B135" s="480"/>
      <c r="C135" s="481" t="s">
        <v>3313</v>
      </c>
      <c r="D135" s="442"/>
      <c r="E135" s="442"/>
      <c r="F135" s="899"/>
      <c r="G135" s="899"/>
      <c r="H135" s="489"/>
      <c r="K135" s="391"/>
    </row>
    <row r="136" spans="1:11">
      <c r="A136" s="406"/>
      <c r="B136" s="480"/>
      <c r="C136" s="481"/>
      <c r="D136" s="442"/>
      <c r="E136" s="442"/>
      <c r="F136" s="899"/>
      <c r="G136" s="899"/>
      <c r="H136" s="489"/>
      <c r="K136" s="391"/>
    </row>
    <row r="137" spans="1:11">
      <c r="A137" s="406"/>
      <c r="B137" s="480"/>
      <c r="C137" s="481"/>
      <c r="D137" s="442"/>
      <c r="E137" s="442"/>
      <c r="F137" s="899"/>
      <c r="G137" s="899"/>
      <c r="H137" s="489"/>
      <c r="K137" s="391"/>
    </row>
    <row r="138" spans="1:11">
      <c r="A138" s="406"/>
      <c r="B138" s="480"/>
      <c r="C138" s="481"/>
      <c r="D138" s="442"/>
      <c r="E138" s="442"/>
      <c r="F138" s="899"/>
      <c r="G138" s="899"/>
      <c r="H138" s="489"/>
      <c r="K138" s="391"/>
    </row>
    <row r="139" spans="1:11">
      <c r="A139" s="406"/>
      <c r="B139" s="480"/>
      <c r="C139" s="481"/>
      <c r="D139" s="442"/>
      <c r="E139" s="442"/>
      <c r="F139" s="899"/>
      <c r="G139" s="899"/>
      <c r="H139" s="489"/>
      <c r="K139" s="391"/>
    </row>
    <row r="140" spans="1:11">
      <c r="A140" s="406"/>
      <c r="B140" s="480"/>
      <c r="C140" s="481"/>
      <c r="D140" s="442"/>
      <c r="E140" s="442"/>
      <c r="F140" s="899"/>
      <c r="G140" s="899"/>
      <c r="H140" s="489"/>
      <c r="K140" s="391"/>
    </row>
    <row r="141" spans="1:11">
      <c r="A141" s="406"/>
      <c r="B141" s="480"/>
      <c r="C141" s="481"/>
      <c r="D141" s="442"/>
      <c r="E141" s="442"/>
      <c r="F141" s="899"/>
      <c r="G141" s="899"/>
      <c r="H141" s="489"/>
      <c r="K141" s="391"/>
    </row>
    <row r="142" spans="1:11">
      <c r="A142" s="406"/>
      <c r="B142" s="480"/>
      <c r="C142" s="481"/>
      <c r="D142" s="442"/>
      <c r="E142" s="442"/>
      <c r="F142" s="899"/>
      <c r="G142" s="899"/>
      <c r="H142" s="489"/>
      <c r="K142" s="391"/>
    </row>
    <row r="143" spans="1:11">
      <c r="A143" s="406"/>
      <c r="B143" s="480"/>
      <c r="C143" s="481"/>
      <c r="D143" s="442"/>
      <c r="E143" s="442"/>
      <c r="F143" s="899"/>
      <c r="G143" s="899"/>
      <c r="H143" s="489"/>
      <c r="K143" s="391"/>
    </row>
    <row r="144" spans="1:11">
      <c r="A144" s="406"/>
      <c r="B144" s="480"/>
      <c r="C144" s="481"/>
      <c r="D144" s="442"/>
      <c r="E144" s="442"/>
      <c r="F144" s="899"/>
      <c r="G144" s="899"/>
      <c r="H144" s="489"/>
      <c r="K144" s="391"/>
    </row>
    <row r="145" spans="1:11">
      <c r="A145" s="406"/>
      <c r="B145" s="480"/>
      <c r="C145" s="481"/>
      <c r="D145" s="442"/>
      <c r="E145" s="442"/>
      <c r="F145" s="899"/>
      <c r="G145" s="899"/>
      <c r="H145" s="489"/>
      <c r="K145" s="391"/>
    </row>
    <row r="146" spans="1:11" s="226" customFormat="1">
      <c r="A146" s="344"/>
      <c r="B146" s="41"/>
      <c r="C146" s="209"/>
      <c r="D146" s="209"/>
      <c r="E146" s="209"/>
      <c r="F146" s="209"/>
      <c r="G146" s="442"/>
      <c r="H146" s="444"/>
      <c r="K146" s="391"/>
    </row>
    <row r="147" spans="1:11">
      <c r="A147" s="61"/>
      <c r="B147" s="54"/>
      <c r="C147" s="54"/>
      <c r="D147" s="54"/>
      <c r="E147" s="54"/>
      <c r="F147" s="54"/>
      <c r="G147" s="54"/>
      <c r="H147" s="214"/>
    </row>
    <row r="148" spans="1:11" s="226" customFormat="1">
      <c r="A148" s="700"/>
      <c r="B148" s="696"/>
      <c r="C148" s="689"/>
      <c r="D148" s="689"/>
      <c r="E148" s="689"/>
      <c r="F148" s="689"/>
      <c r="G148" s="2075"/>
      <c r="H148" s="698" t="s">
        <v>1343</v>
      </c>
      <c r="K148" s="926"/>
    </row>
    <row r="149" spans="1:11" s="226" customFormat="1">
      <c r="A149" s="2073" t="s">
        <v>2667</v>
      </c>
      <c r="B149" s="2074"/>
      <c r="C149" s="2039"/>
      <c r="D149" s="2039"/>
      <c r="E149" s="2042"/>
      <c r="F149" s="2058"/>
      <c r="G149" s="2059"/>
      <c r="H149" s="2055">
        <v>23</v>
      </c>
      <c r="K149" s="926"/>
    </row>
    <row r="150" spans="1:11">
      <c r="A150" s="38"/>
      <c r="B150" s="2215" t="s">
        <v>3295</v>
      </c>
      <c r="C150" s="2215"/>
      <c r="D150" s="2215"/>
      <c r="E150" s="2215"/>
      <c r="F150" s="2215"/>
      <c r="G150" s="2215"/>
      <c r="H150" s="444"/>
      <c r="K150" s="391"/>
    </row>
    <row r="151" spans="1:11">
      <c r="A151" s="38"/>
      <c r="B151" s="2216"/>
      <c r="C151" s="2216"/>
      <c r="D151" s="2216"/>
      <c r="E151" s="2216"/>
      <c r="F151" s="2216"/>
      <c r="G151" s="2216"/>
      <c r="H151" s="444"/>
      <c r="K151" s="391"/>
    </row>
    <row r="152" spans="1:11">
      <c r="A152" s="38"/>
      <c r="B152" s="2216"/>
      <c r="C152" s="2216"/>
      <c r="D152" s="2216"/>
      <c r="E152" s="2216"/>
      <c r="F152" s="2216"/>
      <c r="G152" s="2216"/>
      <c r="H152" s="444"/>
      <c r="K152" s="391"/>
    </row>
    <row r="153" spans="1:11">
      <c r="A153" s="38"/>
      <c r="B153" s="2216"/>
      <c r="C153" s="2216"/>
      <c r="D153" s="2216"/>
      <c r="E153" s="2216"/>
      <c r="F153" s="2216"/>
      <c r="G153" s="2216"/>
      <c r="H153" s="444"/>
      <c r="K153" s="391"/>
    </row>
    <row r="154" spans="1:11">
      <c r="A154" s="38"/>
      <c r="B154" s="2216"/>
      <c r="C154" s="2216"/>
      <c r="D154" s="2216"/>
      <c r="E154" s="2216"/>
      <c r="F154" s="2216"/>
      <c r="G154" s="2216"/>
      <c r="H154" s="444"/>
      <c r="K154" s="391"/>
    </row>
    <row r="155" spans="1:11">
      <c r="A155" s="38"/>
      <c r="B155" s="2216"/>
      <c r="C155" s="2216"/>
      <c r="D155" s="2216"/>
      <c r="E155" s="2216"/>
      <c r="F155" s="2216"/>
      <c r="G155" s="2216"/>
      <c r="H155" s="444"/>
      <c r="K155" s="391"/>
    </row>
    <row r="156" spans="1:11">
      <c r="A156" s="38"/>
      <c r="B156" s="2216"/>
      <c r="C156" s="2216"/>
      <c r="D156" s="2216"/>
      <c r="E156" s="2216"/>
      <c r="F156" s="2216"/>
      <c r="G156" s="2216"/>
      <c r="H156" s="444"/>
      <c r="K156" s="391"/>
    </row>
    <row r="157" spans="1:11">
      <c r="A157" s="38"/>
      <c r="B157" s="2216"/>
      <c r="C157" s="2216"/>
      <c r="D157" s="2216"/>
      <c r="E157" s="2216"/>
      <c r="F157" s="2216"/>
      <c r="G157" s="2216"/>
      <c r="H157" s="444"/>
      <c r="K157" s="391"/>
    </row>
    <row r="158" spans="1:11">
      <c r="A158" s="38"/>
      <c r="B158" s="2216"/>
      <c r="C158" s="2216"/>
      <c r="D158" s="2216"/>
      <c r="E158" s="2216"/>
      <c r="F158" s="2216"/>
      <c r="G158" s="2216"/>
      <c r="H158" s="444"/>
      <c r="K158" s="391"/>
    </row>
    <row r="159" spans="1:11">
      <c r="A159" s="38"/>
      <c r="B159" s="2216"/>
      <c r="C159" s="2216"/>
      <c r="D159" s="2216"/>
      <c r="E159" s="2216"/>
      <c r="F159" s="2216"/>
      <c r="G159" s="2216"/>
      <c r="H159" s="444"/>
      <c r="K159" s="391"/>
    </row>
    <row r="160" spans="1:11">
      <c r="A160" s="38"/>
      <c r="B160" s="2216"/>
      <c r="C160" s="2216"/>
      <c r="D160" s="2216"/>
      <c r="E160" s="2216"/>
      <c r="F160" s="2216"/>
      <c r="G160" s="2216"/>
      <c r="H160" s="444"/>
      <c r="K160" s="391"/>
    </row>
    <row r="161" spans="1:11">
      <c r="A161" s="38"/>
      <c r="B161" s="2216"/>
      <c r="C161" s="2216"/>
      <c r="D161" s="2216"/>
      <c r="E161" s="2216"/>
      <c r="F161" s="2216"/>
      <c r="G161" s="2216"/>
      <c r="H161" s="444"/>
      <c r="K161" s="391"/>
    </row>
    <row r="162" spans="1:11">
      <c r="A162" s="38"/>
      <c r="B162" s="2216"/>
      <c r="C162" s="2216"/>
      <c r="D162" s="2216"/>
      <c r="E162" s="2216"/>
      <c r="F162" s="2216"/>
      <c r="G162" s="2216"/>
      <c r="H162" s="444"/>
      <c r="K162" s="391"/>
    </row>
    <row r="163" spans="1:11">
      <c r="A163" s="38"/>
      <c r="B163" s="2216"/>
      <c r="C163" s="2216"/>
      <c r="D163" s="2216"/>
      <c r="E163" s="2216"/>
      <c r="F163" s="2216"/>
      <c r="G163" s="2216"/>
      <c r="H163" s="444"/>
      <c r="K163" s="391"/>
    </row>
    <row r="164" spans="1:11">
      <c r="A164" s="38"/>
      <c r="B164" s="2216"/>
      <c r="C164" s="2216"/>
      <c r="D164" s="2216"/>
      <c r="E164" s="2216"/>
      <c r="F164" s="2216"/>
      <c r="G164" s="2216"/>
      <c r="H164" s="444"/>
      <c r="K164" s="391"/>
    </row>
    <row r="165" spans="1:11">
      <c r="A165" s="38"/>
      <c r="B165" s="2216"/>
      <c r="C165" s="2216"/>
      <c r="D165" s="2216"/>
      <c r="E165" s="2216"/>
      <c r="F165" s="2216"/>
      <c r="G165" s="2216"/>
      <c r="H165" s="444"/>
      <c r="K165" s="391"/>
    </row>
    <row r="166" spans="1:11">
      <c r="A166" s="38"/>
      <c r="B166" s="2216"/>
      <c r="C166" s="2216"/>
      <c r="D166" s="2216"/>
      <c r="E166" s="2216"/>
      <c r="F166" s="2216"/>
      <c r="G166" s="2216"/>
      <c r="H166" s="444"/>
      <c r="K166" s="391"/>
    </row>
    <row r="167" spans="1:11">
      <c r="A167" s="38"/>
      <c r="B167" s="2216"/>
      <c r="C167" s="2216"/>
      <c r="D167" s="2216"/>
      <c r="E167" s="2216"/>
      <c r="F167" s="2216"/>
      <c r="G167" s="2216"/>
      <c r="H167" s="444"/>
      <c r="K167" s="391"/>
    </row>
    <row r="168" spans="1:11">
      <c r="A168" s="38"/>
      <c r="B168" s="2216"/>
      <c r="C168" s="2216"/>
      <c r="D168" s="2216"/>
      <c r="E168" s="2216"/>
      <c r="F168" s="2216"/>
      <c r="G168" s="2216"/>
      <c r="H168" s="444"/>
      <c r="K168" s="391"/>
    </row>
    <row r="169" spans="1:11">
      <c r="A169" s="38"/>
      <c r="B169" s="2216"/>
      <c r="C169" s="2216"/>
      <c r="D169" s="2216"/>
      <c r="E169" s="2216"/>
      <c r="F169" s="2216"/>
      <c r="G169" s="2216"/>
      <c r="H169" s="444"/>
      <c r="K169" s="391"/>
    </row>
    <row r="170" spans="1:11">
      <c r="A170" s="38"/>
      <c r="B170" s="2216"/>
      <c r="C170" s="2216"/>
      <c r="D170" s="2216"/>
      <c r="E170" s="2216"/>
      <c r="F170" s="2216"/>
      <c r="G170" s="2216"/>
      <c r="H170" s="444"/>
      <c r="K170" s="391"/>
    </row>
    <row r="171" spans="1:11">
      <c r="A171" s="38"/>
      <c r="B171" s="2216"/>
      <c r="C171" s="2216"/>
      <c r="D171" s="2216"/>
      <c r="E171" s="2216"/>
      <c r="F171" s="2216"/>
      <c r="G171" s="2216"/>
      <c r="H171" s="444"/>
      <c r="K171" s="391"/>
    </row>
    <row r="172" spans="1:11">
      <c r="A172" s="38"/>
      <c r="B172" s="2216"/>
      <c r="C172" s="2216"/>
      <c r="D172" s="2216"/>
      <c r="E172" s="2216"/>
      <c r="F172" s="2216"/>
      <c r="G172" s="2216"/>
      <c r="H172" s="444"/>
      <c r="K172" s="391"/>
    </row>
    <row r="173" spans="1:11">
      <c r="A173" s="38"/>
      <c r="B173" s="2216"/>
      <c r="C173" s="2216"/>
      <c r="D173" s="2216"/>
      <c r="E173" s="2216"/>
      <c r="F173" s="2216"/>
      <c r="G173" s="2216"/>
      <c r="H173" s="444"/>
      <c r="K173" s="391"/>
    </row>
    <row r="174" spans="1:11">
      <c r="A174" s="38"/>
      <c r="B174" s="2216"/>
      <c r="C174" s="2216"/>
      <c r="D174" s="2216"/>
      <c r="E174" s="2216"/>
      <c r="F174" s="2216"/>
      <c r="G174" s="2216"/>
      <c r="H174" s="444"/>
      <c r="K174" s="391"/>
    </row>
    <row r="175" spans="1:11">
      <c r="A175" s="38"/>
      <c r="B175" s="2216"/>
      <c r="C175" s="2216"/>
      <c r="D175" s="2216"/>
      <c r="E175" s="2216"/>
      <c r="F175" s="2216"/>
      <c r="G175" s="2216"/>
      <c r="H175" s="444"/>
      <c r="K175" s="391"/>
    </row>
    <row r="176" spans="1:11">
      <c r="A176" s="38"/>
      <c r="B176" s="2216"/>
      <c r="C176" s="2216"/>
      <c r="D176" s="2216"/>
      <c r="E176" s="2216"/>
      <c r="F176" s="2216"/>
      <c r="G176" s="2216"/>
      <c r="H176" s="444"/>
      <c r="K176" s="391"/>
    </row>
    <row r="177" spans="1:11">
      <c r="A177" s="38"/>
      <c r="B177" s="2216"/>
      <c r="C177" s="2216"/>
      <c r="D177" s="2216"/>
      <c r="E177" s="2216"/>
      <c r="F177" s="2216"/>
      <c r="G177" s="2216"/>
      <c r="H177" s="444"/>
      <c r="K177" s="391"/>
    </row>
    <row r="178" spans="1:11">
      <c r="A178" s="38"/>
      <c r="B178" s="2216"/>
      <c r="C178" s="2216"/>
      <c r="D178" s="2216"/>
      <c r="E178" s="2216"/>
      <c r="F178" s="2216"/>
      <c r="G178" s="2216"/>
      <c r="H178" s="444"/>
      <c r="K178" s="391"/>
    </row>
    <row r="179" spans="1:11">
      <c r="A179" s="38"/>
      <c r="B179" s="2216"/>
      <c r="C179" s="2216"/>
      <c r="D179" s="2216"/>
      <c r="E179" s="2216"/>
      <c r="F179" s="2216"/>
      <c r="G179" s="2216"/>
      <c r="H179" s="444"/>
      <c r="K179" s="391"/>
    </row>
    <row r="180" spans="1:11">
      <c r="A180" s="38"/>
      <c r="B180" s="2216"/>
      <c r="C180" s="2216"/>
      <c r="D180" s="2216"/>
      <c r="E180" s="2216"/>
      <c r="F180" s="2216"/>
      <c r="G180" s="2216"/>
      <c r="H180" s="444"/>
      <c r="K180" s="391"/>
    </row>
    <row r="181" spans="1:11">
      <c r="A181" s="38"/>
      <c r="B181" s="2216"/>
      <c r="C181" s="2216"/>
      <c r="D181" s="2216"/>
      <c r="E181" s="2216"/>
      <c r="F181" s="2216"/>
      <c r="G181" s="2216"/>
      <c r="H181" s="444"/>
      <c r="K181" s="391"/>
    </row>
    <row r="182" spans="1:11">
      <c r="A182" s="38"/>
      <c r="B182" s="2216"/>
      <c r="C182" s="2216"/>
      <c r="D182" s="2216"/>
      <c r="E182" s="2216"/>
      <c r="F182" s="2216"/>
      <c r="G182" s="2216"/>
      <c r="H182" s="444"/>
      <c r="K182" s="391"/>
    </row>
    <row r="183" spans="1:11">
      <c r="A183" s="38"/>
      <c r="B183" s="2216"/>
      <c r="C183" s="2216"/>
      <c r="D183" s="2216"/>
      <c r="E183" s="2216"/>
      <c r="F183" s="2216"/>
      <c r="G183" s="2216"/>
      <c r="H183" s="444"/>
      <c r="K183" s="391"/>
    </row>
    <row r="184" spans="1:11">
      <c r="A184" s="38"/>
      <c r="B184" s="2216"/>
      <c r="C184" s="2216"/>
      <c r="D184" s="2216"/>
      <c r="E184" s="2216"/>
      <c r="F184" s="2216"/>
      <c r="G184" s="2216"/>
      <c r="H184" s="444"/>
      <c r="K184" s="391"/>
    </row>
    <row r="185" spans="1:11">
      <c r="A185" s="38"/>
      <c r="B185" s="2216"/>
      <c r="C185" s="2216"/>
      <c r="D185" s="2216"/>
      <c r="E185" s="2216"/>
      <c r="F185" s="2216"/>
      <c r="G185" s="2216"/>
      <c r="H185" s="444"/>
      <c r="K185" s="391"/>
    </row>
    <row r="186" spans="1:11">
      <c r="A186" s="38"/>
      <c r="B186" s="2216"/>
      <c r="C186" s="2216"/>
      <c r="D186" s="2216"/>
      <c r="E186" s="2216"/>
      <c r="F186" s="2216"/>
      <c r="G186" s="2216"/>
      <c r="H186" s="444"/>
      <c r="K186" s="391"/>
    </row>
    <row r="187" spans="1:11">
      <c r="A187" s="38"/>
      <c r="B187" s="2216"/>
      <c r="C187" s="2216"/>
      <c r="D187" s="2216"/>
      <c r="E187" s="2216"/>
      <c r="F187" s="2216"/>
      <c r="G187" s="2216"/>
      <c r="H187" s="444"/>
      <c r="K187" s="391"/>
    </row>
    <row r="188" spans="1:11">
      <c r="A188" s="38"/>
      <c r="B188" s="2216"/>
      <c r="C188" s="2216"/>
      <c r="D188" s="2216"/>
      <c r="E188" s="2216"/>
      <c r="F188" s="2216"/>
      <c r="G188" s="2216"/>
      <c r="H188" s="444"/>
      <c r="K188" s="391"/>
    </row>
    <row r="189" spans="1:11">
      <c r="A189" s="38"/>
      <c r="B189" s="2216"/>
      <c r="C189" s="2216"/>
      <c r="D189" s="2216"/>
      <c r="E189" s="2216"/>
      <c r="F189" s="2216"/>
      <c r="G189" s="2216"/>
      <c r="H189" s="444"/>
      <c r="K189" s="391"/>
    </row>
    <row r="190" spans="1:11">
      <c r="A190" s="38"/>
      <c r="B190" s="2216"/>
      <c r="C190" s="2216"/>
      <c r="D190" s="2216"/>
      <c r="E190" s="2216"/>
      <c r="F190" s="2216"/>
      <c r="G190" s="2216"/>
      <c r="H190" s="444"/>
      <c r="K190" s="391"/>
    </row>
    <row r="191" spans="1:11">
      <c r="A191" s="38"/>
      <c r="B191" s="2216"/>
      <c r="C191" s="2216"/>
      <c r="D191" s="2216"/>
      <c r="E191" s="2216"/>
      <c r="F191" s="2216"/>
      <c r="G191" s="2216"/>
      <c r="H191" s="444"/>
      <c r="K191" s="391"/>
    </row>
    <row r="192" spans="1:11">
      <c r="A192" s="38"/>
      <c r="B192" s="2216"/>
      <c r="C192" s="2216"/>
      <c r="D192" s="2216"/>
      <c r="E192" s="2216"/>
      <c r="F192" s="2216"/>
      <c r="G192" s="2216"/>
      <c r="H192" s="444"/>
      <c r="K192" s="391"/>
    </row>
    <row r="193" spans="1:11">
      <c r="A193" s="38"/>
      <c r="B193" s="2216"/>
      <c r="C193" s="2216"/>
      <c r="D193" s="2216"/>
      <c r="E193" s="2216"/>
      <c r="F193" s="2216"/>
      <c r="G193" s="2216"/>
      <c r="H193" s="444"/>
      <c r="K193" s="391"/>
    </row>
    <row r="194" spans="1:11">
      <c r="A194" s="38"/>
      <c r="B194" s="2216"/>
      <c r="C194" s="2216"/>
      <c r="D194" s="2216"/>
      <c r="E194" s="2216"/>
      <c r="F194" s="2216"/>
      <c r="G194" s="2216"/>
      <c r="H194" s="444"/>
      <c r="K194" s="391"/>
    </row>
    <row r="195" spans="1:11">
      <c r="A195" s="38"/>
      <c r="B195" s="2216"/>
      <c r="C195" s="2216"/>
      <c r="D195" s="2216"/>
      <c r="E195" s="2216"/>
      <c r="F195" s="2216"/>
      <c r="G195" s="2216"/>
      <c r="H195" s="444"/>
      <c r="K195" s="391"/>
    </row>
    <row r="196" spans="1:11">
      <c r="A196" s="38"/>
      <c r="B196" s="2216"/>
      <c r="C196" s="2216"/>
      <c r="D196" s="2216"/>
      <c r="E196" s="2216"/>
      <c r="F196" s="2216"/>
      <c r="G196" s="2216"/>
      <c r="H196" s="444"/>
      <c r="K196" s="391"/>
    </row>
    <row r="197" spans="1:11">
      <c r="A197" s="38"/>
      <c r="B197" s="2216"/>
      <c r="C197" s="2216"/>
      <c r="D197" s="2216"/>
      <c r="E197" s="2216"/>
      <c r="F197" s="2216"/>
      <c r="G197" s="2216"/>
      <c r="H197" s="444"/>
      <c r="K197" s="391"/>
    </row>
    <row r="198" spans="1:11">
      <c r="A198" s="38"/>
      <c r="B198" s="2216"/>
      <c r="C198" s="2216"/>
      <c r="D198" s="2216"/>
      <c r="E198" s="2216"/>
      <c r="F198" s="2216"/>
      <c r="G198" s="2216"/>
      <c r="H198" s="444"/>
      <c r="K198" s="391"/>
    </row>
    <row r="199" spans="1:11">
      <c r="A199" s="38"/>
      <c r="B199" s="2216"/>
      <c r="C199" s="2216"/>
      <c r="D199" s="2216"/>
      <c r="E199" s="2216"/>
      <c r="F199" s="2216"/>
      <c r="G199" s="2216"/>
      <c r="H199" s="444"/>
      <c r="K199" s="391"/>
    </row>
    <row r="200" spans="1:11">
      <c r="A200" s="38"/>
      <c r="B200" s="2216"/>
      <c r="C200" s="2216"/>
      <c r="D200" s="2216"/>
      <c r="E200" s="2216"/>
      <c r="F200" s="2216"/>
      <c r="G200" s="2216"/>
      <c r="H200" s="444"/>
      <c r="K200" s="391"/>
    </row>
    <row r="201" spans="1:11">
      <c r="A201" s="38"/>
      <c r="B201" s="2216"/>
      <c r="C201" s="2216"/>
      <c r="D201" s="2216"/>
      <c r="E201" s="2216"/>
      <c r="F201" s="2216"/>
      <c r="G201" s="2216"/>
      <c r="H201" s="444"/>
      <c r="K201" s="391"/>
    </row>
    <row r="202" spans="1:11">
      <c r="A202" s="38"/>
      <c r="B202" s="2216"/>
      <c r="C202" s="2216"/>
      <c r="D202" s="2216"/>
      <c r="E202" s="2216"/>
      <c r="F202" s="2216"/>
      <c r="G202" s="2216"/>
      <c r="H202" s="444"/>
      <c r="K202" s="391"/>
    </row>
    <row r="203" spans="1:11">
      <c r="A203" s="38"/>
      <c r="B203" s="2216"/>
      <c r="C203" s="2216"/>
      <c r="D203" s="2216"/>
      <c r="E203" s="2216"/>
      <c r="F203" s="2216"/>
      <c r="G203" s="2216"/>
      <c r="H203" s="444"/>
      <c r="K203" s="391"/>
    </row>
    <row r="204" spans="1:11">
      <c r="A204" s="38"/>
      <c r="B204" s="2216"/>
      <c r="C204" s="2216"/>
      <c r="D204" s="2216"/>
      <c r="E204" s="2216"/>
      <c r="F204" s="2216"/>
      <c r="G204" s="2216"/>
      <c r="H204" s="444"/>
      <c r="K204" s="391"/>
    </row>
    <row r="205" spans="1:11">
      <c r="A205" s="38"/>
      <c r="B205" s="2216"/>
      <c r="C205" s="2216"/>
      <c r="D205" s="2216"/>
      <c r="E205" s="2216"/>
      <c r="F205" s="2216"/>
      <c r="G205" s="2216"/>
      <c r="H205" s="444"/>
      <c r="K205" s="391"/>
    </row>
    <row r="206" spans="1:11">
      <c r="A206" s="38"/>
      <c r="B206" s="2216"/>
      <c r="C206" s="2216"/>
      <c r="D206" s="2216"/>
      <c r="E206" s="2216"/>
      <c r="F206" s="2216"/>
      <c r="G206" s="2216"/>
      <c r="H206" s="444"/>
      <c r="K206" s="391"/>
    </row>
    <row r="207" spans="1:11">
      <c r="A207" s="38"/>
      <c r="B207" s="2216"/>
      <c r="C207" s="2216"/>
      <c r="D207" s="2216"/>
      <c r="E207" s="2216"/>
      <c r="F207" s="2216"/>
      <c r="G207" s="2216"/>
      <c r="H207" s="444"/>
      <c r="K207" s="391"/>
    </row>
    <row r="208" spans="1:11">
      <c r="A208" s="38"/>
      <c r="B208" s="2216"/>
      <c r="C208" s="2216"/>
      <c r="D208" s="2216"/>
      <c r="E208" s="2216"/>
      <c r="F208" s="2216"/>
      <c r="G208" s="2216"/>
      <c r="H208" s="444"/>
      <c r="K208" s="391"/>
    </row>
    <row r="209" spans="1:11">
      <c r="A209" s="38"/>
      <c r="B209" s="2216"/>
      <c r="C209" s="2216"/>
      <c r="D209" s="2216"/>
      <c r="E209" s="2216"/>
      <c r="F209" s="2216"/>
      <c r="G209" s="2216"/>
      <c r="H209" s="444"/>
      <c r="K209" s="391"/>
    </row>
    <row r="210" spans="1:11">
      <c r="A210" s="38"/>
      <c r="B210" s="2216"/>
      <c r="C210" s="2216"/>
      <c r="D210" s="2216"/>
      <c r="E210" s="2216"/>
      <c r="F210" s="2216"/>
      <c r="G210" s="2216"/>
      <c r="H210" s="444"/>
      <c r="K210" s="391"/>
    </row>
    <row r="211" spans="1:11">
      <c r="A211" s="38"/>
      <c r="B211" s="2216"/>
      <c r="C211" s="2216"/>
      <c r="D211" s="2216"/>
      <c r="E211" s="2216"/>
      <c r="F211" s="2216"/>
      <c r="G211" s="2216"/>
      <c r="H211" s="444"/>
      <c r="K211" s="391"/>
    </row>
    <row r="212" spans="1:11">
      <c r="A212" s="38"/>
      <c r="B212" s="2216"/>
      <c r="C212" s="2216"/>
      <c r="D212" s="2216"/>
      <c r="E212" s="2216"/>
      <c r="F212" s="2216"/>
      <c r="G212" s="2216"/>
      <c r="H212" s="444"/>
      <c r="K212" s="391"/>
    </row>
    <row r="213" spans="1:11">
      <c r="A213" s="38"/>
      <c r="B213" s="2216"/>
      <c r="C213" s="2216"/>
      <c r="D213" s="2216"/>
      <c r="E213" s="2216"/>
      <c r="F213" s="2216"/>
      <c r="G213" s="2216"/>
      <c r="H213" s="444"/>
      <c r="K213" s="391"/>
    </row>
    <row r="214" spans="1:11">
      <c r="A214" s="38"/>
      <c r="B214" s="2216"/>
      <c r="C214" s="2216"/>
      <c r="D214" s="2216"/>
      <c r="E214" s="2216"/>
      <c r="F214" s="2216"/>
      <c r="G214" s="2216"/>
      <c r="H214" s="444"/>
      <c r="K214" s="391"/>
    </row>
    <row r="215" spans="1:11">
      <c r="A215" s="38"/>
      <c r="B215" s="2216"/>
      <c r="C215" s="2216"/>
      <c r="D215" s="2216"/>
      <c r="E215" s="2216"/>
      <c r="F215" s="2216"/>
      <c r="G215" s="2216"/>
      <c r="H215" s="444"/>
      <c r="K215" s="391"/>
    </row>
    <row r="216" spans="1:11">
      <c r="A216" s="38"/>
      <c r="B216" s="2216"/>
      <c r="C216" s="2216"/>
      <c r="D216" s="2216"/>
      <c r="E216" s="2216"/>
      <c r="F216" s="2216"/>
      <c r="G216" s="2216"/>
      <c r="H216" s="444"/>
      <c r="K216" s="391"/>
    </row>
    <row r="217" spans="1:11">
      <c r="A217" s="38"/>
      <c r="B217" s="2216"/>
      <c r="C217" s="2216"/>
      <c r="D217" s="2216"/>
      <c r="E217" s="2216"/>
      <c r="F217" s="2216"/>
      <c r="G217" s="2216"/>
      <c r="H217" s="444"/>
      <c r="K217" s="391"/>
    </row>
    <row r="218" spans="1:11">
      <c r="A218" s="344"/>
      <c r="B218" s="2216"/>
      <c r="C218" s="2216"/>
      <c r="D218" s="2216"/>
      <c r="E218" s="2216"/>
      <c r="F218" s="2216"/>
      <c r="G218" s="2216"/>
      <c r="H218" s="444"/>
      <c r="K218" s="391"/>
    </row>
    <row r="219" spans="1:11">
      <c r="A219" s="344"/>
      <c r="B219" s="2216"/>
      <c r="C219" s="2216"/>
      <c r="D219" s="2216"/>
      <c r="E219" s="2216"/>
      <c r="F219" s="2216"/>
      <c r="G219" s="2216"/>
      <c r="H219" s="444"/>
      <c r="K219" s="391"/>
    </row>
    <row r="220" spans="1:11">
      <c r="A220" s="344"/>
      <c r="B220" s="2216"/>
      <c r="C220" s="2216"/>
      <c r="D220" s="2216"/>
      <c r="E220" s="2216"/>
      <c r="F220" s="2216"/>
      <c r="G220" s="2216"/>
      <c r="H220" s="444"/>
      <c r="K220" s="391"/>
    </row>
    <row r="221" spans="1:11">
      <c r="A221" s="69"/>
      <c r="B221" s="2217"/>
      <c r="C221" s="2217"/>
      <c r="D221" s="2217"/>
      <c r="E221" s="2217"/>
      <c r="F221" s="2217"/>
      <c r="G221" s="2217"/>
      <c r="H221" s="450"/>
      <c r="K221" s="391"/>
    </row>
    <row r="222" spans="1:11" s="226" customFormat="1">
      <c r="A222" s="2211" t="s">
        <v>1343</v>
      </c>
      <c r="B222" s="2211"/>
      <c r="C222" s="2211"/>
      <c r="D222" s="713"/>
      <c r="E222" s="713"/>
      <c r="F222" s="2208"/>
      <c r="G222" s="2208"/>
      <c r="H222" s="2208"/>
      <c r="K222" s="926"/>
    </row>
    <row r="223" spans="1:11">
      <c r="A223" s="398"/>
      <c r="B223" s="398"/>
      <c r="C223" s="388"/>
      <c r="D223" s="388"/>
      <c r="E223" s="388"/>
      <c r="F223" s="388"/>
      <c r="G223" s="512"/>
      <c r="H223" s="512"/>
      <c r="K223" s="391"/>
    </row>
    <row r="224" spans="1:11">
      <c r="A224" s="398"/>
      <c r="B224" s="398"/>
      <c r="C224" s="388"/>
      <c r="D224" s="388"/>
      <c r="E224" s="388"/>
      <c r="F224" s="388"/>
      <c r="G224" s="512"/>
      <c r="H224" s="512"/>
      <c r="K224" s="391"/>
    </row>
    <row r="225" spans="1:11">
      <c r="A225" s="398"/>
      <c r="B225" s="398"/>
      <c r="C225" s="388"/>
      <c r="D225" s="388"/>
      <c r="E225" s="388"/>
      <c r="F225" s="388"/>
      <c r="G225" s="512"/>
      <c r="H225" s="512"/>
      <c r="K225" s="391"/>
    </row>
    <row r="226" spans="1:11">
      <c r="A226" s="398"/>
      <c r="B226" s="398"/>
      <c r="C226" s="388"/>
      <c r="D226" s="388"/>
      <c r="E226" s="388"/>
      <c r="F226" s="388"/>
      <c r="G226" s="512"/>
      <c r="H226" s="512"/>
      <c r="K226" s="391"/>
    </row>
    <row r="227" spans="1:11">
      <c r="A227" s="398"/>
      <c r="B227" s="398"/>
      <c r="C227" s="388"/>
      <c r="D227" s="388"/>
      <c r="E227" s="388"/>
      <c r="F227" s="388"/>
      <c r="G227" s="512"/>
      <c r="H227" s="512"/>
      <c r="K227" s="391"/>
    </row>
    <row r="228" spans="1:11">
      <c r="A228" s="398"/>
      <c r="B228" s="398"/>
      <c r="C228" s="388"/>
      <c r="D228" s="388"/>
      <c r="E228" s="388"/>
      <c r="F228" s="388"/>
      <c r="G228" s="512"/>
      <c r="H228" s="512"/>
      <c r="K228" s="391"/>
    </row>
    <row r="229" spans="1:11">
      <c r="A229" s="398"/>
      <c r="B229" s="398"/>
      <c r="C229" s="388"/>
      <c r="D229" s="388"/>
      <c r="E229" s="388"/>
      <c r="F229" s="388"/>
      <c r="G229" s="512"/>
      <c r="H229" s="512"/>
      <c r="K229" s="391"/>
    </row>
    <row r="230" spans="1:11">
      <c r="A230" s="398"/>
      <c r="B230" s="398"/>
      <c r="C230" s="388"/>
      <c r="D230" s="388"/>
      <c r="E230" s="388"/>
      <c r="F230" s="388"/>
      <c r="G230" s="512"/>
      <c r="H230" s="512"/>
      <c r="K230" s="391"/>
    </row>
    <row r="231" spans="1:11">
      <c r="A231" s="398"/>
      <c r="B231" s="398"/>
      <c r="C231" s="388"/>
      <c r="D231" s="388"/>
      <c r="E231" s="388"/>
      <c r="F231" s="388"/>
      <c r="G231" s="512"/>
      <c r="H231" s="512"/>
      <c r="K231" s="391"/>
    </row>
    <row r="232" spans="1:11">
      <c r="A232" s="398"/>
      <c r="B232" s="398"/>
      <c r="C232" s="388"/>
      <c r="D232" s="388"/>
      <c r="E232" s="388"/>
      <c r="F232" s="388"/>
      <c r="G232" s="512"/>
      <c r="H232" s="512"/>
      <c r="K232" s="391"/>
    </row>
    <row r="233" spans="1:11">
      <c r="A233" s="398"/>
      <c r="B233" s="398"/>
      <c r="C233" s="388"/>
      <c r="D233" s="388"/>
      <c r="E233" s="388"/>
      <c r="F233" s="388"/>
      <c r="G233" s="512"/>
      <c r="H233" s="512"/>
      <c r="K233" s="391"/>
    </row>
    <row r="234" spans="1:11">
      <c r="A234" s="398"/>
      <c r="B234" s="398"/>
      <c r="C234" s="388"/>
      <c r="D234" s="388"/>
      <c r="E234" s="388"/>
      <c r="F234" s="388"/>
      <c r="G234" s="512"/>
      <c r="H234" s="512"/>
      <c r="K234" s="391"/>
    </row>
    <row r="235" spans="1:11">
      <c r="A235" s="398"/>
      <c r="B235" s="398"/>
      <c r="C235" s="388"/>
      <c r="D235" s="388"/>
      <c r="E235" s="388"/>
      <c r="F235" s="388"/>
      <c r="G235" s="512"/>
      <c r="H235" s="512"/>
      <c r="K235" s="391"/>
    </row>
    <row r="236" spans="1:11">
      <c r="A236" s="398"/>
      <c r="B236" s="398"/>
      <c r="C236" s="388"/>
      <c r="D236" s="388"/>
      <c r="E236" s="388"/>
      <c r="F236" s="388"/>
      <c r="G236" s="512"/>
      <c r="H236" s="512"/>
      <c r="K236" s="391"/>
    </row>
    <row r="237" spans="1:11">
      <c r="A237" s="398"/>
      <c r="B237" s="398"/>
      <c r="C237" s="388"/>
      <c r="D237" s="388"/>
      <c r="E237" s="388"/>
      <c r="F237" s="388"/>
      <c r="G237" s="512"/>
      <c r="H237" s="512"/>
      <c r="K237" s="391"/>
    </row>
    <row r="238" spans="1:11">
      <c r="K238" s="391"/>
    </row>
    <row r="239" spans="1:11">
      <c r="A239" s="398"/>
      <c r="B239" s="398"/>
      <c r="C239" s="388"/>
      <c r="D239" s="388"/>
      <c r="E239" s="388"/>
      <c r="F239" s="388"/>
      <c r="G239" s="512"/>
      <c r="H239" s="512"/>
      <c r="K239" s="391"/>
    </row>
    <row r="240" spans="1:11">
      <c r="A240" s="398"/>
      <c r="B240" s="398"/>
      <c r="C240" s="388"/>
      <c r="D240" s="388"/>
      <c r="E240" s="388"/>
      <c r="F240" s="388"/>
      <c r="G240" s="512"/>
      <c r="H240" s="512"/>
    </row>
    <row r="241" spans="1:8">
      <c r="A241" s="398"/>
      <c r="B241" s="398"/>
      <c r="C241" s="388"/>
      <c r="D241" s="388"/>
      <c r="E241" s="388"/>
      <c r="F241" s="388"/>
      <c r="G241" s="512"/>
      <c r="H241" s="512"/>
    </row>
    <row r="242" spans="1:8">
      <c r="A242" s="398"/>
      <c r="B242" s="398"/>
      <c r="C242" s="388"/>
      <c r="D242" s="388"/>
      <c r="E242" s="388"/>
      <c r="F242" s="388"/>
      <c r="G242" s="512"/>
      <c r="H242" s="512"/>
    </row>
    <row r="243" spans="1:8">
      <c r="A243" s="398"/>
      <c r="B243" s="398"/>
      <c r="C243" s="388"/>
      <c r="D243" s="388"/>
      <c r="E243" s="388"/>
      <c r="F243" s="388"/>
      <c r="G243" s="512"/>
      <c r="H243" s="512"/>
    </row>
  </sheetData>
  <customSheetViews>
    <customSheetView guid="{4095EAE0-09D5-4E29-9353-57BE8D9E0DE0}" scale="115" showPageBreaks="1" showGridLines="0" fitToPage="1" printArea="1">
      <selection activeCell="I25" sqref="I25"/>
      <rowBreaks count="2" manualBreakCount="2">
        <brk id="75" max="16383" man="1"/>
        <brk id="148" max="16383" man="1"/>
      </rowBreaks>
      <pageMargins left="0.75" right="0.75" top="0.75" bottom="0.75" header="0.5" footer="0.5"/>
      <pageSetup scale="90" fitToHeight="0" orientation="portrait" r:id="rId1"/>
      <headerFooter alignWithMargins="0"/>
    </customSheetView>
    <customSheetView guid="{B4382265-C345-4F78-A0C9-5C84571AE8A3}" scale="115" showPageBreaks="1" showGridLines="0" fitToPage="1" printArea="1">
      <selection sqref="A1:H148"/>
      <rowBreaks count="2" manualBreakCount="2">
        <brk id="75" max="16383" man="1"/>
        <brk id="148" max="16383" man="1"/>
      </rowBreaks>
      <pageMargins left="0.75" right="0.75" top="0.75" bottom="0.75" header="0.5" footer="0.5"/>
      <pageSetup scale="90" fitToHeight="0" orientation="portrait" r:id="rId2"/>
      <headerFooter alignWithMargins="0"/>
    </customSheetView>
  </customSheetViews>
  <mergeCells count="8">
    <mergeCell ref="C83:E83"/>
    <mergeCell ref="C116:E116"/>
    <mergeCell ref="F222:H222"/>
    <mergeCell ref="F75:H75"/>
    <mergeCell ref="A75:C75"/>
    <mergeCell ref="A222:C222"/>
    <mergeCell ref="A130:H130"/>
    <mergeCell ref="B150:G221"/>
  </mergeCells>
  <phoneticPr fontId="0" type="noConversion"/>
  <pageMargins left="0.75" right="0.75" top="0.75" bottom="0.75" header="0.5" footer="0.5"/>
  <pageSetup scale="89" fitToHeight="0" orientation="portrait" r:id="rId3"/>
  <headerFooter alignWithMargins="0"/>
  <rowBreaks count="2" manualBreakCount="2">
    <brk id="75" max="16383" man="1"/>
    <brk id="1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4"/>
  <sheetViews>
    <sheetView showGridLines="0" zoomScaleNormal="100" workbookViewId="0"/>
  </sheetViews>
  <sheetFormatPr defaultRowHeight="11.25"/>
  <cols>
    <col min="1" max="1" width="6.33203125" style="10" customWidth="1"/>
    <col min="2" max="2" width="6.1640625" style="10" bestFit="1" customWidth="1"/>
    <col min="3" max="3" width="49.1640625" style="10" customWidth="1"/>
    <col min="4" max="4" width="15.1640625" style="10" customWidth="1"/>
    <col min="5" max="5" width="14.83203125" style="10" customWidth="1"/>
    <col min="6" max="7" width="16.5" style="10" customWidth="1"/>
    <col min="8" max="8" width="6.1640625" style="10" customWidth="1"/>
    <col min="9" max="16384" width="9.33203125" style="10"/>
  </cols>
  <sheetData>
    <row r="1" spans="1:8" s="226" customFormat="1">
      <c r="A1" s="2073">
        <v>24</v>
      </c>
      <c r="B1" s="2058"/>
      <c r="C1" s="2059"/>
      <c r="D1" s="2039"/>
      <c r="E1" s="2042"/>
      <c r="F1" s="2058"/>
      <c r="G1" s="2059"/>
      <c r="H1" s="2055" t="s">
        <v>2667</v>
      </c>
    </row>
    <row r="2" spans="1:8">
      <c r="A2" s="20" t="s">
        <v>2395</v>
      </c>
      <c r="B2" s="674"/>
      <c r="C2" s="674"/>
      <c r="D2" s="674"/>
      <c r="E2" s="674"/>
      <c r="F2" s="672"/>
      <c r="G2" s="672"/>
      <c r="H2" s="710"/>
    </row>
    <row r="3" spans="1:8">
      <c r="A3" s="341" t="s">
        <v>330</v>
      </c>
      <c r="B3" s="342"/>
      <c r="C3" s="342"/>
      <c r="D3" s="342"/>
      <c r="E3" s="342"/>
      <c r="F3" s="22"/>
      <c r="G3" s="22"/>
      <c r="H3" s="439"/>
    </row>
    <row r="4" spans="1:8">
      <c r="A4" s="341"/>
      <c r="B4" s="342"/>
      <c r="C4" s="342"/>
      <c r="D4" s="342"/>
      <c r="E4" s="342"/>
      <c r="F4" s="22"/>
      <c r="G4" s="22"/>
      <c r="H4" s="439"/>
    </row>
    <row r="5" spans="1:8">
      <c r="A5" s="24"/>
      <c r="B5" s="446" t="s">
        <v>423</v>
      </c>
      <c r="C5" s="442" t="s">
        <v>2684</v>
      </c>
      <c r="D5" s="442"/>
      <c r="E5" s="442"/>
      <c r="F5" s="41" t="s">
        <v>690</v>
      </c>
      <c r="G5" s="443"/>
      <c r="H5" s="444"/>
    </row>
    <row r="6" spans="1:8">
      <c r="A6" s="440"/>
      <c r="B6" s="448"/>
      <c r="C6" s="442" t="s">
        <v>2685</v>
      </c>
      <c r="D6" s="442"/>
      <c r="E6" s="441" t="s">
        <v>692</v>
      </c>
      <c r="F6" s="209"/>
      <c r="G6" s="441" t="s">
        <v>2400</v>
      </c>
      <c r="H6" s="444"/>
    </row>
    <row r="7" spans="1:8">
      <c r="A7" s="445"/>
      <c r="B7" s="448"/>
      <c r="C7" s="442"/>
      <c r="D7" s="442"/>
      <c r="E7" s="442" t="s">
        <v>2399</v>
      </c>
      <c r="F7" s="209"/>
      <c r="G7" s="446" t="s">
        <v>2401</v>
      </c>
      <c r="H7" s="444"/>
    </row>
    <row r="8" spans="1:8">
      <c r="A8" s="24"/>
      <c r="B8" s="446" t="s">
        <v>424</v>
      </c>
      <c r="C8" s="442" t="s">
        <v>2681</v>
      </c>
      <c r="D8" s="442"/>
      <c r="E8" s="442"/>
      <c r="F8" s="209"/>
      <c r="G8" s="394"/>
      <c r="H8" s="444"/>
    </row>
    <row r="9" spans="1:8">
      <c r="A9" s="24"/>
      <c r="B9" s="657"/>
      <c r="C9" s="394" t="s">
        <v>2396</v>
      </c>
      <c r="D9" s="442"/>
      <c r="E9" s="442"/>
      <c r="F9" s="209"/>
      <c r="G9" s="394"/>
      <c r="H9" s="444"/>
    </row>
    <row r="10" spans="1:8">
      <c r="A10" s="445"/>
      <c r="B10" s="448"/>
      <c r="C10" s="442"/>
      <c r="D10" s="442"/>
      <c r="E10" s="442"/>
      <c r="F10" s="209"/>
      <c r="G10" s="394"/>
      <c r="H10" s="444"/>
    </row>
    <row r="11" spans="1:8">
      <c r="A11" s="24"/>
      <c r="B11" s="446" t="s">
        <v>425</v>
      </c>
      <c r="C11" s="442" t="s">
        <v>2682</v>
      </c>
      <c r="D11" s="442"/>
      <c r="E11" s="442"/>
      <c r="F11" s="209"/>
      <c r="G11" s="394"/>
      <c r="H11" s="444"/>
    </row>
    <row r="12" spans="1:8">
      <c r="A12" s="24"/>
      <c r="B12" s="226"/>
      <c r="C12" s="394" t="s">
        <v>2397</v>
      </c>
      <c r="D12" s="442"/>
      <c r="E12" s="442"/>
      <c r="F12" s="442"/>
      <c r="G12" s="441"/>
      <c r="H12" s="444"/>
    </row>
    <row r="13" spans="1:8">
      <c r="A13" s="24"/>
      <c r="B13" s="226"/>
      <c r="C13" s="394" t="s">
        <v>2398</v>
      </c>
      <c r="D13" s="442"/>
      <c r="E13" s="442"/>
      <c r="F13" s="442"/>
      <c r="G13" s="448"/>
      <c r="H13" s="444"/>
    </row>
    <row r="14" spans="1:8">
      <c r="A14" s="40"/>
      <c r="B14" s="441"/>
      <c r="C14" s="442"/>
      <c r="D14" s="442"/>
      <c r="E14" s="442"/>
      <c r="F14" s="442"/>
      <c r="G14" s="448"/>
      <c r="H14" s="444"/>
    </row>
    <row r="15" spans="1:8">
      <c r="A15" s="24"/>
      <c r="B15" s="709" t="s">
        <v>428</v>
      </c>
      <c r="C15" s="442" t="s">
        <v>2683</v>
      </c>
      <c r="D15" s="442"/>
      <c r="E15" s="442"/>
      <c r="F15" s="442"/>
      <c r="G15" s="448"/>
      <c r="H15" s="444"/>
    </row>
    <row r="16" spans="1:8">
      <c r="A16" s="531"/>
      <c r="B16" s="711"/>
      <c r="C16" s="479"/>
      <c r="D16" s="479"/>
      <c r="E16" s="479"/>
      <c r="F16" s="479"/>
      <c r="G16" s="479"/>
      <c r="H16" s="511"/>
    </row>
    <row r="17" spans="1:8">
      <c r="A17" s="451" t="s">
        <v>307</v>
      </c>
      <c r="B17" s="452" t="s">
        <v>331</v>
      </c>
      <c r="C17" s="452" t="s">
        <v>705</v>
      </c>
      <c r="D17" s="452" t="s">
        <v>706</v>
      </c>
      <c r="E17" s="452" t="s">
        <v>706</v>
      </c>
      <c r="F17" s="452" t="s">
        <v>707</v>
      </c>
      <c r="G17" s="452" t="s">
        <v>708</v>
      </c>
      <c r="H17" s="454" t="s">
        <v>307</v>
      </c>
    </row>
    <row r="18" spans="1:8">
      <c r="A18" s="451" t="s">
        <v>312</v>
      </c>
      <c r="B18" s="452" t="s">
        <v>334</v>
      </c>
      <c r="C18" s="453"/>
      <c r="D18" s="452" t="s">
        <v>709</v>
      </c>
      <c r="E18" s="452" t="s">
        <v>710</v>
      </c>
      <c r="F18" s="452" t="s">
        <v>711</v>
      </c>
      <c r="G18" s="452" t="s">
        <v>711</v>
      </c>
      <c r="H18" s="454" t="s">
        <v>312</v>
      </c>
    </row>
    <row r="19" spans="1:8">
      <c r="A19" s="455"/>
      <c r="B19" s="453"/>
      <c r="C19" s="453"/>
      <c r="D19" s="452"/>
      <c r="E19" s="452"/>
      <c r="F19" s="452" t="s">
        <v>712</v>
      </c>
      <c r="G19" s="452" t="s">
        <v>712</v>
      </c>
      <c r="H19" s="454"/>
    </row>
    <row r="20" spans="1:8">
      <c r="A20" s="456"/>
      <c r="B20" s="457"/>
      <c r="C20" s="457" t="s">
        <v>317</v>
      </c>
      <c r="D20" s="457" t="s">
        <v>318</v>
      </c>
      <c r="E20" s="457" t="s">
        <v>319</v>
      </c>
      <c r="F20" s="457" t="s">
        <v>320</v>
      </c>
      <c r="G20" s="457" t="s">
        <v>321</v>
      </c>
      <c r="H20" s="458"/>
    </row>
    <row r="21" spans="1:8" ht="14.25" customHeight="1">
      <c r="A21" s="531">
        <v>1</v>
      </c>
      <c r="B21" s="532"/>
      <c r="C21" s="533" t="s">
        <v>2402</v>
      </c>
      <c r="D21" s="959">
        <v>1814782</v>
      </c>
      <c r="E21" s="959">
        <v>1790178</v>
      </c>
      <c r="F21" s="960">
        <f>+D21</f>
        <v>1814782</v>
      </c>
      <c r="G21" s="961">
        <v>0</v>
      </c>
      <c r="H21" s="534">
        <f>A21</f>
        <v>1</v>
      </c>
    </row>
    <row r="22" spans="1:8" ht="14.25" customHeight="1">
      <c r="A22" s="406"/>
      <c r="B22" s="471"/>
      <c r="C22" s="535" t="s">
        <v>2594</v>
      </c>
      <c r="D22" s="536"/>
      <c r="E22" s="536"/>
      <c r="F22" s="537"/>
      <c r="G22" s="492"/>
      <c r="H22" s="483"/>
    </row>
    <row r="23" spans="1:8" ht="14.25" customHeight="1">
      <c r="A23" s="401">
        <f>A21+1</f>
        <v>2</v>
      </c>
      <c r="B23" s="466"/>
      <c r="C23" s="538" t="s">
        <v>2432</v>
      </c>
      <c r="D23" s="963">
        <v>0</v>
      </c>
      <c r="E23" s="963">
        <v>0</v>
      </c>
      <c r="F23" s="963">
        <f>+D23</f>
        <v>0</v>
      </c>
      <c r="G23" s="964">
        <v>0</v>
      </c>
      <c r="H23" s="510">
        <f>A23</f>
        <v>2</v>
      </c>
    </row>
    <row r="24" spans="1:8" ht="14.25" customHeight="1">
      <c r="A24" s="406"/>
      <c r="B24" s="471"/>
      <c r="C24" s="481" t="s">
        <v>2422</v>
      </c>
      <c r="D24" s="965"/>
      <c r="E24" s="965"/>
      <c r="F24" s="965"/>
      <c r="G24" s="966"/>
      <c r="H24" s="407"/>
    </row>
    <row r="25" spans="1:8" ht="14.25" customHeight="1">
      <c r="A25" s="406">
        <f>A23+1</f>
        <v>3</v>
      </c>
      <c r="B25" s="466"/>
      <c r="C25" s="482" t="s">
        <v>2423</v>
      </c>
      <c r="D25" s="963">
        <v>0</v>
      </c>
      <c r="E25" s="963">
        <v>0</v>
      </c>
      <c r="F25" s="963">
        <f>+D25</f>
        <v>0</v>
      </c>
      <c r="G25" s="967">
        <v>0</v>
      </c>
      <c r="H25" s="404">
        <f>A25</f>
        <v>3</v>
      </c>
    </row>
    <row r="26" spans="1:8" ht="29.25" customHeight="1">
      <c r="A26" s="393">
        <f>A25+1</f>
        <v>4</v>
      </c>
      <c r="B26" s="539"/>
      <c r="C26" s="540" t="s">
        <v>3254</v>
      </c>
      <c r="D26" s="962">
        <v>0</v>
      </c>
      <c r="E26" s="962"/>
      <c r="F26" s="962">
        <f>+D26</f>
        <v>0</v>
      </c>
      <c r="G26" s="968">
        <v>0</v>
      </c>
      <c r="H26" s="404">
        <f>A26</f>
        <v>4</v>
      </c>
    </row>
    <row r="27" spans="1:8" ht="14.25" customHeight="1">
      <c r="A27" s="406"/>
      <c r="B27" s="471"/>
      <c r="C27" s="481" t="s">
        <v>2424</v>
      </c>
      <c r="D27" s="965"/>
      <c r="E27" s="965"/>
      <c r="F27" s="965"/>
      <c r="G27" s="966"/>
      <c r="H27" s="407"/>
    </row>
    <row r="28" spans="1:8" ht="14.25" customHeight="1">
      <c r="A28" s="401">
        <f>A26+1</f>
        <v>5</v>
      </c>
      <c r="B28" s="466"/>
      <c r="C28" s="482" t="s">
        <v>2425</v>
      </c>
      <c r="D28" s="963">
        <v>0</v>
      </c>
      <c r="E28" s="963">
        <v>0</v>
      </c>
      <c r="F28" s="963">
        <f>+D28</f>
        <v>0</v>
      </c>
      <c r="G28" s="967">
        <v>0</v>
      </c>
      <c r="H28" s="404">
        <f>A28</f>
        <v>5</v>
      </c>
    </row>
    <row r="29" spans="1:8" ht="14.25" customHeight="1">
      <c r="A29" s="401">
        <f t="shared" ref="A29:A34" si="0">A28+1</f>
        <v>6</v>
      </c>
      <c r="B29" s="541"/>
      <c r="C29" s="542" t="s">
        <v>2831</v>
      </c>
      <c r="D29" s="1894">
        <v>10860</v>
      </c>
      <c r="E29" s="1894">
        <v>2227</v>
      </c>
      <c r="F29" s="1894">
        <f>+D29</f>
        <v>10860</v>
      </c>
      <c r="G29" s="968">
        <v>0</v>
      </c>
      <c r="H29" s="404">
        <f t="shared" ref="H29:H34" si="1">A29</f>
        <v>6</v>
      </c>
    </row>
    <row r="30" spans="1:8" ht="29.25" customHeight="1">
      <c r="A30" s="401">
        <f t="shared" si="0"/>
        <v>7</v>
      </c>
      <c r="B30" s="466"/>
      <c r="C30" s="538" t="s">
        <v>3252</v>
      </c>
      <c r="D30" s="963">
        <v>-1027</v>
      </c>
      <c r="E30" s="963">
        <v>-1235</v>
      </c>
      <c r="F30" s="963">
        <f>+D30</f>
        <v>-1027</v>
      </c>
      <c r="G30" s="967">
        <v>0</v>
      </c>
      <c r="H30" s="404">
        <f t="shared" si="1"/>
        <v>7</v>
      </c>
    </row>
    <row r="31" spans="1:8" ht="14.25" customHeight="1">
      <c r="A31" s="401">
        <f t="shared" si="0"/>
        <v>8</v>
      </c>
      <c r="B31" s="541"/>
      <c r="C31" s="542" t="s">
        <v>2550</v>
      </c>
      <c r="D31" s="969">
        <f>+D23+D25-D26+D28+D29-D30</f>
        <v>11887</v>
      </c>
      <c r="E31" s="962">
        <f>+E23+E25-E26+E28+E29-E30</f>
        <v>3462</v>
      </c>
      <c r="F31" s="962">
        <f>+F23+F25-F26+F28+F29-F30</f>
        <v>11887</v>
      </c>
      <c r="G31" s="968">
        <f>+G23+G25-G26+G28+G29-G30</f>
        <v>0</v>
      </c>
      <c r="H31" s="404">
        <f t="shared" si="1"/>
        <v>8</v>
      </c>
    </row>
    <row r="32" spans="1:8" ht="14.25" customHeight="1">
      <c r="A32" s="401">
        <f t="shared" si="0"/>
        <v>9</v>
      </c>
      <c r="B32" s="543"/>
      <c r="C32" s="498" t="s">
        <v>2553</v>
      </c>
      <c r="D32" s="970">
        <f>+D21+D31</f>
        <v>1826669</v>
      </c>
      <c r="E32" s="970">
        <f>+E21+E31</f>
        <v>1793640</v>
      </c>
      <c r="F32" s="970">
        <f>+F21+F31</f>
        <v>1826669</v>
      </c>
      <c r="G32" s="971">
        <f>+G21+G31</f>
        <v>0</v>
      </c>
      <c r="H32" s="404">
        <f t="shared" si="1"/>
        <v>9</v>
      </c>
    </row>
    <row r="33" spans="1:8" ht="27.75" customHeight="1">
      <c r="A33" s="401">
        <f t="shared" si="0"/>
        <v>10</v>
      </c>
      <c r="B33" s="466"/>
      <c r="C33" s="538" t="s">
        <v>3253</v>
      </c>
      <c r="D33" s="963">
        <v>427</v>
      </c>
      <c r="E33" s="963">
        <v>3265</v>
      </c>
      <c r="F33" s="963">
        <v>427</v>
      </c>
      <c r="G33" s="967">
        <v>0</v>
      </c>
      <c r="H33" s="404">
        <f t="shared" si="1"/>
        <v>10</v>
      </c>
    </row>
    <row r="34" spans="1:8" ht="14.25" customHeight="1">
      <c r="A34" s="401">
        <f t="shared" si="0"/>
        <v>11</v>
      </c>
      <c r="B34" s="541"/>
      <c r="C34" s="540" t="s">
        <v>2554</v>
      </c>
      <c r="D34" s="1894">
        <f>+D32-D33</f>
        <v>1826242</v>
      </c>
      <c r="E34" s="1894">
        <f>+E32-E33</f>
        <v>1790375</v>
      </c>
      <c r="F34" s="1893">
        <f>+F32-F33</f>
        <v>1826242</v>
      </c>
      <c r="G34" s="1893">
        <f>+G32-G33</f>
        <v>0</v>
      </c>
      <c r="H34" s="404">
        <f t="shared" si="1"/>
        <v>11</v>
      </c>
    </row>
    <row r="35" spans="1:8">
      <c r="A35" s="40"/>
      <c r="B35" s="480"/>
      <c r="C35" s="481"/>
      <c r="D35" s="442"/>
      <c r="E35" s="442"/>
      <c r="F35" s="442"/>
      <c r="G35" s="442"/>
      <c r="H35" s="23"/>
    </row>
    <row r="36" spans="1:8">
      <c r="A36" s="24" t="s">
        <v>44</v>
      </c>
      <c r="B36" s="226"/>
      <c r="C36" s="226"/>
      <c r="D36" s="226"/>
      <c r="E36" s="226"/>
      <c r="F36" s="226"/>
      <c r="G36" s="226"/>
      <c r="H36" s="291"/>
    </row>
    <row r="37" spans="1:8">
      <c r="A37" s="24"/>
      <c r="B37" s="226"/>
      <c r="C37" s="226"/>
      <c r="D37" s="226"/>
      <c r="E37" s="226"/>
      <c r="F37" s="226"/>
      <c r="G37" s="226"/>
      <c r="H37" s="291"/>
    </row>
    <row r="38" spans="1:8">
      <c r="A38" s="24"/>
      <c r="B38" s="226"/>
      <c r="D38" s="226"/>
      <c r="E38" s="226"/>
      <c r="F38" s="226"/>
      <c r="G38" s="226"/>
      <c r="H38" s="291"/>
    </row>
    <row r="39" spans="1:8">
      <c r="A39" s="24"/>
      <c r="B39" s="226"/>
      <c r="D39" s="226"/>
      <c r="E39" s="226"/>
      <c r="F39" s="226"/>
      <c r="G39" s="226"/>
      <c r="H39" s="291"/>
    </row>
    <row r="40" spans="1:8">
      <c r="A40" s="24"/>
      <c r="B40" s="226"/>
      <c r="D40" s="226"/>
      <c r="E40" s="226"/>
      <c r="F40" s="226"/>
      <c r="G40" s="226"/>
      <c r="H40" s="291"/>
    </row>
    <row r="41" spans="1:8">
      <c r="A41" s="24"/>
      <c r="B41" s="226"/>
      <c r="D41" s="226"/>
      <c r="E41" s="226"/>
      <c r="F41" s="226"/>
      <c r="G41" s="226"/>
      <c r="H41" s="291"/>
    </row>
    <row r="42" spans="1:8">
      <c r="A42" s="24"/>
      <c r="B42" s="226"/>
      <c r="D42" s="226"/>
      <c r="E42" s="226"/>
      <c r="F42" s="226"/>
      <c r="G42" s="226"/>
      <c r="H42" s="291"/>
    </row>
    <row r="43" spans="1:8">
      <c r="A43" s="24"/>
      <c r="B43" s="226"/>
      <c r="D43" s="226"/>
      <c r="E43" s="226"/>
      <c r="F43" s="226"/>
      <c r="G43" s="226"/>
      <c r="H43" s="291"/>
    </row>
    <row r="44" spans="1:8">
      <c r="A44" s="24"/>
      <c r="B44" s="226"/>
      <c r="D44" s="226"/>
      <c r="E44" s="226"/>
      <c r="F44" s="226"/>
      <c r="G44" s="226"/>
      <c r="H44" s="291"/>
    </row>
    <row r="45" spans="1:8">
      <c r="A45" s="24"/>
      <c r="B45" s="226"/>
      <c r="D45" s="226"/>
      <c r="E45" s="226"/>
      <c r="F45" s="226"/>
      <c r="G45" s="226"/>
      <c r="H45" s="291"/>
    </row>
    <row r="46" spans="1:8">
      <c r="A46" s="24"/>
      <c r="B46" s="226"/>
      <c r="D46" s="226"/>
      <c r="E46" s="226"/>
      <c r="F46" s="226"/>
      <c r="G46" s="226"/>
      <c r="H46" s="291"/>
    </row>
    <row r="47" spans="1:8">
      <c r="A47" s="24"/>
      <c r="B47" s="226"/>
      <c r="D47" s="226"/>
      <c r="E47" s="226"/>
      <c r="F47" s="226"/>
      <c r="G47" s="226"/>
      <c r="H47" s="291"/>
    </row>
    <row r="48" spans="1:8">
      <c r="A48" s="24"/>
      <c r="B48" s="226"/>
      <c r="D48" s="226"/>
      <c r="E48" s="226"/>
      <c r="F48" s="226"/>
      <c r="G48" s="226"/>
      <c r="H48" s="291"/>
    </row>
    <row r="49" spans="1:8">
      <c r="A49" s="24"/>
      <c r="B49" s="226"/>
      <c r="D49" s="226"/>
      <c r="E49" s="226"/>
      <c r="F49" s="226"/>
      <c r="G49" s="226"/>
      <c r="H49" s="291"/>
    </row>
    <row r="50" spans="1:8">
      <c r="A50" s="24"/>
      <c r="B50" s="226"/>
      <c r="D50" s="226"/>
      <c r="E50" s="226"/>
      <c r="F50" s="226"/>
      <c r="G50" s="226"/>
      <c r="H50" s="291"/>
    </row>
    <row r="51" spans="1:8">
      <c r="A51" s="24"/>
      <c r="B51" s="226"/>
      <c r="D51" s="226"/>
      <c r="E51" s="226"/>
      <c r="F51" s="226"/>
      <c r="G51" s="226"/>
      <c r="H51" s="291"/>
    </row>
    <row r="52" spans="1:8">
      <c r="A52" s="24"/>
      <c r="B52" s="226"/>
      <c r="D52" s="226"/>
      <c r="E52" s="226"/>
      <c r="F52" s="226"/>
      <c r="G52" s="226"/>
      <c r="H52" s="291"/>
    </row>
    <row r="53" spans="1:8">
      <c r="A53" s="24"/>
      <c r="B53" s="226"/>
      <c r="D53" s="226"/>
      <c r="E53" s="226"/>
      <c r="F53" s="226"/>
      <c r="G53" s="226"/>
      <c r="H53" s="291"/>
    </row>
    <row r="54" spans="1:8">
      <c r="A54" s="24"/>
      <c r="B54" s="226"/>
      <c r="D54" s="226"/>
      <c r="E54" s="226"/>
      <c r="F54" s="226"/>
      <c r="G54" s="226"/>
      <c r="H54" s="291"/>
    </row>
    <row r="55" spans="1:8">
      <c r="A55" s="24"/>
      <c r="B55" s="226"/>
      <c r="D55" s="226"/>
      <c r="E55" s="226"/>
      <c r="F55" s="226"/>
      <c r="G55" s="226"/>
      <c r="H55" s="291"/>
    </row>
    <row r="56" spans="1:8">
      <c r="A56" s="24"/>
      <c r="B56" s="226"/>
      <c r="D56" s="226"/>
      <c r="E56" s="226"/>
      <c r="F56" s="226"/>
      <c r="G56" s="226"/>
      <c r="H56" s="291"/>
    </row>
    <row r="57" spans="1:8">
      <c r="A57" s="24"/>
      <c r="B57" s="226"/>
      <c r="D57" s="226"/>
      <c r="E57" s="226"/>
      <c r="F57" s="226"/>
      <c r="G57" s="226"/>
      <c r="H57" s="291"/>
    </row>
    <row r="58" spans="1:8">
      <c r="A58" s="24"/>
      <c r="B58" s="226"/>
      <c r="D58" s="226"/>
      <c r="E58" s="226"/>
      <c r="F58" s="226"/>
      <c r="G58" s="226"/>
      <c r="H58" s="291"/>
    </row>
    <row r="59" spans="1:8">
      <c r="A59" s="24"/>
      <c r="B59" s="226"/>
      <c r="D59" s="226"/>
      <c r="E59" s="226"/>
      <c r="F59" s="226"/>
      <c r="G59" s="226"/>
      <c r="H59" s="291"/>
    </row>
    <row r="60" spans="1:8">
      <c r="A60" s="24"/>
      <c r="B60" s="226"/>
      <c r="D60" s="226"/>
      <c r="E60" s="226"/>
      <c r="F60" s="226"/>
      <c r="G60" s="226"/>
      <c r="H60" s="291"/>
    </row>
    <row r="61" spans="1:8">
      <c r="A61" s="24"/>
      <c r="B61" s="226"/>
      <c r="D61" s="226"/>
      <c r="E61" s="226"/>
      <c r="F61" s="226"/>
      <c r="G61" s="226"/>
      <c r="H61" s="291"/>
    </row>
    <row r="62" spans="1:8">
      <c r="A62" s="24"/>
      <c r="B62" s="226"/>
      <c r="D62" s="226"/>
      <c r="E62" s="226"/>
      <c r="F62" s="226"/>
      <c r="G62" s="226"/>
      <c r="H62" s="291"/>
    </row>
    <row r="63" spans="1:8">
      <c r="A63" s="24"/>
      <c r="B63" s="226"/>
      <c r="D63" s="226"/>
      <c r="E63" s="226"/>
      <c r="F63" s="226"/>
      <c r="G63" s="226"/>
      <c r="H63" s="291"/>
    </row>
    <row r="64" spans="1:8">
      <c r="A64" s="24"/>
      <c r="B64" s="226"/>
      <c r="D64" s="226"/>
      <c r="E64" s="226"/>
      <c r="F64" s="226"/>
      <c r="G64" s="226"/>
      <c r="H64" s="291"/>
    </row>
    <row r="65" spans="1:8">
      <c r="A65" s="24"/>
      <c r="B65" s="226"/>
      <c r="D65" s="226"/>
      <c r="E65" s="226"/>
      <c r="F65" s="226"/>
      <c r="G65" s="226"/>
      <c r="H65" s="291"/>
    </row>
    <row r="66" spans="1:8">
      <c r="A66" s="24"/>
      <c r="B66" s="226"/>
      <c r="D66" s="226"/>
      <c r="E66" s="226"/>
      <c r="F66" s="226"/>
      <c r="G66" s="226"/>
      <c r="H66" s="291"/>
    </row>
    <row r="67" spans="1:8">
      <c r="A67" s="24"/>
      <c r="B67" s="226"/>
      <c r="D67" s="226"/>
      <c r="E67" s="226"/>
      <c r="F67" s="226"/>
      <c r="G67" s="226"/>
      <c r="H67" s="291"/>
    </row>
    <row r="68" spans="1:8">
      <c r="A68" s="24"/>
      <c r="B68" s="226"/>
      <c r="D68" s="226"/>
      <c r="E68" s="226"/>
      <c r="F68" s="226"/>
      <c r="G68" s="226"/>
      <c r="H68" s="291"/>
    </row>
    <row r="69" spans="1:8">
      <c r="A69" s="24"/>
      <c r="B69" s="226"/>
      <c r="C69" s="226"/>
      <c r="D69" s="226"/>
      <c r="E69" s="226"/>
      <c r="F69" s="226"/>
      <c r="G69" s="226"/>
      <c r="H69" s="291"/>
    </row>
    <row r="70" spans="1:8">
      <c r="A70" s="24"/>
      <c r="B70" s="226"/>
      <c r="C70" s="226"/>
      <c r="D70" s="226"/>
      <c r="E70" s="226"/>
      <c r="F70" s="226"/>
      <c r="G70" s="226"/>
      <c r="H70" s="291"/>
    </row>
    <row r="71" spans="1:8">
      <c r="A71" s="61"/>
      <c r="B71" s="54"/>
      <c r="C71" s="54"/>
      <c r="D71" s="54"/>
      <c r="E71" s="54"/>
      <c r="F71" s="54"/>
      <c r="G71" s="54"/>
      <c r="H71" s="214"/>
    </row>
    <row r="72" spans="1:8" s="226" customFormat="1">
      <c r="A72" s="2076"/>
      <c r="F72" s="2218" t="s">
        <v>1343</v>
      </c>
      <c r="G72" s="2218"/>
      <c r="H72" s="2218"/>
    </row>
    <row r="106" spans="3:3">
      <c r="C106" s="544"/>
    </row>
    <row r="129" spans="1:8">
      <c r="A129" s="398"/>
      <c r="B129" s="398"/>
      <c r="C129" s="388"/>
      <c r="D129" s="388"/>
      <c r="E129" s="388"/>
      <c r="F129" s="388"/>
      <c r="G129" s="512"/>
      <c r="H129" s="512"/>
    </row>
    <row r="130" spans="1:8">
      <c r="A130" s="398"/>
      <c r="B130" s="398"/>
      <c r="C130" s="388"/>
      <c r="D130" s="388"/>
      <c r="E130" s="388"/>
      <c r="F130" s="388"/>
      <c r="G130" s="512"/>
      <c r="H130" s="512"/>
    </row>
    <row r="131" spans="1:8">
      <c r="A131" s="398"/>
      <c r="B131" s="398"/>
      <c r="C131" s="388"/>
      <c r="D131" s="388"/>
      <c r="E131" s="388"/>
      <c r="F131" s="388"/>
      <c r="G131" s="512"/>
      <c r="H131" s="512"/>
    </row>
    <row r="132" spans="1:8">
      <c r="A132" s="398"/>
      <c r="B132" s="398"/>
      <c r="C132" s="388"/>
      <c r="D132" s="388"/>
      <c r="E132" s="388"/>
      <c r="F132" s="388"/>
      <c r="G132" s="512"/>
      <c r="H132" s="512"/>
    </row>
    <row r="133" spans="1:8">
      <c r="A133" s="398"/>
      <c r="B133" s="398"/>
      <c r="C133" s="388"/>
      <c r="D133" s="388"/>
      <c r="E133" s="388"/>
      <c r="F133" s="388"/>
      <c r="G133" s="512"/>
      <c r="H133" s="512"/>
    </row>
    <row r="134" spans="1:8">
      <c r="A134" s="398"/>
      <c r="B134" s="398"/>
      <c r="C134" s="388"/>
      <c r="D134" s="388"/>
      <c r="E134" s="388"/>
      <c r="F134" s="388"/>
      <c r="G134" s="512"/>
      <c r="H134" s="512"/>
    </row>
    <row r="135" spans="1:8">
      <c r="A135" s="398"/>
      <c r="B135" s="398"/>
      <c r="C135" s="388"/>
      <c r="D135" s="388"/>
      <c r="E135" s="388"/>
      <c r="F135" s="388"/>
      <c r="G135" s="512"/>
      <c r="H135" s="512"/>
    </row>
    <row r="136" spans="1:8">
      <c r="A136" s="398"/>
      <c r="B136" s="398"/>
      <c r="C136" s="388"/>
      <c r="D136" s="388"/>
      <c r="E136" s="388"/>
      <c r="F136" s="388"/>
      <c r="G136" s="512"/>
      <c r="H136" s="512"/>
    </row>
    <row r="137" spans="1:8">
      <c r="A137" s="398"/>
      <c r="B137" s="398"/>
      <c r="C137" s="388"/>
      <c r="D137" s="388"/>
      <c r="E137" s="388"/>
      <c r="F137" s="388"/>
      <c r="G137" s="512"/>
      <c r="H137" s="512"/>
    </row>
    <row r="138" spans="1:8">
      <c r="A138" s="398"/>
      <c r="B138" s="398"/>
      <c r="C138" s="388"/>
      <c r="D138" s="388"/>
      <c r="E138" s="388"/>
      <c r="F138" s="388"/>
      <c r="G138" s="512"/>
      <c r="H138" s="512"/>
    </row>
    <row r="139" spans="1:8">
      <c r="A139" s="398"/>
      <c r="B139" s="398"/>
      <c r="C139" s="388"/>
      <c r="D139" s="388"/>
      <c r="E139" s="388"/>
      <c r="F139" s="388"/>
      <c r="G139" s="512"/>
      <c r="H139" s="512"/>
    </row>
    <row r="140" spans="1:8">
      <c r="A140" s="398"/>
      <c r="B140" s="398"/>
      <c r="C140" s="388"/>
      <c r="D140" s="388"/>
      <c r="E140" s="388"/>
      <c r="F140" s="388"/>
      <c r="G140" s="512"/>
      <c r="H140" s="512"/>
    </row>
    <row r="141" spans="1:8">
      <c r="A141" s="398"/>
      <c r="B141" s="398"/>
      <c r="C141" s="388"/>
      <c r="D141" s="388"/>
      <c r="E141" s="388"/>
      <c r="F141" s="388"/>
      <c r="G141" s="512"/>
      <c r="H141" s="512"/>
    </row>
    <row r="142" spans="1:8">
      <c r="A142" s="398"/>
      <c r="B142" s="398"/>
      <c r="C142" s="388"/>
      <c r="D142" s="388"/>
      <c r="E142" s="388"/>
      <c r="F142" s="388"/>
      <c r="G142" s="512"/>
      <c r="H142" s="512"/>
    </row>
    <row r="143" spans="1:8">
      <c r="A143" s="398"/>
      <c r="B143" s="398"/>
      <c r="C143" s="388"/>
      <c r="D143" s="388"/>
      <c r="E143" s="388"/>
      <c r="F143" s="388"/>
      <c r="G143" s="512"/>
      <c r="H143" s="512"/>
    </row>
    <row r="145" spans="1:8">
      <c r="A145" s="398"/>
      <c r="B145" s="398"/>
      <c r="C145" s="388"/>
      <c r="D145" s="388"/>
      <c r="E145" s="388"/>
      <c r="F145" s="388"/>
      <c r="G145" s="512"/>
      <c r="H145" s="512"/>
    </row>
    <row r="146" spans="1:8">
      <c r="A146" s="398"/>
      <c r="B146" s="398"/>
      <c r="C146" s="388"/>
      <c r="D146" s="388"/>
      <c r="E146" s="388"/>
      <c r="F146" s="388"/>
      <c r="G146" s="512"/>
      <c r="H146" s="512"/>
    </row>
    <row r="147" spans="1:8">
      <c r="A147" s="398"/>
      <c r="B147" s="398"/>
      <c r="C147" s="388"/>
      <c r="D147" s="388"/>
      <c r="E147" s="388"/>
      <c r="F147" s="388"/>
      <c r="G147" s="512"/>
      <c r="H147" s="512"/>
    </row>
    <row r="148" spans="1:8">
      <c r="A148" s="398"/>
      <c r="B148" s="398"/>
      <c r="C148" s="388"/>
      <c r="D148" s="388"/>
      <c r="E148" s="388"/>
      <c r="F148" s="388"/>
      <c r="G148" s="512"/>
      <c r="H148" s="512"/>
    </row>
    <row r="149" spans="1:8">
      <c r="A149" s="398"/>
      <c r="B149" s="398"/>
      <c r="C149" s="388"/>
      <c r="D149" s="388"/>
      <c r="E149" s="388"/>
      <c r="F149" s="388"/>
      <c r="G149" s="512"/>
      <c r="H149" s="512"/>
    </row>
    <row r="154" spans="1:8" s="226" customFormat="1">
      <c r="A154" s="10"/>
      <c r="B154" s="10"/>
      <c r="C154" s="10"/>
      <c r="D154" s="10"/>
      <c r="E154" s="10"/>
      <c r="F154" s="10"/>
      <c r="G154" s="10"/>
      <c r="H154" s="10"/>
    </row>
  </sheetData>
  <customSheetViews>
    <customSheetView guid="{4095EAE0-09D5-4E29-9353-57BE8D9E0DE0}" showPageBreaks="1">
      <selection activeCell="K26" sqref="K26"/>
      <rowBreaks count="1" manualBreakCount="1">
        <brk id="155" max="16383" man="1"/>
      </rowBreaks>
      <pageMargins left="0.75" right="0.75" top="0.75" bottom="0.75" header="0.5" footer="0.5"/>
      <pageSetup scale="87" orientation="portrait" r:id="rId1"/>
      <headerFooter alignWithMargins="0"/>
    </customSheetView>
    <customSheetView guid="{B4382265-C345-4F78-A0C9-5C84571AE8A3}" showPageBreaks="1">
      <selection activeCell="N25" sqref="N25"/>
      <rowBreaks count="1" manualBreakCount="1">
        <brk id="155" max="16383" man="1"/>
      </rowBreaks>
      <pageMargins left="0.75" right="0.75" top="0.75" bottom="0.75" header="0.5" footer="0.5"/>
      <pageSetup scale="87" orientation="portrait" r:id="rId2"/>
      <headerFooter alignWithMargins="0"/>
    </customSheetView>
  </customSheetViews>
  <mergeCells count="1">
    <mergeCell ref="F72:H72"/>
  </mergeCells>
  <pageMargins left="0.75" right="0.75" top="0.75" bottom="0.75" header="0.5" footer="0.5"/>
  <pageSetup scale="83" orientation="portrait" r:id="rId3"/>
  <headerFooter alignWithMargins="0"/>
  <rowBreaks count="1" manualBreakCount="1">
    <brk id="1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zoomScaleNormal="100" workbookViewId="0"/>
  </sheetViews>
  <sheetFormatPr defaultRowHeight="11.25"/>
  <cols>
    <col min="1" max="1" width="5.33203125" style="10" customWidth="1"/>
    <col min="2" max="2" width="6.5" style="10" customWidth="1"/>
    <col min="3" max="3" width="9.33203125" style="10"/>
    <col min="4" max="4" width="56" style="10" customWidth="1"/>
    <col min="5" max="6" width="24.1640625" style="10" customWidth="1"/>
    <col min="7" max="7" width="6" style="10" customWidth="1"/>
    <col min="8" max="8" width="9.33203125" style="10"/>
    <col min="9" max="9" width="11.1640625" style="10" bestFit="1" customWidth="1"/>
    <col min="10" max="10" width="5.5" style="10" bestFit="1" customWidth="1"/>
    <col min="11" max="12" width="8.33203125" style="10" bestFit="1" customWidth="1"/>
    <col min="13" max="16384" width="9.33203125" style="10"/>
  </cols>
  <sheetData>
    <row r="1" spans="1:8">
      <c r="A1" s="2073" t="s">
        <v>2667</v>
      </c>
      <c r="B1" s="2077"/>
      <c r="C1" s="2077"/>
      <c r="D1" s="2073"/>
      <c r="E1" s="2073"/>
      <c r="F1" s="2078"/>
      <c r="G1" s="2055">
        <v>25</v>
      </c>
      <c r="H1" s="7"/>
    </row>
    <row r="2" spans="1:8">
      <c r="A2" s="1959" t="s">
        <v>761</v>
      </c>
      <c r="B2" s="229"/>
      <c r="C2" s="229"/>
      <c r="D2" s="229"/>
      <c r="E2" s="229"/>
      <c r="F2" s="229"/>
      <c r="G2" s="546"/>
    </row>
    <row r="3" spans="1:8">
      <c r="A3" s="545" t="s">
        <v>330</v>
      </c>
      <c r="B3" s="229"/>
      <c r="C3" s="229"/>
      <c r="D3" s="229"/>
      <c r="E3" s="229"/>
      <c r="F3" s="229"/>
      <c r="G3" s="546"/>
    </row>
    <row r="4" spans="1:8">
      <c r="A4" s="24"/>
      <c r="B4" s="226"/>
      <c r="C4" s="226"/>
      <c r="D4" s="226"/>
      <c r="E4" s="226"/>
      <c r="F4" s="226"/>
      <c r="G4" s="291"/>
    </row>
    <row r="5" spans="1:8">
      <c r="A5" s="547"/>
      <c r="B5" s="548" t="s">
        <v>423</v>
      </c>
      <c r="C5" s="549" t="s">
        <v>180</v>
      </c>
      <c r="D5" s="226"/>
      <c r="E5" s="549"/>
      <c r="F5" s="549"/>
      <c r="G5" s="550"/>
    </row>
    <row r="6" spans="1:8">
      <c r="A6" s="547"/>
      <c r="B6" s="549"/>
      <c r="C6" s="549" t="s">
        <v>181</v>
      </c>
      <c r="D6" s="226"/>
      <c r="E6" s="549"/>
      <c r="F6" s="549"/>
      <c r="G6" s="550"/>
    </row>
    <row r="7" spans="1:8">
      <c r="A7" s="547"/>
      <c r="B7" s="549"/>
      <c r="C7" s="549"/>
      <c r="D7" s="226"/>
      <c r="E7" s="549"/>
      <c r="F7" s="549"/>
      <c r="G7" s="550"/>
    </row>
    <row r="8" spans="1:8">
      <c r="A8" s="547"/>
      <c r="B8" s="548" t="s">
        <v>424</v>
      </c>
      <c r="C8" s="549" t="s">
        <v>182</v>
      </c>
      <c r="D8" s="226"/>
      <c r="E8" s="549"/>
      <c r="F8" s="549"/>
      <c r="G8" s="550"/>
    </row>
    <row r="9" spans="1:8">
      <c r="A9" s="547"/>
      <c r="B9" s="549"/>
      <c r="C9" s="549"/>
      <c r="D9" s="226"/>
      <c r="E9" s="549"/>
      <c r="F9" s="549"/>
      <c r="G9" s="550"/>
    </row>
    <row r="10" spans="1:8">
      <c r="A10" s="547"/>
      <c r="B10" s="548" t="s">
        <v>425</v>
      </c>
      <c r="C10" s="549" t="s">
        <v>183</v>
      </c>
      <c r="D10" s="226"/>
      <c r="E10" s="549"/>
      <c r="F10" s="549"/>
      <c r="G10" s="550"/>
    </row>
    <row r="11" spans="1:8">
      <c r="A11" s="547"/>
      <c r="B11" s="549"/>
      <c r="C11" s="549"/>
      <c r="D11" s="226"/>
      <c r="E11" s="549"/>
      <c r="F11" s="549"/>
      <c r="G11" s="550"/>
    </row>
    <row r="12" spans="1:8">
      <c r="A12" s="547"/>
      <c r="B12" s="548" t="s">
        <v>428</v>
      </c>
      <c r="C12" s="549" t="s">
        <v>184</v>
      </c>
      <c r="D12" s="226"/>
      <c r="E12" s="549"/>
      <c r="F12" s="549"/>
      <c r="G12" s="550"/>
    </row>
    <row r="13" spans="1:8">
      <c r="A13" s="547"/>
      <c r="B13" s="549"/>
      <c r="C13" s="549" t="s">
        <v>185</v>
      </c>
      <c r="D13" s="226"/>
      <c r="E13" s="549"/>
      <c r="F13" s="549"/>
      <c r="G13" s="550"/>
    </row>
    <row r="14" spans="1:8">
      <c r="A14" s="547"/>
      <c r="B14" s="549"/>
      <c r="C14" s="549"/>
      <c r="D14" s="226"/>
      <c r="E14" s="549"/>
      <c r="F14" s="549"/>
      <c r="G14" s="550"/>
    </row>
    <row r="15" spans="1:8">
      <c r="A15" s="547"/>
      <c r="B15" s="548" t="s">
        <v>430</v>
      </c>
      <c r="C15" s="549" t="s">
        <v>186</v>
      </c>
      <c r="D15" s="226"/>
      <c r="E15" s="549"/>
      <c r="F15" s="549"/>
      <c r="G15" s="550"/>
    </row>
    <row r="16" spans="1:8">
      <c r="A16" s="547"/>
      <c r="B16" s="549"/>
      <c r="C16" s="549" t="s">
        <v>187</v>
      </c>
      <c r="D16" s="226"/>
      <c r="E16" s="549"/>
      <c r="F16" s="549"/>
      <c r="G16" s="550"/>
    </row>
    <row r="17" spans="1:17">
      <c r="A17" s="547"/>
      <c r="B17" s="549"/>
      <c r="C17" s="549"/>
      <c r="D17" s="226"/>
      <c r="E17" s="549"/>
      <c r="F17" s="549"/>
      <c r="G17" s="550"/>
    </row>
    <row r="18" spans="1:17">
      <c r="A18" s="547"/>
      <c r="B18" s="548" t="s">
        <v>859</v>
      </c>
      <c r="C18" s="549" t="s">
        <v>188</v>
      </c>
      <c r="D18" s="226"/>
      <c r="E18" s="549"/>
      <c r="F18" s="549"/>
      <c r="G18" s="550"/>
    </row>
    <row r="19" spans="1:17">
      <c r="A19" s="551"/>
      <c r="B19" s="552"/>
      <c r="C19" s="552"/>
      <c r="D19" s="552"/>
      <c r="E19" s="552"/>
      <c r="F19" s="552"/>
      <c r="G19" s="553"/>
    </row>
    <row r="20" spans="1:17">
      <c r="A20" s="554" t="s">
        <v>307</v>
      </c>
      <c r="B20" s="555" t="s">
        <v>331</v>
      </c>
      <c r="C20" s="8" t="s">
        <v>705</v>
      </c>
      <c r="D20" s="229"/>
      <c r="E20" s="555" t="s">
        <v>189</v>
      </c>
      <c r="F20" s="555" t="s">
        <v>190</v>
      </c>
      <c r="G20" s="556" t="s">
        <v>307</v>
      </c>
    </row>
    <row r="21" spans="1:17">
      <c r="A21" s="557" t="s">
        <v>312</v>
      </c>
      <c r="B21" s="558" t="s">
        <v>334</v>
      </c>
      <c r="C21" s="559"/>
      <c r="D21" s="232"/>
      <c r="E21" s="558" t="s">
        <v>191</v>
      </c>
      <c r="F21" s="558" t="s">
        <v>192</v>
      </c>
      <c r="G21" s="560" t="s">
        <v>312</v>
      </c>
    </row>
    <row r="22" spans="1:17">
      <c r="A22" s="561"/>
      <c r="B22" s="562"/>
      <c r="C22" s="559"/>
      <c r="D22" s="563"/>
      <c r="E22" s="558" t="s">
        <v>193</v>
      </c>
      <c r="F22" s="558" t="s">
        <v>194</v>
      </c>
      <c r="G22" s="560"/>
    </row>
    <row r="23" spans="1:17" ht="12" thickBot="1">
      <c r="A23" s="564"/>
      <c r="B23" s="565"/>
      <c r="C23" s="566" t="s">
        <v>317</v>
      </c>
      <c r="D23" s="243"/>
      <c r="E23" s="558" t="s">
        <v>318</v>
      </c>
      <c r="F23" s="567" t="s">
        <v>319</v>
      </c>
      <c r="G23" s="568"/>
    </row>
    <row r="24" spans="1:17">
      <c r="A24" s="569">
        <v>1</v>
      </c>
      <c r="B24" s="247"/>
      <c r="C24" s="234"/>
      <c r="D24" s="225" t="s">
        <v>195</v>
      </c>
      <c r="E24" s="1892">
        <v>14128730</v>
      </c>
      <c r="F24" s="1935">
        <v>326310</v>
      </c>
      <c r="G24" s="570">
        <v>1</v>
      </c>
      <c r="P24" s="1229"/>
      <c r="Q24" s="1229"/>
    </row>
    <row r="25" spans="1:17">
      <c r="A25" s="569">
        <v>2</v>
      </c>
      <c r="B25" s="235"/>
      <c r="C25" s="225" t="s">
        <v>196</v>
      </c>
      <c r="D25" s="225" t="s">
        <v>197</v>
      </c>
      <c r="E25" s="1854">
        <v>0</v>
      </c>
      <c r="F25" s="943">
        <v>0</v>
      </c>
      <c r="G25" s="570">
        <v>2</v>
      </c>
      <c r="I25" s="1229"/>
      <c r="J25" s="1229"/>
      <c r="K25" s="1229"/>
      <c r="P25" s="1229"/>
      <c r="Q25" s="1229"/>
    </row>
    <row r="26" spans="1:17">
      <c r="A26" s="272"/>
      <c r="B26" s="232"/>
      <c r="C26" s="229" t="s">
        <v>198</v>
      </c>
      <c r="D26" s="229"/>
      <c r="E26" s="1855"/>
      <c r="F26" s="945"/>
      <c r="G26" s="571"/>
      <c r="P26" s="1229"/>
      <c r="Q26" s="1229"/>
    </row>
    <row r="27" spans="1:17">
      <c r="A27" s="569">
        <v>3</v>
      </c>
      <c r="B27" s="235"/>
      <c r="C27" s="225" t="s">
        <v>199</v>
      </c>
      <c r="D27" s="225" t="s">
        <v>200</v>
      </c>
      <c r="E27" s="1854">
        <v>1819164</v>
      </c>
      <c r="F27" s="943">
        <v>0</v>
      </c>
      <c r="G27" s="570">
        <v>3</v>
      </c>
      <c r="I27" s="1229"/>
      <c r="J27" s="1698"/>
      <c r="K27" s="1229"/>
      <c r="L27" s="1699"/>
      <c r="P27" s="1229"/>
      <c r="Q27" s="1229"/>
    </row>
    <row r="28" spans="1:17">
      <c r="A28" s="569">
        <v>4</v>
      </c>
      <c r="B28" s="235"/>
      <c r="C28" s="225" t="s">
        <v>201</v>
      </c>
      <c r="D28" s="225" t="s">
        <v>202</v>
      </c>
      <c r="E28" s="1854">
        <v>0</v>
      </c>
      <c r="F28" s="943">
        <v>0</v>
      </c>
      <c r="G28" s="570">
        <v>4</v>
      </c>
      <c r="P28" s="1229"/>
      <c r="Q28" s="1229"/>
    </row>
    <row r="29" spans="1:17">
      <c r="A29" s="569">
        <v>5</v>
      </c>
      <c r="B29" s="235"/>
      <c r="C29" s="225" t="s">
        <v>203</v>
      </c>
      <c r="D29" s="225" t="s">
        <v>204</v>
      </c>
      <c r="E29" s="1854">
        <v>0</v>
      </c>
      <c r="F29" s="943">
        <v>0</v>
      </c>
      <c r="G29" s="570">
        <v>5</v>
      </c>
      <c r="P29" s="1229"/>
      <c r="Q29" s="1229"/>
    </row>
    <row r="30" spans="1:17">
      <c r="A30" s="569">
        <v>6</v>
      </c>
      <c r="B30" s="235"/>
      <c r="C30" s="225"/>
      <c r="D30" s="225" t="s">
        <v>205</v>
      </c>
      <c r="E30" s="1934">
        <f>SUM(E27:E29)</f>
        <v>1819164</v>
      </c>
      <c r="F30" s="1933">
        <f>SUM(F27:F29)</f>
        <v>0</v>
      </c>
      <c r="G30" s="570">
        <v>6</v>
      </c>
      <c r="I30" s="1229"/>
      <c r="J30" s="1698"/>
      <c r="K30" s="1229"/>
      <c r="L30" s="1699"/>
      <c r="P30" s="1229"/>
      <c r="Q30" s="1229"/>
    </row>
    <row r="31" spans="1:17">
      <c r="A31" s="272"/>
      <c r="B31" s="232"/>
      <c r="C31" s="229" t="s">
        <v>206</v>
      </c>
      <c r="D31" s="229"/>
      <c r="E31" s="1855"/>
      <c r="F31" s="945"/>
      <c r="G31" s="571"/>
    </row>
    <row r="32" spans="1:17">
      <c r="A32" s="569">
        <v>7</v>
      </c>
      <c r="B32" s="235"/>
      <c r="C32" s="225" t="s">
        <v>207</v>
      </c>
      <c r="D32" s="225" t="s">
        <v>208</v>
      </c>
      <c r="E32" s="1934">
        <v>0</v>
      </c>
      <c r="F32" s="1933">
        <v>4382</v>
      </c>
      <c r="G32" s="570">
        <v>7</v>
      </c>
      <c r="P32" s="1229"/>
      <c r="Q32" s="1229"/>
    </row>
    <row r="33" spans="1:17">
      <c r="A33" s="569">
        <v>8</v>
      </c>
      <c r="B33" s="235"/>
      <c r="C33" s="225" t="s">
        <v>209</v>
      </c>
      <c r="D33" s="225" t="s">
        <v>210</v>
      </c>
      <c r="E33" s="1854">
        <v>1396</v>
      </c>
      <c r="F33" s="943">
        <v>0</v>
      </c>
      <c r="G33" s="570">
        <v>8</v>
      </c>
      <c r="I33" s="1229"/>
      <c r="J33" s="1698"/>
      <c r="K33" s="1229"/>
      <c r="L33" s="1699"/>
      <c r="P33" s="1229"/>
      <c r="Q33" s="1229"/>
    </row>
    <row r="34" spans="1:17">
      <c r="A34" s="569">
        <v>9</v>
      </c>
      <c r="B34" s="235"/>
      <c r="C34" s="225" t="s">
        <v>211</v>
      </c>
      <c r="D34" s="225" t="s">
        <v>212</v>
      </c>
      <c r="E34" s="942">
        <v>0</v>
      </c>
      <c r="F34" s="943">
        <v>0</v>
      </c>
      <c r="G34" s="570">
        <v>9</v>
      </c>
      <c r="P34" s="1229"/>
      <c r="Q34" s="1229"/>
    </row>
    <row r="35" spans="1:17">
      <c r="A35" s="569">
        <v>10</v>
      </c>
      <c r="B35" s="235"/>
      <c r="C35" s="225" t="s">
        <v>213</v>
      </c>
      <c r="D35" s="225" t="s">
        <v>214</v>
      </c>
      <c r="E35" s="942">
        <v>0</v>
      </c>
      <c r="F35" s="943">
        <v>0</v>
      </c>
      <c r="G35" s="570">
        <v>10</v>
      </c>
      <c r="P35" s="1229"/>
      <c r="Q35" s="1229"/>
    </row>
    <row r="36" spans="1:17">
      <c r="A36" s="569">
        <v>11</v>
      </c>
      <c r="B36" s="235"/>
      <c r="C36" s="225" t="s">
        <v>215</v>
      </c>
      <c r="D36" s="225" t="s">
        <v>216</v>
      </c>
      <c r="E36" s="942">
        <v>600141</v>
      </c>
      <c r="F36" s="943">
        <v>0</v>
      </c>
      <c r="G36" s="570">
        <v>11</v>
      </c>
      <c r="I36" s="1229"/>
      <c r="J36" s="1698"/>
      <c r="K36" s="1229"/>
      <c r="L36" s="1699"/>
      <c r="P36" s="1229"/>
      <c r="Q36" s="1229"/>
    </row>
    <row r="37" spans="1:17">
      <c r="A37" s="569">
        <v>12</v>
      </c>
      <c r="B37" s="235"/>
      <c r="C37" s="225"/>
      <c r="D37" s="225" t="s">
        <v>217</v>
      </c>
      <c r="E37" s="942">
        <v>0</v>
      </c>
      <c r="F37" s="943">
        <v>0</v>
      </c>
      <c r="G37" s="570">
        <v>12</v>
      </c>
      <c r="P37" s="1229"/>
      <c r="Q37" s="1229"/>
    </row>
    <row r="38" spans="1:17">
      <c r="A38" s="569">
        <v>13</v>
      </c>
      <c r="B38" s="235"/>
      <c r="C38" s="225"/>
      <c r="D38" s="225" t="s">
        <v>218</v>
      </c>
      <c r="E38" s="1932">
        <f>SUM(E32:E37)</f>
        <v>601537</v>
      </c>
      <c r="F38" s="1933">
        <f>SUM(F32:F37)</f>
        <v>4382</v>
      </c>
      <c r="G38" s="570">
        <v>13</v>
      </c>
      <c r="I38" s="1229"/>
      <c r="J38" s="1698"/>
      <c r="K38" s="1229"/>
      <c r="L38" s="1699"/>
      <c r="P38" s="1229"/>
      <c r="Q38" s="1229"/>
    </row>
    <row r="39" spans="1:17">
      <c r="A39" s="569">
        <v>14</v>
      </c>
      <c r="B39" s="235"/>
      <c r="C39" s="225"/>
      <c r="D39" s="225" t="s">
        <v>219</v>
      </c>
      <c r="E39" s="1932">
        <f>E30-E38</f>
        <v>1217627</v>
      </c>
      <c r="F39" s="1933">
        <f>F30-F38</f>
        <v>-4382</v>
      </c>
      <c r="G39" s="570">
        <v>14</v>
      </c>
      <c r="I39" s="1229"/>
      <c r="J39" s="1698"/>
      <c r="K39" s="1229"/>
      <c r="L39" s="1699"/>
      <c r="P39" s="1229"/>
      <c r="Q39" s="1229"/>
    </row>
    <row r="40" spans="1:17">
      <c r="A40" s="569">
        <v>15</v>
      </c>
      <c r="B40" s="235"/>
      <c r="C40" s="225"/>
      <c r="D40" s="225" t="s">
        <v>220</v>
      </c>
      <c r="E40" s="1932">
        <f>+E24+E25+E39</f>
        <v>15346357</v>
      </c>
      <c r="F40" s="1933">
        <f>+F24+F25+F39</f>
        <v>321928</v>
      </c>
      <c r="G40" s="570">
        <v>15</v>
      </c>
      <c r="I40" s="1229"/>
      <c r="J40" s="1698"/>
      <c r="K40" s="1229"/>
      <c r="L40" s="1699"/>
      <c r="P40" s="1229"/>
      <c r="Q40" s="1229"/>
    </row>
    <row r="41" spans="1:17" ht="12" thickBot="1">
      <c r="A41" s="569">
        <v>16</v>
      </c>
      <c r="B41" s="235"/>
      <c r="C41" s="225"/>
      <c r="D41" s="225" t="s">
        <v>221</v>
      </c>
      <c r="E41" s="1932">
        <f>F40</f>
        <v>321928</v>
      </c>
      <c r="F41" s="946" t="s">
        <v>680</v>
      </c>
      <c r="G41" s="570">
        <v>16</v>
      </c>
      <c r="I41" s="1229"/>
      <c r="J41" s="1698"/>
      <c r="K41" s="1229"/>
      <c r="L41" s="1699"/>
      <c r="P41" s="1229"/>
      <c r="Q41" s="1229"/>
    </row>
    <row r="42" spans="1:17">
      <c r="A42" s="272"/>
      <c r="B42" s="232"/>
      <c r="C42" s="226" t="s">
        <v>222</v>
      </c>
      <c r="D42" s="226" t="s">
        <v>223</v>
      </c>
      <c r="E42" s="947"/>
      <c r="F42" s="948"/>
      <c r="G42" s="571"/>
    </row>
    <row r="43" spans="1:17">
      <c r="A43" s="272"/>
      <c r="B43" s="232"/>
      <c r="C43" s="226"/>
      <c r="D43" s="226" t="s">
        <v>224</v>
      </c>
      <c r="E43" s="944"/>
      <c r="F43" s="948"/>
      <c r="G43" s="571"/>
    </row>
    <row r="44" spans="1:17" ht="12" thickBot="1">
      <c r="A44" s="569">
        <v>17</v>
      </c>
      <c r="B44" s="235"/>
      <c r="C44" s="225"/>
      <c r="D44" s="225" t="s">
        <v>225</v>
      </c>
      <c r="E44" s="1931">
        <f>E40+E41</f>
        <v>15668285</v>
      </c>
      <c r="F44" s="948"/>
      <c r="G44" s="570">
        <v>17</v>
      </c>
      <c r="I44" s="1229"/>
      <c r="J44" s="1698"/>
      <c r="K44" s="1229"/>
      <c r="L44" s="1699"/>
      <c r="P44" s="1229"/>
      <c r="Q44" s="1229"/>
    </row>
    <row r="45" spans="1:17">
      <c r="A45" s="557">
        <v>18</v>
      </c>
      <c r="B45" s="232"/>
      <c r="C45" s="549" t="s">
        <v>226</v>
      </c>
      <c r="D45" s="563" t="s">
        <v>227</v>
      </c>
      <c r="E45" s="563"/>
      <c r="F45" s="563"/>
      <c r="G45" s="560">
        <v>18</v>
      </c>
    </row>
    <row r="46" spans="1:17">
      <c r="A46" s="557">
        <v>19</v>
      </c>
      <c r="B46" s="232"/>
      <c r="C46" s="549"/>
      <c r="D46" s="563" t="s">
        <v>3192</v>
      </c>
      <c r="E46" s="563"/>
      <c r="F46" s="572" t="s">
        <v>680</v>
      </c>
      <c r="G46" s="560">
        <v>19</v>
      </c>
    </row>
    <row r="47" spans="1:17">
      <c r="A47" s="557">
        <v>20</v>
      </c>
      <c r="B47" s="232"/>
      <c r="C47" s="549"/>
      <c r="D47" s="563" t="s">
        <v>3191</v>
      </c>
      <c r="E47" s="563"/>
      <c r="F47" s="563"/>
      <c r="G47" s="560">
        <v>20</v>
      </c>
    </row>
    <row r="48" spans="1:17">
      <c r="A48" s="557">
        <v>21</v>
      </c>
      <c r="B48" s="232"/>
      <c r="C48" s="549"/>
      <c r="D48" s="563" t="s">
        <v>3193</v>
      </c>
      <c r="E48" s="563"/>
      <c r="F48" s="563"/>
      <c r="G48" s="560">
        <v>21</v>
      </c>
    </row>
    <row r="49" spans="1:7">
      <c r="A49" s="573"/>
      <c r="B49" s="235"/>
      <c r="C49" s="549"/>
      <c r="D49" s="563"/>
      <c r="E49" s="563"/>
      <c r="F49" s="563"/>
      <c r="G49" s="568"/>
    </row>
    <row r="50" spans="1:7">
      <c r="A50" s="557"/>
      <c r="B50" s="226"/>
      <c r="C50" s="939"/>
      <c r="D50" s="940" t="s">
        <v>2830</v>
      </c>
      <c r="E50" s="563"/>
      <c r="F50" s="563"/>
      <c r="G50" s="560"/>
    </row>
    <row r="51" spans="1:7">
      <c r="A51" s="557">
        <v>22</v>
      </c>
      <c r="B51" s="226"/>
      <c r="C51" s="547"/>
      <c r="D51" s="550" t="s">
        <v>2828</v>
      </c>
      <c r="E51" s="563"/>
      <c r="F51" s="563"/>
      <c r="G51" s="560">
        <v>22</v>
      </c>
    </row>
    <row r="52" spans="1:7">
      <c r="A52" s="573">
        <v>23</v>
      </c>
      <c r="B52" s="225"/>
      <c r="C52" s="941"/>
      <c r="D52" s="591" t="s">
        <v>2829</v>
      </c>
      <c r="E52" s="574"/>
      <c r="F52" s="574"/>
      <c r="G52" s="568">
        <v>23</v>
      </c>
    </row>
    <row r="53" spans="1:7">
      <c r="A53" s="576"/>
      <c r="B53" s="282"/>
      <c r="C53" s="549"/>
      <c r="D53" s="549"/>
      <c r="E53" s="577"/>
      <c r="F53" s="577"/>
      <c r="G53" s="578"/>
    </row>
    <row r="54" spans="1:7">
      <c r="A54" s="579"/>
      <c r="B54" s="549"/>
      <c r="C54" s="549" t="s">
        <v>174</v>
      </c>
      <c r="D54" s="549"/>
      <c r="E54" s="549"/>
      <c r="F54" s="549"/>
      <c r="G54" s="550"/>
    </row>
    <row r="55" spans="1:7">
      <c r="A55" s="579"/>
      <c r="B55" s="549"/>
      <c r="C55" s="549" t="s">
        <v>175</v>
      </c>
      <c r="D55" s="549"/>
      <c r="E55" s="549"/>
      <c r="F55" s="549"/>
      <c r="G55" s="550"/>
    </row>
    <row r="56" spans="1:7">
      <c r="A56" s="579"/>
      <c r="B56" s="549"/>
      <c r="C56" s="549"/>
      <c r="D56" s="549"/>
      <c r="E56" s="549"/>
      <c r="F56" s="549"/>
      <c r="G56" s="550"/>
    </row>
    <row r="57" spans="1:7">
      <c r="A57" s="579"/>
      <c r="B57" s="549"/>
      <c r="C57" s="549"/>
      <c r="D57" s="549"/>
      <c r="E57" s="549"/>
      <c r="F57" s="549"/>
      <c r="G57" s="550"/>
    </row>
    <row r="58" spans="1:7">
      <c r="A58" s="579"/>
      <c r="B58" s="549"/>
      <c r="C58" s="549"/>
      <c r="D58" s="549"/>
      <c r="E58" s="549"/>
      <c r="F58" s="549"/>
      <c r="G58" s="550"/>
    </row>
    <row r="59" spans="1:7">
      <c r="A59" s="579"/>
      <c r="B59" s="549"/>
      <c r="C59" s="549"/>
      <c r="D59" s="549"/>
      <c r="E59" s="549"/>
      <c r="F59" s="549"/>
      <c r="G59" s="550"/>
    </row>
    <row r="60" spans="1:7">
      <c r="A60" s="579"/>
      <c r="B60" s="549"/>
      <c r="C60" s="549"/>
      <c r="D60" s="549"/>
      <c r="E60" s="549"/>
      <c r="F60" s="549"/>
      <c r="G60" s="550"/>
    </row>
    <row r="61" spans="1:7">
      <c r="A61" s="579"/>
      <c r="B61" s="549"/>
      <c r="C61" s="549"/>
      <c r="D61" s="549"/>
      <c r="E61" s="549"/>
      <c r="F61" s="549"/>
      <c r="G61" s="550"/>
    </row>
    <row r="62" spans="1:7">
      <c r="A62" s="579"/>
      <c r="B62" s="549"/>
      <c r="C62" s="549"/>
      <c r="D62" s="549"/>
      <c r="E62" s="549"/>
      <c r="F62" s="549"/>
      <c r="G62" s="550"/>
    </row>
    <row r="63" spans="1:7">
      <c r="A63" s="579"/>
      <c r="B63" s="549"/>
      <c r="C63" s="549"/>
      <c r="D63" s="549"/>
      <c r="E63" s="549"/>
      <c r="F63" s="549"/>
      <c r="G63" s="550"/>
    </row>
    <row r="64" spans="1:7">
      <c r="A64" s="579"/>
      <c r="B64" s="549"/>
      <c r="C64" s="549"/>
      <c r="D64" s="549"/>
      <c r="E64" s="549"/>
      <c r="F64" s="549"/>
      <c r="G64" s="550"/>
    </row>
    <row r="65" spans="1:7">
      <c r="A65" s="579"/>
      <c r="B65" s="549"/>
      <c r="C65" s="549"/>
      <c r="D65" s="549"/>
      <c r="E65" s="549"/>
      <c r="F65" s="549"/>
      <c r="G65" s="550"/>
    </row>
    <row r="66" spans="1:7">
      <c r="A66" s="579"/>
      <c r="B66" s="549"/>
      <c r="C66" s="549"/>
      <c r="D66" s="549"/>
      <c r="E66" s="549"/>
      <c r="F66" s="549"/>
      <c r="G66" s="550"/>
    </row>
    <row r="67" spans="1:7">
      <c r="A67" s="579"/>
      <c r="B67" s="549"/>
      <c r="C67" s="549"/>
      <c r="D67" s="549"/>
      <c r="E67" s="549"/>
      <c r="F67" s="549"/>
      <c r="G67" s="550"/>
    </row>
    <row r="68" spans="1:7">
      <c r="A68" s="579"/>
      <c r="B68" s="549"/>
      <c r="C68" s="549"/>
      <c r="D68" s="549"/>
      <c r="E68" s="549"/>
      <c r="F68" s="549"/>
      <c r="G68" s="550"/>
    </row>
    <row r="69" spans="1:7">
      <c r="A69" s="579"/>
      <c r="B69" s="549"/>
      <c r="C69" s="549"/>
      <c r="D69" s="549"/>
      <c r="E69" s="549"/>
      <c r="F69" s="549"/>
      <c r="G69" s="550"/>
    </row>
    <row r="70" spans="1:7">
      <c r="A70" s="579"/>
      <c r="B70" s="549"/>
      <c r="C70" s="549"/>
      <c r="D70" s="549"/>
      <c r="E70" s="549"/>
      <c r="F70" s="549"/>
      <c r="G70" s="550"/>
    </row>
    <row r="71" spans="1:7">
      <c r="A71" s="579"/>
      <c r="B71" s="549"/>
      <c r="C71" s="549"/>
      <c r="D71" s="549"/>
      <c r="E71" s="549"/>
      <c r="F71" s="549"/>
      <c r="G71" s="550"/>
    </row>
    <row r="72" spans="1:7">
      <c r="A72" s="579"/>
      <c r="B72" s="549"/>
      <c r="C72" s="549"/>
      <c r="D72" s="549"/>
      <c r="E72" s="549"/>
      <c r="F72" s="549"/>
      <c r="G72" s="550"/>
    </row>
    <row r="73" spans="1:7">
      <c r="A73" s="579"/>
      <c r="B73" s="549"/>
      <c r="C73" s="549"/>
      <c r="D73" s="549"/>
      <c r="E73" s="549"/>
      <c r="F73" s="549"/>
      <c r="G73" s="550"/>
    </row>
    <row r="74" spans="1:7">
      <c r="A74" s="579"/>
      <c r="B74" s="549"/>
      <c r="C74" s="549"/>
      <c r="D74" s="549"/>
      <c r="E74" s="549"/>
      <c r="F74" s="549"/>
      <c r="G74" s="550"/>
    </row>
    <row r="75" spans="1:7">
      <c r="A75" s="1960"/>
      <c r="B75" s="549"/>
      <c r="C75" s="549"/>
      <c r="D75" s="549"/>
      <c r="E75" s="549"/>
      <c r="F75" s="549"/>
      <c r="G75" s="550"/>
    </row>
    <row r="76" spans="1:7" s="226" customFormat="1">
      <c r="A76" s="2220" t="s">
        <v>1343</v>
      </c>
      <c r="B76" s="2220"/>
      <c r="C76" s="2220"/>
      <c r="D76" s="2079"/>
      <c r="E76" s="2219" t="s">
        <v>1343</v>
      </c>
      <c r="F76" s="2219"/>
      <c r="G76" s="2219"/>
    </row>
  </sheetData>
  <customSheetViews>
    <customSheetView guid="{4095EAE0-09D5-4E29-9353-57BE8D9E0DE0}" showPageBreaks="1">
      <pageMargins left="0.75" right="0.75" top="0.75" bottom="0.75" header="0.5" footer="0.5"/>
      <pageSetup scale="84" orientation="portrait" r:id="rId1"/>
      <headerFooter alignWithMargins="0"/>
    </customSheetView>
    <customSheetView guid="{B4382265-C345-4F78-A0C9-5C84571AE8A3}" scale="115" showPageBreaks="1">
      <pageMargins left="0.75" right="0.75" top="0.75" bottom="0.75" header="0.5" footer="0.5"/>
      <pageSetup scale="84" orientation="portrait" r:id="rId2"/>
      <headerFooter alignWithMargins="0"/>
    </customSheetView>
  </customSheetViews>
  <mergeCells count="2">
    <mergeCell ref="E76:G76"/>
    <mergeCell ref="A76:C76"/>
  </mergeCells>
  <phoneticPr fontId="0" type="noConversion"/>
  <pageMargins left="0.75" right="0.75" top="0.75" bottom="0.75" header="0.5" footer="0.5"/>
  <pageSetup scale="84"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showGridLines="0" zoomScaleNormal="100" workbookViewId="0"/>
  </sheetViews>
  <sheetFormatPr defaultRowHeight="11.25"/>
  <cols>
    <col min="1" max="1" width="5.5" style="10" customWidth="1"/>
    <col min="2" max="2" width="5.6640625" style="10" customWidth="1"/>
    <col min="3" max="3" width="73" style="10" customWidth="1"/>
    <col min="4" max="4" width="16.5" style="936" customWidth="1"/>
    <col min="5" max="5" width="16.5" style="10" customWidth="1"/>
    <col min="6" max="6" width="6.1640625" style="10" customWidth="1"/>
    <col min="7" max="16384" width="9.33203125" style="10"/>
  </cols>
  <sheetData>
    <row r="1" spans="1:8" s="226" customFormat="1">
      <c r="A1" s="2073">
        <v>26</v>
      </c>
      <c r="B1" s="2077"/>
      <c r="C1" s="2077"/>
      <c r="D1" s="2080"/>
      <c r="E1" s="2057"/>
      <c r="F1" s="2055" t="s">
        <v>2667</v>
      </c>
      <c r="G1" s="848"/>
    </row>
    <row r="2" spans="1:8">
      <c r="A2" s="704" t="s">
        <v>817</v>
      </c>
      <c r="B2" s="1275"/>
      <c r="C2" s="1275"/>
      <c r="D2" s="1301"/>
      <c r="E2" s="1275"/>
      <c r="F2" s="705"/>
      <c r="G2" s="1300"/>
      <c r="H2" s="9"/>
    </row>
    <row r="3" spans="1:8">
      <c r="A3" s="592" t="s">
        <v>330</v>
      </c>
      <c r="B3" s="575"/>
      <c r="C3" s="50"/>
      <c r="D3" s="1302"/>
      <c r="E3" s="50"/>
      <c r="F3" s="51"/>
      <c r="G3" s="1300"/>
      <c r="H3" s="9"/>
    </row>
    <row r="4" spans="1:8">
      <c r="A4" s="581"/>
      <c r="B4" s="52"/>
      <c r="C4" s="52"/>
      <c r="D4" s="1303"/>
      <c r="E4" s="52"/>
      <c r="F4" s="53"/>
      <c r="G4" s="936"/>
    </row>
    <row r="5" spans="1:8">
      <c r="A5" s="547" t="s">
        <v>818</v>
      </c>
      <c r="B5" s="226"/>
      <c r="C5" s="549"/>
      <c r="D5" s="1303"/>
      <c r="E5" s="52"/>
      <c r="F5" s="53"/>
      <c r="G5" s="1300"/>
      <c r="H5" s="9"/>
    </row>
    <row r="6" spans="1:8">
      <c r="A6" s="582" t="s">
        <v>819</v>
      </c>
      <c r="B6" s="549"/>
      <c r="C6" s="549"/>
      <c r="D6" s="1303"/>
      <c r="E6" s="52"/>
      <c r="F6" s="53"/>
      <c r="G6" s="1300"/>
      <c r="H6" s="9"/>
    </row>
    <row r="7" spans="1:8">
      <c r="A7" s="582" t="s">
        <v>820</v>
      </c>
      <c r="B7" s="549"/>
      <c r="C7" s="549"/>
      <c r="D7" s="1303"/>
      <c r="E7" s="52"/>
      <c r="F7" s="53"/>
      <c r="G7" s="1300"/>
      <c r="H7" s="9"/>
    </row>
    <row r="8" spans="1:8">
      <c r="A8" s="582" t="s">
        <v>821</v>
      </c>
      <c r="B8" s="549"/>
      <c r="C8" s="549"/>
      <c r="D8" s="1303"/>
      <c r="E8" s="52"/>
      <c r="F8" s="53"/>
      <c r="G8" s="1300"/>
      <c r="H8" s="9"/>
    </row>
    <row r="9" spans="1:8">
      <c r="A9" s="582" t="s">
        <v>822</v>
      </c>
      <c r="B9" s="549"/>
      <c r="C9" s="549"/>
      <c r="D9" s="1303"/>
      <c r="E9" s="52"/>
      <c r="F9" s="53"/>
      <c r="G9" s="1300"/>
      <c r="H9" s="9"/>
    </row>
    <row r="10" spans="1:8">
      <c r="A10" s="582" t="s">
        <v>823</v>
      </c>
      <c r="B10" s="549"/>
      <c r="C10" s="549"/>
      <c r="D10" s="1303"/>
      <c r="E10" s="52"/>
      <c r="F10" s="53"/>
      <c r="G10" s="1300"/>
      <c r="H10" s="9"/>
    </row>
    <row r="11" spans="1:8">
      <c r="A11" s="582" t="s">
        <v>824</v>
      </c>
      <c r="B11" s="549"/>
      <c r="C11" s="549"/>
      <c r="D11" s="1303"/>
      <c r="E11" s="52"/>
      <c r="F11" s="53"/>
      <c r="G11" s="1300"/>
      <c r="H11" s="9"/>
    </row>
    <row r="12" spans="1:8">
      <c r="A12" s="582" t="s">
        <v>825</v>
      </c>
      <c r="B12" s="549"/>
      <c r="C12" s="549"/>
      <c r="D12" s="1303"/>
      <c r="E12" s="52"/>
      <c r="F12" s="53"/>
      <c r="G12" s="1300"/>
      <c r="H12" s="9"/>
    </row>
    <row r="13" spans="1:8">
      <c r="A13" s="582" t="s">
        <v>826</v>
      </c>
      <c r="B13" s="549"/>
      <c r="C13" s="549"/>
      <c r="D13" s="1303"/>
      <c r="E13" s="52"/>
      <c r="F13" s="53"/>
      <c r="G13" s="1300"/>
      <c r="H13" s="9"/>
    </row>
    <row r="14" spans="1:8">
      <c r="A14" s="582" t="s">
        <v>827</v>
      </c>
      <c r="B14" s="549"/>
      <c r="C14" s="549"/>
      <c r="D14" s="1303"/>
      <c r="E14" s="52"/>
      <c r="F14" s="53"/>
      <c r="G14" s="1300"/>
      <c r="H14" s="9"/>
    </row>
    <row r="15" spans="1:8">
      <c r="A15" s="582" t="s">
        <v>828</v>
      </c>
      <c r="B15" s="549"/>
      <c r="C15" s="549"/>
      <c r="D15" s="1303"/>
      <c r="E15" s="52"/>
      <c r="F15" s="53"/>
      <c r="G15" s="1300"/>
      <c r="H15" s="9"/>
    </row>
    <row r="16" spans="1:8">
      <c r="A16" s="582" t="s">
        <v>829</v>
      </c>
      <c r="B16" s="549"/>
      <c r="C16" s="549"/>
      <c r="D16" s="1303"/>
      <c r="E16" s="52"/>
      <c r="F16" s="53"/>
      <c r="G16" s="1300"/>
      <c r="H16" s="9"/>
    </row>
    <row r="17" spans="1:8">
      <c r="A17" s="582" t="s">
        <v>830</v>
      </c>
      <c r="B17" s="549"/>
      <c r="C17" s="549"/>
      <c r="D17" s="1303"/>
      <c r="E17" s="52"/>
      <c r="F17" s="53"/>
      <c r="G17" s="1300"/>
      <c r="H17" s="9"/>
    </row>
    <row r="18" spans="1:8">
      <c r="A18" s="706"/>
      <c r="B18" s="707"/>
      <c r="C18" s="707"/>
      <c r="D18" s="1304"/>
      <c r="E18" s="707"/>
      <c r="F18" s="708"/>
      <c r="G18" s="936"/>
    </row>
    <row r="19" spans="1:8">
      <c r="A19" s="545" t="s">
        <v>831</v>
      </c>
      <c r="B19" s="575"/>
      <c r="C19" s="575"/>
      <c r="D19" s="1305"/>
      <c r="E19" s="575"/>
      <c r="F19" s="583"/>
      <c r="G19" s="936"/>
    </row>
    <row r="20" spans="1:8">
      <c r="A20" s="1269" t="s">
        <v>307</v>
      </c>
      <c r="B20" s="1270" t="s">
        <v>331</v>
      </c>
      <c r="C20" s="1270" t="s">
        <v>832</v>
      </c>
      <c r="D20" s="1306" t="s">
        <v>833</v>
      </c>
      <c r="E20" s="1270" t="s">
        <v>834</v>
      </c>
      <c r="F20" s="1276" t="s">
        <v>307</v>
      </c>
      <c r="G20" s="1300"/>
      <c r="H20" s="9"/>
    </row>
    <row r="21" spans="1:8" ht="12" thickBot="1">
      <c r="A21" s="573" t="s">
        <v>312</v>
      </c>
      <c r="B21" s="567" t="s">
        <v>334</v>
      </c>
      <c r="C21" s="567" t="s">
        <v>317</v>
      </c>
      <c r="D21" s="1307" t="s">
        <v>318</v>
      </c>
      <c r="E21" s="567" t="s">
        <v>319</v>
      </c>
      <c r="F21" s="560" t="s">
        <v>312</v>
      </c>
      <c r="G21" s="1300"/>
      <c r="H21" s="9"/>
    </row>
    <row r="22" spans="1:8">
      <c r="A22" s="1277">
        <v>1</v>
      </c>
      <c r="B22" s="1051"/>
      <c r="C22" s="1051" t="s">
        <v>835</v>
      </c>
      <c r="D22" s="1308" t="s">
        <v>680</v>
      </c>
      <c r="E22" s="1278" t="s">
        <v>680</v>
      </c>
      <c r="F22" s="585">
        <v>1</v>
      </c>
      <c r="G22" s="1300"/>
      <c r="H22" s="9"/>
    </row>
    <row r="23" spans="1:8">
      <c r="A23" s="1277">
        <v>2</v>
      </c>
      <c r="B23" s="1051"/>
      <c r="C23" s="1051" t="s">
        <v>836</v>
      </c>
      <c r="D23" s="1309" t="s">
        <v>680</v>
      </c>
      <c r="E23" s="1278" t="s">
        <v>680</v>
      </c>
      <c r="F23" s="585">
        <v>2</v>
      </c>
      <c r="G23" s="1300"/>
      <c r="H23" s="9"/>
    </row>
    <row r="24" spans="1:8">
      <c r="A24" s="1277">
        <v>3</v>
      </c>
      <c r="B24" s="1051"/>
      <c r="C24" s="1051" t="s">
        <v>837</v>
      </c>
      <c r="D24" s="1309" t="s">
        <v>680</v>
      </c>
      <c r="E24" s="1279" t="s">
        <v>680</v>
      </c>
      <c r="F24" s="585">
        <v>3</v>
      </c>
      <c r="G24" s="1300"/>
      <c r="H24" s="9"/>
    </row>
    <row r="25" spans="1:8">
      <c r="A25" s="1277">
        <v>4</v>
      </c>
      <c r="B25" s="1051"/>
      <c r="C25" s="1051" t="s">
        <v>838</v>
      </c>
      <c r="D25" s="1309" t="s">
        <v>680</v>
      </c>
      <c r="E25" s="1279" t="s">
        <v>680</v>
      </c>
      <c r="F25" s="585">
        <v>4</v>
      </c>
      <c r="G25" s="1300"/>
      <c r="H25" s="9"/>
    </row>
    <row r="26" spans="1:8">
      <c r="A26" s="1277">
        <v>5</v>
      </c>
      <c r="B26" s="1051"/>
      <c r="C26" s="1051" t="s">
        <v>839</v>
      </c>
      <c r="D26" s="1309" t="s">
        <v>680</v>
      </c>
      <c r="E26" s="1279" t="s">
        <v>680</v>
      </c>
      <c r="F26" s="585">
        <v>5</v>
      </c>
      <c r="G26" s="1300"/>
      <c r="H26" s="9"/>
    </row>
    <row r="27" spans="1:8">
      <c r="A27" s="1277">
        <v>6</v>
      </c>
      <c r="B27" s="1051"/>
      <c r="C27" s="1051" t="s">
        <v>840</v>
      </c>
      <c r="D27" s="1309" t="s">
        <v>680</v>
      </c>
      <c r="E27" s="1279" t="s">
        <v>680</v>
      </c>
      <c r="F27" s="585">
        <v>6</v>
      </c>
      <c r="G27" s="1300"/>
      <c r="H27" s="9"/>
    </row>
    <row r="28" spans="1:8">
      <c r="A28" s="1277">
        <v>7</v>
      </c>
      <c r="B28" s="1051"/>
      <c r="C28" s="1051" t="s">
        <v>841</v>
      </c>
      <c r="D28" s="1309" t="s">
        <v>680</v>
      </c>
      <c r="E28" s="1279" t="s">
        <v>680</v>
      </c>
      <c r="F28" s="585">
        <v>7</v>
      </c>
      <c r="G28" s="1300"/>
      <c r="H28" s="9"/>
    </row>
    <row r="29" spans="1:8">
      <c r="A29" s="1277">
        <v>8</v>
      </c>
      <c r="B29" s="1051"/>
      <c r="C29" s="1051" t="s">
        <v>842</v>
      </c>
      <c r="D29" s="1309" t="s">
        <v>680</v>
      </c>
      <c r="E29" s="1279" t="s">
        <v>680</v>
      </c>
      <c r="F29" s="585">
        <v>8</v>
      </c>
      <c r="G29" s="1300"/>
      <c r="H29" s="9"/>
    </row>
    <row r="30" spans="1:8" ht="12" thickBot="1">
      <c r="A30" s="1277">
        <v>9</v>
      </c>
      <c r="B30" s="1051"/>
      <c r="C30" s="1051" t="s">
        <v>843</v>
      </c>
      <c r="D30" s="1310" t="s">
        <v>680</v>
      </c>
      <c r="E30" s="1278" t="s">
        <v>680</v>
      </c>
      <c r="F30" s="585">
        <v>9</v>
      </c>
      <c r="G30" s="1300"/>
      <c r="H30" s="9"/>
    </row>
    <row r="31" spans="1:8">
      <c r="A31" s="24"/>
      <c r="B31" s="575"/>
      <c r="C31" s="575"/>
      <c r="D31" s="1305"/>
      <c r="E31" s="575"/>
      <c r="F31" s="583"/>
      <c r="G31" s="936"/>
      <c r="H31" s="9"/>
    </row>
    <row r="32" spans="1:8">
      <c r="A32" s="545" t="s">
        <v>844</v>
      </c>
      <c r="B32" s="575"/>
      <c r="C32" s="575"/>
      <c r="D32" s="1305"/>
      <c r="E32" s="575"/>
      <c r="F32" s="583"/>
      <c r="G32" s="936"/>
      <c r="H32" s="9"/>
    </row>
    <row r="33" spans="1:8">
      <c r="A33" s="1269" t="s">
        <v>307</v>
      </c>
      <c r="B33" s="1270" t="s">
        <v>331</v>
      </c>
      <c r="C33" s="1270" t="s">
        <v>832</v>
      </c>
      <c r="D33" s="1306" t="s">
        <v>833</v>
      </c>
      <c r="E33" s="1270" t="s">
        <v>834</v>
      </c>
      <c r="F33" s="1276" t="s">
        <v>307</v>
      </c>
      <c r="G33" s="1300"/>
      <c r="H33" s="9"/>
    </row>
    <row r="34" spans="1:8" ht="12" thickBot="1">
      <c r="A34" s="573" t="s">
        <v>312</v>
      </c>
      <c r="B34" s="567" t="s">
        <v>334</v>
      </c>
      <c r="C34" s="567" t="s">
        <v>317</v>
      </c>
      <c r="D34" s="1307" t="s">
        <v>318</v>
      </c>
      <c r="E34" s="567" t="s">
        <v>319</v>
      </c>
      <c r="F34" s="568" t="s">
        <v>312</v>
      </c>
      <c r="G34" s="1300"/>
      <c r="H34" s="9"/>
    </row>
    <row r="35" spans="1:8" ht="12" thickBot="1">
      <c r="A35" s="1277">
        <v>10</v>
      </c>
      <c r="B35" s="1051"/>
      <c r="C35" s="1051" t="s">
        <v>845</v>
      </c>
      <c r="D35" s="1311">
        <v>1814782</v>
      </c>
      <c r="E35" s="1280">
        <v>1790178</v>
      </c>
      <c r="F35" s="1281">
        <v>10</v>
      </c>
      <c r="G35" s="1300"/>
      <c r="H35" s="9"/>
    </row>
    <row r="36" spans="1:8">
      <c r="A36" s="24"/>
      <c r="B36" s="575"/>
      <c r="C36" s="575"/>
      <c r="D36" s="1312"/>
      <c r="E36" s="1070"/>
      <c r="F36" s="583"/>
      <c r="G36" s="936"/>
      <c r="H36" s="9"/>
    </row>
    <row r="37" spans="1:8">
      <c r="A37" s="545" t="s">
        <v>846</v>
      </c>
      <c r="B37" s="575"/>
      <c r="C37" s="575"/>
      <c r="D37" s="1312"/>
      <c r="E37" s="1070"/>
      <c r="F37" s="583"/>
      <c r="G37" s="936"/>
      <c r="H37" s="9"/>
    </row>
    <row r="38" spans="1:8">
      <c r="A38" s="1269" t="s">
        <v>307</v>
      </c>
      <c r="B38" s="1270" t="s">
        <v>331</v>
      </c>
      <c r="C38" s="1270" t="s">
        <v>832</v>
      </c>
      <c r="D38" s="1313" t="s">
        <v>833</v>
      </c>
      <c r="E38" s="1071" t="s">
        <v>834</v>
      </c>
      <c r="F38" s="1282" t="s">
        <v>307</v>
      </c>
      <c r="G38" s="1300"/>
      <c r="H38" s="9"/>
    </row>
    <row r="39" spans="1:8" ht="12" thickBot="1">
      <c r="A39" s="573" t="s">
        <v>312</v>
      </c>
      <c r="B39" s="567" t="s">
        <v>334</v>
      </c>
      <c r="C39" s="567" t="s">
        <v>317</v>
      </c>
      <c r="D39" s="1314" t="s">
        <v>318</v>
      </c>
      <c r="E39" s="1072" t="s">
        <v>319</v>
      </c>
      <c r="F39" s="590" t="s">
        <v>312</v>
      </c>
      <c r="G39" s="1300"/>
      <c r="H39" s="9"/>
    </row>
    <row r="40" spans="1:8">
      <c r="A40" s="1277">
        <v>11</v>
      </c>
      <c r="B40" s="1051"/>
      <c r="C40" s="1051" t="s">
        <v>847</v>
      </c>
      <c r="D40" s="1315">
        <v>0</v>
      </c>
      <c r="E40" s="1078">
        <v>0</v>
      </c>
      <c r="F40" s="585">
        <f>+A40</f>
        <v>11</v>
      </c>
      <c r="G40" s="1300"/>
      <c r="H40" s="9"/>
    </row>
    <row r="41" spans="1:8">
      <c r="A41" s="1277">
        <v>12</v>
      </c>
      <c r="B41" s="1051"/>
      <c r="C41" s="1051" t="s">
        <v>848</v>
      </c>
      <c r="D41" s="1316">
        <v>1180797</v>
      </c>
      <c r="E41" s="1283">
        <v>1089549</v>
      </c>
      <c r="F41" s="585">
        <f t="shared" ref="F41:F50" si="0">+A41</f>
        <v>12</v>
      </c>
      <c r="G41" s="1300"/>
      <c r="H41" s="9"/>
    </row>
    <row r="42" spans="1:8">
      <c r="A42" s="1277">
        <v>13</v>
      </c>
      <c r="B42" s="1051"/>
      <c r="C42" s="1051" t="s">
        <v>849</v>
      </c>
      <c r="D42" s="1316">
        <v>379861</v>
      </c>
      <c r="E42" s="1283">
        <v>432227</v>
      </c>
      <c r="F42" s="585">
        <f t="shared" si="0"/>
        <v>13</v>
      </c>
      <c r="G42" s="1300"/>
      <c r="H42" s="9"/>
    </row>
    <row r="43" spans="1:8">
      <c r="A43" s="1277">
        <v>14</v>
      </c>
      <c r="B43" s="1051"/>
      <c r="C43" s="1051" t="s">
        <v>850</v>
      </c>
      <c r="D43" s="1316">
        <v>4382</v>
      </c>
      <c r="E43" s="1283">
        <v>-14374</v>
      </c>
      <c r="F43" s="585">
        <f t="shared" si="0"/>
        <v>14</v>
      </c>
      <c r="G43" s="1300"/>
      <c r="H43" s="9"/>
    </row>
    <row r="44" spans="1:8">
      <c r="A44" s="1277">
        <v>15</v>
      </c>
      <c r="B44" s="1051"/>
      <c r="C44" s="1051" t="s">
        <v>851</v>
      </c>
      <c r="D44" s="1316">
        <v>27135</v>
      </c>
      <c r="E44" s="1283">
        <v>7852</v>
      </c>
      <c r="F44" s="585">
        <f t="shared" si="0"/>
        <v>15</v>
      </c>
      <c r="G44" s="1300"/>
      <c r="H44" s="9"/>
    </row>
    <row r="45" spans="1:8">
      <c r="A45" s="1277">
        <v>16</v>
      </c>
      <c r="B45" s="1051"/>
      <c r="C45" s="1051" t="s">
        <v>852</v>
      </c>
      <c r="D45" s="1316">
        <v>-107046</v>
      </c>
      <c r="E45" s="1283">
        <v>-88445</v>
      </c>
      <c r="F45" s="585">
        <f t="shared" si="0"/>
        <v>16</v>
      </c>
      <c r="G45" s="1300"/>
      <c r="H45" s="9"/>
    </row>
    <row r="46" spans="1:8">
      <c r="A46" s="1277">
        <v>17</v>
      </c>
      <c r="B46" s="1051"/>
      <c r="C46" s="1051" t="s">
        <v>853</v>
      </c>
      <c r="D46" s="1316">
        <v>-125533</v>
      </c>
      <c r="E46" s="1283">
        <v>-175596</v>
      </c>
      <c r="F46" s="585">
        <f t="shared" si="0"/>
        <v>17</v>
      </c>
      <c r="G46" s="1300"/>
      <c r="H46" s="9"/>
    </row>
    <row r="47" spans="1:8">
      <c r="A47" s="1277">
        <v>18</v>
      </c>
      <c r="B47" s="1051"/>
      <c r="C47" s="1051" t="s">
        <v>854</v>
      </c>
      <c r="D47" s="1316">
        <v>-283079</v>
      </c>
      <c r="E47" s="1283">
        <v>-127836</v>
      </c>
      <c r="F47" s="585">
        <f t="shared" si="0"/>
        <v>18</v>
      </c>
      <c r="G47" s="1300"/>
      <c r="H47" s="9"/>
    </row>
    <row r="48" spans="1:8">
      <c r="A48" s="1277">
        <v>19</v>
      </c>
      <c r="B48" s="1051"/>
      <c r="C48" s="1051" t="s">
        <v>1810</v>
      </c>
      <c r="D48" s="1316">
        <f>SUM(D40:D47)+D35</f>
        <v>2891299</v>
      </c>
      <c r="E48" s="1283">
        <f>SUM(E40:E47)+E35</f>
        <v>2913555</v>
      </c>
      <c r="F48" s="585">
        <f t="shared" si="0"/>
        <v>19</v>
      </c>
      <c r="G48" s="1300"/>
      <c r="H48" s="9"/>
    </row>
    <row r="49" spans="1:8">
      <c r="A49" s="1269"/>
      <c r="B49" s="675"/>
      <c r="C49" s="675" t="s">
        <v>1811</v>
      </c>
      <c r="D49" s="1317"/>
      <c r="E49" s="1284"/>
      <c r="F49" s="588"/>
      <c r="G49" s="1300"/>
      <c r="H49" s="9"/>
    </row>
    <row r="50" spans="1:8">
      <c r="A50" s="573">
        <v>20</v>
      </c>
      <c r="B50" s="247"/>
      <c r="C50" s="247" t="s">
        <v>1812</v>
      </c>
      <c r="D50" s="1318">
        <v>0</v>
      </c>
      <c r="E50" s="1073">
        <v>0</v>
      </c>
      <c r="F50" s="589">
        <f t="shared" si="0"/>
        <v>20</v>
      </c>
      <c r="G50" s="1300"/>
      <c r="H50" s="9"/>
    </row>
    <row r="51" spans="1:8" ht="12" thickBot="1">
      <c r="A51" s="1277">
        <v>21</v>
      </c>
      <c r="B51" s="1051"/>
      <c r="C51" s="1051" t="s">
        <v>1813</v>
      </c>
      <c r="D51" s="1319">
        <f>D48+D50</f>
        <v>2891299</v>
      </c>
      <c r="E51" s="1285">
        <f>E48+E50</f>
        <v>2913555</v>
      </c>
      <c r="F51" s="585">
        <v>21</v>
      </c>
      <c r="G51" s="1300"/>
      <c r="H51" s="9"/>
    </row>
    <row r="52" spans="1:8">
      <c r="A52" s="24"/>
      <c r="B52" s="575"/>
      <c r="C52" s="575"/>
      <c r="D52" s="1312"/>
      <c r="E52" s="1070"/>
      <c r="F52" s="583"/>
      <c r="G52" s="936"/>
      <c r="H52" s="9"/>
    </row>
    <row r="53" spans="1:8">
      <c r="A53" s="545" t="s">
        <v>1814</v>
      </c>
      <c r="B53" s="575"/>
      <c r="C53" s="575"/>
      <c r="D53" s="1312"/>
      <c r="E53" s="1070"/>
      <c r="F53" s="583"/>
      <c r="G53" s="936"/>
      <c r="H53" s="9"/>
    </row>
    <row r="54" spans="1:8">
      <c r="A54" s="1269" t="s">
        <v>307</v>
      </c>
      <c r="B54" s="1270" t="s">
        <v>331</v>
      </c>
      <c r="C54" s="1270" t="s">
        <v>832</v>
      </c>
      <c r="D54" s="1320" t="s">
        <v>833</v>
      </c>
      <c r="E54" s="1286" t="s">
        <v>834</v>
      </c>
      <c r="F54" s="1276" t="s">
        <v>307</v>
      </c>
      <c r="G54" s="1300"/>
      <c r="H54" s="9"/>
    </row>
    <row r="55" spans="1:8" ht="12" thickBot="1">
      <c r="A55" s="573" t="s">
        <v>312</v>
      </c>
      <c r="B55" s="567" t="s">
        <v>334</v>
      </c>
      <c r="C55" s="567" t="s">
        <v>317</v>
      </c>
      <c r="D55" s="1321" t="s">
        <v>318</v>
      </c>
      <c r="E55" s="1074" t="s">
        <v>319</v>
      </c>
      <c r="F55" s="560" t="s">
        <v>312</v>
      </c>
      <c r="G55" s="1300"/>
      <c r="H55" s="9"/>
    </row>
    <row r="56" spans="1:8">
      <c r="A56" s="1277">
        <v>22</v>
      </c>
      <c r="B56" s="1287"/>
      <c r="C56" s="1051" t="s">
        <v>1815</v>
      </c>
      <c r="D56" s="1315">
        <v>196254</v>
      </c>
      <c r="E56" s="1288">
        <v>145096</v>
      </c>
      <c r="F56" s="585">
        <f>+A56</f>
        <v>22</v>
      </c>
      <c r="G56" s="1300"/>
      <c r="H56" s="9"/>
    </row>
    <row r="57" spans="1:8">
      <c r="A57" s="1277">
        <v>23</v>
      </c>
      <c r="B57" s="1287"/>
      <c r="C57" s="1051" t="s">
        <v>1816</v>
      </c>
      <c r="D57" s="1316">
        <v>-2203509</v>
      </c>
      <c r="E57" s="1283">
        <v>-2386382</v>
      </c>
      <c r="F57" s="585">
        <f>+A57</f>
        <v>23</v>
      </c>
      <c r="G57" s="1300"/>
      <c r="H57" s="9"/>
    </row>
    <row r="58" spans="1:8">
      <c r="A58" s="1269">
        <v>24</v>
      </c>
      <c r="B58" s="1270"/>
      <c r="C58" s="675" t="s">
        <v>2833</v>
      </c>
      <c r="D58" s="1317">
        <v>0</v>
      </c>
      <c r="E58" s="1284">
        <v>0</v>
      </c>
      <c r="F58" s="585">
        <v>24</v>
      </c>
      <c r="G58" s="1300"/>
      <c r="H58" s="9"/>
    </row>
    <row r="59" spans="1:8">
      <c r="A59" s="1277">
        <v>25</v>
      </c>
      <c r="B59" s="1287"/>
      <c r="C59" s="1051" t="s">
        <v>1817</v>
      </c>
      <c r="D59" s="1316">
        <v>43421</v>
      </c>
      <c r="E59" s="1283">
        <v>0</v>
      </c>
      <c r="F59" s="585">
        <f>+A59</f>
        <v>25</v>
      </c>
      <c r="G59" s="1300"/>
      <c r="H59" s="9"/>
    </row>
    <row r="60" spans="1:8">
      <c r="A60" s="1277">
        <v>26</v>
      </c>
      <c r="B60" s="1287"/>
      <c r="C60" s="1051" t="s">
        <v>1818</v>
      </c>
      <c r="D60" s="1316">
        <v>0</v>
      </c>
      <c r="E60" s="1283">
        <v>0</v>
      </c>
      <c r="F60" s="585">
        <f>+A60</f>
        <v>26</v>
      </c>
      <c r="G60" s="1300"/>
      <c r="H60" s="9"/>
    </row>
    <row r="61" spans="1:8">
      <c r="A61" s="1277">
        <v>27</v>
      </c>
      <c r="B61" s="1287"/>
      <c r="C61" s="1051" t="s">
        <v>1819</v>
      </c>
      <c r="D61" s="1316">
        <v>0</v>
      </c>
      <c r="E61" s="1283">
        <v>0</v>
      </c>
      <c r="F61" s="585">
        <f>+A61</f>
        <v>27</v>
      </c>
      <c r="G61" s="1300"/>
      <c r="H61" s="9"/>
    </row>
    <row r="62" spans="1:8">
      <c r="A62" s="1277">
        <v>28</v>
      </c>
      <c r="B62" s="1287"/>
      <c r="C62" s="1051" t="s">
        <v>842</v>
      </c>
      <c r="D62" s="1316">
        <v>47627</v>
      </c>
      <c r="E62" s="1283">
        <v>132316</v>
      </c>
      <c r="F62" s="585">
        <f>+A62</f>
        <v>28</v>
      </c>
      <c r="G62" s="1300"/>
      <c r="H62" s="9"/>
    </row>
    <row r="63" spans="1:8" ht="12" thickBot="1">
      <c r="A63" s="1277">
        <v>29</v>
      </c>
      <c r="B63" s="1051"/>
      <c r="C63" s="1051" t="s">
        <v>1820</v>
      </c>
      <c r="D63" s="1319">
        <f>SUM(D56:D62)</f>
        <v>-1916207</v>
      </c>
      <c r="E63" s="1285">
        <f>SUM(E56:E62)</f>
        <v>-2108970</v>
      </c>
      <c r="F63" s="585">
        <f>+A63</f>
        <v>29</v>
      </c>
      <c r="G63" s="1300"/>
      <c r="H63" s="9"/>
    </row>
    <row r="64" spans="1:8">
      <c r="A64" s="1272"/>
      <c r="B64" s="1271"/>
      <c r="C64" s="848"/>
      <c r="D64" s="1268"/>
      <c r="E64" s="1268"/>
      <c r="F64" s="590"/>
      <c r="G64" s="1300"/>
      <c r="H64" s="9"/>
    </row>
    <row r="65" spans="1:8">
      <c r="A65" s="2221" t="s">
        <v>1821</v>
      </c>
      <c r="B65" s="2222"/>
      <c r="C65" s="2222"/>
      <c r="D65" s="2222"/>
      <c r="E65" s="2222"/>
      <c r="F65" s="2223"/>
      <c r="G65" s="1300"/>
      <c r="H65" s="9"/>
    </row>
    <row r="66" spans="1:8">
      <c r="A66" s="1273"/>
      <c r="B66" s="1271"/>
      <c r="C66" s="226"/>
      <c r="D66" s="1268"/>
      <c r="E66" s="1268"/>
      <c r="F66" s="590"/>
      <c r="G66" s="1300"/>
      <c r="H66" s="9"/>
    </row>
    <row r="67" spans="1:8">
      <c r="A67" s="1273"/>
      <c r="B67" s="1271"/>
      <c r="C67" s="226"/>
      <c r="D67" s="1268"/>
      <c r="E67" s="1268"/>
      <c r="F67" s="590"/>
      <c r="G67" s="1300"/>
      <c r="H67" s="9"/>
    </row>
    <row r="68" spans="1:8">
      <c r="A68" s="1273"/>
      <c r="B68" s="1271"/>
      <c r="C68" s="226"/>
      <c r="D68" s="1268"/>
      <c r="E68" s="1268"/>
      <c r="F68" s="590"/>
      <c r="G68" s="1300"/>
      <c r="H68" s="9"/>
    </row>
    <row r="69" spans="1:8">
      <c r="A69" s="1273"/>
      <c r="B69" s="1271"/>
      <c r="C69" s="226"/>
      <c r="D69" s="1268"/>
      <c r="E69" s="1268"/>
      <c r="F69" s="590"/>
      <c r="G69" s="1300"/>
      <c r="H69" s="9"/>
    </row>
    <row r="70" spans="1:8">
      <c r="A70" s="1272"/>
      <c r="B70" s="1271"/>
      <c r="C70" s="848"/>
      <c r="D70" s="1268"/>
      <c r="E70" s="1268"/>
      <c r="F70" s="590"/>
      <c r="G70" s="1300"/>
      <c r="H70" s="9"/>
    </row>
    <row r="71" spans="1:8">
      <c r="A71" s="1289"/>
      <c r="B71" s="1290"/>
      <c r="C71" s="1290"/>
      <c r="D71" s="1322"/>
      <c r="E71" s="1291"/>
      <c r="F71" s="1292"/>
      <c r="G71" s="1300"/>
      <c r="H71" s="9"/>
    </row>
    <row r="72" spans="1:8" s="226" customFormat="1">
      <c r="A72" s="2081"/>
      <c r="B72" s="727"/>
      <c r="C72" s="727"/>
      <c r="D72" s="2082"/>
      <c r="E72" s="2083"/>
      <c r="F72" s="2061" t="s">
        <v>1343</v>
      </c>
      <c r="G72" s="1331"/>
      <c r="H72" s="549"/>
    </row>
    <row r="73" spans="1:8" s="226" customFormat="1">
      <c r="A73" s="2073" t="s">
        <v>2667</v>
      </c>
      <c r="B73" s="2077"/>
      <c r="C73" s="2057"/>
      <c r="D73" s="2084"/>
      <c r="E73" s="2085"/>
      <c r="F73" s="2055">
        <v>27</v>
      </c>
      <c r="G73" s="848"/>
      <c r="H73" s="549"/>
    </row>
    <row r="74" spans="1:8">
      <c r="A74" s="704" t="s">
        <v>1822</v>
      </c>
      <c r="B74" s="1275"/>
      <c r="C74" s="1275"/>
      <c r="D74" s="1323"/>
      <c r="E74" s="1293"/>
      <c r="F74" s="705"/>
      <c r="G74" s="1300"/>
      <c r="H74" s="9"/>
    </row>
    <row r="75" spans="1:8">
      <c r="A75" s="592" t="s">
        <v>330</v>
      </c>
      <c r="B75" s="575"/>
      <c r="C75" s="575"/>
      <c r="D75" s="1312"/>
      <c r="E75" s="1070"/>
      <c r="F75" s="583"/>
      <c r="G75" s="1300"/>
      <c r="H75" s="9"/>
    </row>
    <row r="76" spans="1:8">
      <c r="A76" s="580"/>
      <c r="B76" s="552"/>
      <c r="C76" s="552"/>
      <c r="D76" s="1324"/>
      <c r="E76" s="1075"/>
      <c r="F76" s="553"/>
      <c r="G76" s="1300"/>
      <c r="H76" s="9"/>
    </row>
    <row r="77" spans="1:8">
      <c r="A77" s="24"/>
      <c r="B77" s="575"/>
      <c r="C77" s="575"/>
      <c r="D77" s="1312"/>
      <c r="E77" s="1070"/>
      <c r="F77" s="583"/>
      <c r="G77" s="936"/>
      <c r="H77" s="9"/>
    </row>
    <row r="78" spans="1:8">
      <c r="A78" s="545" t="s">
        <v>1823</v>
      </c>
      <c r="B78" s="575"/>
      <c r="C78" s="575"/>
      <c r="D78" s="1312"/>
      <c r="E78" s="1070"/>
      <c r="F78" s="583"/>
      <c r="G78" s="936"/>
      <c r="H78" s="9"/>
    </row>
    <row r="79" spans="1:8">
      <c r="A79" s="1269" t="s">
        <v>307</v>
      </c>
      <c r="B79" s="1270" t="s">
        <v>331</v>
      </c>
      <c r="C79" s="1270" t="s">
        <v>832</v>
      </c>
      <c r="D79" s="1320" t="s">
        <v>833</v>
      </c>
      <c r="E79" s="1286" t="s">
        <v>834</v>
      </c>
      <c r="F79" s="1276" t="s">
        <v>307</v>
      </c>
      <c r="G79" s="936"/>
      <c r="H79" s="9"/>
    </row>
    <row r="80" spans="1:8" ht="12" thickBot="1">
      <c r="A80" s="573" t="s">
        <v>312</v>
      </c>
      <c r="B80" s="567" t="s">
        <v>334</v>
      </c>
      <c r="C80" s="567" t="s">
        <v>317</v>
      </c>
      <c r="D80" s="1325" t="s">
        <v>318</v>
      </c>
      <c r="E80" s="1074" t="s">
        <v>319</v>
      </c>
      <c r="F80" s="560" t="s">
        <v>312</v>
      </c>
      <c r="G80" s="936"/>
      <c r="H80" s="9"/>
    </row>
    <row r="81" spans="1:8">
      <c r="A81" s="1277">
        <v>30</v>
      </c>
      <c r="B81" s="1294"/>
      <c r="C81" s="1051" t="s">
        <v>1824</v>
      </c>
      <c r="D81" s="1315">
        <v>32000</v>
      </c>
      <c r="E81" s="1288">
        <v>72000</v>
      </c>
      <c r="F81" s="593">
        <f t="shared" ref="F81:F87" si="1">+A81</f>
        <v>30</v>
      </c>
      <c r="G81" s="936"/>
      <c r="H81" s="9"/>
    </row>
    <row r="82" spans="1:8">
      <c r="A82" s="1277">
        <v>31</v>
      </c>
      <c r="B82" s="1294"/>
      <c r="C82" s="1051" t="s">
        <v>1825</v>
      </c>
      <c r="D82" s="1316">
        <v>-18674</v>
      </c>
      <c r="E82" s="1283">
        <v>-28568</v>
      </c>
      <c r="F82" s="1295">
        <f t="shared" si="1"/>
        <v>31</v>
      </c>
      <c r="G82" s="936"/>
      <c r="H82" s="9"/>
    </row>
    <row r="83" spans="1:8">
      <c r="A83" s="1277">
        <v>32</v>
      </c>
      <c r="B83" s="1294"/>
      <c r="C83" s="1051" t="s">
        <v>1826</v>
      </c>
      <c r="D83" s="1316">
        <v>0</v>
      </c>
      <c r="E83" s="1283">
        <v>0</v>
      </c>
      <c r="F83" s="1295">
        <f t="shared" si="1"/>
        <v>32</v>
      </c>
      <c r="G83" s="936"/>
      <c r="H83" s="9"/>
    </row>
    <row r="84" spans="1:8">
      <c r="A84" s="1277">
        <v>33</v>
      </c>
      <c r="B84" s="1294"/>
      <c r="C84" s="1051" t="s">
        <v>1827</v>
      </c>
      <c r="D84" s="1316">
        <v>0</v>
      </c>
      <c r="E84" s="1283">
        <v>0</v>
      </c>
      <c r="F84" s="1295">
        <f t="shared" si="1"/>
        <v>33</v>
      </c>
      <c r="G84" s="936"/>
      <c r="H84" s="9"/>
    </row>
    <row r="85" spans="1:8">
      <c r="A85" s="1277">
        <v>34</v>
      </c>
      <c r="B85" s="1294"/>
      <c r="C85" s="1051" t="s">
        <v>1828</v>
      </c>
      <c r="D85" s="1316">
        <v>-600000</v>
      </c>
      <c r="E85" s="1283">
        <v>-750000</v>
      </c>
      <c r="F85" s="1295">
        <f t="shared" si="1"/>
        <v>34</v>
      </c>
      <c r="G85" s="936"/>
      <c r="H85" s="9"/>
    </row>
    <row r="86" spans="1:8">
      <c r="A86" s="1277">
        <v>35</v>
      </c>
      <c r="B86" s="1294"/>
      <c r="C86" s="1051" t="s">
        <v>842</v>
      </c>
      <c r="D86" s="1316">
        <v>-315746</v>
      </c>
      <c r="E86" s="1283">
        <v>-12190</v>
      </c>
      <c r="F86" s="1295">
        <f t="shared" si="1"/>
        <v>35</v>
      </c>
      <c r="G86" s="936"/>
      <c r="H86" s="9"/>
    </row>
    <row r="87" spans="1:8">
      <c r="A87" s="1277">
        <v>36</v>
      </c>
      <c r="B87" s="1294"/>
      <c r="C87" s="1051" t="s">
        <v>1829</v>
      </c>
      <c r="D87" s="1326">
        <f>SUM(D81:D86)</f>
        <v>-902420</v>
      </c>
      <c r="E87" s="1288">
        <f>SUM(E81:E86)</f>
        <v>-718758</v>
      </c>
      <c r="F87" s="1295">
        <f t="shared" si="1"/>
        <v>36</v>
      </c>
      <c r="G87" s="936"/>
      <c r="H87" s="9"/>
    </row>
    <row r="88" spans="1:8">
      <c r="A88" s="1269">
        <v>37</v>
      </c>
      <c r="B88" s="675"/>
      <c r="C88" s="675" t="s">
        <v>2834</v>
      </c>
      <c r="D88" s="1327">
        <f>D51+D63+D87</f>
        <v>72672</v>
      </c>
      <c r="E88" s="1296">
        <f>E51+E63+E87</f>
        <v>85827</v>
      </c>
      <c r="F88" s="1297">
        <v>37</v>
      </c>
      <c r="G88" s="1300"/>
      <c r="H88" s="9"/>
    </row>
    <row r="89" spans="1:8">
      <c r="A89" s="1277">
        <v>38</v>
      </c>
      <c r="B89" s="1294"/>
      <c r="C89" s="1051" t="s">
        <v>1830</v>
      </c>
      <c r="D89" s="1326">
        <v>100483</v>
      </c>
      <c r="E89" s="1288">
        <v>14656</v>
      </c>
      <c r="F89" s="1295">
        <f>+A89</f>
        <v>38</v>
      </c>
      <c r="G89" s="936"/>
      <c r="H89" s="9"/>
    </row>
    <row r="90" spans="1:8">
      <c r="A90" s="1277">
        <v>39</v>
      </c>
      <c r="B90" s="1294"/>
      <c r="C90" s="1051" t="s">
        <v>1831</v>
      </c>
      <c r="D90" s="1326">
        <f>D88+D89</f>
        <v>173155</v>
      </c>
      <c r="E90" s="1288">
        <f>E88+E89</f>
        <v>100483</v>
      </c>
      <c r="F90" s="1295">
        <f>+A90</f>
        <v>39</v>
      </c>
      <c r="G90" s="936"/>
      <c r="H90" s="9"/>
    </row>
    <row r="91" spans="1:8">
      <c r="A91" s="557"/>
      <c r="B91" s="562"/>
      <c r="C91" s="241"/>
      <c r="D91" s="1328"/>
      <c r="E91" s="1076"/>
      <c r="F91" s="595"/>
      <c r="G91" s="936"/>
      <c r="H91" s="9"/>
    </row>
    <row r="92" spans="1:8">
      <c r="A92" s="557"/>
      <c r="B92" s="562"/>
      <c r="C92" s="241" t="s">
        <v>1832</v>
      </c>
      <c r="D92" s="1328"/>
      <c r="E92" s="1076"/>
      <c r="F92" s="595"/>
      <c r="G92" s="936"/>
      <c r="H92" s="9"/>
    </row>
    <row r="93" spans="1:8">
      <c r="A93" s="557"/>
      <c r="B93" s="562"/>
      <c r="C93" s="241" t="s">
        <v>1833</v>
      </c>
      <c r="D93" s="1328"/>
      <c r="E93" s="1076"/>
      <c r="F93" s="595"/>
      <c r="G93" s="936"/>
      <c r="H93" s="9"/>
    </row>
    <row r="94" spans="1:8">
      <c r="A94" s="557"/>
      <c r="B94" s="562"/>
      <c r="C94" s="562"/>
      <c r="D94" s="1328"/>
      <c r="E94" s="1076"/>
      <c r="F94" s="595"/>
      <c r="G94" s="936"/>
      <c r="H94" s="9"/>
    </row>
    <row r="95" spans="1:8">
      <c r="A95" s="573">
        <v>40</v>
      </c>
      <c r="B95" s="565"/>
      <c r="C95" s="247" t="s">
        <v>1834</v>
      </c>
      <c r="D95" s="1329">
        <v>24318</v>
      </c>
      <c r="E95" s="1077">
        <v>23910</v>
      </c>
      <c r="F95" s="594">
        <f>+A95</f>
        <v>40</v>
      </c>
      <c r="G95" s="936"/>
      <c r="H95" s="9"/>
    </row>
    <row r="96" spans="1:8" ht="12" thickBot="1">
      <c r="A96" s="1277">
        <v>41</v>
      </c>
      <c r="B96" s="1294"/>
      <c r="C96" s="1051" t="s">
        <v>1835</v>
      </c>
      <c r="D96" s="1319">
        <v>303721</v>
      </c>
      <c r="E96" s="1285">
        <v>784721</v>
      </c>
      <c r="F96" s="597">
        <f>+A96</f>
        <v>41</v>
      </c>
      <c r="G96" s="936"/>
      <c r="H96" s="9"/>
    </row>
    <row r="97" spans="1:8">
      <c r="A97" s="1267"/>
      <c r="B97" s="1298"/>
      <c r="C97" s="1298"/>
      <c r="D97" s="1330"/>
      <c r="E97" s="1298"/>
      <c r="F97" s="550"/>
      <c r="H97" s="9"/>
    </row>
    <row r="98" spans="1:8">
      <c r="A98" s="579"/>
      <c r="B98" s="549"/>
      <c r="C98" s="549"/>
      <c r="D98" s="1331"/>
      <c r="E98" s="549"/>
      <c r="F98" s="550"/>
      <c r="H98" s="9"/>
    </row>
    <row r="99" spans="1:8">
      <c r="A99" s="582" t="s">
        <v>1836</v>
      </c>
      <c r="B99" s="548"/>
      <c r="C99" s="549"/>
      <c r="D99" s="1331"/>
      <c r="E99" s="549"/>
      <c r="F99" s="550"/>
      <c r="H99" s="9"/>
    </row>
    <row r="100" spans="1:8">
      <c r="A100" s="579"/>
      <c r="B100" s="548"/>
      <c r="C100" s="549"/>
      <c r="D100" s="1331"/>
      <c r="E100" s="549"/>
      <c r="F100" s="550"/>
      <c r="H100" s="9"/>
    </row>
    <row r="101" spans="1:8">
      <c r="A101" s="592" t="s">
        <v>328</v>
      </c>
      <c r="B101" s="575"/>
      <c r="C101" s="575"/>
      <c r="D101" s="1305"/>
      <c r="E101" s="575"/>
      <c r="F101" s="583"/>
      <c r="H101" s="9"/>
    </row>
    <row r="102" spans="1:8">
      <c r="A102" s="579"/>
      <c r="B102" s="548"/>
      <c r="C102" s="549"/>
      <c r="D102" s="1331"/>
      <c r="E102" s="549"/>
      <c r="F102" s="550"/>
      <c r="H102" s="9"/>
    </row>
    <row r="103" spans="1:8">
      <c r="A103" s="579"/>
      <c r="B103" s="548"/>
      <c r="C103" s="549"/>
      <c r="D103" s="1331"/>
      <c r="E103" s="549"/>
      <c r="F103" s="550"/>
      <c r="H103" s="9"/>
    </row>
    <row r="104" spans="1:8">
      <c r="A104" s="579"/>
      <c r="B104" s="548"/>
      <c r="C104" s="549"/>
      <c r="D104" s="1331"/>
      <c r="E104" s="549"/>
      <c r="F104" s="550"/>
      <c r="H104" s="9"/>
    </row>
    <row r="105" spans="1:8">
      <c r="A105" s="579"/>
      <c r="B105" s="548"/>
      <c r="C105" s="549"/>
      <c r="D105" s="1331"/>
      <c r="E105" s="549"/>
      <c r="F105" s="550"/>
      <c r="H105" s="9"/>
    </row>
    <row r="106" spans="1:8">
      <c r="A106" s="579"/>
      <c r="B106" s="548"/>
      <c r="C106" s="549"/>
      <c r="D106" s="1331"/>
      <c r="E106" s="549"/>
      <c r="F106" s="550"/>
      <c r="H106" s="9"/>
    </row>
    <row r="107" spans="1:8">
      <c r="A107" s="579"/>
      <c r="B107" s="548"/>
      <c r="C107" s="549"/>
      <c r="D107" s="1331"/>
      <c r="E107" s="549"/>
      <c r="F107" s="550"/>
      <c r="H107" s="9"/>
    </row>
    <row r="108" spans="1:8">
      <c r="A108" s="579"/>
      <c r="B108" s="548"/>
      <c r="C108" s="549"/>
      <c r="D108" s="1331"/>
      <c r="E108" s="549"/>
      <c r="F108" s="550"/>
      <c r="H108" s="9"/>
    </row>
    <row r="109" spans="1:8">
      <c r="A109" s="579"/>
      <c r="B109" s="548"/>
      <c r="C109" s="549"/>
      <c r="D109" s="1331"/>
      <c r="E109" s="549"/>
      <c r="F109" s="550"/>
      <c r="H109" s="9"/>
    </row>
    <row r="110" spans="1:8">
      <c r="A110" s="579"/>
      <c r="B110" s="548"/>
      <c r="C110" s="549"/>
      <c r="D110" s="1331"/>
      <c r="E110" s="549"/>
      <c r="F110" s="550"/>
      <c r="H110" s="9"/>
    </row>
    <row r="111" spans="1:8">
      <c r="A111" s="579"/>
      <c r="B111" s="548"/>
      <c r="C111" s="549"/>
      <c r="D111" s="1331"/>
      <c r="E111" s="549"/>
      <c r="F111" s="550"/>
      <c r="H111" s="9"/>
    </row>
    <row r="112" spans="1:8">
      <c r="A112" s="579"/>
      <c r="B112" s="548"/>
      <c r="C112" s="549"/>
      <c r="D112" s="1331"/>
      <c r="E112" s="549"/>
      <c r="F112" s="550"/>
      <c r="H112" s="9"/>
    </row>
    <row r="113" spans="1:8">
      <c r="A113" s="579"/>
      <c r="B113" s="548"/>
      <c r="C113" s="549"/>
      <c r="D113" s="1331"/>
      <c r="E113" s="549"/>
      <c r="F113" s="550"/>
      <c r="H113" s="9"/>
    </row>
    <row r="114" spans="1:8">
      <c r="A114" s="579"/>
      <c r="B114" s="548"/>
      <c r="C114" s="549"/>
      <c r="D114" s="1331"/>
      <c r="E114" s="549"/>
      <c r="F114" s="550"/>
      <c r="H114" s="9"/>
    </row>
    <row r="115" spans="1:8">
      <c r="A115" s="579"/>
      <c r="B115" s="548"/>
      <c r="C115" s="549"/>
      <c r="D115" s="1331"/>
      <c r="E115" s="549"/>
      <c r="F115" s="550"/>
      <c r="H115" s="9"/>
    </row>
    <row r="116" spans="1:8">
      <c r="A116" s="579"/>
      <c r="B116" s="548"/>
      <c r="C116" s="549"/>
      <c r="D116" s="1331"/>
      <c r="E116" s="549"/>
      <c r="F116" s="550"/>
      <c r="H116" s="9"/>
    </row>
    <row r="117" spans="1:8">
      <c r="A117" s="579"/>
      <c r="B117" s="548"/>
      <c r="C117" s="549"/>
      <c r="D117" s="1331"/>
      <c r="E117" s="549"/>
      <c r="F117" s="550"/>
      <c r="H117" s="9"/>
    </row>
    <row r="118" spans="1:8">
      <c r="A118" s="579"/>
      <c r="B118" s="548"/>
      <c r="C118" s="549"/>
      <c r="D118" s="1331"/>
      <c r="E118" s="549"/>
      <c r="F118" s="550"/>
      <c r="H118" s="9"/>
    </row>
    <row r="119" spans="1:8">
      <c r="A119" s="579"/>
      <c r="B119" s="548"/>
      <c r="C119" s="549"/>
      <c r="D119" s="1331"/>
      <c r="E119" s="549"/>
      <c r="F119" s="550"/>
      <c r="H119" s="9"/>
    </row>
    <row r="120" spans="1:8">
      <c r="A120" s="579"/>
      <c r="B120" s="548"/>
      <c r="C120" s="549"/>
      <c r="D120" s="1331"/>
      <c r="E120" s="549"/>
      <c r="F120" s="550"/>
      <c r="H120" s="9"/>
    </row>
    <row r="121" spans="1:8">
      <c r="A121" s="579"/>
      <c r="B121" s="548"/>
      <c r="C121" s="549"/>
      <c r="D121" s="1331"/>
      <c r="E121" s="549"/>
      <c r="F121" s="550"/>
      <c r="H121" s="9"/>
    </row>
    <row r="122" spans="1:8">
      <c r="A122" s="579"/>
      <c r="B122" s="548"/>
      <c r="C122" s="549"/>
      <c r="D122" s="1331"/>
      <c r="E122" s="549"/>
      <c r="F122" s="550"/>
      <c r="H122" s="9"/>
    </row>
    <row r="123" spans="1:8">
      <c r="A123" s="579"/>
      <c r="B123" s="548"/>
      <c r="C123" s="549"/>
      <c r="D123" s="1331"/>
      <c r="E123" s="549"/>
      <c r="F123" s="550"/>
      <c r="H123" s="9"/>
    </row>
    <row r="124" spans="1:8">
      <c r="A124" s="579"/>
      <c r="B124" s="548"/>
      <c r="C124" s="549"/>
      <c r="D124" s="1331"/>
      <c r="E124" s="549"/>
      <c r="F124" s="550"/>
      <c r="H124" s="9"/>
    </row>
    <row r="125" spans="1:8">
      <c r="A125" s="579"/>
      <c r="B125" s="548"/>
      <c r="C125" s="549"/>
      <c r="D125" s="1331"/>
      <c r="E125" s="549"/>
      <c r="F125" s="550"/>
      <c r="H125" s="9"/>
    </row>
    <row r="126" spans="1:8">
      <c r="A126" s="579"/>
      <c r="B126" s="548"/>
      <c r="C126" s="549"/>
      <c r="D126" s="1331"/>
      <c r="E126" s="549"/>
      <c r="F126" s="550"/>
      <c r="H126" s="9"/>
    </row>
    <row r="127" spans="1:8">
      <c r="A127" s="579"/>
      <c r="B127" s="548"/>
      <c r="C127" s="549"/>
      <c r="D127" s="1331"/>
      <c r="E127" s="549"/>
      <c r="F127" s="550"/>
      <c r="H127" s="9"/>
    </row>
    <row r="128" spans="1:8">
      <c r="A128" s="579"/>
      <c r="B128" s="548"/>
      <c r="C128" s="549"/>
      <c r="D128" s="1331"/>
      <c r="E128" s="549"/>
      <c r="F128" s="550"/>
      <c r="H128" s="9"/>
    </row>
    <row r="129" spans="1:8">
      <c r="A129" s="579"/>
      <c r="B129" s="548"/>
      <c r="C129" s="549"/>
      <c r="D129" s="1331"/>
      <c r="E129" s="549"/>
      <c r="F129" s="550"/>
      <c r="H129" s="9"/>
    </row>
    <row r="130" spans="1:8">
      <c r="A130" s="579"/>
      <c r="B130" s="548"/>
      <c r="C130" s="549"/>
      <c r="D130" s="1331"/>
      <c r="E130" s="549"/>
      <c r="F130" s="550"/>
      <c r="H130" s="9"/>
    </row>
    <row r="131" spans="1:8">
      <c r="A131" s="579"/>
      <c r="B131" s="548"/>
      <c r="C131" s="549"/>
      <c r="D131" s="1331"/>
      <c r="E131" s="549"/>
      <c r="F131" s="550"/>
      <c r="H131" s="9"/>
    </row>
    <row r="132" spans="1:8">
      <c r="A132" s="579"/>
      <c r="B132" s="548"/>
      <c r="C132" s="549"/>
      <c r="D132" s="1331"/>
      <c r="E132" s="549"/>
      <c r="F132" s="550"/>
      <c r="H132" s="9"/>
    </row>
    <row r="133" spans="1:8">
      <c r="A133" s="579"/>
      <c r="B133" s="548"/>
      <c r="C133" s="549"/>
      <c r="D133" s="1331"/>
      <c r="E133" s="549"/>
      <c r="F133" s="550"/>
      <c r="H133" s="9"/>
    </row>
    <row r="134" spans="1:8">
      <c r="A134" s="579"/>
      <c r="B134" s="548"/>
      <c r="C134" s="549"/>
      <c r="D134" s="1331"/>
      <c r="E134" s="549"/>
      <c r="F134" s="550"/>
      <c r="H134" s="9"/>
    </row>
    <row r="135" spans="1:8">
      <c r="A135" s="579"/>
      <c r="B135" s="548"/>
      <c r="C135" s="549"/>
      <c r="D135" s="1331"/>
      <c r="E135" s="549"/>
      <c r="F135" s="550"/>
      <c r="H135" s="9"/>
    </row>
    <row r="136" spans="1:8">
      <c r="A136" s="579"/>
      <c r="B136" s="548"/>
      <c r="C136" s="549"/>
      <c r="D136" s="1331"/>
      <c r="E136" s="549"/>
      <c r="F136" s="550"/>
      <c r="H136" s="9"/>
    </row>
    <row r="137" spans="1:8">
      <c r="A137" s="579"/>
      <c r="B137" s="548"/>
      <c r="C137" s="549"/>
      <c r="D137" s="1331"/>
      <c r="E137" s="549"/>
      <c r="F137" s="550"/>
      <c r="H137" s="9"/>
    </row>
    <row r="138" spans="1:8">
      <c r="A138" s="579"/>
      <c r="B138" s="548"/>
      <c r="C138" s="549"/>
      <c r="D138" s="1331"/>
      <c r="E138" s="549"/>
      <c r="F138" s="550"/>
      <c r="H138" s="9"/>
    </row>
    <row r="139" spans="1:8">
      <c r="A139" s="579"/>
      <c r="B139" s="548"/>
      <c r="C139" s="549"/>
      <c r="D139" s="1331"/>
      <c r="E139" s="549"/>
      <c r="F139" s="550"/>
      <c r="H139" s="9"/>
    </row>
    <row r="140" spans="1:8">
      <c r="A140" s="579"/>
      <c r="B140" s="548"/>
      <c r="C140" s="549"/>
      <c r="D140" s="1331"/>
      <c r="E140" s="549"/>
      <c r="F140" s="550"/>
      <c r="H140" s="9"/>
    </row>
    <row r="141" spans="1:8">
      <c r="A141" s="579"/>
      <c r="B141" s="548"/>
      <c r="C141" s="549"/>
      <c r="D141" s="1331"/>
      <c r="E141" s="549"/>
      <c r="F141" s="550"/>
      <c r="H141" s="9"/>
    </row>
    <row r="142" spans="1:8">
      <c r="A142" s="579"/>
      <c r="B142" s="548"/>
      <c r="C142" s="549"/>
      <c r="D142" s="1331"/>
      <c r="E142" s="549"/>
      <c r="F142" s="550"/>
      <c r="H142" s="9"/>
    </row>
    <row r="143" spans="1:8">
      <c r="A143" s="580"/>
      <c r="B143" s="598"/>
      <c r="C143" s="552"/>
      <c r="D143" s="1332"/>
      <c r="E143" s="552"/>
      <c r="F143" s="553"/>
      <c r="H143" s="9"/>
    </row>
    <row r="144" spans="1:8" s="2076" customFormat="1">
      <c r="A144" s="2086" t="s">
        <v>1343</v>
      </c>
      <c r="B144" s="2087"/>
      <c r="C144" s="2088"/>
      <c r="D144" s="2089"/>
      <c r="E144" s="2088"/>
      <c r="F144" s="2090"/>
      <c r="H144" s="52"/>
    </row>
    <row r="145" spans="1:8">
      <c r="A145" s="599"/>
      <c r="B145" s="599"/>
      <c r="D145" s="1300"/>
      <c r="H145" s="9"/>
    </row>
    <row r="146" spans="1:8">
      <c r="H146" s="9"/>
    </row>
    <row r="147" spans="1:8">
      <c r="H147" s="9"/>
    </row>
    <row r="148" spans="1:8">
      <c r="H148" s="9"/>
    </row>
    <row r="149" spans="1:8">
      <c r="H149" s="9"/>
    </row>
    <row r="150" spans="1:8">
      <c r="H150" s="9"/>
    </row>
    <row r="151" spans="1:8">
      <c r="H151" s="9"/>
    </row>
    <row r="152" spans="1:8">
      <c r="H152" s="9"/>
    </row>
    <row r="153" spans="1:8">
      <c r="H153" s="9"/>
    </row>
    <row r="154" spans="1:8">
      <c r="H154" s="9"/>
    </row>
    <row r="155" spans="1:8">
      <c r="H155" s="9"/>
    </row>
    <row r="156" spans="1:8">
      <c r="H156" s="9"/>
    </row>
  </sheetData>
  <customSheetViews>
    <customSheetView guid="{4095EAE0-09D5-4E29-9353-57BE8D9E0DE0}" showPageBreaks="1">
      <selection activeCell="A74" sqref="A74"/>
      <rowBreaks count="1" manualBreakCount="1">
        <brk id="72" max="16383" man="1"/>
      </rowBreaks>
      <pageMargins left="0.75" right="0.75" top="0.75" bottom="0.75" header="0.5" footer="0.5"/>
      <pageSetup scale="93" orientation="portrait" r:id="rId1"/>
      <headerFooter alignWithMargins="0"/>
    </customSheetView>
    <customSheetView guid="{B4382265-C345-4F78-A0C9-5C84571AE8A3}" showPageBreaks="1">
      <selection activeCell="D60" sqref="D60"/>
      <rowBreaks count="1" manualBreakCount="1">
        <brk id="72" max="16383" man="1"/>
      </rowBreaks>
      <pageMargins left="0.75" right="0.75" top="0.75" bottom="0.75" header="0.5" footer="0.5"/>
      <pageSetup scale="93" orientation="portrait" r:id="rId2"/>
      <headerFooter alignWithMargins="0"/>
    </customSheetView>
  </customSheetViews>
  <mergeCells count="1">
    <mergeCell ref="A65:F65"/>
  </mergeCells>
  <phoneticPr fontId="0" type="noConversion"/>
  <pageMargins left="0.75" right="0.75" top="0.75" bottom="0.75" header="0.5" footer="0.5"/>
  <pageSetup scale="93" orientation="portrait" r:id="rId3"/>
  <headerFooter alignWithMargins="0"/>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57"/>
  <sheetViews>
    <sheetView showGridLines="0" zoomScaleNormal="100" workbookViewId="0"/>
  </sheetViews>
  <sheetFormatPr defaultRowHeight="11.25"/>
  <cols>
    <col min="1" max="1" width="4.6640625" style="10" customWidth="1"/>
    <col min="2" max="2" width="57" style="10" customWidth="1"/>
    <col min="3" max="3" width="43.6640625" style="10" bestFit="1" customWidth="1"/>
    <col min="4" max="4" width="17.33203125" style="10" customWidth="1"/>
    <col min="5" max="5" width="4.6640625" style="10" customWidth="1"/>
    <col min="6" max="16384" width="9.33203125" style="10"/>
  </cols>
  <sheetData>
    <row r="1" spans="1:5" s="226" customFormat="1">
      <c r="A1" s="2073">
        <v>28</v>
      </c>
      <c r="B1" s="2077"/>
      <c r="C1" s="2091"/>
      <c r="D1" s="2092"/>
      <c r="E1" s="2055" t="s">
        <v>2667</v>
      </c>
    </row>
    <row r="2" spans="1:5">
      <c r="A2" s="1959" t="s">
        <v>1837</v>
      </c>
      <c r="B2" s="50"/>
      <c r="C2" s="575"/>
      <c r="D2" s="575"/>
      <c r="E2" s="583"/>
    </row>
    <row r="3" spans="1:5">
      <c r="A3" s="592" t="s">
        <v>330</v>
      </c>
      <c r="B3" s="50"/>
      <c r="C3" s="575"/>
      <c r="D3" s="575"/>
      <c r="E3" s="583"/>
    </row>
    <row r="4" spans="1:5">
      <c r="A4" s="579"/>
      <c r="B4" s="549"/>
      <c r="C4" s="549"/>
      <c r="D4" s="549"/>
      <c r="E4" s="550"/>
    </row>
    <row r="5" spans="1:5">
      <c r="A5" s="703" t="s">
        <v>423</v>
      </c>
      <c r="B5" s="549" t="s">
        <v>1838</v>
      </c>
      <c r="C5" s="549"/>
      <c r="D5" s="549"/>
      <c r="E5" s="550"/>
    </row>
    <row r="6" spans="1:5">
      <c r="A6" s="579"/>
      <c r="B6" s="549"/>
      <c r="C6" s="549"/>
      <c r="D6" s="549"/>
      <c r="E6" s="550"/>
    </row>
    <row r="7" spans="1:5">
      <c r="A7" s="703" t="s">
        <v>424</v>
      </c>
      <c r="B7" s="549" t="s">
        <v>1839</v>
      </c>
      <c r="C7" s="549"/>
      <c r="D7" s="549"/>
      <c r="E7" s="550"/>
    </row>
    <row r="8" spans="1:5">
      <c r="A8" s="600"/>
      <c r="B8" s="549"/>
      <c r="C8" s="549"/>
      <c r="D8" s="549"/>
      <c r="E8" s="550"/>
    </row>
    <row r="9" spans="1:5">
      <c r="A9" s="554" t="s">
        <v>307</v>
      </c>
      <c r="B9" s="601" t="s">
        <v>705</v>
      </c>
      <c r="C9" s="601" t="s">
        <v>1840</v>
      </c>
      <c r="D9" s="601" t="s">
        <v>1841</v>
      </c>
      <c r="E9" s="556" t="s">
        <v>307</v>
      </c>
    </row>
    <row r="10" spans="1:5" ht="12" thickBot="1">
      <c r="A10" s="573" t="s">
        <v>312</v>
      </c>
      <c r="B10" s="602" t="s">
        <v>317</v>
      </c>
      <c r="C10" s="574"/>
      <c r="D10" s="602" t="s">
        <v>318</v>
      </c>
      <c r="E10" s="568" t="s">
        <v>312</v>
      </c>
    </row>
    <row r="11" spans="1:5">
      <c r="A11" s="557"/>
      <c r="B11" s="572" t="s">
        <v>1842</v>
      </c>
      <c r="C11" s="563"/>
      <c r="D11" s="603"/>
      <c r="E11" s="550"/>
    </row>
    <row r="12" spans="1:5">
      <c r="A12" s="573">
        <v>1</v>
      </c>
      <c r="B12" s="574" t="s">
        <v>1843</v>
      </c>
      <c r="C12" s="574" t="s">
        <v>1844</v>
      </c>
      <c r="D12" s="1890">
        <v>1262</v>
      </c>
      <c r="E12" s="568">
        <v>1</v>
      </c>
    </row>
    <row r="13" spans="1:5">
      <c r="A13" s="573">
        <v>2</v>
      </c>
      <c r="B13" s="574" t="s">
        <v>1845</v>
      </c>
      <c r="C13" s="574" t="s">
        <v>1846</v>
      </c>
      <c r="D13" s="596">
        <v>10691</v>
      </c>
      <c r="E13" s="568">
        <v>2</v>
      </c>
    </row>
    <row r="14" spans="1:5">
      <c r="A14" s="573">
        <v>3</v>
      </c>
      <c r="B14" s="574" t="s">
        <v>1847</v>
      </c>
      <c r="C14" s="574" t="s">
        <v>1848</v>
      </c>
      <c r="D14" s="596">
        <v>147164</v>
      </c>
      <c r="E14" s="568">
        <v>3</v>
      </c>
    </row>
    <row r="15" spans="1:5">
      <c r="A15" s="573">
        <v>4</v>
      </c>
      <c r="B15" s="574" t="s">
        <v>1849</v>
      </c>
      <c r="C15" s="574" t="s">
        <v>1850</v>
      </c>
      <c r="D15" s="1890">
        <f>SUM(D12:D14)</f>
        <v>159117</v>
      </c>
      <c r="E15" s="568">
        <v>4</v>
      </c>
    </row>
    <row r="16" spans="1:5">
      <c r="A16" s="557"/>
      <c r="B16" s="572" t="s">
        <v>1851</v>
      </c>
      <c r="C16" s="563"/>
      <c r="D16" s="604"/>
      <c r="E16" s="560"/>
    </row>
    <row r="17" spans="1:5">
      <c r="A17" s="573">
        <v>5</v>
      </c>
      <c r="B17" s="574" t="s">
        <v>1852</v>
      </c>
      <c r="C17" s="574" t="s">
        <v>1853</v>
      </c>
      <c r="D17" s="1890">
        <v>10770610</v>
      </c>
      <c r="E17" s="568">
        <v>5</v>
      </c>
    </row>
    <row r="18" spans="1:5">
      <c r="A18" s="573">
        <v>6</v>
      </c>
      <c r="B18" s="574" t="s">
        <v>1854</v>
      </c>
      <c r="C18" s="574" t="s">
        <v>1855</v>
      </c>
      <c r="D18" s="596">
        <v>165307</v>
      </c>
      <c r="E18" s="568">
        <v>6</v>
      </c>
    </row>
    <row r="19" spans="1:5">
      <c r="A19" s="573">
        <v>7</v>
      </c>
      <c r="B19" s="574" t="s">
        <v>1856</v>
      </c>
      <c r="C19" s="574" t="s">
        <v>1857</v>
      </c>
      <c r="D19" s="1890">
        <f>SUM(D17:D18)</f>
        <v>10935917</v>
      </c>
      <c r="E19" s="568">
        <v>7</v>
      </c>
    </row>
    <row r="20" spans="1:5">
      <c r="A20" s="573">
        <v>8</v>
      </c>
      <c r="B20" s="574" t="s">
        <v>1858</v>
      </c>
      <c r="C20" s="574" t="s">
        <v>1859</v>
      </c>
      <c r="D20" s="1890">
        <f>ROUND(D19/360,0)</f>
        <v>30378</v>
      </c>
      <c r="E20" s="568">
        <v>8</v>
      </c>
    </row>
    <row r="21" spans="1:5">
      <c r="A21" s="557"/>
      <c r="B21" s="563" t="s">
        <v>1860</v>
      </c>
      <c r="C21" s="563"/>
      <c r="D21" s="604"/>
      <c r="E21" s="560"/>
    </row>
    <row r="22" spans="1:5">
      <c r="A22" s="573">
        <v>9</v>
      </c>
      <c r="B22" s="574" t="s">
        <v>1861</v>
      </c>
      <c r="C22" s="574" t="s">
        <v>1862</v>
      </c>
      <c r="D22" s="596">
        <f>ROUND(D15/D20,0)</f>
        <v>5</v>
      </c>
      <c r="E22" s="568">
        <v>9</v>
      </c>
    </row>
    <row r="23" spans="1:5">
      <c r="A23" s="573">
        <v>10</v>
      </c>
      <c r="B23" s="574" t="s">
        <v>1863</v>
      </c>
      <c r="C23" s="574" t="s">
        <v>1864</v>
      </c>
      <c r="D23" s="596">
        <f>ROUND(D22+15,0)</f>
        <v>20</v>
      </c>
      <c r="E23" s="568">
        <v>10</v>
      </c>
    </row>
    <row r="24" spans="1:5">
      <c r="A24" s="557"/>
      <c r="B24" s="572" t="s">
        <v>1865</v>
      </c>
      <c r="C24" s="563"/>
      <c r="D24" s="604"/>
      <c r="E24" s="560"/>
    </row>
    <row r="25" spans="1:5">
      <c r="A25" s="573">
        <v>11</v>
      </c>
      <c r="B25" s="574" t="s">
        <v>1866</v>
      </c>
      <c r="C25" s="574" t="s">
        <v>1867</v>
      </c>
      <c r="D25" s="1890">
        <v>20676</v>
      </c>
      <c r="E25" s="568">
        <v>11</v>
      </c>
    </row>
    <row r="26" spans="1:5">
      <c r="A26" s="573">
        <v>12</v>
      </c>
      <c r="B26" s="574" t="s">
        <v>1868</v>
      </c>
      <c r="C26" s="574" t="s">
        <v>1848</v>
      </c>
      <c r="D26" s="596">
        <v>84465</v>
      </c>
      <c r="E26" s="568">
        <v>12</v>
      </c>
    </row>
    <row r="27" spans="1:5">
      <c r="A27" s="573">
        <v>13</v>
      </c>
      <c r="B27" s="574" t="s">
        <v>1869</v>
      </c>
      <c r="C27" s="574" t="s">
        <v>1848</v>
      </c>
      <c r="D27" s="596">
        <v>131279</v>
      </c>
      <c r="E27" s="568">
        <v>13</v>
      </c>
    </row>
    <row r="28" spans="1:5">
      <c r="A28" s="573">
        <v>14</v>
      </c>
      <c r="B28" s="574" t="s">
        <v>1870</v>
      </c>
      <c r="C28" s="574" t="s">
        <v>1848</v>
      </c>
      <c r="D28" s="596">
        <v>89658</v>
      </c>
      <c r="E28" s="568">
        <v>14</v>
      </c>
    </row>
    <row r="29" spans="1:5">
      <c r="A29" s="573">
        <v>15</v>
      </c>
      <c r="B29" s="574" t="s">
        <v>1871</v>
      </c>
      <c r="C29" s="574" t="s">
        <v>1872</v>
      </c>
      <c r="D29" s="1890">
        <f>SUM(D25:D28)</f>
        <v>326078</v>
      </c>
      <c r="E29" s="568">
        <v>15</v>
      </c>
    </row>
    <row r="30" spans="1:5">
      <c r="A30" s="557"/>
      <c r="B30" s="572" t="s">
        <v>1873</v>
      </c>
      <c r="C30" s="563"/>
      <c r="D30" s="604"/>
      <c r="E30" s="560"/>
    </row>
    <row r="31" spans="1:5">
      <c r="A31" s="573">
        <v>16</v>
      </c>
      <c r="B31" s="574" t="s">
        <v>1874</v>
      </c>
      <c r="C31" s="574" t="s">
        <v>1875</v>
      </c>
      <c r="D31" s="1890">
        <v>8113731</v>
      </c>
      <c r="E31" s="568">
        <v>16</v>
      </c>
    </row>
    <row r="32" spans="1:5">
      <c r="A32" s="584">
        <v>17</v>
      </c>
      <c r="B32" s="605" t="s">
        <v>1876</v>
      </c>
      <c r="C32" s="606" t="s">
        <v>2079</v>
      </c>
      <c r="D32" s="586">
        <v>1180797</v>
      </c>
      <c r="E32" s="587">
        <v>17</v>
      </c>
    </row>
    <row r="33" spans="1:5">
      <c r="A33" s="573">
        <v>18</v>
      </c>
      <c r="B33" s="574" t="s">
        <v>1877</v>
      </c>
      <c r="C33" s="574" t="s">
        <v>1878</v>
      </c>
      <c r="D33" s="1890">
        <f>D31+D18-D32</f>
        <v>7098241</v>
      </c>
      <c r="E33" s="568">
        <v>18</v>
      </c>
    </row>
    <row r="34" spans="1:5">
      <c r="A34" s="573">
        <v>19</v>
      </c>
      <c r="B34" s="574" t="s">
        <v>1879</v>
      </c>
      <c r="C34" s="574" t="s">
        <v>1880</v>
      </c>
      <c r="D34" s="2156">
        <f>ROUND(D33/360,0)</f>
        <v>19717</v>
      </c>
      <c r="E34" s="568">
        <v>19</v>
      </c>
    </row>
    <row r="35" spans="1:5">
      <c r="A35" s="557"/>
      <c r="B35" s="563" t="s">
        <v>867</v>
      </c>
      <c r="C35" s="563"/>
      <c r="D35" s="2157"/>
      <c r="E35" s="560"/>
    </row>
    <row r="36" spans="1:5">
      <c r="A36" s="573">
        <v>20</v>
      </c>
      <c r="B36" s="574" t="s">
        <v>868</v>
      </c>
      <c r="C36" s="574" t="s">
        <v>869</v>
      </c>
      <c r="D36" s="2158">
        <f>ROUND(D29/D34,0)</f>
        <v>17</v>
      </c>
      <c r="E36" s="568">
        <v>20</v>
      </c>
    </row>
    <row r="37" spans="1:5">
      <c r="A37" s="573">
        <v>21</v>
      </c>
      <c r="B37" s="574" t="s">
        <v>870</v>
      </c>
      <c r="C37" s="574" t="s">
        <v>871</v>
      </c>
      <c r="D37" s="2158">
        <f>D23-D36</f>
        <v>3</v>
      </c>
      <c r="E37" s="568">
        <v>21</v>
      </c>
    </row>
    <row r="38" spans="1:5">
      <c r="A38" s="573">
        <v>22</v>
      </c>
      <c r="B38" s="574" t="s">
        <v>872</v>
      </c>
      <c r="C38" s="574" t="s">
        <v>873</v>
      </c>
      <c r="D38" s="2156">
        <f>D37*D34</f>
        <v>59151</v>
      </c>
      <c r="E38" s="568">
        <v>22</v>
      </c>
    </row>
    <row r="39" spans="1:5">
      <c r="A39" s="573">
        <v>23</v>
      </c>
      <c r="B39" s="574" t="s">
        <v>874</v>
      </c>
      <c r="C39" s="574" t="s">
        <v>875</v>
      </c>
      <c r="D39" s="1890">
        <v>173155</v>
      </c>
      <c r="E39" s="568">
        <v>23</v>
      </c>
    </row>
    <row r="40" spans="1:5">
      <c r="A40" s="573">
        <v>24</v>
      </c>
      <c r="B40" s="574" t="s">
        <v>876</v>
      </c>
      <c r="C40" s="574" t="s">
        <v>877</v>
      </c>
      <c r="D40" s="1890">
        <f>MIN(D38,D39)</f>
        <v>59151</v>
      </c>
      <c r="E40" s="568">
        <v>24</v>
      </c>
    </row>
    <row r="41" spans="1:5">
      <c r="A41" s="557"/>
      <c r="B41" s="572" t="s">
        <v>878</v>
      </c>
      <c r="C41" s="563"/>
      <c r="D41" s="604"/>
      <c r="E41" s="560"/>
    </row>
    <row r="42" spans="1:5">
      <c r="A42" s="573">
        <v>25</v>
      </c>
      <c r="B42" s="574" t="s">
        <v>879</v>
      </c>
      <c r="C42" s="574" t="s">
        <v>1848</v>
      </c>
      <c r="D42" s="1890">
        <v>400547</v>
      </c>
      <c r="E42" s="568">
        <v>25</v>
      </c>
    </row>
    <row r="43" spans="1:5">
      <c r="A43" s="573">
        <v>26</v>
      </c>
      <c r="B43" s="574" t="s">
        <v>880</v>
      </c>
      <c r="C43" s="574" t="s">
        <v>1848</v>
      </c>
      <c r="D43" s="596">
        <v>3424</v>
      </c>
      <c r="E43" s="568">
        <v>26</v>
      </c>
    </row>
    <row r="44" spans="1:5">
      <c r="A44" s="557"/>
      <c r="B44" s="563" t="s">
        <v>881</v>
      </c>
      <c r="C44" s="563"/>
      <c r="D44" s="604"/>
      <c r="E44" s="560"/>
    </row>
    <row r="45" spans="1:5">
      <c r="A45" s="573">
        <v>27</v>
      </c>
      <c r="B45" s="574" t="s">
        <v>882</v>
      </c>
      <c r="C45" s="574" t="s">
        <v>883</v>
      </c>
      <c r="D45" s="596">
        <f>D42-D43</f>
        <v>397123</v>
      </c>
      <c r="E45" s="568">
        <v>27</v>
      </c>
    </row>
    <row r="46" spans="1:5" ht="12" thickBot="1">
      <c r="A46" s="573">
        <v>28</v>
      </c>
      <c r="B46" s="574" t="s">
        <v>884</v>
      </c>
      <c r="C46" s="574" t="s">
        <v>885</v>
      </c>
      <c r="D46" s="1889">
        <f>D40+D45</f>
        <v>456274</v>
      </c>
      <c r="E46" s="568">
        <v>28</v>
      </c>
    </row>
    <row r="47" spans="1:5">
      <c r="A47" s="579"/>
      <c r="B47" s="549"/>
      <c r="C47" s="549"/>
      <c r="D47" s="549"/>
      <c r="E47" s="550"/>
    </row>
    <row r="48" spans="1:5">
      <c r="A48" s="582" t="s">
        <v>886</v>
      </c>
      <c r="B48" s="549"/>
      <c r="C48" s="549"/>
      <c r="D48" s="549"/>
      <c r="E48" s="550"/>
    </row>
    <row r="49" spans="1:5">
      <c r="A49" s="579"/>
      <c r="B49" s="549"/>
      <c r="C49" s="549"/>
      <c r="D49" s="549"/>
      <c r="E49" s="550"/>
    </row>
    <row r="50" spans="1:5">
      <c r="A50" s="579" t="s">
        <v>887</v>
      </c>
      <c r="B50" s="549" t="s">
        <v>888</v>
      </c>
      <c r="C50" s="549"/>
      <c r="D50" s="549"/>
      <c r="E50" s="550"/>
    </row>
    <row r="51" spans="1:5">
      <c r="A51" s="579"/>
      <c r="B51" s="549"/>
      <c r="C51" s="549"/>
      <c r="D51" s="549"/>
      <c r="E51" s="550"/>
    </row>
    <row r="52" spans="1:5">
      <c r="A52" s="579" t="s">
        <v>889</v>
      </c>
      <c r="B52" s="549" t="s">
        <v>890</v>
      </c>
      <c r="C52" s="549"/>
      <c r="D52" s="549"/>
      <c r="E52" s="550"/>
    </row>
    <row r="53" spans="1:5">
      <c r="A53" s="579"/>
      <c r="B53" s="549" t="s">
        <v>891</v>
      </c>
      <c r="C53" s="549"/>
      <c r="D53" s="549"/>
      <c r="E53" s="550"/>
    </row>
    <row r="54" spans="1:5">
      <c r="A54" s="579"/>
      <c r="B54" s="549" t="s">
        <v>892</v>
      </c>
      <c r="C54" s="549"/>
      <c r="D54" s="549"/>
      <c r="E54" s="550"/>
    </row>
    <row r="55" spans="1:5">
      <c r="A55" s="579"/>
      <c r="B55" s="549"/>
      <c r="C55" s="549"/>
      <c r="D55" s="549"/>
      <c r="E55" s="550"/>
    </row>
    <row r="56" spans="1:5">
      <c r="A56" s="579" t="s">
        <v>893</v>
      </c>
      <c r="B56" s="549" t="s">
        <v>894</v>
      </c>
      <c r="C56" s="549"/>
      <c r="D56" s="549"/>
      <c r="E56" s="550"/>
    </row>
    <row r="57" spans="1:5">
      <c r="A57" s="579"/>
      <c r="B57" s="549"/>
      <c r="C57" s="549"/>
      <c r="D57" s="549"/>
      <c r="E57" s="550"/>
    </row>
    <row r="58" spans="1:5">
      <c r="A58" s="579"/>
      <c r="B58" s="549"/>
      <c r="C58" s="549"/>
      <c r="D58" s="549"/>
      <c r="E58" s="550"/>
    </row>
    <row r="59" spans="1:5">
      <c r="A59" s="579"/>
      <c r="B59" s="549"/>
      <c r="C59" s="549"/>
      <c r="D59" s="549"/>
      <c r="E59" s="550"/>
    </row>
    <row r="60" spans="1:5">
      <c r="A60" s="579"/>
      <c r="B60" s="549"/>
      <c r="C60" s="549"/>
      <c r="D60" s="549"/>
      <c r="E60" s="550"/>
    </row>
    <row r="61" spans="1:5">
      <c r="A61" s="579"/>
      <c r="B61" s="549"/>
      <c r="C61" s="549"/>
      <c r="D61" s="549"/>
      <c r="E61" s="550"/>
    </row>
    <row r="62" spans="1:5">
      <c r="A62" s="579"/>
      <c r="B62" s="549"/>
      <c r="C62" s="549"/>
      <c r="D62" s="549"/>
      <c r="E62" s="550"/>
    </row>
    <row r="63" spans="1:5">
      <c r="A63" s="579"/>
      <c r="B63" s="549"/>
      <c r="C63" s="549"/>
      <c r="D63" s="549"/>
      <c r="E63" s="550"/>
    </row>
    <row r="64" spans="1:5">
      <c r="A64" s="579"/>
      <c r="B64" s="549"/>
      <c r="C64" s="549"/>
      <c r="D64" s="549"/>
      <c r="E64" s="550"/>
    </row>
    <row r="65" spans="1:5">
      <c r="A65" s="579"/>
      <c r="B65" s="549"/>
      <c r="C65" s="549"/>
      <c r="D65" s="549"/>
      <c r="E65" s="550"/>
    </row>
    <row r="66" spans="1:5">
      <c r="A66" s="579"/>
      <c r="B66" s="549"/>
      <c r="C66" s="549"/>
      <c r="D66" s="549"/>
      <c r="E66" s="550"/>
    </row>
    <row r="67" spans="1:5">
      <c r="A67" s="579"/>
      <c r="B67" s="549"/>
      <c r="C67" s="549"/>
      <c r="D67" s="549"/>
      <c r="E67" s="550"/>
    </row>
    <row r="68" spans="1:5">
      <c r="A68" s="579"/>
      <c r="B68" s="549"/>
      <c r="C68" s="549"/>
      <c r="D68" s="549"/>
      <c r="E68" s="550"/>
    </row>
    <row r="69" spans="1:5">
      <c r="A69" s="579"/>
      <c r="B69" s="549"/>
      <c r="C69" s="549"/>
      <c r="D69" s="549"/>
      <c r="E69" s="550"/>
    </row>
    <row r="70" spans="1:5">
      <c r="A70" s="579"/>
      <c r="B70" s="549"/>
      <c r="C70" s="549"/>
      <c r="D70" s="549"/>
      <c r="E70" s="550"/>
    </row>
    <row r="71" spans="1:5">
      <c r="A71" s="579"/>
      <c r="B71" s="549"/>
      <c r="C71" s="549"/>
      <c r="D71" s="549"/>
      <c r="E71" s="550"/>
    </row>
    <row r="72" spans="1:5">
      <c r="A72" s="579"/>
      <c r="B72" s="549"/>
      <c r="C72" s="549"/>
      <c r="D72" s="549"/>
      <c r="E72" s="550"/>
    </row>
    <row r="73" spans="1:5">
      <c r="A73" s="579"/>
      <c r="B73" s="549"/>
      <c r="C73" s="549"/>
      <c r="D73" s="549"/>
      <c r="E73" s="550"/>
    </row>
    <row r="74" spans="1:5">
      <c r="A74" s="1960"/>
      <c r="B74" s="549"/>
      <c r="C74" s="549"/>
      <c r="D74" s="549"/>
      <c r="E74" s="550"/>
    </row>
    <row r="75" spans="1:5" s="226" customFormat="1">
      <c r="A75" s="2081"/>
      <c r="B75" s="2079"/>
      <c r="C75" s="2079"/>
      <c r="D75" s="2079"/>
      <c r="E75" s="2061" t="s">
        <v>1343</v>
      </c>
    </row>
    <row r="76" spans="1:5" s="226" customFormat="1">
      <c r="A76" s="2073" t="s">
        <v>2667</v>
      </c>
      <c r="B76" s="2093"/>
      <c r="C76" s="2077"/>
      <c r="D76" s="2055"/>
      <c r="E76" s="2055">
        <v>29</v>
      </c>
    </row>
    <row r="77" spans="1:5">
      <c r="A77" s="1960"/>
      <c r="B77" s="549"/>
      <c r="C77" s="549"/>
      <c r="D77" s="549"/>
      <c r="E77" s="550"/>
    </row>
    <row r="78" spans="1:5">
      <c r="A78" s="592" t="s">
        <v>328</v>
      </c>
      <c r="B78" s="575"/>
      <c r="C78" s="575"/>
      <c r="D78" s="575"/>
      <c r="E78" s="583"/>
    </row>
    <row r="79" spans="1:5">
      <c r="A79" s="579"/>
      <c r="B79" s="549"/>
      <c r="C79" s="549"/>
      <c r="D79" s="549"/>
      <c r="E79" s="550"/>
    </row>
    <row r="80" spans="1:5">
      <c r="A80" s="579"/>
      <c r="B80" s="549"/>
      <c r="C80" s="549"/>
      <c r="D80" s="549"/>
      <c r="E80" s="550"/>
    </row>
    <row r="81" spans="1:5">
      <c r="A81" s="579"/>
      <c r="B81" s="549"/>
      <c r="C81" s="549"/>
      <c r="D81" s="549"/>
      <c r="E81" s="550"/>
    </row>
    <row r="82" spans="1:5">
      <c r="A82" s="579"/>
      <c r="B82" s="549"/>
      <c r="C82" s="549"/>
      <c r="D82" s="549"/>
      <c r="E82" s="550"/>
    </row>
    <row r="83" spans="1:5">
      <c r="A83" s="579"/>
      <c r="B83" s="549"/>
      <c r="C83" s="549"/>
      <c r="D83" s="549"/>
      <c r="E83" s="550"/>
    </row>
    <row r="84" spans="1:5">
      <c r="A84" s="579"/>
      <c r="B84" s="549"/>
      <c r="C84" s="549"/>
      <c r="D84" s="549"/>
      <c r="E84" s="550"/>
    </row>
    <row r="85" spans="1:5">
      <c r="A85" s="579"/>
      <c r="B85" s="549"/>
      <c r="C85" s="549"/>
      <c r="D85" s="549"/>
      <c r="E85" s="550"/>
    </row>
    <row r="86" spans="1:5">
      <c r="A86" s="579"/>
      <c r="B86" s="549"/>
      <c r="C86" s="549"/>
      <c r="D86" s="549"/>
      <c r="E86" s="550"/>
    </row>
    <row r="87" spans="1:5">
      <c r="A87" s="579"/>
      <c r="B87" s="549"/>
      <c r="C87" s="549"/>
      <c r="D87" s="549"/>
      <c r="E87" s="550"/>
    </row>
    <row r="88" spans="1:5">
      <c r="A88" s="579"/>
      <c r="B88" s="549"/>
      <c r="C88" s="549"/>
      <c r="D88" s="549"/>
      <c r="E88" s="550"/>
    </row>
    <row r="89" spans="1:5">
      <c r="A89" s="579"/>
      <c r="B89" s="549"/>
      <c r="C89" s="549"/>
      <c r="D89" s="549"/>
      <c r="E89" s="550"/>
    </row>
    <row r="90" spans="1:5">
      <c r="A90" s="579"/>
      <c r="B90" s="549"/>
      <c r="C90" s="549"/>
      <c r="D90" s="549"/>
      <c r="E90" s="550"/>
    </row>
    <row r="91" spans="1:5">
      <c r="A91" s="579"/>
      <c r="B91" s="549"/>
      <c r="C91" s="549"/>
      <c r="D91" s="549"/>
      <c r="E91" s="550"/>
    </row>
    <row r="92" spans="1:5">
      <c r="A92" s="579"/>
      <c r="B92" s="549"/>
      <c r="C92" s="549"/>
      <c r="D92" s="549"/>
      <c r="E92" s="550"/>
    </row>
    <row r="93" spans="1:5">
      <c r="A93" s="579"/>
      <c r="B93" s="549"/>
      <c r="C93" s="549"/>
      <c r="D93" s="549"/>
      <c r="E93" s="550"/>
    </row>
    <row r="94" spans="1:5">
      <c r="A94" s="579"/>
      <c r="B94" s="549"/>
      <c r="C94" s="549"/>
      <c r="D94" s="549"/>
      <c r="E94" s="550"/>
    </row>
    <row r="95" spans="1:5">
      <c r="A95" s="579"/>
      <c r="B95" s="549"/>
      <c r="C95" s="549"/>
      <c r="D95" s="549"/>
      <c r="E95" s="550"/>
    </row>
    <row r="96" spans="1:5">
      <c r="A96" s="579"/>
      <c r="B96" s="549"/>
      <c r="C96" s="549"/>
      <c r="D96" s="549"/>
      <c r="E96" s="550"/>
    </row>
    <row r="97" spans="1:5">
      <c r="A97" s="579"/>
      <c r="B97" s="549"/>
      <c r="C97" s="549"/>
      <c r="D97" s="549"/>
      <c r="E97" s="550"/>
    </row>
    <row r="98" spans="1:5">
      <c r="A98" s="579"/>
      <c r="B98" s="549"/>
      <c r="C98" s="549"/>
      <c r="D98" s="549"/>
      <c r="E98" s="550"/>
    </row>
    <row r="99" spans="1:5">
      <c r="A99" s="579"/>
      <c r="B99" s="549"/>
      <c r="C99" s="549"/>
      <c r="D99" s="549"/>
      <c r="E99" s="550"/>
    </row>
    <row r="100" spans="1:5">
      <c r="A100" s="579"/>
      <c r="B100" s="549"/>
      <c r="C100" s="549"/>
      <c r="D100" s="549"/>
      <c r="E100" s="550"/>
    </row>
    <row r="101" spans="1:5">
      <c r="A101" s="579"/>
      <c r="B101" s="549"/>
      <c r="C101" s="549"/>
      <c r="D101" s="549"/>
      <c r="E101" s="550"/>
    </row>
    <row r="102" spans="1:5">
      <c r="A102" s="579"/>
      <c r="B102" s="549"/>
      <c r="C102" s="549"/>
      <c r="D102" s="549"/>
      <c r="E102" s="550"/>
    </row>
    <row r="103" spans="1:5">
      <c r="A103" s="579"/>
      <c r="B103" s="549"/>
      <c r="C103" s="549"/>
      <c r="D103" s="549"/>
      <c r="E103" s="550"/>
    </row>
    <row r="104" spans="1:5">
      <c r="A104" s="579"/>
      <c r="B104" s="549"/>
      <c r="C104" s="549"/>
      <c r="D104" s="549"/>
      <c r="E104" s="550"/>
    </row>
    <row r="105" spans="1:5">
      <c r="A105" s="579"/>
      <c r="B105" s="549"/>
      <c r="C105" s="549"/>
      <c r="D105" s="549"/>
      <c r="E105" s="550"/>
    </row>
    <row r="106" spans="1:5">
      <c r="A106" s="579"/>
      <c r="B106" s="549"/>
      <c r="C106" s="549"/>
      <c r="D106" s="549"/>
      <c r="E106" s="550"/>
    </row>
    <row r="107" spans="1:5">
      <c r="A107" s="579"/>
      <c r="B107" s="549"/>
      <c r="C107" s="549"/>
      <c r="D107" s="549"/>
      <c r="E107" s="550"/>
    </row>
    <row r="108" spans="1:5">
      <c r="A108" s="579"/>
      <c r="B108" s="549"/>
      <c r="C108" s="549"/>
      <c r="D108" s="549"/>
      <c r="E108" s="550"/>
    </row>
    <row r="109" spans="1:5">
      <c r="A109" s="579"/>
      <c r="B109" s="549"/>
      <c r="C109" s="549"/>
      <c r="D109" s="549"/>
      <c r="E109" s="550"/>
    </row>
    <row r="110" spans="1:5">
      <c r="A110" s="579"/>
      <c r="B110" s="549"/>
      <c r="C110" s="549"/>
      <c r="D110" s="549"/>
      <c r="E110" s="550"/>
    </row>
    <row r="111" spans="1:5">
      <c r="A111" s="579"/>
      <c r="B111" s="549"/>
      <c r="C111" s="549"/>
      <c r="D111" s="549"/>
      <c r="E111" s="550"/>
    </row>
    <row r="112" spans="1:5">
      <c r="A112" s="579"/>
      <c r="B112" s="549"/>
      <c r="C112" s="549"/>
      <c r="D112" s="549"/>
      <c r="E112" s="550"/>
    </row>
    <row r="113" spans="1:5">
      <c r="A113" s="579"/>
      <c r="B113" s="549"/>
      <c r="C113" s="549"/>
      <c r="D113" s="549"/>
      <c r="E113" s="550"/>
    </row>
    <row r="114" spans="1:5">
      <c r="A114" s="579"/>
      <c r="B114" s="549"/>
      <c r="C114" s="549"/>
      <c r="D114" s="549"/>
      <c r="E114" s="550"/>
    </row>
    <row r="115" spans="1:5">
      <c r="A115" s="579"/>
      <c r="B115" s="549"/>
      <c r="C115" s="549"/>
      <c r="D115" s="549"/>
      <c r="E115" s="550"/>
    </row>
    <row r="116" spans="1:5">
      <c r="A116" s="579"/>
      <c r="B116" s="549"/>
      <c r="C116" s="549"/>
      <c r="D116" s="549"/>
      <c r="E116" s="550"/>
    </row>
    <row r="117" spans="1:5">
      <c r="A117" s="579"/>
      <c r="B117" s="549"/>
      <c r="C117" s="549"/>
      <c r="D117" s="549"/>
      <c r="E117" s="550"/>
    </row>
    <row r="118" spans="1:5">
      <c r="A118" s="579"/>
      <c r="B118" s="549"/>
      <c r="C118" s="549"/>
      <c r="D118" s="549"/>
      <c r="E118" s="550"/>
    </row>
    <row r="119" spans="1:5">
      <c r="A119" s="579"/>
      <c r="B119" s="549"/>
      <c r="C119" s="549"/>
      <c r="D119" s="549"/>
      <c r="E119" s="550"/>
    </row>
    <row r="120" spans="1:5">
      <c r="A120" s="579"/>
      <c r="B120" s="549"/>
      <c r="C120" s="549"/>
      <c r="D120" s="549"/>
      <c r="E120" s="550"/>
    </row>
    <row r="121" spans="1:5">
      <c r="A121" s="579"/>
      <c r="B121" s="549"/>
      <c r="C121" s="549"/>
      <c r="D121" s="549"/>
      <c r="E121" s="550"/>
    </row>
    <row r="122" spans="1:5">
      <c r="A122" s="579"/>
      <c r="B122" s="549"/>
      <c r="C122" s="549"/>
      <c r="D122" s="549"/>
      <c r="E122" s="550"/>
    </row>
    <row r="123" spans="1:5">
      <c r="A123" s="579"/>
      <c r="B123" s="549"/>
      <c r="C123" s="549"/>
      <c r="D123" s="549"/>
      <c r="E123" s="550"/>
    </row>
    <row r="124" spans="1:5">
      <c r="A124" s="579"/>
      <c r="B124" s="549"/>
      <c r="C124" s="549"/>
      <c r="D124" s="549"/>
      <c r="E124" s="550"/>
    </row>
    <row r="125" spans="1:5">
      <c r="A125" s="579"/>
      <c r="B125" s="549"/>
      <c r="C125" s="549"/>
      <c r="D125" s="549"/>
      <c r="E125" s="550"/>
    </row>
    <row r="126" spans="1:5">
      <c r="A126" s="579"/>
      <c r="B126" s="549"/>
      <c r="C126" s="549"/>
      <c r="D126" s="549"/>
      <c r="E126" s="550"/>
    </row>
    <row r="127" spans="1:5">
      <c r="A127" s="579"/>
      <c r="B127" s="549"/>
      <c r="C127" s="549"/>
      <c r="D127" s="549"/>
      <c r="E127" s="550"/>
    </row>
    <row r="128" spans="1:5">
      <c r="A128" s="579"/>
      <c r="B128" s="549"/>
      <c r="C128" s="549"/>
      <c r="D128" s="549"/>
      <c r="E128" s="550"/>
    </row>
    <row r="129" spans="1:5">
      <c r="A129" s="579"/>
      <c r="B129" s="549"/>
      <c r="C129" s="549"/>
      <c r="D129" s="549"/>
      <c r="E129" s="550"/>
    </row>
    <row r="130" spans="1:5">
      <c r="A130" s="579"/>
      <c r="B130" s="549"/>
      <c r="C130" s="549"/>
      <c r="D130" s="549"/>
      <c r="E130" s="550"/>
    </row>
    <row r="131" spans="1:5">
      <c r="A131" s="579"/>
      <c r="B131" s="549"/>
      <c r="C131" s="549"/>
      <c r="D131" s="549"/>
      <c r="E131" s="550"/>
    </row>
    <row r="132" spans="1:5">
      <c r="A132" s="579"/>
      <c r="B132" s="549"/>
      <c r="C132" s="549"/>
      <c r="D132" s="549"/>
      <c r="E132" s="550"/>
    </row>
    <row r="133" spans="1:5">
      <c r="A133" s="579"/>
      <c r="B133" s="549"/>
      <c r="C133" s="549"/>
      <c r="D133" s="549"/>
      <c r="E133" s="550"/>
    </row>
    <row r="134" spans="1:5">
      <c r="A134" s="579"/>
      <c r="B134" s="549"/>
      <c r="C134" s="549"/>
      <c r="D134" s="549"/>
      <c r="E134" s="550"/>
    </row>
    <row r="135" spans="1:5">
      <c r="A135" s="579"/>
      <c r="B135" s="549"/>
      <c r="C135" s="549"/>
      <c r="D135" s="549"/>
      <c r="E135" s="550"/>
    </row>
    <row r="136" spans="1:5">
      <c r="A136" s="579"/>
      <c r="B136" s="549"/>
      <c r="C136" s="549"/>
      <c r="D136" s="549"/>
      <c r="E136" s="550"/>
    </row>
    <row r="137" spans="1:5">
      <c r="A137" s="579"/>
      <c r="B137" s="549"/>
      <c r="C137" s="549"/>
      <c r="D137" s="549"/>
      <c r="E137" s="550"/>
    </row>
    <row r="138" spans="1:5">
      <c r="A138" s="579"/>
      <c r="B138" s="549"/>
      <c r="C138" s="549"/>
      <c r="D138" s="549"/>
      <c r="E138" s="550"/>
    </row>
    <row r="139" spans="1:5">
      <c r="A139" s="579"/>
      <c r="B139" s="549"/>
      <c r="C139" s="549"/>
      <c r="D139" s="549"/>
      <c r="E139" s="550"/>
    </row>
    <row r="140" spans="1:5">
      <c r="A140" s="579"/>
      <c r="B140" s="549"/>
      <c r="C140" s="549"/>
      <c r="D140" s="549"/>
      <c r="E140" s="550"/>
    </row>
    <row r="141" spans="1:5">
      <c r="A141" s="579"/>
      <c r="B141" s="549"/>
      <c r="C141" s="549"/>
      <c r="D141" s="549"/>
      <c r="E141" s="550"/>
    </row>
    <row r="142" spans="1:5">
      <c r="A142" s="579"/>
      <c r="B142" s="549"/>
      <c r="C142" s="549"/>
      <c r="D142" s="549"/>
      <c r="E142" s="550"/>
    </row>
    <row r="143" spans="1:5">
      <c r="A143" s="579"/>
      <c r="B143" s="549"/>
      <c r="C143" s="549"/>
      <c r="D143" s="549"/>
      <c r="E143" s="550"/>
    </row>
    <row r="144" spans="1:5">
      <c r="A144" s="579"/>
      <c r="B144" s="549"/>
      <c r="C144" s="549"/>
      <c r="D144" s="549"/>
      <c r="E144" s="550"/>
    </row>
    <row r="145" spans="1:5">
      <c r="A145" s="579"/>
      <c r="B145" s="549"/>
      <c r="C145" s="549"/>
      <c r="D145" s="549"/>
      <c r="E145" s="550"/>
    </row>
    <row r="146" spans="1:5">
      <c r="A146" s="579"/>
      <c r="B146" s="549"/>
      <c r="C146" s="549"/>
      <c r="D146" s="549"/>
      <c r="E146" s="550"/>
    </row>
    <row r="147" spans="1:5">
      <c r="A147" s="579"/>
      <c r="B147" s="549"/>
      <c r="C147" s="549"/>
      <c r="D147" s="549"/>
      <c r="E147" s="550"/>
    </row>
    <row r="148" spans="1:5">
      <c r="A148" s="579"/>
      <c r="B148" s="549"/>
      <c r="C148" s="549"/>
      <c r="D148" s="549"/>
      <c r="E148" s="550"/>
    </row>
    <row r="149" spans="1:5">
      <c r="A149" s="580"/>
      <c r="B149" s="552"/>
      <c r="C149" s="552"/>
      <c r="D149" s="552"/>
      <c r="E149" s="553"/>
    </row>
    <row r="150" spans="1:5" s="226" customFormat="1">
      <c r="A150" s="548"/>
      <c r="B150" s="549"/>
      <c r="C150" s="549"/>
      <c r="D150" s="549"/>
      <c r="E150" s="1667" t="s">
        <v>1343</v>
      </c>
    </row>
    <row r="151" spans="1:5">
      <c r="A151" s="599"/>
    </row>
    <row r="152" spans="1:5">
      <c r="A152" s="599"/>
    </row>
    <row r="153" spans="1:5">
      <c r="A153" s="599"/>
    </row>
    <row r="154" spans="1:5">
      <c r="A154" s="599"/>
    </row>
    <row r="155" spans="1:5">
      <c r="A155" s="599"/>
    </row>
    <row r="156" spans="1:5">
      <c r="A156" s="599"/>
    </row>
    <row r="157" spans="1:5">
      <c r="A157" s="599"/>
    </row>
  </sheetData>
  <customSheetViews>
    <customSheetView guid="{4095EAE0-09D5-4E29-9353-57BE8D9E0DE0}" showPageBreaks="1" topLeftCell="A40">
      <selection activeCell="H75" sqref="H75"/>
      <pageMargins left="0.75" right="0.75" top="0.75" bottom="0.75" header="0.5" footer="0.5"/>
      <pageSetup scale="87" orientation="portrait" r:id="rId1"/>
      <headerFooter alignWithMargins="0"/>
    </customSheetView>
    <customSheetView guid="{B4382265-C345-4F78-A0C9-5C84571AE8A3}" showPageBreaks="1">
      <selection sqref="A1:E83"/>
      <rowBreaks count="1" manualBreakCount="1">
        <brk id="83" max="16383" man="1"/>
      </rowBreaks>
      <pageMargins left="0.75" right="0.75" top="0.75" bottom="0.75" header="0.5" footer="0.5"/>
      <pageSetup scale="80" orientation="portrait" r:id="rId2"/>
      <headerFooter alignWithMargins="0"/>
    </customSheetView>
  </customSheetViews>
  <phoneticPr fontId="0" type="noConversion"/>
  <pageMargins left="0.75" right="0.75" top="0.75" bottom="0.75" header="0.5" footer="0.5"/>
  <pageSetup scale="87"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
  <sheetViews>
    <sheetView showGridLines="0" zoomScaleNormal="100" workbookViewId="0"/>
  </sheetViews>
  <sheetFormatPr defaultColWidth="14.6640625" defaultRowHeight="11.25"/>
  <cols>
    <col min="1" max="1" width="5.5" style="1581" customWidth="1"/>
    <col min="2" max="2" width="80" style="1581" customWidth="1"/>
    <col min="3" max="4" width="15.33203125" style="1581" customWidth="1"/>
    <col min="5" max="16384" width="14.6640625" style="1577"/>
  </cols>
  <sheetData>
    <row r="1" spans="1:7" s="1654" customFormat="1">
      <c r="A1" s="2094">
        <v>30</v>
      </c>
      <c r="B1" s="2095"/>
      <c r="C1" s="2095"/>
      <c r="D1" s="2096" t="s">
        <v>2607</v>
      </c>
    </row>
    <row r="2" spans="1:7" ht="4.5" customHeight="1">
      <c r="A2" s="1578"/>
      <c r="B2" s="1579"/>
      <c r="C2" s="1579"/>
      <c r="D2" s="1580"/>
    </row>
    <row r="3" spans="1:7">
      <c r="A3" s="2224" t="s">
        <v>3078</v>
      </c>
      <c r="B3" s="2225"/>
      <c r="C3" s="2225"/>
      <c r="D3" s="2226"/>
    </row>
    <row r="4" spans="1:7">
      <c r="A4" s="1582"/>
      <c r="B4" s="1490" t="s">
        <v>3079</v>
      </c>
      <c r="C4" s="1490"/>
      <c r="D4" s="1583"/>
    </row>
    <row r="5" spans="1:7" ht="6.75" customHeight="1">
      <c r="A5" s="1584"/>
      <c r="B5" s="1585"/>
      <c r="C5" s="1585"/>
      <c r="D5" s="1586"/>
    </row>
    <row r="6" spans="1:7">
      <c r="A6" s="1587" t="s">
        <v>570</v>
      </c>
      <c r="B6" s="1579"/>
      <c r="C6" s="1588" t="s">
        <v>962</v>
      </c>
      <c r="D6" s="1589" t="s">
        <v>2002</v>
      </c>
    </row>
    <row r="7" spans="1:7">
      <c r="A7" s="1590" t="s">
        <v>307</v>
      </c>
      <c r="B7" s="1490" t="s">
        <v>3080</v>
      </c>
      <c r="C7" s="1590" t="s">
        <v>335</v>
      </c>
      <c r="D7" s="1591" t="s">
        <v>503</v>
      </c>
    </row>
    <row r="8" spans="1:7">
      <c r="A8" s="1592" t="s">
        <v>312</v>
      </c>
      <c r="B8" s="1593" t="s">
        <v>3081</v>
      </c>
      <c r="C8" s="1592" t="s">
        <v>318</v>
      </c>
      <c r="D8" s="1594" t="s">
        <v>319</v>
      </c>
    </row>
    <row r="9" spans="1:7">
      <c r="A9" s="1595"/>
      <c r="B9" s="1596" t="s">
        <v>3082</v>
      </c>
      <c r="C9" s="2251" t="s">
        <v>680</v>
      </c>
      <c r="D9" s="1597"/>
    </row>
    <row r="10" spans="1:7">
      <c r="A10" s="1592">
        <v>1</v>
      </c>
      <c r="B10" s="1598" t="s">
        <v>3083</v>
      </c>
      <c r="C10" s="2252"/>
      <c r="D10" s="1599">
        <v>1590756</v>
      </c>
      <c r="G10" s="1600"/>
    </row>
    <row r="11" spans="1:7">
      <c r="A11" s="1592" t="s">
        <v>421</v>
      </c>
      <c r="B11" s="1598" t="s">
        <v>3084</v>
      </c>
      <c r="C11" s="2252"/>
      <c r="D11" s="415">
        <v>112</v>
      </c>
      <c r="G11" s="1600"/>
    </row>
    <row r="12" spans="1:7">
      <c r="A12" s="1592" t="s">
        <v>856</v>
      </c>
      <c r="B12" s="1598" t="s">
        <v>3255</v>
      </c>
      <c r="C12" s="2252"/>
      <c r="D12" s="415">
        <v>45705</v>
      </c>
      <c r="G12" s="1600"/>
    </row>
    <row r="13" spans="1:7">
      <c r="A13" s="1592">
        <v>4</v>
      </c>
      <c r="B13" s="1598" t="s">
        <v>3256</v>
      </c>
      <c r="C13" s="2252"/>
      <c r="D13" s="415">
        <v>77695</v>
      </c>
      <c r="G13" s="1600"/>
    </row>
    <row r="14" spans="1:7" ht="12" thickBot="1">
      <c r="A14" s="1601" t="s">
        <v>262</v>
      </c>
      <c r="B14" s="1602" t="s">
        <v>3085</v>
      </c>
      <c r="C14" s="2253"/>
      <c r="D14" s="1603">
        <f>SUM(D10:D13)</f>
        <v>1714268</v>
      </c>
      <c r="G14" s="1600"/>
    </row>
    <row r="15" spans="1:7" ht="12" thickTop="1">
      <c r="A15" s="1595"/>
      <c r="B15" s="1596" t="s">
        <v>3086</v>
      </c>
      <c r="C15" s="1604"/>
      <c r="D15" s="1605"/>
      <c r="G15" s="1600"/>
    </row>
    <row r="16" spans="1:7">
      <c r="A16" s="1592">
        <v>6</v>
      </c>
      <c r="B16" s="1593" t="s">
        <v>3087</v>
      </c>
      <c r="C16" s="1606">
        <v>28038967</v>
      </c>
      <c r="D16" s="1607">
        <v>29147682</v>
      </c>
      <c r="G16" s="1600"/>
    </row>
    <row r="17" spans="1:7">
      <c r="A17" s="1592" t="s">
        <v>263</v>
      </c>
      <c r="B17" s="1598" t="s">
        <v>3088</v>
      </c>
      <c r="C17" s="416">
        <v>0</v>
      </c>
      <c r="D17" s="415">
        <v>0</v>
      </c>
      <c r="G17" s="1600"/>
    </row>
    <row r="18" spans="1:7">
      <c r="A18" s="1592" t="s">
        <v>264</v>
      </c>
      <c r="B18" s="1598" t="s">
        <v>3257</v>
      </c>
      <c r="C18" s="416">
        <v>0</v>
      </c>
      <c r="D18" s="415">
        <v>0</v>
      </c>
      <c r="G18" s="1600"/>
    </row>
    <row r="19" spans="1:7">
      <c r="A19" s="1592" t="s">
        <v>265</v>
      </c>
      <c r="B19" s="1598" t="s">
        <v>3089</v>
      </c>
      <c r="C19" s="416">
        <v>0</v>
      </c>
      <c r="D19" s="415">
        <v>0</v>
      </c>
      <c r="G19" s="1600"/>
    </row>
    <row r="20" spans="1:7">
      <c r="A20" s="1592" t="s">
        <v>266</v>
      </c>
      <c r="B20" s="1598" t="s">
        <v>3258</v>
      </c>
      <c r="C20" s="1608">
        <v>426830</v>
      </c>
      <c r="D20" s="415">
        <v>456274</v>
      </c>
      <c r="G20" s="1600"/>
    </row>
    <row r="21" spans="1:7">
      <c r="A21" s="1592">
        <v>11</v>
      </c>
      <c r="B21" s="1593" t="s">
        <v>3090</v>
      </c>
      <c r="C21" s="1606">
        <f>SUM(C16:C20)</f>
        <v>28465797</v>
      </c>
      <c r="D21" s="1606">
        <f>SUM(D16:D20)</f>
        <v>29603956</v>
      </c>
      <c r="G21" s="1600"/>
    </row>
    <row r="22" spans="1:7">
      <c r="A22" s="1592" t="s">
        <v>268</v>
      </c>
      <c r="B22" s="1593" t="s">
        <v>3091</v>
      </c>
      <c r="C22" s="416">
        <v>8950321</v>
      </c>
      <c r="D22" s="416">
        <v>9337412</v>
      </c>
      <c r="G22" s="1600"/>
    </row>
    <row r="23" spans="1:7">
      <c r="A23" s="1609" t="s">
        <v>269</v>
      </c>
      <c r="B23" s="1585" t="s">
        <v>3092</v>
      </c>
      <c r="C23" s="1610">
        <f>+C21-C22</f>
        <v>19515476</v>
      </c>
      <c r="D23" s="1611">
        <f>+D21-D22</f>
        <v>20266544</v>
      </c>
      <c r="G23" s="1600"/>
    </row>
    <row r="25" spans="1:7" ht="27.75" customHeight="1">
      <c r="A25" s="2232" t="s">
        <v>3093</v>
      </c>
      <c r="B25" s="2232"/>
      <c r="C25" s="2232"/>
      <c r="D25" s="2232"/>
    </row>
    <row r="26" spans="1:7">
      <c r="A26" s="1490"/>
      <c r="B26" s="1490"/>
      <c r="C26" s="1490"/>
      <c r="D26" s="1490"/>
    </row>
    <row r="27" spans="1:7">
      <c r="A27" s="2230" t="s">
        <v>3094</v>
      </c>
      <c r="B27" s="2231"/>
      <c r="C27" s="2230" t="s">
        <v>3095</v>
      </c>
      <c r="D27" s="2231"/>
    </row>
    <row r="28" spans="1:7">
      <c r="A28" s="1612" t="s">
        <v>261</v>
      </c>
      <c r="B28" s="1580" t="s">
        <v>2903</v>
      </c>
      <c r="C28" s="1578" t="s">
        <v>3096</v>
      </c>
      <c r="D28" s="1580"/>
    </row>
    <row r="29" spans="1:7">
      <c r="A29" s="1613" t="s">
        <v>421</v>
      </c>
      <c r="B29" s="1583" t="s">
        <v>2904</v>
      </c>
      <c r="C29" s="1582" t="s">
        <v>3097</v>
      </c>
      <c r="D29" s="1583"/>
    </row>
    <row r="30" spans="1:7">
      <c r="A30" s="1613" t="s">
        <v>856</v>
      </c>
      <c r="B30" s="1583" t="s">
        <v>2905</v>
      </c>
      <c r="C30" s="1582" t="s">
        <v>3096</v>
      </c>
      <c r="D30" s="1583"/>
    </row>
    <row r="31" spans="1:7">
      <c r="A31" s="1613" t="s">
        <v>323</v>
      </c>
      <c r="B31" s="1583" t="s">
        <v>2906</v>
      </c>
      <c r="C31" s="1582" t="s">
        <v>3096</v>
      </c>
      <c r="D31" s="1583"/>
    </row>
    <row r="32" spans="1:7">
      <c r="A32" s="1613" t="s">
        <v>262</v>
      </c>
      <c r="B32" s="1583" t="s">
        <v>3098</v>
      </c>
      <c r="C32" s="1582" t="s">
        <v>3096</v>
      </c>
      <c r="D32" s="1583"/>
    </row>
    <row r="33" spans="1:4">
      <c r="A33" s="1613" t="s">
        <v>526</v>
      </c>
      <c r="B33" s="1583" t="s">
        <v>3099</v>
      </c>
      <c r="C33" s="1582" t="s">
        <v>3097</v>
      </c>
      <c r="D33" s="1583"/>
    </row>
    <row r="34" spans="1:4">
      <c r="A34" s="1613" t="s">
        <v>263</v>
      </c>
      <c r="B34" s="1583" t="s">
        <v>3100</v>
      </c>
      <c r="C34" s="1582" t="s">
        <v>3101</v>
      </c>
      <c r="D34" s="1583"/>
    </row>
    <row r="35" spans="1:4">
      <c r="A35" s="1613" t="s">
        <v>264</v>
      </c>
      <c r="B35" s="1583" t="s">
        <v>3102</v>
      </c>
      <c r="C35" s="1582" t="s">
        <v>3103</v>
      </c>
      <c r="D35" s="1583"/>
    </row>
    <row r="36" spans="1:4">
      <c r="A36" s="1613" t="s">
        <v>265</v>
      </c>
      <c r="B36" s="1583" t="s">
        <v>3104</v>
      </c>
      <c r="C36" s="1582" t="s">
        <v>3105</v>
      </c>
      <c r="D36" s="1583"/>
    </row>
    <row r="37" spans="1:4">
      <c r="A37" s="1613" t="s">
        <v>266</v>
      </c>
      <c r="B37" s="1583" t="s">
        <v>2912</v>
      </c>
      <c r="C37" s="1582" t="s">
        <v>3096</v>
      </c>
      <c r="D37" s="1583"/>
    </row>
    <row r="38" spans="1:4">
      <c r="A38" s="1613" t="s">
        <v>267</v>
      </c>
      <c r="B38" s="1583" t="s">
        <v>3106</v>
      </c>
      <c r="C38" s="1582" t="s">
        <v>3103</v>
      </c>
      <c r="D38" s="1583"/>
    </row>
    <row r="39" spans="1:4">
      <c r="A39" s="1613" t="s">
        <v>268</v>
      </c>
      <c r="B39" s="1583" t="s">
        <v>3107</v>
      </c>
      <c r="C39" s="1582" t="s">
        <v>3108</v>
      </c>
      <c r="D39" s="1583"/>
    </row>
    <row r="40" spans="1:4">
      <c r="A40" s="1613" t="s">
        <v>269</v>
      </c>
      <c r="B40" s="1583" t="s">
        <v>2915</v>
      </c>
      <c r="C40" s="1582" t="s">
        <v>3096</v>
      </c>
      <c r="D40" s="1583"/>
    </row>
    <row r="41" spans="1:4">
      <c r="A41" s="1613" t="s">
        <v>270</v>
      </c>
      <c r="B41" s="1583" t="s">
        <v>3109</v>
      </c>
      <c r="C41" s="1582" t="s">
        <v>3110</v>
      </c>
      <c r="D41" s="1583"/>
    </row>
    <row r="42" spans="1:4">
      <c r="A42" s="1613" t="s">
        <v>271</v>
      </c>
      <c r="B42" s="1583" t="s">
        <v>2917</v>
      </c>
      <c r="C42" s="1582" t="s">
        <v>3111</v>
      </c>
      <c r="D42" s="1583"/>
    </row>
    <row r="43" spans="1:4">
      <c r="A43" s="1613" t="s">
        <v>272</v>
      </c>
      <c r="B43" s="1583" t="s">
        <v>2918</v>
      </c>
      <c r="C43" s="1582" t="s">
        <v>3112</v>
      </c>
      <c r="D43" s="1583"/>
    </row>
    <row r="44" spans="1:4">
      <c r="A44" s="1613" t="s">
        <v>273</v>
      </c>
      <c r="B44" s="1583" t="s">
        <v>2919</v>
      </c>
      <c r="C44" s="1582" t="s">
        <v>3097</v>
      </c>
      <c r="D44" s="1583"/>
    </row>
    <row r="45" spans="1:4">
      <c r="A45" s="1613" t="s">
        <v>274</v>
      </c>
      <c r="B45" s="1583" t="s">
        <v>2920</v>
      </c>
      <c r="C45" s="1582" t="s">
        <v>3096</v>
      </c>
      <c r="D45" s="1583"/>
    </row>
    <row r="46" spans="1:4">
      <c r="A46" s="1613" t="s">
        <v>275</v>
      </c>
      <c r="B46" s="1583" t="s">
        <v>3114</v>
      </c>
      <c r="C46" s="1582" t="s">
        <v>3096</v>
      </c>
      <c r="D46" s="1583"/>
    </row>
    <row r="47" spans="1:4">
      <c r="A47" s="1613" t="s">
        <v>276</v>
      </c>
      <c r="B47" s="1583" t="s">
        <v>2922</v>
      </c>
      <c r="C47" s="1582" t="s">
        <v>3096</v>
      </c>
      <c r="D47" s="1583"/>
    </row>
    <row r="48" spans="1:4">
      <c r="A48" s="1613" t="s">
        <v>277</v>
      </c>
      <c r="B48" s="1490" t="s">
        <v>3116</v>
      </c>
      <c r="C48" s="1582" t="s">
        <v>3117</v>
      </c>
      <c r="D48" s="1583"/>
    </row>
    <row r="49" spans="1:4">
      <c r="A49" s="1613" t="s">
        <v>278</v>
      </c>
      <c r="B49" s="1490" t="s">
        <v>3118</v>
      </c>
      <c r="C49" s="1582" t="s">
        <v>3097</v>
      </c>
      <c r="D49" s="1583"/>
    </row>
    <row r="50" spans="1:4">
      <c r="A50" s="1613" t="s">
        <v>279</v>
      </c>
      <c r="B50" s="1583" t="s">
        <v>2925</v>
      </c>
      <c r="C50" s="1490" t="s">
        <v>3097</v>
      </c>
      <c r="D50" s="1583"/>
    </row>
    <row r="51" spans="1:4">
      <c r="A51" s="1613" t="s">
        <v>280</v>
      </c>
      <c r="B51" s="1583" t="s">
        <v>3119</v>
      </c>
      <c r="C51" s="1490" t="s">
        <v>3096</v>
      </c>
      <c r="D51" s="1583"/>
    </row>
    <row r="52" spans="1:4" ht="11.25" customHeight="1">
      <c r="A52" s="1613" t="s">
        <v>281</v>
      </c>
      <c r="B52" s="1583" t="s">
        <v>2927</v>
      </c>
      <c r="C52" s="1490" t="s">
        <v>3120</v>
      </c>
      <c r="D52" s="1583"/>
    </row>
    <row r="53" spans="1:4" ht="11.25" customHeight="1">
      <c r="A53" s="1613" t="s">
        <v>282</v>
      </c>
      <c r="B53" s="1583" t="s">
        <v>2928</v>
      </c>
      <c r="C53" s="1490" t="s">
        <v>3121</v>
      </c>
      <c r="D53" s="1583"/>
    </row>
    <row r="54" spans="1:4" ht="11.25" customHeight="1">
      <c r="A54" s="1613" t="s">
        <v>283</v>
      </c>
      <c r="B54" s="1583" t="s">
        <v>2929</v>
      </c>
      <c r="C54" s="1490" t="s">
        <v>3097</v>
      </c>
      <c r="D54" s="1583"/>
    </row>
    <row r="55" spans="1:4" ht="11.25" customHeight="1">
      <c r="A55" s="1613" t="s">
        <v>284</v>
      </c>
      <c r="B55" s="1583" t="s">
        <v>3122</v>
      </c>
      <c r="C55" s="1490" t="s">
        <v>3096</v>
      </c>
      <c r="D55" s="1583"/>
    </row>
    <row r="56" spans="1:4" ht="11.25" customHeight="1">
      <c r="A56" s="1613" t="s">
        <v>285</v>
      </c>
      <c r="B56" s="1490" t="s">
        <v>3123</v>
      </c>
      <c r="C56" s="1582" t="s">
        <v>3096</v>
      </c>
      <c r="D56" s="1583"/>
    </row>
    <row r="57" spans="1:4" ht="11.25" customHeight="1">
      <c r="A57" s="1613" t="s">
        <v>286</v>
      </c>
      <c r="B57" s="1490" t="s">
        <v>2932</v>
      </c>
      <c r="C57" s="1582" t="s">
        <v>3096</v>
      </c>
      <c r="D57" s="1583"/>
    </row>
    <row r="58" spans="1:4" ht="11.25" customHeight="1">
      <c r="A58" s="1613" t="s">
        <v>287</v>
      </c>
      <c r="B58" s="1490" t="s">
        <v>2933</v>
      </c>
      <c r="C58" s="1582" t="s">
        <v>3096</v>
      </c>
      <c r="D58" s="1583"/>
    </row>
    <row r="59" spans="1:4" ht="11.25" customHeight="1">
      <c r="A59" s="1614"/>
      <c r="B59" s="1490"/>
      <c r="C59" s="1582"/>
      <c r="D59" s="1583"/>
    </row>
    <row r="60" spans="1:4" ht="11.25" customHeight="1">
      <c r="A60" s="1614"/>
      <c r="B60" s="1490"/>
      <c r="C60" s="1582"/>
      <c r="D60" s="1583"/>
    </row>
    <row r="61" spans="1:4" ht="11.25" customHeight="1">
      <c r="A61" s="1614"/>
      <c r="B61" s="1490"/>
      <c r="C61" s="1582"/>
      <c r="D61" s="1583"/>
    </row>
    <row r="62" spans="1:4" ht="11.25" customHeight="1">
      <c r="A62" s="1614"/>
      <c r="B62" s="1490"/>
      <c r="C62" s="1582"/>
      <c r="D62" s="1583"/>
    </row>
    <row r="63" spans="1:4" ht="11.25" customHeight="1">
      <c r="A63" s="1650"/>
      <c r="B63" s="1490"/>
      <c r="C63" s="1651"/>
      <c r="D63" s="1583"/>
    </row>
    <row r="64" spans="1:4" ht="11.25" customHeight="1">
      <c r="A64" s="1650"/>
      <c r="B64" s="1490"/>
      <c r="C64" s="1651"/>
      <c r="D64" s="1583"/>
    </row>
    <row r="65" spans="1:4" ht="11.25" customHeight="1">
      <c r="A65" s="1614"/>
      <c r="B65" s="1490"/>
      <c r="C65" s="1582"/>
      <c r="D65" s="1583"/>
    </row>
    <row r="66" spans="1:4" ht="11.25" customHeight="1">
      <c r="A66" s="1614"/>
      <c r="B66" s="1490"/>
      <c r="C66" s="1582"/>
      <c r="D66" s="1583"/>
    </row>
    <row r="67" spans="1:4" ht="11.25" customHeight="1">
      <c r="A67" s="1614"/>
      <c r="B67" s="1490"/>
      <c r="C67" s="1582"/>
      <c r="D67" s="1583"/>
    </row>
    <row r="68" spans="1:4" ht="11.25" customHeight="1">
      <c r="A68" s="1614"/>
      <c r="B68" s="1490"/>
      <c r="C68" s="1582"/>
      <c r="D68" s="1583"/>
    </row>
    <row r="69" spans="1:4" ht="11.25" customHeight="1">
      <c r="A69" s="1614"/>
      <c r="B69" s="1490"/>
      <c r="C69" s="1582"/>
      <c r="D69" s="1583"/>
    </row>
    <row r="70" spans="1:4" s="1654" customFormat="1" ht="11.25" customHeight="1">
      <c r="A70" s="2081"/>
      <c r="B70" s="2097"/>
      <c r="C70" s="2097"/>
      <c r="D70" s="2061" t="s">
        <v>1343</v>
      </c>
    </row>
    <row r="71" spans="1:4" s="1654" customFormat="1" ht="11.25" customHeight="1">
      <c r="A71" s="2094" t="s">
        <v>2607</v>
      </c>
      <c r="B71" s="2095"/>
      <c r="C71" s="2095"/>
      <c r="D71" s="2096">
        <v>31</v>
      </c>
    </row>
    <row r="72" spans="1:4" ht="11.25" customHeight="1">
      <c r="A72" s="1615"/>
      <c r="B72" s="1579"/>
      <c r="C72" s="1579"/>
      <c r="D72" s="1580"/>
    </row>
    <row r="73" spans="1:4" ht="11.25" customHeight="1">
      <c r="A73" s="2224" t="s">
        <v>3124</v>
      </c>
      <c r="B73" s="2225"/>
      <c r="C73" s="2225"/>
      <c r="D73" s="2226"/>
    </row>
    <row r="74" spans="1:4" ht="11.25" customHeight="1">
      <c r="A74" s="1584"/>
      <c r="B74" s="1585"/>
      <c r="C74" s="1585"/>
      <c r="D74" s="1586"/>
    </row>
    <row r="75" spans="1:4" ht="11.25" customHeight="1">
      <c r="A75" s="2230" t="s">
        <v>3094</v>
      </c>
      <c r="B75" s="2231"/>
      <c r="C75" s="2230" t="s">
        <v>3095</v>
      </c>
      <c r="D75" s="2231"/>
    </row>
    <row r="76" spans="1:4" ht="11.25" customHeight="1">
      <c r="A76" s="1582"/>
      <c r="B76" s="1490"/>
      <c r="C76" s="1582"/>
      <c r="D76" s="1583"/>
    </row>
    <row r="77" spans="1:4" ht="11.25" customHeight="1">
      <c r="A77" s="1582"/>
      <c r="B77" s="1490"/>
      <c r="C77" s="1582"/>
      <c r="D77" s="1583"/>
    </row>
    <row r="78" spans="1:4" ht="11.25" customHeight="1">
      <c r="A78" s="1582"/>
      <c r="B78" s="1583"/>
      <c r="C78" s="1582"/>
      <c r="D78" s="1583"/>
    </row>
    <row r="79" spans="1:4" ht="11.25" customHeight="1">
      <c r="A79" s="1582"/>
      <c r="B79" s="1583"/>
      <c r="C79" s="1582"/>
      <c r="D79" s="1583"/>
    </row>
    <row r="80" spans="1:4" ht="11.25" customHeight="1">
      <c r="A80" s="1582"/>
      <c r="B80" s="1490"/>
      <c r="C80" s="1582"/>
      <c r="D80" s="1583"/>
    </row>
    <row r="81" spans="1:4" ht="11.25" customHeight="1">
      <c r="A81" s="1582"/>
      <c r="B81" s="1490"/>
      <c r="C81" s="1582"/>
      <c r="D81" s="1583"/>
    </row>
    <row r="82" spans="1:4" ht="11.25" customHeight="1">
      <c r="A82" s="1582"/>
      <c r="B82" s="1490"/>
      <c r="C82" s="1582"/>
      <c r="D82" s="1583"/>
    </row>
    <row r="83" spans="1:4" ht="11.25" customHeight="1">
      <c r="A83" s="1582"/>
      <c r="B83" s="1490"/>
      <c r="C83" s="1582"/>
      <c r="D83" s="1583"/>
    </row>
    <row r="84" spans="1:4" ht="11.25" customHeight="1">
      <c r="A84" s="1582"/>
      <c r="B84" s="1490"/>
      <c r="C84" s="1582"/>
      <c r="D84" s="1583"/>
    </row>
    <row r="85" spans="1:4" ht="11.25" customHeight="1">
      <c r="A85" s="1582"/>
      <c r="B85" s="1490"/>
      <c r="C85" s="1582"/>
      <c r="D85" s="1583"/>
    </row>
    <row r="86" spans="1:4" ht="11.25" customHeight="1">
      <c r="A86" s="1582"/>
      <c r="B86" s="1490"/>
      <c r="C86" s="1582"/>
      <c r="D86" s="1583"/>
    </row>
    <row r="87" spans="1:4" ht="11.25" customHeight="1">
      <c r="A87" s="1582"/>
      <c r="B87" s="1583"/>
      <c r="C87" s="1582"/>
      <c r="D87" s="1583"/>
    </row>
    <row r="88" spans="1:4" ht="11.25" customHeight="1">
      <c r="A88" s="1582"/>
      <c r="B88" s="1583"/>
      <c r="C88" s="1582"/>
      <c r="D88" s="1583"/>
    </row>
    <row r="89" spans="1:4" ht="11.25" customHeight="1">
      <c r="A89" s="1582"/>
      <c r="B89" s="1583"/>
      <c r="C89" s="1582"/>
      <c r="D89" s="1583"/>
    </row>
    <row r="90" spans="1:4" ht="11.25" customHeight="1">
      <c r="A90" s="1582"/>
      <c r="B90" s="1583"/>
      <c r="C90" s="1582"/>
      <c r="D90" s="1583"/>
    </row>
    <row r="91" spans="1:4" ht="11.25" customHeight="1">
      <c r="A91" s="1582"/>
      <c r="B91" s="1583"/>
      <c r="C91" s="1582"/>
      <c r="D91" s="1583"/>
    </row>
    <row r="92" spans="1:4" ht="11.25" customHeight="1">
      <c r="A92" s="1582"/>
      <c r="B92" s="1583"/>
      <c r="C92" s="1582"/>
      <c r="D92" s="1583"/>
    </row>
    <row r="93" spans="1:4" ht="11.25" customHeight="1">
      <c r="A93" s="1582"/>
      <c r="B93" s="1583"/>
      <c r="C93" s="1582"/>
      <c r="D93" s="1583"/>
    </row>
    <row r="94" spans="1:4" ht="11.25" customHeight="1">
      <c r="A94" s="1582"/>
      <c r="B94" s="1583"/>
      <c r="C94" s="1582"/>
      <c r="D94" s="1583"/>
    </row>
    <row r="95" spans="1:4" ht="11.25" customHeight="1">
      <c r="A95" s="1582"/>
      <c r="B95" s="1583"/>
      <c r="C95" s="1582"/>
      <c r="D95" s="1583"/>
    </row>
    <row r="96" spans="1:4" ht="11.25" customHeight="1">
      <c r="A96" s="1582"/>
      <c r="B96" s="1583"/>
      <c r="C96" s="1582"/>
      <c r="D96" s="1583"/>
    </row>
    <row r="97" spans="1:4" ht="11.25" customHeight="1">
      <c r="A97" s="1582"/>
      <c r="B97" s="1583"/>
      <c r="C97" s="1582"/>
      <c r="D97" s="1583"/>
    </row>
    <row r="98" spans="1:4" ht="11.25" customHeight="1">
      <c r="A98" s="1582"/>
      <c r="B98" s="1583"/>
      <c r="C98" s="1582"/>
      <c r="D98" s="1583"/>
    </row>
    <row r="99" spans="1:4" ht="11.25" customHeight="1">
      <c r="A99" s="1582"/>
      <c r="B99" s="1583"/>
      <c r="C99" s="1582"/>
      <c r="D99" s="1583"/>
    </row>
    <row r="100" spans="1:4" ht="11.25" customHeight="1">
      <c r="A100" s="1582"/>
      <c r="B100" s="1583"/>
      <c r="C100" s="1582"/>
      <c r="D100" s="1583"/>
    </row>
    <row r="101" spans="1:4" ht="11.25" customHeight="1">
      <c r="A101" s="1582"/>
      <c r="B101" s="1583"/>
      <c r="C101" s="1582"/>
      <c r="D101" s="1583"/>
    </row>
    <row r="102" spans="1:4" ht="11.25" customHeight="1">
      <c r="A102" s="1582"/>
      <c r="B102" s="1583"/>
      <c r="C102" s="1582"/>
      <c r="D102" s="1583"/>
    </row>
    <row r="103" spans="1:4" ht="11.25" customHeight="1">
      <c r="A103" s="1584"/>
      <c r="B103" s="1586"/>
      <c r="C103" s="1584"/>
      <c r="D103" s="1586"/>
    </row>
    <row r="104" spans="1:4" ht="11.25" customHeight="1">
      <c r="A104" s="2233" t="s">
        <v>728</v>
      </c>
      <c r="B104" s="2234"/>
      <c r="C104" s="2234"/>
      <c r="D104" s="2235"/>
    </row>
    <row r="105" spans="1:4" s="1581" customFormat="1" ht="11.25" customHeight="1">
      <c r="A105" s="1578" t="s">
        <v>3156</v>
      </c>
      <c r="B105" s="1579"/>
      <c r="C105" s="1579"/>
      <c r="D105" s="1580"/>
    </row>
    <row r="106" spans="1:4" s="1581" customFormat="1" ht="11.25" customHeight="1">
      <c r="A106" s="1582"/>
      <c r="B106" s="1490"/>
      <c r="C106" s="1490"/>
      <c r="D106" s="1583"/>
    </row>
    <row r="107" spans="1:4" s="1581" customFormat="1" ht="11.25" customHeight="1">
      <c r="A107" s="1582" t="s">
        <v>3157</v>
      </c>
      <c r="B107" s="1490"/>
      <c r="C107" s="1490"/>
      <c r="D107" s="1583"/>
    </row>
    <row r="108" spans="1:4" s="1581" customFormat="1" ht="11.25" customHeight="1">
      <c r="A108" s="1582"/>
      <c r="B108" s="1490" t="s">
        <v>3113</v>
      </c>
      <c r="C108" s="1490"/>
      <c r="D108" s="1583"/>
    </row>
    <row r="109" spans="1:4" s="1581" customFormat="1" ht="11.25" customHeight="1">
      <c r="A109" s="1582"/>
      <c r="B109" s="1490"/>
      <c r="C109" s="1490"/>
      <c r="D109" s="1583"/>
    </row>
    <row r="110" spans="1:4" s="1581" customFormat="1" ht="11.25" customHeight="1">
      <c r="A110" s="1582" t="s">
        <v>3125</v>
      </c>
      <c r="B110" s="1490"/>
      <c r="C110" s="1490"/>
      <c r="D110" s="1583"/>
    </row>
    <row r="111" spans="1:4" s="1581" customFormat="1" ht="11.25" customHeight="1">
      <c r="A111" s="1616"/>
      <c r="B111" s="1490" t="s">
        <v>3115</v>
      </c>
      <c r="C111" s="1490"/>
      <c r="D111" s="1583"/>
    </row>
    <row r="112" spans="1:4" s="1581" customFormat="1" ht="11.25" customHeight="1">
      <c r="A112" s="1616"/>
      <c r="B112" s="1490"/>
      <c r="C112" s="1490"/>
      <c r="D112" s="1583"/>
    </row>
    <row r="113" spans="1:4" s="1581" customFormat="1" ht="11.25" customHeight="1">
      <c r="A113" s="1616"/>
      <c r="B113" s="1490"/>
      <c r="C113" s="1490"/>
      <c r="D113" s="1583"/>
    </row>
    <row r="114" spans="1:4" s="1581" customFormat="1" ht="11.25" customHeight="1">
      <c r="A114" s="1616"/>
      <c r="B114" s="1490"/>
      <c r="C114" s="1490"/>
      <c r="D114" s="1583"/>
    </row>
    <row r="115" spans="1:4" s="1581" customFormat="1" ht="11.25" customHeight="1">
      <c r="A115" s="1616"/>
      <c r="B115" s="1490"/>
      <c r="C115" s="1490"/>
      <c r="D115" s="1583"/>
    </row>
    <row r="116" spans="1:4" s="1581" customFormat="1" ht="11.25" customHeight="1">
      <c r="A116" s="1616"/>
      <c r="B116" s="1490"/>
      <c r="C116" s="1490"/>
      <c r="D116" s="1583"/>
    </row>
    <row r="117" spans="1:4" s="1581" customFormat="1" ht="11.25" customHeight="1">
      <c r="A117" s="1616"/>
      <c r="B117" s="1490"/>
      <c r="C117" s="1490"/>
      <c r="D117" s="1583"/>
    </row>
    <row r="118" spans="1:4" s="1581" customFormat="1" ht="11.25" customHeight="1">
      <c r="A118" s="1616"/>
      <c r="B118" s="1490"/>
      <c r="C118" s="1490"/>
      <c r="D118" s="1583"/>
    </row>
    <row r="119" spans="1:4" s="1581" customFormat="1" ht="11.25" customHeight="1">
      <c r="A119" s="1616"/>
      <c r="B119" s="1490"/>
      <c r="C119" s="1490"/>
      <c r="D119" s="1583"/>
    </row>
    <row r="120" spans="1:4" s="1581" customFormat="1" ht="11.25" customHeight="1">
      <c r="A120" s="1616"/>
      <c r="B120" s="1490"/>
      <c r="C120" s="1490"/>
      <c r="D120" s="1583"/>
    </row>
    <row r="121" spans="1:4" s="1581" customFormat="1" ht="11.25" customHeight="1">
      <c r="A121" s="1616"/>
      <c r="B121" s="1490"/>
      <c r="C121" s="1490"/>
      <c r="D121" s="1583"/>
    </row>
    <row r="122" spans="1:4" s="1581" customFormat="1" ht="11.25" customHeight="1">
      <c r="A122" s="1616"/>
      <c r="B122" s="1490"/>
      <c r="C122" s="1490"/>
      <c r="D122" s="1583"/>
    </row>
    <row r="123" spans="1:4" s="1581" customFormat="1" ht="11.25" customHeight="1">
      <c r="A123" s="1616"/>
      <c r="B123" s="1490"/>
      <c r="C123" s="1490"/>
      <c r="D123" s="1583"/>
    </row>
    <row r="124" spans="1:4" s="1581" customFormat="1" ht="11.25" customHeight="1">
      <c r="A124" s="1616"/>
      <c r="B124" s="1490"/>
      <c r="C124" s="1490"/>
      <c r="D124" s="1583"/>
    </row>
    <row r="125" spans="1:4" s="1581" customFormat="1" ht="11.25" customHeight="1">
      <c r="A125" s="1616" t="s">
        <v>3126</v>
      </c>
      <c r="B125" s="1490"/>
      <c r="C125" s="1490"/>
      <c r="D125" s="1583"/>
    </row>
    <row r="126" spans="1:4" s="1581" customFormat="1" ht="11.25" customHeight="1">
      <c r="A126" s="1617"/>
      <c r="B126" s="1618"/>
      <c r="C126" s="1618"/>
      <c r="D126" s="1619"/>
    </row>
    <row r="127" spans="1:4" s="1581" customFormat="1" ht="11.25" customHeight="1">
      <c r="A127" s="1652"/>
      <c r="B127" s="1618"/>
      <c r="C127" s="1618"/>
      <c r="D127" s="1619"/>
    </row>
    <row r="128" spans="1:4" s="1581" customFormat="1" ht="11.25" customHeight="1">
      <c r="A128" s="1652"/>
      <c r="B128" s="1618"/>
      <c r="C128" s="1618"/>
      <c r="D128" s="1619"/>
    </row>
    <row r="129" spans="1:4" s="1581" customFormat="1" ht="11.25" customHeight="1">
      <c r="A129" s="1652"/>
      <c r="B129" s="1618"/>
      <c r="C129" s="1618"/>
      <c r="D129" s="1619"/>
    </row>
    <row r="130" spans="1:4" s="1581" customFormat="1" ht="11.25" customHeight="1">
      <c r="A130" s="1620"/>
      <c r="B130" s="1621"/>
      <c r="C130" s="1621"/>
      <c r="D130" s="1622"/>
    </row>
    <row r="131" spans="1:4" ht="11.25" customHeight="1">
      <c r="A131" s="1620"/>
      <c r="B131" s="1621"/>
      <c r="C131" s="1621"/>
      <c r="D131" s="1622"/>
    </row>
    <row r="132" spans="1:4" ht="11.25" customHeight="1">
      <c r="A132" s="1620"/>
      <c r="B132" s="1621"/>
      <c r="C132" s="1621"/>
      <c r="D132" s="1622"/>
    </row>
    <row r="133" spans="1:4" ht="11.25" customHeight="1">
      <c r="A133" s="1620"/>
      <c r="B133" s="1621"/>
      <c r="C133" s="1621"/>
      <c r="D133" s="1622"/>
    </row>
    <row r="134" spans="1:4" ht="11.25" customHeight="1">
      <c r="A134" s="1620"/>
      <c r="B134" s="1621"/>
      <c r="C134" s="1621"/>
      <c r="D134" s="1622"/>
    </row>
    <row r="135" spans="1:4" ht="11.25" customHeight="1">
      <c r="A135" s="1620"/>
      <c r="B135" s="1621"/>
      <c r="C135" s="1621"/>
      <c r="D135" s="1622"/>
    </row>
    <row r="136" spans="1:4" ht="11.25" customHeight="1">
      <c r="A136" s="1620"/>
      <c r="B136" s="1621"/>
      <c r="C136" s="1621"/>
      <c r="D136" s="1622"/>
    </row>
    <row r="137" spans="1:4" ht="11.25" customHeight="1">
      <c r="A137" s="1620"/>
      <c r="B137" s="1621"/>
      <c r="C137" s="1621"/>
      <c r="D137" s="1622"/>
    </row>
    <row r="138" spans="1:4" ht="11.25" customHeight="1">
      <c r="A138" s="1620"/>
      <c r="B138" s="1621"/>
      <c r="C138" s="1621"/>
      <c r="D138" s="1622"/>
    </row>
    <row r="139" spans="1:4" s="1654" customFormat="1" ht="11.25" customHeight="1">
      <c r="A139" s="2097"/>
      <c r="B139" s="2098"/>
      <c r="C139" s="2098"/>
      <c r="D139" s="2061" t="s">
        <v>1343</v>
      </c>
    </row>
    <row r="140" spans="1:4" s="1654" customFormat="1" ht="11.25" customHeight="1">
      <c r="A140" s="2094">
        <v>32</v>
      </c>
      <c r="B140" s="2095"/>
      <c r="C140" s="2095"/>
      <c r="D140" s="2096" t="s">
        <v>2607</v>
      </c>
    </row>
    <row r="141" spans="1:4" ht="11.25" customHeight="1">
      <c r="A141" s="2236" t="s">
        <v>3127</v>
      </c>
      <c r="B141" s="2237"/>
      <c r="C141" s="2237"/>
      <c r="D141" s="2238"/>
    </row>
    <row r="142" spans="1:4" ht="11.25" customHeight="1">
      <c r="A142" s="1582"/>
      <c r="B142" s="1490" t="s">
        <v>3158</v>
      </c>
      <c r="C142" s="1490"/>
      <c r="D142" s="1583"/>
    </row>
    <row r="143" spans="1:4" ht="11.25" customHeight="1">
      <c r="A143" s="1582"/>
      <c r="B143" s="1490"/>
      <c r="C143" s="1490"/>
      <c r="D143" s="1583"/>
    </row>
    <row r="144" spans="1:4">
      <c r="A144" s="2239" t="s">
        <v>3128</v>
      </c>
      <c r="B144" s="2240"/>
      <c r="C144" s="2240"/>
      <c r="D144" s="2241"/>
    </row>
    <row r="145" spans="1:4" ht="24.75" customHeight="1">
      <c r="A145" s="2242" t="s">
        <v>3129</v>
      </c>
      <c r="B145" s="2243"/>
      <c r="C145" s="2243"/>
      <c r="D145" s="2244"/>
    </row>
    <row r="146" spans="1:4" ht="48.75" customHeight="1">
      <c r="A146" s="1624" t="s">
        <v>2215</v>
      </c>
      <c r="B146" s="1618" t="s">
        <v>3130</v>
      </c>
      <c r="C146" s="1490"/>
      <c r="D146" s="1583"/>
    </row>
    <row r="147" spans="1:4" ht="38.25" customHeight="1">
      <c r="A147" s="1582"/>
      <c r="B147" s="1618" t="s">
        <v>3131</v>
      </c>
      <c r="C147" s="1490"/>
      <c r="D147" s="1625">
        <v>2849437</v>
      </c>
    </row>
    <row r="148" spans="1:4" ht="24.75" customHeight="1">
      <c r="A148" s="1582"/>
      <c r="B148" s="1626" t="s">
        <v>3132</v>
      </c>
      <c r="C148" s="1490"/>
      <c r="D148" s="1627">
        <v>-4382</v>
      </c>
    </row>
    <row r="149" spans="1:4" ht="39" customHeight="1">
      <c r="A149" s="1582"/>
      <c r="B149" s="1626" t="s">
        <v>3133</v>
      </c>
      <c r="C149" s="1490"/>
      <c r="D149" s="1627">
        <v>62484</v>
      </c>
    </row>
    <row r="150" spans="1:4">
      <c r="A150" s="1582"/>
      <c r="B150" s="1628" t="s">
        <v>3134</v>
      </c>
      <c r="C150" s="1490"/>
      <c r="D150" s="1629">
        <f>D147-D148-D149</f>
        <v>2791335</v>
      </c>
    </row>
    <row r="151" spans="1:4" ht="7.5" customHeight="1">
      <c r="A151" s="1582"/>
      <c r="B151" s="1490"/>
      <c r="C151" s="1490"/>
      <c r="D151" s="1630"/>
    </row>
    <row r="152" spans="1:4" ht="42.75" customHeight="1">
      <c r="A152" s="1624" t="s">
        <v>972</v>
      </c>
      <c r="B152" s="1618" t="s">
        <v>3135</v>
      </c>
      <c r="C152" s="1490"/>
      <c r="D152" s="1631"/>
    </row>
    <row r="153" spans="1:4">
      <c r="A153" s="1582"/>
      <c r="B153" s="1490" t="s">
        <v>3136</v>
      </c>
      <c r="C153" s="1490"/>
      <c r="D153" s="1632">
        <v>1590756</v>
      </c>
    </row>
    <row r="154" spans="1:4" ht="33.75">
      <c r="A154" s="1582"/>
      <c r="B154" s="1626" t="s">
        <v>3137</v>
      </c>
      <c r="C154" s="1490"/>
      <c r="D154" s="1633">
        <v>1034655</v>
      </c>
    </row>
    <row r="155" spans="1:4" ht="46.5" customHeight="1">
      <c r="A155" s="1582"/>
      <c r="B155" s="1626" t="s">
        <v>3138</v>
      </c>
      <c r="C155" s="1490"/>
      <c r="D155" s="1633">
        <v>112</v>
      </c>
    </row>
    <row r="156" spans="1:4" ht="38.25" customHeight="1">
      <c r="A156" s="1582"/>
      <c r="B156" s="1626" t="s">
        <v>3139</v>
      </c>
      <c r="C156" s="1490"/>
      <c r="D156" s="1627">
        <v>5580</v>
      </c>
    </row>
    <row r="157" spans="1:4">
      <c r="A157" s="1582"/>
      <c r="B157" s="1490" t="s">
        <v>3140</v>
      </c>
      <c r="C157" s="1490"/>
      <c r="D157" s="1631"/>
    </row>
    <row r="158" spans="1:4">
      <c r="A158" s="1582"/>
      <c r="B158" s="1490" t="s">
        <v>3141</v>
      </c>
      <c r="C158" s="1490"/>
      <c r="D158" s="1632">
        <v>34491</v>
      </c>
    </row>
    <row r="159" spans="1:4" ht="22.5">
      <c r="A159" s="1582"/>
      <c r="B159" s="1626" t="s">
        <v>3142</v>
      </c>
      <c r="C159" s="1490"/>
      <c r="D159" s="1634">
        <v>0</v>
      </c>
    </row>
    <row r="160" spans="1:4">
      <c r="A160" s="1582"/>
      <c r="B160" s="1628" t="s">
        <v>3143</v>
      </c>
      <c r="C160" s="1490"/>
      <c r="D160" s="1629">
        <f>(D153+D154+D155+D156-D158-D159)</f>
        <v>2596612</v>
      </c>
    </row>
    <row r="161" spans="1:5" ht="12" customHeight="1">
      <c r="A161" s="1582"/>
      <c r="B161" s="1490"/>
      <c r="C161" s="1490"/>
      <c r="D161" s="1631"/>
    </row>
    <row r="162" spans="1:5">
      <c r="A162" s="1624" t="s">
        <v>2218</v>
      </c>
      <c r="B162" s="1490" t="s">
        <v>3144</v>
      </c>
      <c r="C162" s="1490"/>
      <c r="D162" s="1635">
        <f>ROUND(D160/D150,4)</f>
        <v>0.93020000000000003</v>
      </c>
    </row>
    <row r="163" spans="1:5" ht="12" customHeight="1">
      <c r="A163" s="1582"/>
      <c r="B163" s="1490"/>
      <c r="C163" s="1490"/>
      <c r="D163" s="1631"/>
    </row>
    <row r="164" spans="1:5" ht="22.5">
      <c r="A164" s="1624" t="s">
        <v>2220</v>
      </c>
      <c r="B164" s="1618" t="s">
        <v>3145</v>
      </c>
      <c r="C164" s="1490"/>
      <c r="D164" s="1635">
        <f>SUM(1-D162)</f>
        <v>6.9799999999999973E-2</v>
      </c>
    </row>
    <row r="165" spans="1:5">
      <c r="A165" s="1624"/>
      <c r="B165" s="1618"/>
      <c r="C165" s="1618"/>
      <c r="D165" s="1636"/>
      <c r="E165" s="1600"/>
    </row>
    <row r="166" spans="1:5" ht="45">
      <c r="A166" s="1624" t="s">
        <v>2222</v>
      </c>
      <c r="B166" s="1618" t="s">
        <v>3146</v>
      </c>
      <c r="C166" s="1490"/>
      <c r="D166" s="1625">
        <v>45705</v>
      </c>
      <c r="E166" s="1600"/>
    </row>
    <row r="167" spans="1:5" ht="7.5" customHeight="1">
      <c r="A167" s="1624"/>
      <c r="B167" s="1618"/>
      <c r="C167" s="1618"/>
      <c r="D167" s="1637"/>
    </row>
    <row r="168" spans="1:5" ht="15" customHeight="1">
      <c r="A168" s="2245" t="s">
        <v>3147</v>
      </c>
      <c r="B168" s="2246"/>
      <c r="C168" s="2246"/>
      <c r="D168" s="2247"/>
    </row>
    <row r="169" spans="1:5" ht="9.75" customHeight="1">
      <c r="A169" s="2248"/>
      <c r="B169" s="2249"/>
      <c r="C169" s="2249"/>
      <c r="D169" s="2250"/>
      <c r="E169" s="1623"/>
    </row>
    <row r="170" spans="1:5" ht="47.25" customHeight="1">
      <c r="A170" s="1624" t="s">
        <v>3148</v>
      </c>
      <c r="B170" s="1618" t="s">
        <v>3149</v>
      </c>
      <c r="C170" s="1618"/>
      <c r="D170" s="1638">
        <v>0</v>
      </c>
      <c r="E170" s="1623"/>
    </row>
    <row r="171" spans="1:5" ht="7.5" customHeight="1">
      <c r="A171" s="1624"/>
      <c r="B171" s="1618"/>
      <c r="C171" s="1618"/>
      <c r="D171" s="1639"/>
    </row>
    <row r="172" spans="1:5">
      <c r="A172" s="2227" t="s">
        <v>3150</v>
      </c>
      <c r="B172" s="2228"/>
      <c r="C172" s="2228"/>
      <c r="D172" s="2229"/>
    </row>
    <row r="173" spans="1:5">
      <c r="A173" s="1651"/>
      <c r="B173" s="1490"/>
      <c r="C173" s="1490"/>
      <c r="D173" s="1583"/>
    </row>
    <row r="174" spans="1:5">
      <c r="A174" s="1655" t="s">
        <v>3151</v>
      </c>
      <c r="B174" s="1490" t="s">
        <v>3152</v>
      </c>
      <c r="C174" s="1490"/>
      <c r="D174" s="1583"/>
    </row>
    <row r="175" spans="1:5">
      <c r="A175" s="1651"/>
      <c r="B175" s="1490" t="s">
        <v>3153</v>
      </c>
      <c r="C175" s="1490"/>
      <c r="D175" s="1611">
        <v>45705</v>
      </c>
    </row>
    <row r="176" spans="1:5">
      <c r="A176" s="1651"/>
      <c r="B176" s="1628" t="s">
        <v>3154</v>
      </c>
      <c r="C176" s="1490"/>
      <c r="D176" s="1640">
        <v>0</v>
      </c>
    </row>
    <row r="177" spans="1:4">
      <c r="A177" s="1651"/>
      <c r="B177" s="1490" t="s">
        <v>3155</v>
      </c>
      <c r="C177" s="1490"/>
      <c r="D177" s="1653">
        <v>45705</v>
      </c>
    </row>
    <row r="178" spans="1:4" s="1654" customFormat="1">
      <c r="A178" s="1584"/>
      <c r="B178" s="1585"/>
      <c r="C178" s="1585"/>
      <c r="D178" s="1611"/>
    </row>
    <row r="179" spans="1:4" s="1654" customFormat="1">
      <c r="A179" s="2099"/>
      <c r="B179" s="2097"/>
      <c r="C179" s="2097"/>
      <c r="D179" s="2100" t="s">
        <v>1343</v>
      </c>
    </row>
    <row r="187" spans="1:4" ht="12" customHeight="1"/>
    <row r="188" spans="1:4" ht="12" customHeight="1"/>
    <row r="189" spans="1:4" ht="12" customHeight="1"/>
    <row r="190" spans="1:4" ht="12" customHeight="1"/>
    <row r="191" spans="1:4" ht="12" customHeight="1"/>
    <row r="192" spans="1:4"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1.1" customHeight="1"/>
    <row r="208" ht="11.1" customHeight="1"/>
    <row r="209" ht="11.1" customHeight="1"/>
    <row r="210" ht="11.1" customHeight="1"/>
    <row r="211" ht="11.1" customHeight="1"/>
    <row r="212" ht="11.1" customHeight="1"/>
    <row r="213" ht="11.1" customHeight="1"/>
    <row r="214" ht="11.1" customHeight="1"/>
    <row r="215" ht="11.1" customHeight="1"/>
    <row r="216" ht="11.1" customHeight="1"/>
    <row r="217" ht="11.1" customHeight="1"/>
    <row r="218" ht="11.1" customHeight="1"/>
    <row r="219" ht="11.1" customHeight="1"/>
    <row r="220" ht="11.1" customHeight="1"/>
    <row r="221" ht="11.1" customHeight="1"/>
    <row r="222" ht="11.1" customHeight="1"/>
    <row r="223" ht="11.1" customHeight="1"/>
    <row r="224" ht="11.1" customHeight="1"/>
    <row r="225" ht="11.1" customHeight="1"/>
    <row r="226" ht="11.1" customHeight="1"/>
    <row r="227" ht="11.1" customHeight="1"/>
    <row r="228" ht="11.1" customHeight="1"/>
    <row r="229" ht="11.1" customHeight="1"/>
    <row r="230" ht="11.1" customHeight="1"/>
    <row r="231" ht="11.1" customHeight="1"/>
    <row r="232" ht="11.1" customHeight="1"/>
    <row r="233" ht="11.1" customHeight="1"/>
    <row r="234" ht="11.1" customHeight="1"/>
    <row r="235" ht="11.1" customHeight="1"/>
    <row r="236" ht="11.1" customHeight="1"/>
    <row r="237" ht="11.1" customHeight="1"/>
    <row r="238" ht="11.1" customHeight="1"/>
    <row r="239" ht="11.1" customHeight="1"/>
    <row r="240" ht="11.1" customHeight="1"/>
    <row r="241" ht="11.1" customHeight="1"/>
    <row r="242" ht="11.1" customHeight="1"/>
    <row r="243" ht="11.1" customHeight="1"/>
    <row r="244" ht="11.1" customHeight="1"/>
    <row r="245" ht="11.1" customHeight="1"/>
    <row r="246" ht="11.1" customHeight="1"/>
    <row r="247" ht="11.1" customHeight="1"/>
    <row r="248" ht="11.1" customHeight="1"/>
    <row r="249" ht="11.1" customHeight="1"/>
    <row r="250" ht="11.1" customHeight="1"/>
    <row r="251" ht="11.1" customHeight="1"/>
    <row r="252" ht="11.1" customHeight="1"/>
    <row r="253" ht="11.1" customHeight="1"/>
    <row r="254" ht="11.1" customHeight="1"/>
    <row r="255" ht="11.1" customHeight="1"/>
    <row r="256" ht="11.1" customHeight="1"/>
    <row r="257" ht="11.1" customHeight="1"/>
    <row r="258" ht="11.1" customHeight="1"/>
    <row r="259" ht="11.1" customHeight="1"/>
  </sheetData>
  <customSheetViews>
    <customSheetView guid="{4095EAE0-09D5-4E29-9353-57BE8D9E0DE0}" showPageBreaks="1" topLeftCell="A157">
      <selection activeCell="B182" sqref="B182"/>
      <rowBreaks count="2" manualBreakCount="2">
        <brk id="68" max="16383" man="1"/>
        <brk id="137" max="3" man="1"/>
      </rowBreaks>
      <pageMargins left="0.75" right="0.75" top="0.75" bottom="0.75" header="0.5" footer="0.5"/>
      <pageSetup scale="95" orientation="portrait" r:id="rId1"/>
    </customSheetView>
    <customSheetView guid="{B4382265-C345-4F78-A0C9-5C84571AE8A3}" showPageBreaks="1">
      <selection activeCell="D22" sqref="D22"/>
      <pageMargins left="0.7" right="0.7" top="0.75" bottom="0.75" header="0.3" footer="0.3"/>
      <pageSetup orientation="portrait" r:id="rId2"/>
    </customSheetView>
  </customSheetViews>
  <mergeCells count="14">
    <mergeCell ref="A3:D3"/>
    <mergeCell ref="A172:D172"/>
    <mergeCell ref="C27:D27"/>
    <mergeCell ref="A27:B27"/>
    <mergeCell ref="A25:D25"/>
    <mergeCell ref="A73:D73"/>
    <mergeCell ref="A75:B75"/>
    <mergeCell ref="C75:D75"/>
    <mergeCell ref="A104:D104"/>
    <mergeCell ref="A141:D141"/>
    <mergeCell ref="A144:D144"/>
    <mergeCell ref="A145:D145"/>
    <mergeCell ref="A168:D169"/>
    <mergeCell ref="C9:C14"/>
  </mergeCells>
  <pageMargins left="0.75" right="0.75" top="0.75" bottom="0.75" header="0.5" footer="0.5"/>
  <pageSetup scale="95" orientation="portrait" r:id="rId3"/>
  <rowBreaks count="2" manualBreakCount="2">
    <brk id="70" max="16383" man="1"/>
    <brk id="139"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zoomScaleNormal="100" workbookViewId="0"/>
  </sheetViews>
  <sheetFormatPr defaultColWidth="9.1640625" defaultRowHeight="11.25"/>
  <cols>
    <col min="1" max="1" width="3.5" style="10" customWidth="1"/>
    <col min="2" max="2" width="3.83203125" style="10" customWidth="1"/>
    <col min="3" max="13" width="11.33203125" style="10" customWidth="1"/>
    <col min="14" max="16384" width="9.1640625" style="10"/>
  </cols>
  <sheetData>
    <row r="1" spans="1:13" s="226" customFormat="1">
      <c r="A1" s="2073" t="s">
        <v>2667</v>
      </c>
      <c r="B1" s="2058"/>
      <c r="C1" s="2058"/>
      <c r="D1" s="2058"/>
      <c r="E1" s="2058"/>
      <c r="F1" s="2058"/>
      <c r="G1" s="2058"/>
      <c r="H1" s="2058"/>
      <c r="I1" s="2058"/>
      <c r="J1" s="2058"/>
      <c r="K1" s="2058"/>
      <c r="L1" s="2058"/>
      <c r="M1" s="2055">
        <v>33</v>
      </c>
    </row>
    <row r="2" spans="1:13" s="226" customFormat="1">
      <c r="A2" s="59"/>
      <c r="B2" s="222"/>
      <c r="C2" s="222"/>
      <c r="D2" s="222"/>
      <c r="E2" s="222"/>
      <c r="F2" s="222"/>
      <c r="G2" s="222"/>
      <c r="H2" s="222"/>
      <c r="I2" s="222"/>
      <c r="J2" s="222"/>
      <c r="K2" s="222"/>
      <c r="L2" s="222"/>
      <c r="M2" s="60"/>
    </row>
    <row r="3" spans="1:13" s="226" customFormat="1">
      <c r="A3" s="2254" t="s">
        <v>55</v>
      </c>
      <c r="B3" s="2255"/>
      <c r="C3" s="2255"/>
      <c r="D3" s="2255"/>
      <c r="E3" s="2255"/>
      <c r="F3" s="2255"/>
      <c r="G3" s="2255"/>
      <c r="H3" s="2255"/>
      <c r="I3" s="2255"/>
      <c r="J3" s="2255"/>
      <c r="K3" s="2255"/>
      <c r="L3" s="2255"/>
      <c r="M3" s="2256"/>
    </row>
    <row r="4" spans="1:13" s="226" customFormat="1">
      <c r="A4" s="1656"/>
      <c r="M4" s="1657"/>
    </row>
    <row r="5" spans="1:13">
      <c r="A5" s="24"/>
      <c r="B5" s="226"/>
      <c r="C5" s="226"/>
      <c r="D5" s="226"/>
      <c r="E5" s="226"/>
      <c r="F5" s="226"/>
      <c r="G5" s="226"/>
      <c r="H5" s="226"/>
      <c r="I5" s="226"/>
      <c r="J5" s="226"/>
      <c r="K5" s="226"/>
      <c r="L5" s="226"/>
      <c r="M5" s="291"/>
    </row>
    <row r="6" spans="1:13">
      <c r="A6" s="24"/>
      <c r="B6" s="226"/>
      <c r="C6" s="226"/>
      <c r="D6" s="226"/>
      <c r="E6" s="226"/>
      <c r="F6" s="226"/>
      <c r="G6" s="226"/>
      <c r="H6" s="226"/>
      <c r="I6" s="226"/>
      <c r="J6" s="226"/>
      <c r="K6" s="226"/>
      <c r="L6" s="226"/>
      <c r="M6" s="291"/>
    </row>
    <row r="7" spans="1:13">
      <c r="A7" s="266" t="s">
        <v>423</v>
      </c>
      <c r="B7" s="226" t="s">
        <v>56</v>
      </c>
      <c r="C7" s="226"/>
      <c r="D7" s="226"/>
      <c r="E7" s="226"/>
      <c r="F7" s="226"/>
      <c r="G7" s="226"/>
      <c r="H7" s="226"/>
      <c r="I7" s="226"/>
      <c r="J7" s="226"/>
      <c r="K7" s="226"/>
      <c r="L7" s="226"/>
      <c r="M7" s="291"/>
    </row>
    <row r="8" spans="1:13">
      <c r="A8" s="266"/>
      <c r="B8" s="226" t="s">
        <v>57</v>
      </c>
      <c r="C8" s="226"/>
      <c r="D8" s="226"/>
      <c r="E8" s="226"/>
      <c r="F8" s="226"/>
      <c r="G8" s="226"/>
      <c r="H8" s="226"/>
      <c r="I8" s="226"/>
      <c r="J8" s="226"/>
      <c r="K8" s="226"/>
      <c r="L8" s="226"/>
      <c r="M8" s="291"/>
    </row>
    <row r="9" spans="1:13">
      <c r="A9" s="266"/>
      <c r="B9" s="226" t="s">
        <v>58</v>
      </c>
      <c r="C9" s="226"/>
      <c r="D9" s="226"/>
      <c r="E9" s="226"/>
      <c r="F9" s="226"/>
      <c r="G9" s="226"/>
      <c r="H9" s="226"/>
      <c r="I9" s="226"/>
      <c r="J9" s="226"/>
      <c r="K9" s="226"/>
      <c r="L9" s="226"/>
      <c r="M9" s="291"/>
    </row>
    <row r="10" spans="1:13">
      <c r="A10" s="266"/>
      <c r="B10" s="226" t="s">
        <v>59</v>
      </c>
      <c r="C10" s="226"/>
      <c r="D10" s="226"/>
      <c r="E10" s="226"/>
      <c r="F10" s="226"/>
      <c r="G10" s="226"/>
      <c r="H10" s="226"/>
      <c r="I10" s="226"/>
      <c r="J10" s="226"/>
      <c r="K10" s="226"/>
      <c r="L10" s="226"/>
      <c r="M10" s="291"/>
    </row>
    <row r="11" spans="1:13">
      <c r="A11" s="266"/>
      <c r="B11" s="226" t="s">
        <v>60</v>
      </c>
      <c r="C11" s="226"/>
      <c r="D11" s="226"/>
      <c r="E11" s="226"/>
      <c r="F11" s="226"/>
      <c r="G11" s="226"/>
      <c r="H11" s="226"/>
      <c r="I11" s="226"/>
      <c r="J11" s="226"/>
      <c r="K11" s="226"/>
      <c r="L11" s="226"/>
      <c r="M11" s="291"/>
    </row>
    <row r="12" spans="1:13">
      <c r="A12" s="266"/>
      <c r="B12" s="226"/>
      <c r="C12" s="226"/>
      <c r="D12" s="226"/>
      <c r="E12" s="226"/>
      <c r="F12" s="226"/>
      <c r="G12" s="226"/>
      <c r="H12" s="226"/>
      <c r="I12" s="226"/>
      <c r="J12" s="226"/>
      <c r="K12" s="226"/>
      <c r="L12" s="226"/>
      <c r="M12" s="291"/>
    </row>
    <row r="13" spans="1:13">
      <c r="A13" s="266" t="s">
        <v>424</v>
      </c>
      <c r="B13" s="226" t="s">
        <v>61</v>
      </c>
      <c r="C13" s="226"/>
      <c r="D13" s="226"/>
      <c r="E13" s="226"/>
      <c r="F13" s="226"/>
      <c r="G13" s="226"/>
      <c r="H13" s="226"/>
      <c r="I13" s="226"/>
      <c r="J13" s="226"/>
      <c r="K13" s="226"/>
      <c r="L13" s="226"/>
      <c r="M13" s="291"/>
    </row>
    <row r="14" spans="1:13">
      <c r="A14" s="266"/>
      <c r="B14" s="226"/>
      <c r="C14" s="226"/>
      <c r="D14" s="226"/>
      <c r="E14" s="226"/>
      <c r="F14" s="226"/>
      <c r="G14" s="226"/>
      <c r="H14" s="226"/>
      <c r="I14" s="226"/>
      <c r="J14" s="226"/>
      <c r="K14" s="226"/>
      <c r="L14" s="226"/>
      <c r="M14" s="291"/>
    </row>
    <row r="15" spans="1:13">
      <c r="A15" s="266"/>
      <c r="B15" s="226" t="s">
        <v>887</v>
      </c>
      <c r="C15" s="226" t="s">
        <v>62</v>
      </c>
      <c r="D15" s="226"/>
      <c r="E15" s="226"/>
      <c r="F15" s="226"/>
      <c r="G15" s="226"/>
      <c r="H15" s="226"/>
      <c r="I15" s="226"/>
      <c r="J15" s="226"/>
      <c r="K15" s="226"/>
      <c r="L15" s="226"/>
      <c r="M15" s="291"/>
    </row>
    <row r="16" spans="1:13">
      <c r="A16" s="266"/>
      <c r="B16" s="226"/>
      <c r="C16" s="226" t="s">
        <v>63</v>
      </c>
      <c r="D16" s="226"/>
      <c r="E16" s="226"/>
      <c r="F16" s="226"/>
      <c r="G16" s="226"/>
      <c r="H16" s="226"/>
      <c r="I16" s="226"/>
      <c r="J16" s="226"/>
      <c r="K16" s="226"/>
      <c r="L16" s="226"/>
      <c r="M16" s="291"/>
    </row>
    <row r="17" spans="1:13">
      <c r="A17" s="266"/>
      <c r="B17" s="226"/>
      <c r="C17" s="226" t="s">
        <v>64</v>
      </c>
      <c r="D17" s="226"/>
      <c r="E17" s="226"/>
      <c r="F17" s="226"/>
      <c r="G17" s="226"/>
      <c r="H17" s="226"/>
      <c r="I17" s="226"/>
      <c r="J17" s="226"/>
      <c r="K17" s="226"/>
      <c r="L17" s="226"/>
      <c r="M17" s="291"/>
    </row>
    <row r="18" spans="1:13">
      <c r="A18" s="266"/>
      <c r="B18" s="226"/>
      <c r="C18" s="226" t="s">
        <v>65</v>
      </c>
      <c r="D18" s="226"/>
      <c r="E18" s="226"/>
      <c r="F18" s="226"/>
      <c r="G18" s="226"/>
      <c r="H18" s="226"/>
      <c r="I18" s="226"/>
      <c r="J18" s="226"/>
      <c r="K18" s="226"/>
      <c r="L18" s="226"/>
      <c r="M18" s="291"/>
    </row>
    <row r="19" spans="1:13">
      <c r="A19" s="266"/>
      <c r="B19" s="226"/>
      <c r="C19" s="226" t="s">
        <v>66</v>
      </c>
      <c r="D19" s="226"/>
      <c r="E19" s="226"/>
      <c r="F19" s="226"/>
      <c r="G19" s="226"/>
      <c r="H19" s="226"/>
      <c r="I19" s="226"/>
      <c r="J19" s="226"/>
      <c r="K19" s="226"/>
      <c r="L19" s="226"/>
      <c r="M19" s="291"/>
    </row>
    <row r="20" spans="1:13">
      <c r="A20" s="266"/>
      <c r="B20" s="226" t="s">
        <v>889</v>
      </c>
      <c r="C20" s="226" t="s">
        <v>67</v>
      </c>
      <c r="D20" s="226"/>
      <c r="E20" s="226"/>
      <c r="F20" s="226"/>
      <c r="G20" s="226"/>
      <c r="H20" s="226"/>
      <c r="I20" s="226"/>
      <c r="J20" s="226"/>
      <c r="K20" s="226"/>
      <c r="L20" s="226"/>
      <c r="M20" s="291"/>
    </row>
    <row r="21" spans="1:13">
      <c r="A21" s="266"/>
      <c r="B21" s="226" t="s">
        <v>893</v>
      </c>
      <c r="C21" s="226" t="s">
        <v>68</v>
      </c>
      <c r="D21" s="226"/>
      <c r="E21" s="226"/>
      <c r="F21" s="226"/>
      <c r="G21" s="226"/>
      <c r="H21" s="226"/>
      <c r="I21" s="226"/>
      <c r="J21" s="226"/>
      <c r="K21" s="226"/>
      <c r="L21" s="226"/>
      <c r="M21" s="291"/>
    </row>
    <row r="22" spans="1:13">
      <c r="A22" s="266"/>
      <c r="B22" s="226" t="s">
        <v>2190</v>
      </c>
      <c r="C22" s="226" t="s">
        <v>69</v>
      </c>
      <c r="D22" s="226"/>
      <c r="E22" s="226"/>
      <c r="F22" s="226"/>
      <c r="G22" s="226"/>
      <c r="H22" s="226"/>
      <c r="I22" s="226"/>
      <c r="J22" s="226"/>
      <c r="K22" s="226"/>
      <c r="L22" s="226"/>
      <c r="M22" s="291"/>
    </row>
    <row r="23" spans="1:13">
      <c r="A23" s="266"/>
      <c r="B23" s="226" t="s">
        <v>1425</v>
      </c>
      <c r="C23" s="226" t="s">
        <v>70</v>
      </c>
      <c r="D23" s="226"/>
      <c r="E23" s="226"/>
      <c r="F23" s="226"/>
      <c r="G23" s="226"/>
      <c r="H23" s="226"/>
      <c r="I23" s="226"/>
      <c r="J23" s="226"/>
      <c r="K23" s="226"/>
      <c r="L23" s="226"/>
      <c r="M23" s="291"/>
    </row>
    <row r="24" spans="1:13">
      <c r="A24" s="266"/>
      <c r="B24" s="226"/>
      <c r="C24" s="226"/>
      <c r="D24" s="226"/>
      <c r="E24" s="226"/>
      <c r="F24" s="226"/>
      <c r="G24" s="226"/>
      <c r="H24" s="226"/>
      <c r="I24" s="226"/>
      <c r="J24" s="226"/>
      <c r="K24" s="226"/>
      <c r="L24" s="226"/>
      <c r="M24" s="291"/>
    </row>
    <row r="25" spans="1:13">
      <c r="A25" s="266" t="s">
        <v>425</v>
      </c>
      <c r="B25" s="226" t="s">
        <v>71</v>
      </c>
      <c r="C25" s="226"/>
      <c r="D25" s="226"/>
      <c r="E25" s="226"/>
      <c r="F25" s="226"/>
      <c r="G25" s="226"/>
      <c r="H25" s="226"/>
      <c r="I25" s="226"/>
      <c r="J25" s="226"/>
      <c r="K25" s="226"/>
      <c r="L25" s="226"/>
      <c r="M25" s="291"/>
    </row>
    <row r="26" spans="1:13">
      <c r="A26" s="266"/>
      <c r="B26" s="226"/>
      <c r="C26" s="226"/>
      <c r="D26" s="226"/>
      <c r="E26" s="226"/>
      <c r="F26" s="226"/>
      <c r="G26" s="226"/>
      <c r="H26" s="226"/>
      <c r="I26" s="226"/>
      <c r="J26" s="226"/>
      <c r="K26" s="226"/>
      <c r="L26" s="226"/>
      <c r="M26" s="291"/>
    </row>
    <row r="27" spans="1:13">
      <c r="A27" s="266" t="s">
        <v>428</v>
      </c>
      <c r="B27" s="226" t="s">
        <v>72</v>
      </c>
      <c r="C27" s="226"/>
      <c r="D27" s="226"/>
      <c r="E27" s="226"/>
      <c r="F27" s="226"/>
      <c r="G27" s="226"/>
      <c r="H27" s="226"/>
      <c r="I27" s="226"/>
      <c r="J27" s="226"/>
      <c r="K27" s="226"/>
      <c r="L27" s="226"/>
      <c r="M27" s="291"/>
    </row>
    <row r="28" spans="1:13">
      <c r="A28" s="266"/>
      <c r="B28" s="226" t="s">
        <v>73</v>
      </c>
      <c r="C28" s="226"/>
      <c r="D28" s="226"/>
      <c r="E28" s="226"/>
      <c r="F28" s="226"/>
      <c r="G28" s="226"/>
      <c r="H28" s="226"/>
      <c r="I28" s="226"/>
      <c r="J28" s="226"/>
      <c r="K28" s="226"/>
      <c r="L28" s="226"/>
      <c r="M28" s="291"/>
    </row>
    <row r="29" spans="1:13">
      <c r="A29" s="266"/>
      <c r="B29" s="226"/>
      <c r="C29" s="226"/>
      <c r="D29" s="226"/>
      <c r="E29" s="226"/>
      <c r="F29" s="226"/>
      <c r="G29" s="226"/>
      <c r="H29" s="226"/>
      <c r="I29" s="226"/>
      <c r="J29" s="226"/>
      <c r="K29" s="226"/>
      <c r="L29" s="226"/>
      <c r="M29" s="291"/>
    </row>
    <row r="30" spans="1:13">
      <c r="A30" s="266"/>
      <c r="C30" s="226" t="s">
        <v>3259</v>
      </c>
      <c r="D30" s="226" t="s">
        <v>74</v>
      </c>
      <c r="E30" s="226"/>
      <c r="F30" s="226"/>
      <c r="G30" s="226"/>
      <c r="H30" s="226"/>
      <c r="I30" s="226"/>
      <c r="J30" s="226"/>
      <c r="K30" s="226"/>
      <c r="L30" s="226"/>
      <c r="M30" s="291"/>
    </row>
    <row r="31" spans="1:13">
      <c r="A31" s="266"/>
      <c r="C31" s="226"/>
      <c r="D31" s="226"/>
      <c r="E31" s="226"/>
      <c r="F31" s="226"/>
      <c r="G31" s="226"/>
      <c r="H31" s="226"/>
      <c r="I31" s="226"/>
      <c r="J31" s="226"/>
      <c r="K31" s="226"/>
      <c r="L31" s="226"/>
      <c r="M31" s="291"/>
    </row>
    <row r="32" spans="1:13">
      <c r="A32" s="266"/>
      <c r="C32" s="226" t="s">
        <v>179</v>
      </c>
      <c r="D32" s="226" t="s">
        <v>75</v>
      </c>
      <c r="E32" s="226"/>
      <c r="F32" s="226"/>
      <c r="G32" s="226"/>
      <c r="H32" s="226"/>
      <c r="I32" s="226"/>
      <c r="J32" s="226"/>
      <c r="K32" s="226"/>
      <c r="L32" s="226"/>
      <c r="M32" s="291"/>
    </row>
    <row r="33" spans="1:13">
      <c r="A33" s="266"/>
      <c r="C33" s="226" t="s">
        <v>40</v>
      </c>
      <c r="D33" s="226" t="s">
        <v>76</v>
      </c>
      <c r="E33" s="226"/>
      <c r="F33" s="226"/>
      <c r="G33" s="226"/>
      <c r="H33" s="226"/>
      <c r="I33" s="226"/>
      <c r="J33" s="226"/>
      <c r="K33" s="226"/>
      <c r="L33" s="226"/>
      <c r="M33" s="291"/>
    </row>
    <row r="34" spans="1:13">
      <c r="A34" s="266"/>
      <c r="C34" s="226" t="s">
        <v>41</v>
      </c>
      <c r="D34" s="226" t="s">
        <v>77</v>
      </c>
      <c r="E34" s="226"/>
      <c r="F34" s="226"/>
      <c r="G34" s="226"/>
      <c r="H34" s="226"/>
      <c r="I34" s="226"/>
      <c r="J34" s="226"/>
      <c r="K34" s="226"/>
      <c r="L34" s="226"/>
      <c r="M34" s="291"/>
    </row>
    <row r="35" spans="1:13">
      <c r="A35" s="266"/>
      <c r="C35" s="226" t="s">
        <v>42</v>
      </c>
      <c r="D35" s="226" t="s">
        <v>78</v>
      </c>
      <c r="E35" s="226"/>
      <c r="F35" s="226"/>
      <c r="G35" s="226"/>
      <c r="H35" s="226"/>
      <c r="I35" s="226"/>
      <c r="J35" s="226"/>
      <c r="K35" s="226"/>
      <c r="L35" s="226"/>
      <c r="M35" s="291"/>
    </row>
    <row r="36" spans="1:13">
      <c r="A36" s="266"/>
      <c r="C36" s="226" t="s">
        <v>43</v>
      </c>
      <c r="D36" s="226" t="s">
        <v>79</v>
      </c>
      <c r="E36" s="226"/>
      <c r="F36" s="226"/>
      <c r="G36" s="226"/>
      <c r="H36" s="226"/>
      <c r="I36" s="226"/>
      <c r="J36" s="226"/>
      <c r="K36" s="226"/>
      <c r="L36" s="226"/>
      <c r="M36" s="291"/>
    </row>
    <row r="37" spans="1:13">
      <c r="A37" s="266"/>
      <c r="C37" s="226" t="s">
        <v>80</v>
      </c>
      <c r="D37" s="226" t="s">
        <v>456</v>
      </c>
      <c r="E37" s="226"/>
      <c r="F37" s="226"/>
      <c r="G37" s="226"/>
      <c r="H37" s="226"/>
      <c r="I37" s="226"/>
      <c r="J37" s="226"/>
      <c r="K37" s="226"/>
      <c r="L37" s="226"/>
      <c r="M37" s="291"/>
    </row>
    <row r="38" spans="1:13">
      <c r="A38" s="266"/>
      <c r="C38" s="226" t="s">
        <v>457</v>
      </c>
      <c r="D38" s="226" t="s">
        <v>458</v>
      </c>
      <c r="E38" s="226"/>
      <c r="F38" s="226"/>
      <c r="G38" s="226"/>
      <c r="H38" s="226"/>
      <c r="I38" s="226"/>
      <c r="J38" s="226"/>
      <c r="K38" s="226"/>
      <c r="L38" s="226"/>
      <c r="M38" s="291"/>
    </row>
    <row r="39" spans="1:13">
      <c r="A39" s="266"/>
      <c r="C39" s="226" t="s">
        <v>459</v>
      </c>
      <c r="D39" s="226" t="s">
        <v>460</v>
      </c>
      <c r="E39" s="226"/>
      <c r="F39" s="226"/>
      <c r="G39" s="226"/>
      <c r="H39" s="226"/>
      <c r="I39" s="226"/>
      <c r="J39" s="226"/>
      <c r="K39" s="226"/>
      <c r="L39" s="226"/>
      <c r="M39" s="291"/>
    </row>
    <row r="40" spans="1:13">
      <c r="A40" s="266"/>
      <c r="C40" s="226" t="s">
        <v>461</v>
      </c>
      <c r="D40" s="226" t="s">
        <v>462</v>
      </c>
      <c r="E40" s="226"/>
      <c r="F40" s="226"/>
      <c r="G40" s="226"/>
      <c r="H40" s="226"/>
      <c r="I40" s="226"/>
      <c r="J40" s="226"/>
      <c r="K40" s="226"/>
      <c r="L40" s="226"/>
      <c r="M40" s="291"/>
    </row>
    <row r="41" spans="1:13">
      <c r="A41" s="266"/>
      <c r="C41" s="226" t="s">
        <v>463</v>
      </c>
      <c r="D41" s="226" t="s">
        <v>464</v>
      </c>
      <c r="E41" s="226"/>
      <c r="F41" s="226"/>
      <c r="G41" s="226"/>
      <c r="H41" s="226"/>
      <c r="I41" s="226"/>
      <c r="J41" s="226"/>
      <c r="K41" s="226"/>
      <c r="L41" s="226"/>
      <c r="M41" s="291"/>
    </row>
    <row r="42" spans="1:13">
      <c r="A42" s="266"/>
      <c r="B42" s="226"/>
      <c r="C42" s="226"/>
      <c r="D42" s="226"/>
      <c r="E42" s="226"/>
      <c r="F42" s="226"/>
      <c r="G42" s="226"/>
      <c r="H42" s="226"/>
      <c r="I42" s="226"/>
      <c r="J42" s="226"/>
      <c r="K42" s="226"/>
      <c r="L42" s="226"/>
      <c r="M42" s="291"/>
    </row>
    <row r="43" spans="1:13">
      <c r="A43" s="266" t="s">
        <v>430</v>
      </c>
      <c r="B43" s="226" t="s">
        <v>465</v>
      </c>
      <c r="C43" s="226"/>
      <c r="D43" s="226"/>
      <c r="E43" s="226"/>
      <c r="F43" s="226"/>
      <c r="G43" s="226"/>
      <c r="H43" s="226"/>
      <c r="I43" s="226"/>
      <c r="J43" s="226"/>
      <c r="K43" s="226"/>
      <c r="L43" s="226"/>
      <c r="M43" s="291"/>
    </row>
    <row r="44" spans="1:13">
      <c r="A44" s="266"/>
      <c r="B44" s="226" t="s">
        <v>466</v>
      </c>
      <c r="C44" s="226"/>
      <c r="D44" s="226"/>
      <c r="E44" s="226"/>
      <c r="F44" s="226"/>
      <c r="G44" s="226"/>
      <c r="H44" s="226"/>
      <c r="I44" s="226"/>
      <c r="J44" s="226"/>
      <c r="K44" s="226"/>
      <c r="L44" s="226"/>
      <c r="M44" s="291"/>
    </row>
    <row r="45" spans="1:13">
      <c r="A45" s="266"/>
      <c r="B45" s="226" t="s">
        <v>467</v>
      </c>
      <c r="C45" s="226"/>
      <c r="D45" s="226"/>
      <c r="E45" s="226"/>
      <c r="F45" s="226"/>
      <c r="G45" s="226"/>
      <c r="H45" s="226"/>
      <c r="I45" s="226"/>
      <c r="J45" s="226"/>
      <c r="K45" s="226"/>
      <c r="L45" s="226"/>
      <c r="M45" s="291"/>
    </row>
    <row r="46" spans="1:13">
      <c r="A46" s="266"/>
      <c r="B46" s="226" t="s">
        <v>468</v>
      </c>
      <c r="C46" s="226"/>
      <c r="D46" s="226"/>
      <c r="E46" s="226"/>
      <c r="F46" s="226"/>
      <c r="G46" s="226"/>
      <c r="H46" s="226"/>
      <c r="I46" s="226"/>
      <c r="J46" s="226"/>
      <c r="K46" s="226"/>
      <c r="L46" s="226"/>
      <c r="M46" s="291"/>
    </row>
    <row r="47" spans="1:13">
      <c r="A47" s="266"/>
      <c r="B47" s="226" t="s">
        <v>469</v>
      </c>
      <c r="C47" s="226"/>
      <c r="D47" s="226"/>
      <c r="E47" s="226"/>
      <c r="F47" s="226"/>
      <c r="G47" s="226"/>
      <c r="H47" s="226"/>
      <c r="I47" s="226"/>
      <c r="J47" s="226"/>
      <c r="K47" s="226"/>
      <c r="L47" s="226"/>
      <c r="M47" s="291"/>
    </row>
    <row r="48" spans="1:13">
      <c r="A48" s="266"/>
      <c r="B48" s="226"/>
      <c r="C48" s="226"/>
      <c r="D48" s="226"/>
      <c r="E48" s="226"/>
      <c r="F48" s="226"/>
      <c r="G48" s="226"/>
      <c r="H48" s="226"/>
      <c r="I48" s="226"/>
      <c r="J48" s="226"/>
      <c r="K48" s="226"/>
      <c r="L48" s="226"/>
      <c r="M48" s="291"/>
    </row>
    <row r="49" spans="1:13">
      <c r="A49" s="266" t="s">
        <v>859</v>
      </c>
      <c r="B49" s="226" t="s">
        <v>470</v>
      </c>
      <c r="C49" s="226"/>
      <c r="D49" s="226"/>
      <c r="E49" s="226"/>
      <c r="F49" s="226"/>
      <c r="G49" s="226"/>
      <c r="H49" s="226"/>
      <c r="I49" s="226"/>
      <c r="J49" s="226"/>
      <c r="K49" s="226"/>
      <c r="L49" s="226"/>
      <c r="M49" s="291"/>
    </row>
    <row r="50" spans="1:13">
      <c r="A50" s="266"/>
      <c r="B50" s="226" t="s">
        <v>471</v>
      </c>
      <c r="C50" s="226"/>
      <c r="D50" s="226"/>
      <c r="E50" s="226"/>
      <c r="F50" s="226"/>
      <c r="G50" s="226"/>
      <c r="H50" s="226"/>
      <c r="I50" s="226"/>
      <c r="J50" s="226"/>
      <c r="K50" s="226"/>
      <c r="L50" s="226"/>
      <c r="M50" s="291"/>
    </row>
    <row r="51" spans="1:13">
      <c r="A51" s="266"/>
      <c r="B51" s="226" t="s">
        <v>472</v>
      </c>
      <c r="C51" s="226"/>
      <c r="D51" s="226"/>
      <c r="E51" s="226"/>
      <c r="F51" s="226"/>
      <c r="G51" s="226"/>
      <c r="H51" s="226"/>
      <c r="I51" s="226"/>
      <c r="J51" s="226"/>
      <c r="K51" s="226"/>
      <c r="L51" s="226"/>
      <c r="M51" s="291"/>
    </row>
    <row r="52" spans="1:13">
      <c r="A52" s="266"/>
      <c r="B52" s="226"/>
      <c r="C52" s="226"/>
      <c r="D52" s="226"/>
      <c r="E52" s="226"/>
      <c r="F52" s="226"/>
      <c r="G52" s="226"/>
      <c r="H52" s="226"/>
      <c r="I52" s="226"/>
      <c r="J52" s="226"/>
      <c r="K52" s="226"/>
      <c r="L52" s="226"/>
      <c r="M52" s="291"/>
    </row>
    <row r="53" spans="1:13">
      <c r="A53" s="266" t="s">
        <v>861</v>
      </c>
      <c r="B53" s="226" t="s">
        <v>473</v>
      </c>
      <c r="C53" s="226"/>
      <c r="D53" s="226"/>
      <c r="E53" s="226"/>
      <c r="F53" s="226"/>
      <c r="G53" s="226"/>
      <c r="H53" s="226"/>
      <c r="I53" s="226"/>
      <c r="J53" s="226"/>
      <c r="K53" s="226"/>
      <c r="L53" s="226"/>
      <c r="M53" s="291"/>
    </row>
    <row r="54" spans="1:13">
      <c r="A54" s="266"/>
      <c r="B54" s="226" t="s">
        <v>474</v>
      </c>
      <c r="C54" s="226"/>
      <c r="D54" s="226"/>
      <c r="E54" s="226"/>
      <c r="F54" s="226"/>
      <c r="G54" s="226"/>
      <c r="H54" s="226"/>
      <c r="I54" s="226"/>
      <c r="J54" s="226"/>
      <c r="K54" s="226"/>
      <c r="L54" s="226"/>
      <c r="M54" s="291"/>
    </row>
    <row r="55" spans="1:13">
      <c r="A55" s="266"/>
      <c r="B55" s="226" t="s">
        <v>475</v>
      </c>
      <c r="C55" s="226"/>
      <c r="D55" s="226"/>
      <c r="E55" s="226"/>
      <c r="F55" s="226"/>
      <c r="G55" s="226"/>
      <c r="H55" s="226"/>
      <c r="I55" s="226"/>
      <c r="J55" s="226"/>
      <c r="K55" s="226"/>
      <c r="L55" s="226"/>
      <c r="M55" s="291"/>
    </row>
    <row r="56" spans="1:13">
      <c r="A56" s="266"/>
      <c r="B56" s="226" t="s">
        <v>476</v>
      </c>
      <c r="C56" s="226"/>
      <c r="D56" s="226"/>
      <c r="E56" s="226"/>
      <c r="F56" s="226"/>
      <c r="G56" s="226"/>
      <c r="H56" s="226"/>
      <c r="I56" s="226"/>
      <c r="J56" s="226"/>
      <c r="K56" s="226"/>
      <c r="L56" s="226"/>
      <c r="M56" s="291"/>
    </row>
    <row r="57" spans="1:13">
      <c r="A57" s="266"/>
      <c r="B57" s="226"/>
      <c r="C57" s="226"/>
      <c r="D57" s="226"/>
      <c r="E57" s="226"/>
      <c r="F57" s="226"/>
      <c r="G57" s="226"/>
      <c r="H57" s="226"/>
      <c r="I57" s="226"/>
      <c r="J57" s="226"/>
      <c r="K57" s="226"/>
      <c r="L57" s="226"/>
      <c r="M57" s="291"/>
    </row>
    <row r="58" spans="1:13">
      <c r="A58" s="266" t="s">
        <v>863</v>
      </c>
      <c r="B58" s="226" t="s">
        <v>477</v>
      </c>
      <c r="C58" s="226"/>
      <c r="D58" s="226"/>
      <c r="E58" s="226"/>
      <c r="F58" s="226"/>
      <c r="G58" s="226"/>
      <c r="H58" s="226"/>
      <c r="I58" s="226"/>
      <c r="J58" s="226"/>
      <c r="K58" s="226"/>
      <c r="L58" s="226"/>
      <c r="M58" s="291"/>
    </row>
    <row r="59" spans="1:13">
      <c r="A59" s="266"/>
      <c r="B59" s="226"/>
      <c r="C59" s="226"/>
      <c r="D59" s="226"/>
      <c r="E59" s="226"/>
      <c r="F59" s="226"/>
      <c r="G59" s="226"/>
      <c r="H59" s="226"/>
      <c r="I59" s="226"/>
      <c r="J59" s="226"/>
      <c r="K59" s="226"/>
      <c r="L59" s="226"/>
      <c r="M59" s="291"/>
    </row>
    <row r="60" spans="1:13">
      <c r="A60" s="266" t="s">
        <v>864</v>
      </c>
      <c r="B60" s="226" t="s">
        <v>478</v>
      </c>
      <c r="C60" s="226"/>
      <c r="D60" s="226"/>
      <c r="E60" s="226"/>
      <c r="F60" s="226"/>
      <c r="G60" s="226"/>
      <c r="H60" s="226"/>
      <c r="I60" s="226"/>
      <c r="J60" s="226"/>
      <c r="K60" s="226"/>
      <c r="L60" s="226"/>
      <c r="M60" s="291"/>
    </row>
    <row r="61" spans="1:13">
      <c r="A61" s="266"/>
      <c r="B61" s="226"/>
      <c r="C61" s="226"/>
      <c r="D61" s="226"/>
      <c r="E61" s="226"/>
      <c r="F61" s="226"/>
      <c r="G61" s="226"/>
      <c r="H61" s="226"/>
      <c r="I61" s="226"/>
      <c r="J61" s="226"/>
      <c r="K61" s="226"/>
      <c r="L61" s="226"/>
      <c r="M61" s="291"/>
    </row>
    <row r="62" spans="1:13">
      <c r="A62" s="266" t="s">
        <v>325</v>
      </c>
      <c r="B62" s="226" t="s">
        <v>479</v>
      </c>
      <c r="C62" s="226"/>
      <c r="D62" s="226"/>
      <c r="E62" s="226"/>
      <c r="F62" s="226"/>
      <c r="G62" s="226"/>
      <c r="H62" s="226"/>
      <c r="I62" s="226"/>
      <c r="J62" s="226"/>
      <c r="K62" s="226"/>
      <c r="L62" s="226"/>
      <c r="M62" s="291"/>
    </row>
    <row r="63" spans="1:13">
      <c r="A63" s="266"/>
      <c r="B63" s="226"/>
      <c r="C63" s="226"/>
      <c r="D63" s="226"/>
      <c r="E63" s="226"/>
      <c r="F63" s="226"/>
      <c r="G63" s="226"/>
      <c r="H63" s="226"/>
      <c r="I63" s="226"/>
      <c r="J63" s="226"/>
      <c r="K63" s="226"/>
      <c r="L63" s="226"/>
      <c r="M63" s="291"/>
    </row>
    <row r="64" spans="1:13">
      <c r="A64" s="266" t="s">
        <v>326</v>
      </c>
      <c r="B64" s="226" t="s">
        <v>480</v>
      </c>
      <c r="C64" s="226"/>
      <c r="D64" s="226"/>
      <c r="E64" s="226"/>
      <c r="F64" s="226"/>
      <c r="G64" s="226"/>
      <c r="H64" s="226"/>
      <c r="I64" s="226"/>
      <c r="J64" s="226"/>
      <c r="K64" s="226"/>
      <c r="L64" s="226"/>
      <c r="M64" s="291"/>
    </row>
    <row r="65" spans="1:13">
      <c r="A65" s="24"/>
      <c r="B65" s="226" t="s">
        <v>481</v>
      </c>
      <c r="C65" s="226"/>
      <c r="D65" s="226"/>
      <c r="E65" s="226"/>
      <c r="F65" s="226"/>
      <c r="G65" s="226"/>
      <c r="H65" s="226"/>
      <c r="I65" s="226"/>
      <c r="J65" s="226"/>
      <c r="K65" s="226"/>
      <c r="L65" s="226"/>
      <c r="M65" s="291"/>
    </row>
    <row r="66" spans="1:13">
      <c r="A66" s="24"/>
      <c r="B66" s="226"/>
      <c r="C66" s="226"/>
      <c r="D66" s="226"/>
      <c r="E66" s="226"/>
      <c r="F66" s="226"/>
      <c r="G66" s="226"/>
      <c r="H66" s="226"/>
      <c r="I66" s="226"/>
      <c r="J66" s="226"/>
      <c r="K66" s="226"/>
      <c r="L66" s="226"/>
      <c r="M66" s="291"/>
    </row>
    <row r="67" spans="1:13">
      <c r="A67" s="24"/>
      <c r="B67" s="226"/>
      <c r="C67" s="226"/>
      <c r="D67" s="226"/>
      <c r="E67" s="226"/>
      <c r="F67" s="226"/>
      <c r="G67" s="226"/>
      <c r="H67" s="226"/>
      <c r="I67" s="226"/>
      <c r="J67" s="226"/>
      <c r="K67" s="226"/>
      <c r="L67" s="226"/>
      <c r="M67" s="291"/>
    </row>
    <row r="68" spans="1:13">
      <c r="A68" s="24"/>
      <c r="B68" s="226"/>
      <c r="C68" s="226"/>
      <c r="D68" s="226"/>
      <c r="E68" s="226"/>
      <c r="F68" s="226"/>
      <c r="G68" s="226"/>
      <c r="H68" s="226"/>
      <c r="I68" s="226"/>
      <c r="J68" s="226"/>
      <c r="K68" s="226"/>
      <c r="L68" s="226"/>
      <c r="M68" s="291"/>
    </row>
    <row r="69" spans="1:13">
      <c r="A69" s="24"/>
      <c r="B69" s="226"/>
      <c r="C69" s="226"/>
      <c r="D69" s="226"/>
      <c r="E69" s="226"/>
      <c r="F69" s="226"/>
      <c r="G69" s="226"/>
      <c r="H69" s="226"/>
      <c r="I69" s="226"/>
      <c r="J69" s="226"/>
      <c r="K69" s="226"/>
      <c r="L69" s="226"/>
      <c r="M69" s="291"/>
    </row>
    <row r="70" spans="1:13">
      <c r="A70" s="24"/>
      <c r="B70" s="226"/>
      <c r="C70" s="226"/>
      <c r="D70" s="226"/>
      <c r="E70" s="226"/>
      <c r="F70" s="226"/>
      <c r="G70" s="226"/>
      <c r="H70" s="226"/>
      <c r="I70" s="226"/>
      <c r="J70" s="226"/>
      <c r="K70" s="226"/>
      <c r="L70" s="226"/>
      <c r="M70" s="291"/>
    </row>
    <row r="71" spans="1:13">
      <c r="A71" s="24"/>
      <c r="B71" s="226"/>
      <c r="C71" s="226"/>
      <c r="D71" s="226"/>
      <c r="E71" s="226"/>
      <c r="F71" s="226"/>
      <c r="G71" s="226"/>
      <c r="H71" s="226"/>
      <c r="I71" s="226"/>
      <c r="J71" s="226"/>
      <c r="K71" s="226"/>
      <c r="L71" s="226"/>
      <c r="M71" s="291"/>
    </row>
    <row r="72" spans="1:13">
      <c r="A72" s="24"/>
      <c r="B72" s="226"/>
      <c r="C72" s="226"/>
      <c r="D72" s="226"/>
      <c r="E72" s="226"/>
      <c r="F72" s="226"/>
      <c r="G72" s="226"/>
      <c r="H72" s="226"/>
      <c r="I72" s="226"/>
      <c r="J72" s="226"/>
      <c r="K72" s="226"/>
      <c r="L72" s="226"/>
      <c r="M72" s="291"/>
    </row>
    <row r="73" spans="1:13">
      <c r="A73" s="24"/>
      <c r="B73" s="226"/>
      <c r="C73" s="226"/>
      <c r="D73" s="226"/>
      <c r="E73" s="226"/>
      <c r="F73" s="226"/>
      <c r="G73" s="226"/>
      <c r="H73" s="226"/>
      <c r="I73" s="226"/>
      <c r="J73" s="226"/>
      <c r="K73" s="226"/>
      <c r="L73" s="226"/>
      <c r="M73" s="291"/>
    </row>
    <row r="74" spans="1:13">
      <c r="A74" s="24"/>
      <c r="B74" s="226"/>
      <c r="C74" s="226"/>
      <c r="D74" s="226"/>
      <c r="E74" s="226"/>
      <c r="F74" s="226"/>
      <c r="G74" s="226"/>
      <c r="H74" s="226"/>
      <c r="I74" s="226"/>
      <c r="J74" s="226"/>
      <c r="K74" s="226"/>
      <c r="L74" s="226"/>
      <c r="M74" s="291"/>
    </row>
    <row r="75" spans="1:13">
      <c r="A75" s="24"/>
      <c r="B75" s="226"/>
      <c r="C75" s="226"/>
      <c r="D75" s="226"/>
      <c r="E75" s="226"/>
      <c r="F75" s="226"/>
      <c r="G75" s="226"/>
      <c r="H75" s="226"/>
      <c r="I75" s="226"/>
      <c r="J75" s="226"/>
      <c r="K75" s="226"/>
      <c r="L75" s="226"/>
      <c r="M75" s="291"/>
    </row>
    <row r="76" spans="1:13">
      <c r="A76" s="24"/>
      <c r="B76" s="226"/>
      <c r="C76" s="226"/>
      <c r="D76" s="226"/>
      <c r="E76" s="226"/>
      <c r="F76" s="226"/>
      <c r="G76" s="226"/>
      <c r="H76" s="226"/>
      <c r="I76" s="226"/>
      <c r="J76" s="226"/>
      <c r="K76" s="226"/>
      <c r="L76" s="226"/>
      <c r="M76" s="291"/>
    </row>
    <row r="77" spans="1:13">
      <c r="A77" s="24"/>
      <c r="B77" s="226"/>
      <c r="C77" s="226"/>
      <c r="D77" s="226"/>
      <c r="E77" s="226"/>
      <c r="F77" s="226"/>
      <c r="G77" s="226"/>
      <c r="H77" s="226"/>
      <c r="I77" s="226"/>
      <c r="J77" s="226"/>
      <c r="K77" s="226"/>
      <c r="L77" s="226"/>
      <c r="M77" s="291"/>
    </row>
    <row r="78" spans="1:13">
      <c r="A78" s="24"/>
      <c r="B78" s="226"/>
      <c r="C78" s="226"/>
      <c r="D78" s="226"/>
      <c r="E78" s="226"/>
      <c r="F78" s="226"/>
      <c r="G78" s="226"/>
      <c r="H78" s="226"/>
      <c r="I78" s="226"/>
      <c r="J78" s="226"/>
      <c r="K78" s="226"/>
      <c r="L78" s="226"/>
      <c r="M78" s="291"/>
    </row>
    <row r="79" spans="1:13">
      <c r="A79" s="61"/>
      <c r="B79" s="54"/>
      <c r="C79" s="54"/>
      <c r="D79" s="54"/>
      <c r="E79" s="54"/>
      <c r="F79" s="54"/>
      <c r="G79" s="54"/>
      <c r="H79" s="54"/>
      <c r="I79" s="54"/>
      <c r="J79" s="54"/>
      <c r="K79" s="54"/>
      <c r="L79" s="54"/>
      <c r="M79" s="214"/>
    </row>
    <row r="80" spans="1:13" s="226" customFormat="1">
      <c r="A80" s="2101" t="s">
        <v>1343</v>
      </c>
      <c r="B80" s="2101"/>
      <c r="C80" s="2101"/>
      <c r="D80" s="2101"/>
      <c r="E80" s="2101"/>
      <c r="F80" s="2101"/>
      <c r="G80" s="2101"/>
      <c r="H80" s="2101"/>
      <c r="I80" s="2101"/>
      <c r="J80" s="2101"/>
      <c r="K80" s="2101"/>
      <c r="L80" s="2101"/>
      <c r="M80" s="2101"/>
    </row>
  </sheetData>
  <customSheetViews>
    <customSheetView guid="{4095EAE0-09D5-4E29-9353-57BE8D9E0DE0}" showPageBreaks="1" topLeftCell="A37">
      <selection activeCell="E73" sqref="E73"/>
      <pageMargins left="0.75" right="0.75" top="0.75" bottom="0.75" header="0.5" footer="0.5"/>
      <pageSetup scale="83" orientation="portrait" r:id="rId1"/>
      <headerFooter alignWithMargins="0"/>
    </customSheetView>
    <customSheetView guid="{B4382265-C345-4F78-A0C9-5C84571AE8A3}" showPageBreaks="1">
      <selection sqref="A1:M15"/>
      <pageMargins left="0.75" right="0.75" top="0.75" bottom="0.75" header="0.5" footer="0.5"/>
      <pageSetup scale="83" orientation="portrait" r:id="rId2"/>
      <headerFooter alignWithMargins="0"/>
    </customSheetView>
  </customSheetViews>
  <mergeCells count="1">
    <mergeCell ref="A3:M3"/>
  </mergeCells>
  <phoneticPr fontId="8" type="noConversion"/>
  <pageMargins left="0.75" right="0.75" top="0.75" bottom="0.75" header="0.5" footer="0.5"/>
  <pageSetup scale="83"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88"/>
  <sheetViews>
    <sheetView showGridLines="0" zoomScaleNormal="100" workbookViewId="0"/>
  </sheetViews>
  <sheetFormatPr defaultRowHeight="11.25"/>
  <cols>
    <col min="1" max="1" width="5.1640625" style="10" customWidth="1"/>
    <col min="2" max="4" width="12.83203125" style="10" customWidth="1"/>
    <col min="5" max="5" width="77" style="10" customWidth="1"/>
    <col min="6" max="6" width="18" style="10" customWidth="1"/>
    <col min="7" max="7" width="6.5" style="10" customWidth="1"/>
    <col min="8" max="8" width="4" style="10" customWidth="1"/>
    <col min="9" max="14" width="19.6640625" style="10" customWidth="1"/>
    <col min="15" max="15" width="17.33203125" style="10" customWidth="1"/>
    <col min="16" max="16" width="10.33203125" style="10" customWidth="1"/>
    <col min="17" max="16384" width="9.33203125" style="10"/>
  </cols>
  <sheetData>
    <row r="1" spans="1:16" s="226" customFormat="1">
      <c r="A1" s="1371">
        <v>34</v>
      </c>
      <c r="B1" s="2007"/>
      <c r="C1" s="209"/>
      <c r="D1" s="209"/>
      <c r="E1" s="2006"/>
      <c r="G1" s="1667" t="s">
        <v>2667</v>
      </c>
      <c r="H1" s="2076" t="s">
        <v>2667</v>
      </c>
      <c r="I1" s="2006"/>
      <c r="J1" s="2006"/>
      <c r="K1" s="1371"/>
      <c r="L1" s="209"/>
      <c r="M1" s="209"/>
      <c r="N1" s="209"/>
      <c r="O1" s="209"/>
      <c r="P1" s="2102">
        <v>35</v>
      </c>
    </row>
    <row r="2" spans="1:16">
      <c r="A2" s="20" t="s">
        <v>895</v>
      </c>
      <c r="B2" s="21"/>
      <c r="C2" s="21"/>
      <c r="D2" s="21"/>
      <c r="E2" s="21"/>
      <c r="F2" s="21"/>
      <c r="G2" s="699"/>
      <c r="H2" s="20" t="s">
        <v>896</v>
      </c>
      <c r="I2" s="21"/>
      <c r="J2" s="21"/>
      <c r="K2" s="21"/>
      <c r="L2" s="21"/>
      <c r="M2" s="21"/>
      <c r="N2" s="21"/>
      <c r="O2" s="21"/>
      <c r="P2" s="699"/>
    </row>
    <row r="3" spans="1:16">
      <c r="A3" s="341" t="s">
        <v>897</v>
      </c>
      <c r="B3" s="342"/>
      <c r="C3" s="342"/>
      <c r="D3" s="342"/>
      <c r="E3" s="342"/>
      <c r="F3" s="342"/>
      <c r="G3" s="343"/>
      <c r="H3" s="341" t="s">
        <v>330</v>
      </c>
      <c r="I3" s="342"/>
      <c r="J3" s="342"/>
      <c r="K3" s="342"/>
      <c r="L3" s="342"/>
      <c r="M3" s="342"/>
      <c r="N3" s="342"/>
      <c r="O3" s="342"/>
      <c r="P3" s="343"/>
    </row>
    <row r="4" spans="1:16">
      <c r="A4" s="40"/>
      <c r="B4" s="209"/>
      <c r="C4" s="209"/>
      <c r="D4" s="209"/>
      <c r="E4" s="209"/>
      <c r="F4" s="209"/>
      <c r="G4" s="208"/>
      <c r="H4" s="40"/>
      <c r="I4" s="209"/>
      <c r="J4" s="209"/>
      <c r="K4" s="209"/>
      <c r="L4" s="209"/>
      <c r="M4" s="209"/>
      <c r="N4" s="209"/>
      <c r="O4" s="209"/>
      <c r="P4" s="208"/>
    </row>
    <row r="5" spans="1:16">
      <c r="A5" s="344" t="s">
        <v>423</v>
      </c>
      <c r="B5" s="209" t="s">
        <v>898</v>
      </c>
      <c r="C5" s="209"/>
      <c r="D5" s="209"/>
      <c r="E5" s="209"/>
      <c r="F5" s="209"/>
      <c r="G5" s="208"/>
      <c r="H5" s="344" t="s">
        <v>859</v>
      </c>
      <c r="I5" s="209" t="s">
        <v>2597</v>
      </c>
      <c r="J5" s="209"/>
      <c r="K5" s="209"/>
      <c r="L5" s="209"/>
      <c r="M5" s="209"/>
      <c r="N5" s="209"/>
      <c r="O5" s="209"/>
      <c r="P5" s="208"/>
    </row>
    <row r="6" spans="1:16">
      <c r="A6" s="24"/>
      <c r="B6" s="209" t="s">
        <v>2598</v>
      </c>
      <c r="C6" s="209"/>
      <c r="D6" s="209"/>
      <c r="E6" s="209"/>
      <c r="F6" s="209"/>
      <c r="G6" s="208"/>
      <c r="H6" s="24"/>
      <c r="I6" s="209" t="s">
        <v>2599</v>
      </c>
      <c r="J6" s="209"/>
      <c r="K6" s="209"/>
      <c r="L6" s="209"/>
      <c r="M6" s="209"/>
      <c r="N6" s="209"/>
      <c r="O6" s="209"/>
      <c r="P6" s="208"/>
    </row>
    <row r="7" spans="1:16">
      <c r="A7" s="40"/>
      <c r="B7" s="209"/>
      <c r="C7" s="209"/>
      <c r="D7" s="209"/>
      <c r="E7" s="209"/>
      <c r="F7" s="209"/>
      <c r="G7" s="208"/>
      <c r="H7" s="24"/>
      <c r="I7" s="209" t="s">
        <v>899</v>
      </c>
      <c r="J7" s="209"/>
      <c r="K7" s="209"/>
      <c r="L7" s="209"/>
      <c r="M7" s="209"/>
      <c r="N7" s="209"/>
      <c r="O7" s="209"/>
      <c r="P7" s="208"/>
    </row>
    <row r="8" spans="1:16">
      <c r="A8" s="344" t="s">
        <v>424</v>
      </c>
      <c r="B8" s="209" t="s">
        <v>3308</v>
      </c>
      <c r="C8" s="209"/>
      <c r="D8" s="209"/>
      <c r="E8" s="209"/>
      <c r="F8" s="209"/>
      <c r="G8" s="208"/>
      <c r="H8" s="40"/>
      <c r="I8" s="209"/>
      <c r="J8" s="209"/>
      <c r="K8" s="209"/>
      <c r="L8" s="209"/>
      <c r="M8" s="209"/>
      <c r="N8" s="209"/>
      <c r="O8" s="209"/>
      <c r="P8" s="208"/>
    </row>
    <row r="9" spans="1:16">
      <c r="A9" s="24"/>
      <c r="B9" s="394" t="s">
        <v>900</v>
      </c>
      <c r="C9" s="209"/>
      <c r="D9" s="209"/>
      <c r="E9" s="209"/>
      <c r="F9" s="209"/>
      <c r="G9" s="208"/>
      <c r="H9" s="344" t="s">
        <v>861</v>
      </c>
      <c r="I9" s="209" t="s">
        <v>901</v>
      </c>
      <c r="J9" s="209"/>
      <c r="K9" s="209"/>
      <c r="L9" s="209"/>
      <c r="M9" s="209"/>
      <c r="N9" s="209"/>
      <c r="O9" s="209"/>
      <c r="P9" s="208"/>
    </row>
    <row r="10" spans="1:16">
      <c r="A10" s="40"/>
      <c r="B10" s="209"/>
      <c r="C10" s="209"/>
      <c r="D10" s="209"/>
      <c r="E10" s="209"/>
      <c r="F10" s="209"/>
      <c r="G10" s="208"/>
      <c r="H10" s="40"/>
      <c r="I10" s="209"/>
      <c r="J10" s="209"/>
      <c r="K10" s="209"/>
      <c r="L10" s="209"/>
      <c r="M10" s="209"/>
      <c r="N10" s="209"/>
      <c r="O10" s="209"/>
      <c r="P10" s="208"/>
    </row>
    <row r="11" spans="1:16">
      <c r="A11" s="344" t="s">
        <v>425</v>
      </c>
      <c r="B11" s="209" t="s">
        <v>902</v>
      </c>
      <c r="C11" s="209"/>
      <c r="D11" s="209"/>
      <c r="E11" s="209"/>
      <c r="F11" s="209"/>
      <c r="G11" s="208"/>
      <c r="H11" s="344" t="s">
        <v>863</v>
      </c>
      <c r="I11" s="209" t="s">
        <v>173</v>
      </c>
      <c r="J11" s="209"/>
      <c r="K11" s="209"/>
      <c r="L11" s="209"/>
      <c r="M11" s="209"/>
      <c r="N11" s="209"/>
      <c r="O11" s="209"/>
      <c r="P11" s="208"/>
    </row>
    <row r="12" spans="1:16">
      <c r="A12" s="24"/>
      <c r="B12" s="394" t="s">
        <v>2600</v>
      </c>
      <c r="C12" s="209"/>
      <c r="D12" s="209"/>
      <c r="E12" s="209"/>
      <c r="F12" s="209"/>
      <c r="G12" s="208"/>
      <c r="H12" s="40"/>
      <c r="I12" s="209"/>
      <c r="J12" s="209"/>
      <c r="K12" s="209"/>
      <c r="L12" s="209"/>
      <c r="M12" s="209"/>
      <c r="N12" s="209"/>
      <c r="O12" s="209"/>
      <c r="P12" s="208"/>
    </row>
    <row r="13" spans="1:16">
      <c r="A13" s="40"/>
      <c r="B13" s="209"/>
      <c r="C13" s="209"/>
      <c r="D13" s="209"/>
      <c r="E13" s="209"/>
      <c r="F13" s="209"/>
      <c r="G13" s="208"/>
      <c r="H13" s="344" t="s">
        <v>864</v>
      </c>
      <c r="I13" s="209" t="s">
        <v>903</v>
      </c>
      <c r="J13" s="209"/>
      <c r="K13" s="209"/>
      <c r="L13" s="209"/>
      <c r="M13" s="209"/>
      <c r="N13" s="209"/>
      <c r="O13" s="209"/>
      <c r="P13" s="208"/>
    </row>
    <row r="14" spans="1:16">
      <c r="A14" s="344" t="s">
        <v>428</v>
      </c>
      <c r="B14" s="209" t="s">
        <v>378</v>
      </c>
      <c r="C14" s="209"/>
      <c r="D14" s="209"/>
      <c r="E14" s="209"/>
      <c r="F14" s="209"/>
      <c r="G14" s="208"/>
      <c r="H14" s="40"/>
      <c r="I14" s="209"/>
      <c r="J14" s="209"/>
      <c r="K14" s="209"/>
      <c r="L14" s="209"/>
      <c r="M14" s="209"/>
      <c r="N14" s="209"/>
      <c r="O14" s="209"/>
      <c r="P14" s="208"/>
    </row>
    <row r="15" spans="1:16">
      <c r="A15" s="40"/>
      <c r="B15" s="209"/>
      <c r="C15" s="209"/>
      <c r="D15" s="209"/>
      <c r="E15" s="209"/>
      <c r="F15" s="209"/>
      <c r="G15" s="208"/>
      <c r="H15" s="344" t="s">
        <v>325</v>
      </c>
      <c r="I15" s="209" t="s">
        <v>379</v>
      </c>
      <c r="J15" s="209"/>
      <c r="K15" s="209"/>
      <c r="L15" s="209"/>
      <c r="M15" s="209"/>
      <c r="N15" s="209"/>
      <c r="O15" s="209"/>
      <c r="P15" s="208"/>
    </row>
    <row r="16" spans="1:16">
      <c r="A16" s="344" t="s">
        <v>430</v>
      </c>
      <c r="B16" s="209" t="s">
        <v>380</v>
      </c>
      <c r="C16" s="209"/>
      <c r="D16" s="209"/>
      <c r="E16" s="209"/>
      <c r="F16" s="209"/>
      <c r="G16" s="208"/>
      <c r="H16" s="40"/>
      <c r="I16" s="209"/>
      <c r="J16" s="209"/>
      <c r="K16" s="209"/>
      <c r="L16" s="209"/>
      <c r="M16" s="209"/>
      <c r="N16" s="209"/>
      <c r="O16" s="209"/>
      <c r="P16" s="208"/>
    </row>
    <row r="17" spans="1:16">
      <c r="A17" s="24"/>
      <c r="B17" s="394" t="s">
        <v>381</v>
      </c>
      <c r="C17" s="209"/>
      <c r="D17" s="209"/>
      <c r="E17" s="209"/>
      <c r="F17" s="209"/>
      <c r="G17" s="208"/>
      <c r="H17" s="344" t="s">
        <v>326</v>
      </c>
      <c r="I17" s="209" t="s">
        <v>171</v>
      </c>
      <c r="J17" s="209"/>
      <c r="K17" s="209"/>
      <c r="L17" s="209"/>
      <c r="M17" s="209"/>
      <c r="N17" s="209"/>
      <c r="O17" s="209"/>
      <c r="P17" s="208"/>
    </row>
    <row r="18" spans="1:16">
      <c r="A18" s="24"/>
      <c r="B18" s="209" t="s">
        <v>382</v>
      </c>
      <c r="C18" s="209"/>
      <c r="D18" s="209"/>
      <c r="E18" s="209"/>
      <c r="F18" s="209"/>
      <c r="G18" s="208"/>
      <c r="H18" s="24"/>
      <c r="I18" s="209" t="s">
        <v>172</v>
      </c>
      <c r="J18" s="209"/>
      <c r="K18" s="209"/>
      <c r="L18" s="209"/>
      <c r="M18" s="209"/>
      <c r="N18" s="209"/>
      <c r="O18" s="209"/>
      <c r="P18" s="208"/>
    </row>
    <row r="19" spans="1:16">
      <c r="A19" s="216"/>
      <c r="B19" s="72"/>
      <c r="C19" s="72"/>
      <c r="D19" s="72"/>
      <c r="E19" s="72"/>
      <c r="F19" s="72"/>
      <c r="G19" s="74"/>
      <c r="H19" s="216"/>
      <c r="I19" s="72"/>
      <c r="J19" s="72"/>
      <c r="K19" s="72"/>
      <c r="L19" s="72"/>
      <c r="M19" s="72"/>
      <c r="N19" s="72"/>
      <c r="O19" s="72"/>
      <c r="P19" s="74"/>
    </row>
    <row r="20" spans="1:16">
      <c r="A20" s="311"/>
      <c r="B20" s="312"/>
      <c r="C20" s="312"/>
      <c r="D20" s="312"/>
      <c r="E20" s="312"/>
      <c r="F20" s="312"/>
      <c r="G20" s="320"/>
      <c r="H20" s="311"/>
      <c r="I20" s="411" t="s">
        <v>383</v>
      </c>
      <c r="J20" s="411"/>
      <c r="K20" s="411"/>
      <c r="L20" s="411"/>
      <c r="M20" s="312"/>
      <c r="N20" s="312"/>
      <c r="O20" s="400"/>
      <c r="P20" s="508"/>
    </row>
    <row r="21" spans="1:16">
      <c r="A21" s="311"/>
      <c r="B21" s="312"/>
      <c r="C21" s="312"/>
      <c r="D21" s="312"/>
      <c r="E21" s="312"/>
      <c r="F21" s="312"/>
      <c r="G21" s="320"/>
      <c r="H21" s="311"/>
      <c r="I21" s="312"/>
      <c r="J21" s="312"/>
      <c r="K21" s="323" t="s">
        <v>384</v>
      </c>
      <c r="L21" s="312"/>
      <c r="M21" s="312"/>
      <c r="N21" s="312"/>
      <c r="O21" s="399" t="s">
        <v>385</v>
      </c>
      <c r="P21" s="1489"/>
    </row>
    <row r="22" spans="1:16">
      <c r="A22" s="325" t="s">
        <v>307</v>
      </c>
      <c r="B22" s="323" t="s">
        <v>332</v>
      </c>
      <c r="C22" s="323" t="s">
        <v>386</v>
      </c>
      <c r="D22" s="323" t="s">
        <v>387</v>
      </c>
      <c r="E22" s="323" t="s">
        <v>388</v>
      </c>
      <c r="F22" s="323" t="s">
        <v>389</v>
      </c>
      <c r="G22" s="324" t="s">
        <v>307</v>
      </c>
      <c r="H22" s="325" t="s">
        <v>307</v>
      </c>
      <c r="I22" s="323" t="s">
        <v>390</v>
      </c>
      <c r="J22" s="323" t="s">
        <v>391</v>
      </c>
      <c r="K22" s="323" t="s">
        <v>392</v>
      </c>
      <c r="L22" s="323" t="s">
        <v>393</v>
      </c>
      <c r="M22" s="323" t="s">
        <v>394</v>
      </c>
      <c r="N22" s="323" t="s">
        <v>395</v>
      </c>
      <c r="O22" s="399" t="s">
        <v>396</v>
      </c>
      <c r="P22" s="1447" t="s">
        <v>307</v>
      </c>
    </row>
    <row r="23" spans="1:16">
      <c r="A23" s="325" t="s">
        <v>312</v>
      </c>
      <c r="B23" s="323" t="s">
        <v>312</v>
      </c>
      <c r="C23" s="323" t="s">
        <v>312</v>
      </c>
      <c r="D23" s="323" t="s">
        <v>397</v>
      </c>
      <c r="E23" s="323" t="s">
        <v>398</v>
      </c>
      <c r="F23" s="323" t="s">
        <v>399</v>
      </c>
      <c r="G23" s="324" t="s">
        <v>312</v>
      </c>
      <c r="H23" s="325" t="s">
        <v>312</v>
      </c>
      <c r="I23" s="323" t="s">
        <v>400</v>
      </c>
      <c r="J23" s="323"/>
      <c r="K23" s="323" t="s">
        <v>401</v>
      </c>
      <c r="L23" s="323" t="s">
        <v>400</v>
      </c>
      <c r="M23" s="323" t="s">
        <v>402</v>
      </c>
      <c r="N23" s="323" t="s">
        <v>403</v>
      </c>
      <c r="O23" s="399" t="s">
        <v>404</v>
      </c>
      <c r="P23" s="1447" t="s">
        <v>312</v>
      </c>
    </row>
    <row r="24" spans="1:16">
      <c r="A24" s="325"/>
      <c r="B24" s="323" t="s">
        <v>317</v>
      </c>
      <c r="C24" s="323" t="s">
        <v>318</v>
      </c>
      <c r="D24" s="323" t="s">
        <v>319</v>
      </c>
      <c r="E24" s="323" t="s">
        <v>320</v>
      </c>
      <c r="F24" s="323" t="s">
        <v>321</v>
      </c>
      <c r="G24" s="324"/>
      <c r="H24" s="311"/>
      <c r="I24" s="323" t="s">
        <v>322</v>
      </c>
      <c r="J24" s="323" t="s">
        <v>176</v>
      </c>
      <c r="K24" s="323" t="s">
        <v>177</v>
      </c>
      <c r="L24" s="323" t="s">
        <v>405</v>
      </c>
      <c r="M24" s="323" t="s">
        <v>406</v>
      </c>
      <c r="N24" s="323" t="s">
        <v>407</v>
      </c>
      <c r="O24" s="399" t="s">
        <v>408</v>
      </c>
      <c r="P24" s="1447"/>
    </row>
    <row r="25" spans="1:16">
      <c r="A25" s="721">
        <v>1</v>
      </c>
      <c r="B25" s="722" t="s">
        <v>3023</v>
      </c>
      <c r="C25" s="722" t="s">
        <v>3024</v>
      </c>
      <c r="D25" s="722" t="s">
        <v>3025</v>
      </c>
      <c r="E25" s="723" t="s">
        <v>3004</v>
      </c>
      <c r="F25" s="1661">
        <v>50</v>
      </c>
      <c r="G25" s="1451">
        <v>1</v>
      </c>
      <c r="H25" s="721">
        <v>1</v>
      </c>
      <c r="I25" s="1658">
        <v>253</v>
      </c>
      <c r="J25" s="1658">
        <v>0</v>
      </c>
      <c r="K25" s="1658">
        <v>0</v>
      </c>
      <c r="L25" s="1658">
        <f t="shared" ref="L25:L37" si="0">SUM(I25:K25)</f>
        <v>253</v>
      </c>
      <c r="M25" s="1658">
        <v>0</v>
      </c>
      <c r="N25" s="1658">
        <v>0</v>
      </c>
      <c r="O25" s="1486">
        <v>0</v>
      </c>
      <c r="P25" s="1451">
        <v>1</v>
      </c>
    </row>
    <row r="26" spans="1:16">
      <c r="A26" s="721">
        <v>2</v>
      </c>
      <c r="B26" s="722" t="s">
        <v>3023</v>
      </c>
      <c r="C26" s="722" t="s">
        <v>3024</v>
      </c>
      <c r="D26" s="722" t="s">
        <v>3025</v>
      </c>
      <c r="E26" s="723" t="s">
        <v>3005</v>
      </c>
      <c r="F26" s="1661">
        <v>50</v>
      </c>
      <c r="G26" s="1451">
        <v>2</v>
      </c>
      <c r="H26" s="721">
        <v>2</v>
      </c>
      <c r="I26" s="732">
        <v>37</v>
      </c>
      <c r="J26" s="732">
        <v>0</v>
      </c>
      <c r="K26" s="732">
        <v>0</v>
      </c>
      <c r="L26" s="732">
        <f t="shared" si="0"/>
        <v>37</v>
      </c>
      <c r="M26" s="732">
        <v>0</v>
      </c>
      <c r="N26" s="732">
        <v>0</v>
      </c>
      <c r="O26" s="1479">
        <v>0</v>
      </c>
      <c r="P26" s="1451">
        <v>2</v>
      </c>
    </row>
    <row r="27" spans="1:16">
      <c r="A27" s="721">
        <v>3</v>
      </c>
      <c r="B27" s="722" t="s">
        <v>3023</v>
      </c>
      <c r="C27" s="722" t="s">
        <v>3024</v>
      </c>
      <c r="D27" s="722" t="s">
        <v>3025</v>
      </c>
      <c r="E27" s="723" t="s">
        <v>3006</v>
      </c>
      <c r="F27" s="1661">
        <v>25</v>
      </c>
      <c r="G27" s="1451">
        <v>3</v>
      </c>
      <c r="H27" s="721">
        <v>3</v>
      </c>
      <c r="I27" s="732">
        <v>891</v>
      </c>
      <c r="J27" s="732">
        <v>0</v>
      </c>
      <c r="K27" s="732">
        <v>0</v>
      </c>
      <c r="L27" s="732">
        <f t="shared" si="0"/>
        <v>891</v>
      </c>
      <c r="M27" s="732">
        <v>0</v>
      </c>
      <c r="N27" s="732">
        <v>0</v>
      </c>
      <c r="O27" s="1479">
        <v>0</v>
      </c>
      <c r="P27" s="1451">
        <v>3</v>
      </c>
    </row>
    <row r="28" spans="1:16">
      <c r="A28" s="721">
        <v>4</v>
      </c>
      <c r="B28" s="715" t="s">
        <v>3023</v>
      </c>
      <c r="C28" s="715" t="s">
        <v>3024</v>
      </c>
      <c r="D28" s="715" t="s">
        <v>3025</v>
      </c>
      <c r="E28" s="1472" t="s">
        <v>3026</v>
      </c>
      <c r="F28" s="1473">
        <v>36.47</v>
      </c>
      <c r="G28" s="1451">
        <v>4</v>
      </c>
      <c r="H28" s="721">
        <v>4</v>
      </c>
      <c r="I28" s="732">
        <v>67</v>
      </c>
      <c r="J28" s="732">
        <v>0</v>
      </c>
      <c r="K28" s="732">
        <v>0</v>
      </c>
      <c r="L28" s="732">
        <f t="shared" si="0"/>
        <v>67</v>
      </c>
      <c r="M28" s="732">
        <v>0</v>
      </c>
      <c r="N28" s="732">
        <v>0</v>
      </c>
      <c r="O28" s="1479">
        <v>11</v>
      </c>
      <c r="P28" s="1451">
        <v>4</v>
      </c>
    </row>
    <row r="29" spans="1:16">
      <c r="A29" s="721">
        <v>5</v>
      </c>
      <c r="B29" s="722" t="s">
        <v>3023</v>
      </c>
      <c r="C29" s="722" t="s">
        <v>3024</v>
      </c>
      <c r="D29" s="722" t="s">
        <v>3025</v>
      </c>
      <c r="E29" s="723" t="s">
        <v>3007</v>
      </c>
      <c r="F29" s="1661">
        <v>50</v>
      </c>
      <c r="G29" s="1451">
        <v>5</v>
      </c>
      <c r="H29" s="721">
        <v>5</v>
      </c>
      <c r="I29" s="732">
        <v>11</v>
      </c>
      <c r="J29" s="732">
        <v>0</v>
      </c>
      <c r="K29" s="732">
        <v>0</v>
      </c>
      <c r="L29" s="732">
        <f t="shared" si="0"/>
        <v>11</v>
      </c>
      <c r="M29" s="732">
        <v>0</v>
      </c>
      <c r="N29" s="732">
        <v>0</v>
      </c>
      <c r="O29" s="1479">
        <v>0</v>
      </c>
      <c r="P29" s="1451">
        <v>5</v>
      </c>
    </row>
    <row r="30" spans="1:16">
      <c r="A30" s="721">
        <v>6</v>
      </c>
      <c r="B30" s="722" t="s">
        <v>3023</v>
      </c>
      <c r="C30" s="722" t="s">
        <v>3024</v>
      </c>
      <c r="D30" s="722" t="s">
        <v>3025</v>
      </c>
      <c r="E30" s="723" t="s">
        <v>3008</v>
      </c>
      <c r="F30" s="1661">
        <v>50</v>
      </c>
      <c r="G30" s="1451">
        <v>6</v>
      </c>
      <c r="H30" s="721">
        <v>6</v>
      </c>
      <c r="I30" s="732">
        <v>22</v>
      </c>
      <c r="J30" s="732">
        <v>0</v>
      </c>
      <c r="K30" s="732">
        <v>0</v>
      </c>
      <c r="L30" s="732">
        <f t="shared" si="0"/>
        <v>22</v>
      </c>
      <c r="M30" s="732">
        <v>0</v>
      </c>
      <c r="N30" s="732">
        <v>0</v>
      </c>
      <c r="O30" s="1479">
        <v>0</v>
      </c>
      <c r="P30" s="1451">
        <v>6</v>
      </c>
    </row>
    <row r="31" spans="1:16">
      <c r="A31" s="721">
        <v>7</v>
      </c>
      <c r="B31" s="722" t="s">
        <v>3023</v>
      </c>
      <c r="C31" s="722" t="s">
        <v>3024</v>
      </c>
      <c r="D31" s="722" t="s">
        <v>3025</v>
      </c>
      <c r="E31" s="723" t="s">
        <v>3009</v>
      </c>
      <c r="F31" s="1661">
        <v>100</v>
      </c>
      <c r="G31" s="1451">
        <v>7</v>
      </c>
      <c r="H31" s="721">
        <v>7</v>
      </c>
      <c r="I31" s="732">
        <v>23641.266199999998</v>
      </c>
      <c r="J31" s="732">
        <v>0</v>
      </c>
      <c r="K31" s="732">
        <v>0</v>
      </c>
      <c r="L31" s="732">
        <f t="shared" si="0"/>
        <v>23641.266199999998</v>
      </c>
      <c r="M31" s="732">
        <v>0</v>
      </c>
      <c r="N31" s="732">
        <v>0</v>
      </c>
      <c r="O31" s="1479">
        <v>0</v>
      </c>
      <c r="P31" s="1451">
        <v>7</v>
      </c>
    </row>
    <row r="32" spans="1:16">
      <c r="A32" s="1471">
        <v>8</v>
      </c>
      <c r="B32" s="1475" t="s">
        <v>3023</v>
      </c>
      <c r="C32" s="1475" t="s">
        <v>3024</v>
      </c>
      <c r="D32" s="1475" t="s">
        <v>3025</v>
      </c>
      <c r="E32" s="1476" t="s">
        <v>3010</v>
      </c>
      <c r="F32" s="1477">
        <v>42.86</v>
      </c>
      <c r="G32" s="1451">
        <v>8</v>
      </c>
      <c r="H32" s="1471">
        <v>8</v>
      </c>
      <c r="I32" s="732">
        <v>7</v>
      </c>
      <c r="J32" s="732">
        <v>0</v>
      </c>
      <c r="K32" s="732">
        <v>0</v>
      </c>
      <c r="L32" s="732">
        <f t="shared" si="0"/>
        <v>7</v>
      </c>
      <c r="M32" s="732">
        <v>0</v>
      </c>
      <c r="N32" s="732">
        <v>0</v>
      </c>
      <c r="O32" s="1479">
        <v>0</v>
      </c>
      <c r="P32" s="1451">
        <v>8</v>
      </c>
    </row>
    <row r="33" spans="1:16">
      <c r="A33" s="1471">
        <v>9</v>
      </c>
      <c r="B33" s="1475" t="s">
        <v>3023</v>
      </c>
      <c r="C33" s="1475" t="s">
        <v>3024</v>
      </c>
      <c r="D33" s="1475" t="s">
        <v>3025</v>
      </c>
      <c r="E33" s="1476" t="s">
        <v>3027</v>
      </c>
      <c r="F33" s="1477">
        <v>35</v>
      </c>
      <c r="G33" s="1451">
        <v>9</v>
      </c>
      <c r="H33" s="1471">
        <v>9</v>
      </c>
      <c r="I33" s="732">
        <v>48105</v>
      </c>
      <c r="J33" s="732">
        <v>5608</v>
      </c>
      <c r="K33" s="732">
        <v>0</v>
      </c>
      <c r="L33" s="732">
        <f t="shared" si="0"/>
        <v>53713</v>
      </c>
      <c r="M33" s="732">
        <v>0</v>
      </c>
      <c r="N33" s="732">
        <v>0</v>
      </c>
      <c r="O33" s="1479">
        <v>0</v>
      </c>
      <c r="P33" s="1451">
        <v>9</v>
      </c>
    </row>
    <row r="34" spans="1:16">
      <c r="A34" s="721">
        <v>10</v>
      </c>
      <c r="B34" s="321" t="s">
        <v>3023</v>
      </c>
      <c r="C34" s="321" t="s">
        <v>3024</v>
      </c>
      <c r="D34" s="321" t="s">
        <v>3025</v>
      </c>
      <c r="E34" s="215" t="s">
        <v>3224</v>
      </c>
      <c r="F34" s="1474">
        <v>14.29</v>
      </c>
      <c r="G34" s="1451">
        <v>10</v>
      </c>
      <c r="H34" s="721">
        <v>10</v>
      </c>
      <c r="I34" s="732">
        <v>0</v>
      </c>
      <c r="J34" s="732">
        <v>0</v>
      </c>
      <c r="K34" s="732">
        <v>0</v>
      </c>
      <c r="L34" s="732">
        <f t="shared" si="0"/>
        <v>0</v>
      </c>
      <c r="M34" s="732">
        <v>0</v>
      </c>
      <c r="N34" s="732">
        <v>0</v>
      </c>
      <c r="O34" s="1479">
        <v>0</v>
      </c>
      <c r="P34" s="1451">
        <v>10</v>
      </c>
    </row>
    <row r="35" spans="1:16">
      <c r="A35" s="721">
        <v>11</v>
      </c>
      <c r="B35" s="722" t="s">
        <v>3023</v>
      </c>
      <c r="C35" s="722" t="s">
        <v>3024</v>
      </c>
      <c r="D35" s="722" t="s">
        <v>3025</v>
      </c>
      <c r="E35" s="723" t="s">
        <v>3012</v>
      </c>
      <c r="F35" s="1661">
        <v>19.649999999999999</v>
      </c>
      <c r="G35" s="1451">
        <v>11</v>
      </c>
      <c r="H35" s="721">
        <v>11</v>
      </c>
      <c r="I35" s="732">
        <v>252</v>
      </c>
      <c r="J35" s="732">
        <v>0</v>
      </c>
      <c r="K35" s="732">
        <v>0</v>
      </c>
      <c r="L35" s="732">
        <f t="shared" si="0"/>
        <v>252</v>
      </c>
      <c r="M35" s="732">
        <v>0</v>
      </c>
      <c r="N35" s="732">
        <v>0</v>
      </c>
      <c r="O35" s="1479">
        <v>0</v>
      </c>
      <c r="P35" s="1451">
        <v>11</v>
      </c>
    </row>
    <row r="36" spans="1:16">
      <c r="A36" s="721">
        <v>12</v>
      </c>
      <c r="B36" s="722" t="s">
        <v>3023</v>
      </c>
      <c r="C36" s="722" t="s">
        <v>3024</v>
      </c>
      <c r="D36" s="722" t="s">
        <v>3025</v>
      </c>
      <c r="E36" s="723" t="s">
        <v>3013</v>
      </c>
      <c r="F36" s="1661">
        <v>50</v>
      </c>
      <c r="G36" s="1451">
        <v>12</v>
      </c>
      <c r="H36" s="721">
        <v>12</v>
      </c>
      <c r="I36" s="732">
        <v>1323</v>
      </c>
      <c r="J36" s="732">
        <v>0</v>
      </c>
      <c r="K36" s="732">
        <v>0</v>
      </c>
      <c r="L36" s="732">
        <f t="shared" si="0"/>
        <v>1323</v>
      </c>
      <c r="M36" s="732">
        <v>0</v>
      </c>
      <c r="N36" s="732">
        <v>0</v>
      </c>
      <c r="O36" s="1479">
        <v>0</v>
      </c>
      <c r="P36" s="1451">
        <v>12</v>
      </c>
    </row>
    <row r="37" spans="1:16">
      <c r="A37" s="721">
        <v>13</v>
      </c>
      <c r="B37" s="715" t="s">
        <v>3023</v>
      </c>
      <c r="C37" s="715" t="s">
        <v>3024</v>
      </c>
      <c r="D37" s="715" t="s">
        <v>3025</v>
      </c>
      <c r="E37" s="1472" t="s">
        <v>3014</v>
      </c>
      <c r="F37" s="1473">
        <v>50</v>
      </c>
      <c r="G37" s="1451">
        <v>13</v>
      </c>
      <c r="H37" s="721">
        <v>13</v>
      </c>
      <c r="I37" s="1813">
        <v>120</v>
      </c>
      <c r="J37" s="1813">
        <v>0</v>
      </c>
      <c r="K37" s="1813">
        <v>0</v>
      </c>
      <c r="L37" s="1814">
        <f t="shared" si="0"/>
        <v>120</v>
      </c>
      <c r="M37" s="1813">
        <f>SUM(M25:M36)</f>
        <v>0</v>
      </c>
      <c r="N37" s="1813">
        <f>SUM(N25:N36)</f>
        <v>0</v>
      </c>
      <c r="O37" s="1815">
        <v>0</v>
      </c>
      <c r="P37" s="1451">
        <v>13</v>
      </c>
    </row>
    <row r="38" spans="1:16">
      <c r="A38" s="1471">
        <v>14</v>
      </c>
      <c r="B38" s="1475" t="s">
        <v>570</v>
      </c>
      <c r="C38" s="1475" t="s">
        <v>570</v>
      </c>
      <c r="D38" s="1475" t="s">
        <v>570</v>
      </c>
      <c r="E38" s="1476" t="s">
        <v>3028</v>
      </c>
      <c r="F38" s="1477"/>
      <c r="G38" s="1451">
        <v>14</v>
      </c>
      <c r="H38" s="1471">
        <v>14</v>
      </c>
      <c r="I38" s="1816">
        <f t="shared" ref="I38:O38" si="1">SUM(I25:I37)</f>
        <v>74729.266199999998</v>
      </c>
      <c r="J38" s="1816">
        <f t="shared" si="1"/>
        <v>5608</v>
      </c>
      <c r="K38" s="1816">
        <f t="shared" si="1"/>
        <v>0</v>
      </c>
      <c r="L38" s="1816">
        <f t="shared" si="1"/>
        <v>80337.266199999998</v>
      </c>
      <c r="M38" s="1813">
        <f t="shared" si="1"/>
        <v>0</v>
      </c>
      <c r="N38" s="1813">
        <f t="shared" si="1"/>
        <v>0</v>
      </c>
      <c r="O38" s="1815">
        <f t="shared" si="1"/>
        <v>11</v>
      </c>
      <c r="P38" s="1451">
        <v>14</v>
      </c>
    </row>
    <row r="39" spans="1:16">
      <c r="A39" s="1471">
        <v>15</v>
      </c>
      <c r="B39" s="1475" t="s">
        <v>3023</v>
      </c>
      <c r="C39" s="1475" t="s">
        <v>3029</v>
      </c>
      <c r="D39" s="1475" t="s">
        <v>3030</v>
      </c>
      <c r="E39" s="1476" t="s">
        <v>3017</v>
      </c>
      <c r="F39" s="1477">
        <v>50</v>
      </c>
      <c r="G39" s="1451">
        <v>15</v>
      </c>
      <c r="H39" s="1471">
        <v>15</v>
      </c>
      <c r="I39" s="1495">
        <v>167</v>
      </c>
      <c r="J39" s="1495">
        <v>0</v>
      </c>
      <c r="K39" s="1495">
        <v>0</v>
      </c>
      <c r="L39" s="1495">
        <f t="shared" ref="L39:L49" si="2">SUM(I39:K39)</f>
        <v>167</v>
      </c>
      <c r="M39" s="1813">
        <v>0</v>
      </c>
      <c r="N39" s="1813">
        <v>0</v>
      </c>
      <c r="O39" s="1815">
        <v>0</v>
      </c>
      <c r="P39" s="1451">
        <v>15</v>
      </c>
    </row>
    <row r="40" spans="1:16">
      <c r="A40" s="1471">
        <v>16</v>
      </c>
      <c r="B40" s="1475" t="s">
        <v>3023</v>
      </c>
      <c r="C40" s="1475" t="s">
        <v>3029</v>
      </c>
      <c r="D40" s="1475" t="s">
        <v>3030</v>
      </c>
      <c r="E40" s="1476" t="s">
        <v>2822</v>
      </c>
      <c r="F40" s="1477">
        <v>0</v>
      </c>
      <c r="G40" s="1451">
        <v>16</v>
      </c>
      <c r="H40" s="1471">
        <v>16</v>
      </c>
      <c r="I40" s="1480">
        <v>40504</v>
      </c>
      <c r="J40" s="1480">
        <v>0</v>
      </c>
      <c r="K40" s="1480">
        <v>0</v>
      </c>
      <c r="L40" s="1480">
        <f t="shared" si="2"/>
        <v>40504</v>
      </c>
      <c r="M40" s="1480">
        <v>0</v>
      </c>
      <c r="N40" s="1480">
        <v>0</v>
      </c>
      <c r="O40" s="1487">
        <v>16835</v>
      </c>
      <c r="P40" s="1451">
        <v>16</v>
      </c>
    </row>
    <row r="41" spans="1:16">
      <c r="A41" s="1471">
        <v>17</v>
      </c>
      <c r="B41" s="1475" t="s">
        <v>3023</v>
      </c>
      <c r="C41" s="1475" t="s">
        <v>3029</v>
      </c>
      <c r="D41" s="1475" t="s">
        <v>3025</v>
      </c>
      <c r="E41" s="1476" t="s">
        <v>3033</v>
      </c>
      <c r="F41" s="1477">
        <v>10</v>
      </c>
      <c r="G41" s="1451">
        <v>17</v>
      </c>
      <c r="H41" s="1471">
        <v>17</v>
      </c>
      <c r="I41" s="1480">
        <v>31928</v>
      </c>
      <c r="J41" s="1480">
        <v>0</v>
      </c>
      <c r="K41" s="1480">
        <v>0</v>
      </c>
      <c r="L41" s="1480">
        <f t="shared" si="2"/>
        <v>31928</v>
      </c>
      <c r="M41" s="1480">
        <v>0</v>
      </c>
      <c r="N41" s="1480">
        <v>0</v>
      </c>
      <c r="O41" s="1487">
        <v>0</v>
      </c>
      <c r="P41" s="1451">
        <v>17</v>
      </c>
    </row>
    <row r="42" spans="1:16">
      <c r="A42" s="1471">
        <v>18</v>
      </c>
      <c r="B42" s="1475" t="s">
        <v>3023</v>
      </c>
      <c r="C42" s="1475" t="s">
        <v>3029</v>
      </c>
      <c r="D42" s="1475" t="s">
        <v>3031</v>
      </c>
      <c r="E42" s="1476" t="s">
        <v>3016</v>
      </c>
      <c r="F42" s="1477">
        <v>50</v>
      </c>
      <c r="G42" s="1451">
        <v>18</v>
      </c>
      <c r="H42" s="1471">
        <v>18</v>
      </c>
      <c r="I42" s="1480">
        <v>3248</v>
      </c>
      <c r="J42" s="1480">
        <v>0</v>
      </c>
      <c r="K42" s="1480">
        <v>0</v>
      </c>
      <c r="L42" s="1480">
        <f t="shared" si="2"/>
        <v>3248</v>
      </c>
      <c r="M42" s="1480">
        <v>0</v>
      </c>
      <c r="N42" s="1480">
        <v>0</v>
      </c>
      <c r="O42" s="1487">
        <v>0</v>
      </c>
      <c r="P42" s="1451">
        <v>18</v>
      </c>
    </row>
    <row r="43" spans="1:16">
      <c r="A43" s="1471">
        <v>19</v>
      </c>
      <c r="B43" s="1475" t="s">
        <v>3023</v>
      </c>
      <c r="C43" s="1475" t="s">
        <v>3029</v>
      </c>
      <c r="D43" s="1475" t="s">
        <v>3030</v>
      </c>
      <c r="E43" s="1476" t="s">
        <v>3019</v>
      </c>
      <c r="F43" s="1477">
        <v>25</v>
      </c>
      <c r="G43" s="1451">
        <v>19</v>
      </c>
      <c r="H43" s="1471">
        <v>19</v>
      </c>
      <c r="I43" s="1480">
        <v>62237</v>
      </c>
      <c r="J43" s="1480">
        <v>11000</v>
      </c>
      <c r="K43" s="1480">
        <v>0</v>
      </c>
      <c r="L43" s="1480">
        <f t="shared" si="2"/>
        <v>73237</v>
      </c>
      <c r="M43" s="1480">
        <v>0</v>
      </c>
      <c r="N43" s="1480">
        <v>0</v>
      </c>
      <c r="O43" s="1487">
        <v>0</v>
      </c>
      <c r="P43" s="1451">
        <v>19</v>
      </c>
    </row>
    <row r="44" spans="1:16">
      <c r="A44" s="1471">
        <v>20</v>
      </c>
      <c r="B44" s="1475" t="s">
        <v>3023</v>
      </c>
      <c r="C44" s="1475" t="s">
        <v>3029</v>
      </c>
      <c r="D44" s="1475" t="s">
        <v>3030</v>
      </c>
      <c r="E44" s="1476" t="s">
        <v>3018</v>
      </c>
      <c r="F44" s="1477">
        <v>14.29</v>
      </c>
      <c r="G44" s="1451">
        <v>20</v>
      </c>
      <c r="H44" s="1471">
        <v>20</v>
      </c>
      <c r="I44" s="1480">
        <v>8563</v>
      </c>
      <c r="J44" s="1480">
        <v>1330</v>
      </c>
      <c r="K44" s="1480">
        <v>0</v>
      </c>
      <c r="L44" s="1480">
        <f t="shared" si="2"/>
        <v>9893</v>
      </c>
      <c r="M44" s="1480">
        <v>0</v>
      </c>
      <c r="N44" s="1480">
        <v>0</v>
      </c>
      <c r="O44" s="1487">
        <v>0</v>
      </c>
      <c r="P44" s="1451">
        <v>20</v>
      </c>
    </row>
    <row r="45" spans="1:16">
      <c r="A45" s="1471">
        <v>21</v>
      </c>
      <c r="B45" s="1475" t="s">
        <v>3225</v>
      </c>
      <c r="C45" s="1475" t="s">
        <v>3029</v>
      </c>
      <c r="D45" s="1475" t="s">
        <v>3030</v>
      </c>
      <c r="E45" s="1476" t="s">
        <v>3226</v>
      </c>
      <c r="F45" s="1477">
        <v>20</v>
      </c>
      <c r="G45" s="1451">
        <v>21</v>
      </c>
      <c r="H45" s="1471">
        <v>21</v>
      </c>
      <c r="I45" s="1480">
        <v>0</v>
      </c>
      <c r="J45" s="1480">
        <v>0</v>
      </c>
      <c r="K45" s="1480">
        <v>0</v>
      </c>
      <c r="L45" s="1480">
        <f t="shared" si="2"/>
        <v>0</v>
      </c>
      <c r="M45" s="1480">
        <v>0</v>
      </c>
      <c r="N45" s="1480">
        <v>0</v>
      </c>
      <c r="O45" s="1487">
        <v>0</v>
      </c>
      <c r="P45" s="1451">
        <v>21</v>
      </c>
    </row>
    <row r="46" spans="1:16">
      <c r="A46" s="1471">
        <v>22</v>
      </c>
      <c r="B46" s="1475" t="s">
        <v>3023</v>
      </c>
      <c r="C46" s="1475" t="s">
        <v>3029</v>
      </c>
      <c r="D46" s="1475" t="s">
        <v>3031</v>
      </c>
      <c r="E46" s="1476" t="s">
        <v>3227</v>
      </c>
      <c r="F46" s="1477">
        <v>50</v>
      </c>
      <c r="G46" s="1451">
        <v>22</v>
      </c>
      <c r="H46" s="1471">
        <v>22</v>
      </c>
      <c r="I46" s="1817">
        <v>0</v>
      </c>
      <c r="J46" s="1817">
        <v>0</v>
      </c>
      <c r="K46" s="1817">
        <v>0</v>
      </c>
      <c r="L46" s="1817">
        <f t="shared" si="2"/>
        <v>0</v>
      </c>
      <c r="M46" s="1817">
        <f>SUM(M38:M45)</f>
        <v>0</v>
      </c>
      <c r="N46" s="1817">
        <f>SUM(N38:N45)</f>
        <v>0</v>
      </c>
      <c r="O46" s="1817">
        <v>0</v>
      </c>
      <c r="P46" s="1451">
        <v>22</v>
      </c>
    </row>
    <row r="47" spans="1:16">
      <c r="A47" s="1471">
        <v>23</v>
      </c>
      <c r="B47" s="1475" t="s">
        <v>3023</v>
      </c>
      <c r="C47" s="1475" t="s">
        <v>3029</v>
      </c>
      <c r="D47" s="1475" t="s">
        <v>3031</v>
      </c>
      <c r="E47" s="1476" t="s">
        <v>3032</v>
      </c>
      <c r="F47" s="1477">
        <v>50</v>
      </c>
      <c r="G47" s="1451">
        <v>23</v>
      </c>
      <c r="H47" s="1471">
        <v>23</v>
      </c>
      <c r="I47" s="1817">
        <v>0</v>
      </c>
      <c r="J47" s="1817">
        <v>293</v>
      </c>
      <c r="K47" s="1817">
        <v>-293</v>
      </c>
      <c r="L47" s="1817">
        <f t="shared" si="2"/>
        <v>0</v>
      </c>
      <c r="M47" s="1817">
        <f>+M46+M37</f>
        <v>0</v>
      </c>
      <c r="N47" s="1817">
        <f>+N46+N37</f>
        <v>0</v>
      </c>
      <c r="O47" s="1817">
        <f>+O46+O37</f>
        <v>0</v>
      </c>
      <c r="P47" s="1451">
        <v>23</v>
      </c>
    </row>
    <row r="48" spans="1:16">
      <c r="A48" s="1471">
        <v>24</v>
      </c>
      <c r="B48" s="1475" t="s">
        <v>3023</v>
      </c>
      <c r="C48" s="1466" t="s">
        <v>3029</v>
      </c>
      <c r="D48" s="1466" t="s">
        <v>3031</v>
      </c>
      <c r="E48" s="1467" t="s">
        <v>3228</v>
      </c>
      <c r="F48" s="1812">
        <v>50</v>
      </c>
      <c r="G48" s="1451">
        <v>24</v>
      </c>
      <c r="H48" s="1471">
        <v>24</v>
      </c>
      <c r="I48" s="1480">
        <v>0</v>
      </c>
      <c r="J48" s="1480">
        <v>0</v>
      </c>
      <c r="K48" s="1480">
        <v>0</v>
      </c>
      <c r="L48" s="1480">
        <f t="shared" si="2"/>
        <v>0</v>
      </c>
      <c r="M48" s="1480">
        <v>0</v>
      </c>
      <c r="N48" s="1480">
        <v>0</v>
      </c>
      <c r="O48" s="1487">
        <v>0</v>
      </c>
      <c r="P48" s="1451">
        <v>24</v>
      </c>
    </row>
    <row r="49" spans="1:16">
      <c r="A49" s="1471">
        <v>25</v>
      </c>
      <c r="B49" s="1475" t="s">
        <v>3023</v>
      </c>
      <c r="C49" s="1475" t="s">
        <v>3029</v>
      </c>
      <c r="D49" s="1475" t="s">
        <v>3031</v>
      </c>
      <c r="E49" s="1476" t="s">
        <v>3034</v>
      </c>
      <c r="F49" s="1477">
        <v>9.92</v>
      </c>
      <c r="G49" s="1451">
        <v>25</v>
      </c>
      <c r="H49" s="1471">
        <v>25</v>
      </c>
      <c r="I49" s="1817">
        <v>50</v>
      </c>
      <c r="J49" s="1817">
        <v>0</v>
      </c>
      <c r="K49" s="1817">
        <v>0</v>
      </c>
      <c r="L49" s="1817">
        <f t="shared" si="2"/>
        <v>50</v>
      </c>
      <c r="M49" s="1817">
        <f>SUM(M48)</f>
        <v>0</v>
      </c>
      <c r="N49" s="1817">
        <f>SUM(N48)</f>
        <v>0</v>
      </c>
      <c r="O49" s="1817">
        <f>SUM(O48)</f>
        <v>0</v>
      </c>
      <c r="P49" s="1451">
        <v>25</v>
      </c>
    </row>
    <row r="50" spans="1:16">
      <c r="A50" s="1471">
        <v>26</v>
      </c>
      <c r="B50" s="1475"/>
      <c r="C50" s="1475"/>
      <c r="D50" s="1475"/>
      <c r="E50" s="1476" t="s">
        <v>3035</v>
      </c>
      <c r="F50" s="1477"/>
      <c r="G50" s="1451">
        <v>26</v>
      </c>
      <c r="H50" s="1471">
        <v>26</v>
      </c>
      <c r="I50" s="1818">
        <f t="shared" ref="I50:O50" si="3">SUM(I39:I49)</f>
        <v>146697</v>
      </c>
      <c r="J50" s="1818">
        <f t="shared" si="3"/>
        <v>12623</v>
      </c>
      <c r="K50" s="1818">
        <f t="shared" si="3"/>
        <v>-293</v>
      </c>
      <c r="L50" s="1818">
        <f t="shared" si="3"/>
        <v>159027</v>
      </c>
      <c r="M50" s="1818">
        <f t="shared" si="3"/>
        <v>0</v>
      </c>
      <c r="N50" s="1818">
        <f t="shared" si="3"/>
        <v>0</v>
      </c>
      <c r="O50" s="1819">
        <f t="shared" si="3"/>
        <v>16835</v>
      </c>
      <c r="P50" s="1451">
        <v>26</v>
      </c>
    </row>
    <row r="51" spans="1:16">
      <c r="A51" s="1471">
        <v>27</v>
      </c>
      <c r="B51" s="1475"/>
      <c r="C51" s="1475"/>
      <c r="D51" s="1475"/>
      <c r="E51" s="1476" t="s">
        <v>3036</v>
      </c>
      <c r="F51" s="1477"/>
      <c r="G51" s="1451">
        <v>27</v>
      </c>
      <c r="H51" s="1471">
        <v>27</v>
      </c>
      <c r="I51" s="1481">
        <f t="shared" ref="I51:O51" si="4">SUM(I50,I38)</f>
        <v>221426.26620000001</v>
      </c>
      <c r="J51" s="1481">
        <f t="shared" si="4"/>
        <v>18231</v>
      </c>
      <c r="K51" s="1481">
        <f t="shared" si="4"/>
        <v>-293</v>
      </c>
      <c r="L51" s="1481">
        <f t="shared" si="4"/>
        <v>239364.26620000001</v>
      </c>
      <c r="M51" s="1481">
        <f t="shared" si="4"/>
        <v>0</v>
      </c>
      <c r="N51" s="1481">
        <f t="shared" si="4"/>
        <v>0</v>
      </c>
      <c r="O51" s="1488">
        <f t="shared" si="4"/>
        <v>16846</v>
      </c>
      <c r="P51" s="1451">
        <v>27</v>
      </c>
    </row>
    <row r="52" spans="1:16">
      <c r="A52" s="1471">
        <v>28</v>
      </c>
      <c r="B52" s="1475" t="s">
        <v>3023</v>
      </c>
      <c r="C52" s="1475" t="s">
        <v>3229</v>
      </c>
      <c r="D52" s="1475" t="s">
        <v>3025</v>
      </c>
      <c r="E52" s="1476" t="s">
        <v>3037</v>
      </c>
      <c r="F52" s="1477"/>
      <c r="G52" s="1451">
        <v>28</v>
      </c>
      <c r="H52" s="1471">
        <v>28</v>
      </c>
      <c r="I52" s="1480">
        <v>378</v>
      </c>
      <c r="J52" s="1480">
        <v>0</v>
      </c>
      <c r="K52" s="1480">
        <v>0</v>
      </c>
      <c r="L52" s="1480">
        <f>SUM(I52:K52)</f>
        <v>378</v>
      </c>
      <c r="M52" s="1480">
        <v>0</v>
      </c>
      <c r="N52" s="1480">
        <v>0</v>
      </c>
      <c r="O52" s="1487">
        <v>0</v>
      </c>
      <c r="P52" s="1451">
        <v>28</v>
      </c>
    </row>
    <row r="53" spans="1:16">
      <c r="A53" s="1471">
        <v>29</v>
      </c>
      <c r="B53" s="1475"/>
      <c r="C53" s="1475"/>
      <c r="D53" s="1475"/>
      <c r="E53" s="1476" t="s">
        <v>3038</v>
      </c>
      <c r="F53" s="1477"/>
      <c r="G53" s="1451">
        <v>29</v>
      </c>
      <c r="H53" s="1471">
        <v>29</v>
      </c>
      <c r="I53" s="1818">
        <f t="shared" ref="I53:O53" si="5">SUM(I52)</f>
        <v>378</v>
      </c>
      <c r="J53" s="1818">
        <f t="shared" si="5"/>
        <v>0</v>
      </c>
      <c r="K53" s="1818">
        <f t="shared" si="5"/>
        <v>0</v>
      </c>
      <c r="L53" s="1818">
        <f t="shared" si="5"/>
        <v>378</v>
      </c>
      <c r="M53" s="1818">
        <f t="shared" si="5"/>
        <v>0</v>
      </c>
      <c r="N53" s="1818">
        <f t="shared" si="5"/>
        <v>0</v>
      </c>
      <c r="O53" s="1819">
        <f t="shared" si="5"/>
        <v>0</v>
      </c>
      <c r="P53" s="1451">
        <v>29</v>
      </c>
    </row>
    <row r="54" spans="1:16">
      <c r="A54" s="1471">
        <v>30</v>
      </c>
      <c r="B54" s="1475">
        <v>721</v>
      </c>
      <c r="C54" s="1475" t="s">
        <v>3039</v>
      </c>
      <c r="D54" s="1475" t="s">
        <v>457</v>
      </c>
      <c r="E54" s="1476" t="s">
        <v>3027</v>
      </c>
      <c r="F54" s="1477"/>
      <c r="G54" s="1451">
        <v>30</v>
      </c>
      <c r="H54" s="1471">
        <v>30</v>
      </c>
      <c r="I54" s="1817">
        <v>265350</v>
      </c>
      <c r="J54" s="1817">
        <v>70717</v>
      </c>
      <c r="K54" s="1817">
        <v>0</v>
      </c>
      <c r="L54" s="1817">
        <f>SUM(I54:K54)</f>
        <v>336067</v>
      </c>
      <c r="M54" s="1817">
        <v>0</v>
      </c>
      <c r="N54" s="1817">
        <v>0</v>
      </c>
      <c r="O54" s="1820">
        <v>0</v>
      </c>
      <c r="P54" s="1451">
        <v>30</v>
      </c>
    </row>
    <row r="55" spans="1:16">
      <c r="A55" s="1471">
        <v>31</v>
      </c>
      <c r="B55" s="1475"/>
      <c r="C55" s="1475"/>
      <c r="D55" s="1475"/>
      <c r="E55" s="1476" t="s">
        <v>3040</v>
      </c>
      <c r="F55" s="1477"/>
      <c r="G55" s="1451">
        <v>31</v>
      </c>
      <c r="H55" s="1471">
        <v>31</v>
      </c>
      <c r="I55" s="1818">
        <f t="shared" ref="I55:O55" si="6">SUM(I54)</f>
        <v>265350</v>
      </c>
      <c r="J55" s="1818">
        <f t="shared" si="6"/>
        <v>70717</v>
      </c>
      <c r="K55" s="1818">
        <f t="shared" si="6"/>
        <v>0</v>
      </c>
      <c r="L55" s="1818">
        <f t="shared" si="6"/>
        <v>336067</v>
      </c>
      <c r="M55" s="1818">
        <f t="shared" si="6"/>
        <v>0</v>
      </c>
      <c r="N55" s="1818">
        <f t="shared" si="6"/>
        <v>0</v>
      </c>
      <c r="O55" s="1819">
        <f t="shared" si="6"/>
        <v>0</v>
      </c>
      <c r="P55" s="1451">
        <v>31</v>
      </c>
    </row>
    <row r="56" spans="1:16">
      <c r="A56" s="1471">
        <v>32</v>
      </c>
      <c r="B56" s="1475">
        <v>721</v>
      </c>
      <c r="C56" s="1475" t="s">
        <v>3041</v>
      </c>
      <c r="D56" s="1475" t="s">
        <v>457</v>
      </c>
      <c r="E56" s="1476" t="s">
        <v>3042</v>
      </c>
      <c r="F56" s="1477"/>
      <c r="G56" s="1451">
        <v>32</v>
      </c>
      <c r="H56" s="1471">
        <v>32</v>
      </c>
      <c r="I56" s="1480">
        <v>576</v>
      </c>
      <c r="J56" s="1480">
        <v>0</v>
      </c>
      <c r="K56" s="1480">
        <v>0</v>
      </c>
      <c r="L56" s="1480">
        <f>SUM(I56:K56)</f>
        <v>576</v>
      </c>
      <c r="M56" s="1480">
        <v>0</v>
      </c>
      <c r="N56" s="1480">
        <v>0</v>
      </c>
      <c r="O56" s="1487">
        <v>0</v>
      </c>
      <c r="P56" s="1451">
        <v>32</v>
      </c>
    </row>
    <row r="57" spans="1:16">
      <c r="A57" s="1471">
        <v>33</v>
      </c>
      <c r="B57" s="1475" t="s">
        <v>3230</v>
      </c>
      <c r="C57" s="1475" t="s">
        <v>3041</v>
      </c>
      <c r="D57" s="1475" t="s">
        <v>457</v>
      </c>
      <c r="E57" s="1476" t="s">
        <v>3043</v>
      </c>
      <c r="F57" s="1477"/>
      <c r="G57" s="1451">
        <v>33</v>
      </c>
      <c r="H57" s="1471">
        <v>33</v>
      </c>
      <c r="I57" s="1480">
        <v>36</v>
      </c>
      <c r="J57" s="1480">
        <v>0</v>
      </c>
      <c r="K57" s="1480">
        <v>0</v>
      </c>
      <c r="L57" s="1480">
        <f>SUM(I57:K57)</f>
        <v>36</v>
      </c>
      <c r="M57" s="1480">
        <v>0</v>
      </c>
      <c r="N57" s="1480">
        <v>0</v>
      </c>
      <c r="O57" s="1487">
        <v>0</v>
      </c>
      <c r="P57" s="1451">
        <v>33</v>
      </c>
    </row>
    <row r="58" spans="1:16">
      <c r="A58" s="1471">
        <v>34</v>
      </c>
      <c r="B58" s="1475"/>
      <c r="C58" s="1475"/>
      <c r="D58" s="1475"/>
      <c r="E58" s="1476" t="s">
        <v>3044</v>
      </c>
      <c r="F58" s="1477"/>
      <c r="G58" s="1451">
        <v>34</v>
      </c>
      <c r="H58" s="1471">
        <v>34</v>
      </c>
      <c r="I58" s="1481">
        <f t="shared" ref="I58:O58" si="7">SUM(I56:I57)</f>
        <v>612</v>
      </c>
      <c r="J58" s="1481">
        <f t="shared" si="7"/>
        <v>0</v>
      </c>
      <c r="K58" s="1481">
        <f t="shared" si="7"/>
        <v>0</v>
      </c>
      <c r="L58" s="1481">
        <f t="shared" si="7"/>
        <v>612</v>
      </c>
      <c r="M58" s="1481">
        <f t="shared" si="7"/>
        <v>0</v>
      </c>
      <c r="N58" s="1481">
        <f t="shared" si="7"/>
        <v>0</v>
      </c>
      <c r="O58" s="1488">
        <f t="shared" si="7"/>
        <v>0</v>
      </c>
      <c r="P58" s="1451">
        <v>34</v>
      </c>
    </row>
    <row r="59" spans="1:16">
      <c r="A59" s="1471">
        <v>35</v>
      </c>
      <c r="B59" s="1475" t="s">
        <v>3230</v>
      </c>
      <c r="C59" s="1475" t="s">
        <v>3045</v>
      </c>
      <c r="D59" s="1475" t="s">
        <v>463</v>
      </c>
      <c r="E59" s="1476" t="s">
        <v>3017</v>
      </c>
      <c r="F59" s="1477"/>
      <c r="G59" s="1451">
        <v>35</v>
      </c>
      <c r="H59" s="1471">
        <v>35</v>
      </c>
      <c r="I59" s="1817">
        <v>10</v>
      </c>
      <c r="J59" s="1817">
        <v>0</v>
      </c>
      <c r="K59" s="1817">
        <v>0</v>
      </c>
      <c r="L59" s="1817">
        <f>SUM(I59:K59)</f>
        <v>10</v>
      </c>
      <c r="M59" s="1817">
        <v>0</v>
      </c>
      <c r="N59" s="1817">
        <v>0</v>
      </c>
      <c r="O59" s="1817">
        <v>0</v>
      </c>
      <c r="P59" s="1451">
        <v>35</v>
      </c>
    </row>
    <row r="60" spans="1:16">
      <c r="A60" s="1471">
        <v>36</v>
      </c>
      <c r="B60" s="1475" t="s">
        <v>3230</v>
      </c>
      <c r="C60" s="1475" t="s">
        <v>3045</v>
      </c>
      <c r="D60" s="1475" t="s">
        <v>463</v>
      </c>
      <c r="E60" s="1476" t="s">
        <v>3046</v>
      </c>
      <c r="F60" s="1476"/>
      <c r="G60" s="1451">
        <v>36</v>
      </c>
      <c r="H60" s="1471">
        <v>36</v>
      </c>
      <c r="I60" s="1817">
        <v>40981</v>
      </c>
      <c r="J60" s="1817">
        <v>0</v>
      </c>
      <c r="K60" s="1817">
        <v>-40981</v>
      </c>
      <c r="L60" s="1817">
        <f>SUM(I60:K60)</f>
        <v>0</v>
      </c>
      <c r="M60" s="1817">
        <v>0</v>
      </c>
      <c r="N60" s="1817">
        <v>0</v>
      </c>
      <c r="O60" s="1817">
        <v>0</v>
      </c>
      <c r="P60" s="1451">
        <v>36</v>
      </c>
    </row>
    <row r="61" spans="1:16">
      <c r="A61" s="1471">
        <v>37</v>
      </c>
      <c r="B61" s="1466">
        <v>721</v>
      </c>
      <c r="C61" s="1466" t="s">
        <v>3045</v>
      </c>
      <c r="D61" s="1466" t="s">
        <v>463</v>
      </c>
      <c r="E61" s="1467" t="s">
        <v>3047</v>
      </c>
      <c r="F61" s="1467"/>
      <c r="G61" s="1451">
        <v>37</v>
      </c>
      <c r="H61" s="1471">
        <v>37</v>
      </c>
      <c r="I61" s="1495">
        <v>2440</v>
      </c>
      <c r="J61" s="1495">
        <v>0</v>
      </c>
      <c r="K61" s="1495">
        <v>-2440</v>
      </c>
      <c r="L61" s="1495">
        <f>SUM(I61:K61)</f>
        <v>0</v>
      </c>
      <c r="M61" s="1495">
        <v>0</v>
      </c>
      <c r="N61" s="1495">
        <v>0</v>
      </c>
      <c r="O61" s="1495">
        <v>0</v>
      </c>
      <c r="P61" s="1451">
        <v>37</v>
      </c>
    </row>
    <row r="62" spans="1:16">
      <c r="A62" s="1471">
        <v>38</v>
      </c>
      <c r="B62" s="1466"/>
      <c r="C62" s="1466"/>
      <c r="D62" s="1466"/>
      <c r="E62" s="1467" t="s">
        <v>3048</v>
      </c>
      <c r="F62" s="1467"/>
      <c r="G62" s="1451">
        <v>38</v>
      </c>
      <c r="H62" s="1471">
        <v>38</v>
      </c>
      <c r="I62" s="1468">
        <f t="shared" ref="I62:O62" si="8">SUM(I59:I61)</f>
        <v>43431</v>
      </c>
      <c r="J62" s="1468">
        <f t="shared" si="8"/>
        <v>0</v>
      </c>
      <c r="K62" s="1468">
        <f t="shared" si="8"/>
        <v>-43421</v>
      </c>
      <c r="L62" s="1468">
        <f t="shared" si="8"/>
        <v>10</v>
      </c>
      <c r="M62" s="1468">
        <f t="shared" si="8"/>
        <v>0</v>
      </c>
      <c r="N62" s="1468">
        <f t="shared" si="8"/>
        <v>0</v>
      </c>
      <c r="O62" s="1468">
        <f t="shared" si="8"/>
        <v>0</v>
      </c>
      <c r="P62" s="1451">
        <v>38</v>
      </c>
    </row>
    <row r="63" spans="1:16">
      <c r="A63" s="725">
        <v>39</v>
      </c>
      <c r="B63" s="1811" t="s">
        <v>570</v>
      </c>
      <c r="C63" s="1811" t="s">
        <v>570</v>
      </c>
      <c r="D63" s="1811" t="s">
        <v>570</v>
      </c>
      <c r="E63" s="1482" t="s">
        <v>3049</v>
      </c>
      <c r="F63" s="1482"/>
      <c r="G63" s="1662">
        <v>39</v>
      </c>
      <c r="H63" s="725">
        <v>39</v>
      </c>
      <c r="I63" s="1821">
        <f t="shared" ref="I63:O63" si="9">SUM(I55,I58,I62)</f>
        <v>309393</v>
      </c>
      <c r="J63" s="1821">
        <f t="shared" si="9"/>
        <v>70717</v>
      </c>
      <c r="K63" s="1821">
        <f t="shared" si="9"/>
        <v>-43421</v>
      </c>
      <c r="L63" s="1821">
        <f t="shared" si="9"/>
        <v>336689</v>
      </c>
      <c r="M63" s="1821">
        <f t="shared" si="9"/>
        <v>0</v>
      </c>
      <c r="N63" s="1821">
        <f t="shared" si="9"/>
        <v>0</v>
      </c>
      <c r="O63" s="1821">
        <f t="shared" si="9"/>
        <v>0</v>
      </c>
      <c r="P63" s="1662">
        <v>39</v>
      </c>
    </row>
    <row r="64" spans="1:16">
      <c r="A64" s="1401">
        <v>40</v>
      </c>
      <c r="B64" s="1466"/>
      <c r="C64" s="1466"/>
      <c r="D64" s="1466"/>
      <c r="E64" s="1467" t="s">
        <v>3050</v>
      </c>
      <c r="F64" s="1467"/>
      <c r="G64" s="1475">
        <v>40</v>
      </c>
      <c r="H64" s="1401">
        <v>40</v>
      </c>
      <c r="I64" s="1468">
        <f t="shared" ref="I64:O64" si="10">+I63+I51+I53</f>
        <v>531197.26619999995</v>
      </c>
      <c r="J64" s="1468">
        <f t="shared" si="10"/>
        <v>88948</v>
      </c>
      <c r="K64" s="1468">
        <f t="shared" si="10"/>
        <v>-43714</v>
      </c>
      <c r="L64" s="1468">
        <f t="shared" si="10"/>
        <v>576431.26619999995</v>
      </c>
      <c r="M64" s="1468">
        <f t="shared" si="10"/>
        <v>0</v>
      </c>
      <c r="N64" s="1468">
        <f t="shared" si="10"/>
        <v>0</v>
      </c>
      <c r="O64" s="1468">
        <f t="shared" si="10"/>
        <v>16846</v>
      </c>
      <c r="P64" s="1475">
        <v>40</v>
      </c>
    </row>
    <row r="65" spans="1:16" s="226" customFormat="1">
      <c r="A65" s="344"/>
      <c r="G65" s="42"/>
      <c r="H65" s="344"/>
      <c r="P65" s="42"/>
    </row>
    <row r="66" spans="1:16" s="226" customFormat="1">
      <c r="A66" s="344"/>
      <c r="G66" s="42"/>
      <c r="H66" s="344"/>
      <c r="P66" s="42"/>
    </row>
    <row r="67" spans="1:16" s="226" customFormat="1">
      <c r="A67" s="344"/>
      <c r="G67" s="42"/>
      <c r="H67" s="344"/>
      <c r="P67" s="42"/>
    </row>
    <row r="68" spans="1:16">
      <c r="A68" s="344"/>
      <c r="B68" s="226"/>
      <c r="C68" s="226"/>
      <c r="D68" s="226"/>
      <c r="E68" s="226"/>
      <c r="F68" s="226"/>
      <c r="G68" s="291"/>
      <c r="H68" s="344"/>
      <c r="I68" s="226"/>
      <c r="J68" s="226"/>
      <c r="K68" s="226"/>
      <c r="L68" s="226"/>
      <c r="M68" s="226"/>
      <c r="N68" s="226"/>
      <c r="O68" s="41"/>
      <c r="P68" s="291"/>
    </row>
    <row r="69" spans="1:16">
      <c r="A69" s="344"/>
      <c r="B69" s="226"/>
      <c r="C69" s="226"/>
      <c r="D69" s="226"/>
      <c r="E69" s="226"/>
      <c r="F69" s="226"/>
      <c r="G69" s="291"/>
      <c r="H69" s="344"/>
      <c r="I69" s="394" t="s">
        <v>3051</v>
      </c>
      <c r="J69" s="1490"/>
      <c r="K69" s="851"/>
      <c r="L69" s="1490"/>
      <c r="M69" s="1484"/>
      <c r="N69" s="1659"/>
      <c r="O69" s="1483"/>
      <c r="P69" s="291"/>
    </row>
    <row r="70" spans="1:16">
      <c r="A70" s="344"/>
      <c r="B70" s="226"/>
      <c r="C70" s="226"/>
      <c r="D70" s="226"/>
      <c r="E70" s="226"/>
      <c r="F70" s="226"/>
      <c r="G70" s="291"/>
      <c r="H70" s="344"/>
      <c r="I70" s="851" t="s">
        <v>3053</v>
      </c>
      <c r="J70" s="1490"/>
      <c r="K70" s="1490"/>
      <c r="L70" s="1491">
        <f>+'310A'!I46</f>
        <v>684862</v>
      </c>
      <c r="M70" s="1660"/>
      <c r="N70" s="1660"/>
      <c r="O70" s="1483"/>
      <c r="P70" s="291"/>
    </row>
    <row r="71" spans="1:16">
      <c r="A71" s="344"/>
      <c r="B71" s="226"/>
      <c r="C71" s="226"/>
      <c r="D71" s="226"/>
      <c r="E71" s="226"/>
      <c r="F71" s="226"/>
      <c r="G71" s="291"/>
      <c r="H71" s="344"/>
      <c r="I71" s="1490" t="s">
        <v>3231</v>
      </c>
      <c r="J71" s="1490"/>
      <c r="K71" s="1490"/>
      <c r="L71" s="1492">
        <f>+L64</f>
        <v>576431.26619999995</v>
      </c>
      <c r="M71" s="1660"/>
      <c r="N71" s="1660"/>
      <c r="O71" s="1483"/>
      <c r="P71" s="291"/>
    </row>
    <row r="72" spans="1:16" ht="12" thickBot="1">
      <c r="A72" s="344"/>
      <c r="B72" s="226"/>
      <c r="C72" s="226"/>
      <c r="D72" s="226"/>
      <c r="E72" s="226"/>
      <c r="F72" s="226"/>
      <c r="G72" s="291"/>
      <c r="H72" s="344"/>
      <c r="I72" s="1490" t="s">
        <v>3052</v>
      </c>
      <c r="J72" s="1490"/>
      <c r="K72" s="1490"/>
      <c r="L72" s="1493">
        <f>SUM(L70:L71)</f>
        <v>1261293.2662</v>
      </c>
      <c r="M72" s="1485"/>
      <c r="N72" s="1483"/>
      <c r="O72" s="1483"/>
      <c r="P72" s="291"/>
    </row>
    <row r="73" spans="1:16" ht="12" thickTop="1">
      <c r="A73" s="344"/>
      <c r="B73" s="226"/>
      <c r="C73" s="226"/>
      <c r="D73" s="226"/>
      <c r="E73" s="226"/>
      <c r="F73" s="226"/>
      <c r="G73" s="291"/>
      <c r="H73" s="344"/>
      <c r="I73" s="851"/>
      <c r="J73" s="1494"/>
      <c r="K73" s="1490"/>
      <c r="L73" s="1490"/>
      <c r="M73" s="1483"/>
      <c r="N73" s="1483"/>
      <c r="O73" s="1483"/>
      <c r="P73" s="291"/>
    </row>
    <row r="74" spans="1:16">
      <c r="A74" s="344"/>
      <c r="B74" s="226"/>
      <c r="C74" s="226"/>
      <c r="D74" s="226"/>
      <c r="E74" s="226"/>
      <c r="F74" s="226"/>
      <c r="G74" s="291"/>
      <c r="H74" s="344"/>
      <c r="I74" s="1490" t="s">
        <v>3232</v>
      </c>
      <c r="J74" s="1510"/>
      <c r="K74" s="1510"/>
      <c r="L74" s="1510"/>
      <c r="M74" s="1483"/>
      <c r="N74" s="1483"/>
      <c r="O74" s="1483"/>
      <c r="P74" s="291"/>
    </row>
    <row r="75" spans="1:16">
      <c r="A75" s="344"/>
      <c r="B75" s="226"/>
      <c r="C75" s="226"/>
      <c r="D75" s="226"/>
      <c r="E75" s="226"/>
      <c r="F75" s="226"/>
      <c r="G75" s="291"/>
      <c r="H75" s="344"/>
      <c r="I75" s="1490" t="s">
        <v>3233</v>
      </c>
      <c r="J75" s="1490"/>
      <c r="K75" s="1490"/>
      <c r="L75" s="1490"/>
      <c r="M75" s="1483"/>
      <c r="N75" s="1483"/>
      <c r="O75" s="1483"/>
      <c r="P75" s="291"/>
    </row>
    <row r="76" spans="1:16">
      <c r="A76" s="344"/>
      <c r="B76" s="226"/>
      <c r="C76" s="226"/>
      <c r="D76" s="226"/>
      <c r="E76" s="226"/>
      <c r="F76" s="226"/>
      <c r="G76" s="291"/>
      <c r="H76" s="344"/>
      <c r="I76" s="1490" t="s">
        <v>3234</v>
      </c>
      <c r="J76" s="1490"/>
      <c r="K76" s="1490"/>
      <c r="L76" s="1490"/>
      <c r="M76" s="1483"/>
      <c r="N76" s="1483"/>
      <c r="O76" s="1483"/>
      <c r="P76" s="291"/>
    </row>
    <row r="77" spans="1:16">
      <c r="A77" s="344"/>
      <c r="B77" s="226"/>
      <c r="C77" s="226"/>
      <c r="D77" s="226"/>
      <c r="E77" s="226"/>
      <c r="F77" s="226"/>
      <c r="G77" s="291"/>
      <c r="H77" s="344"/>
      <c r="I77" s="1490"/>
      <c r="J77" s="1490"/>
      <c r="K77" s="1490"/>
      <c r="L77" s="1490"/>
      <c r="M77" s="1483"/>
      <c r="N77" s="1483"/>
      <c r="O77" s="1483"/>
      <c r="P77" s="291"/>
    </row>
    <row r="78" spans="1:16">
      <c r="A78" s="344"/>
      <c r="B78" s="226"/>
      <c r="C78" s="226"/>
      <c r="D78" s="226"/>
      <c r="E78" s="226"/>
      <c r="F78" s="226"/>
      <c r="G78" s="291"/>
      <c r="H78" s="344"/>
      <c r="I78" s="1490"/>
      <c r="J78" s="1490"/>
      <c r="K78" s="1490"/>
      <c r="L78" s="1490"/>
      <c r="M78" s="1483"/>
      <c r="N78" s="1483"/>
      <c r="O78" s="1483"/>
      <c r="P78" s="291"/>
    </row>
    <row r="79" spans="1:16">
      <c r="A79" s="344"/>
      <c r="B79" s="226"/>
      <c r="C79" s="226"/>
      <c r="D79" s="226"/>
      <c r="E79" s="226"/>
      <c r="F79" s="226"/>
      <c r="G79" s="291"/>
      <c r="H79" s="344"/>
      <c r="I79" s="1490"/>
      <c r="J79" s="1490"/>
      <c r="K79" s="1490"/>
      <c r="L79" s="1490"/>
      <c r="M79" s="1483"/>
      <c r="N79" s="1483"/>
      <c r="O79" s="1483"/>
      <c r="P79" s="291"/>
    </row>
    <row r="80" spans="1:16">
      <c r="A80" s="344"/>
      <c r="B80" s="226"/>
      <c r="C80" s="226"/>
      <c r="D80" s="226"/>
      <c r="E80" s="226"/>
      <c r="F80" s="226"/>
      <c r="G80" s="291"/>
      <c r="H80" s="344"/>
      <c r="I80" s="1490"/>
      <c r="J80" s="1490"/>
      <c r="K80" s="1490"/>
      <c r="L80" s="1490"/>
      <c r="M80" s="1483"/>
      <c r="N80" s="1483"/>
      <c r="O80" s="1483"/>
      <c r="P80" s="291"/>
    </row>
    <row r="81" spans="1:16">
      <c r="A81" s="344"/>
      <c r="B81" s="226"/>
      <c r="C81" s="226"/>
      <c r="D81" s="226"/>
      <c r="E81" s="226"/>
      <c r="F81" s="226"/>
      <c r="G81" s="291"/>
      <c r="H81" s="344"/>
      <c r="I81" s="1490"/>
      <c r="J81" s="1490"/>
      <c r="K81" s="1490"/>
      <c r="L81" s="1490"/>
      <c r="M81" s="1483"/>
      <c r="N81" s="1483"/>
      <c r="O81" s="1483"/>
      <c r="P81" s="291"/>
    </row>
    <row r="82" spans="1:16">
      <c r="A82" s="344"/>
      <c r="B82" s="226"/>
      <c r="C82" s="226"/>
      <c r="D82" s="226"/>
      <c r="E82" s="226"/>
      <c r="F82" s="226"/>
      <c r="G82" s="291"/>
      <c r="H82" s="344"/>
      <c r="I82" s="1490"/>
      <c r="J82" s="1490"/>
      <c r="K82" s="1490"/>
      <c r="L82" s="1490"/>
      <c r="M82" s="1483"/>
      <c r="N82" s="1483"/>
      <c r="O82" s="1483"/>
      <c r="P82" s="291"/>
    </row>
    <row r="83" spans="1:16">
      <c r="A83" s="344"/>
      <c r="B83" s="226"/>
      <c r="C83" s="226"/>
      <c r="D83" s="226"/>
      <c r="E83" s="226"/>
      <c r="F83" s="226"/>
      <c r="G83" s="291"/>
      <c r="H83" s="344"/>
      <c r="I83" s="1490"/>
      <c r="J83" s="1490"/>
      <c r="K83" s="1490"/>
      <c r="L83" s="1490"/>
      <c r="M83" s="1483"/>
      <c r="N83" s="1483"/>
      <c r="O83" s="1483"/>
      <c r="P83" s="291"/>
    </row>
    <row r="84" spans="1:16">
      <c r="A84" s="344"/>
      <c r="B84" s="226"/>
      <c r="C84" s="226"/>
      <c r="D84" s="226"/>
      <c r="E84" s="226"/>
      <c r="F84" s="226"/>
      <c r="G84" s="291"/>
      <c r="H84" s="344"/>
      <c r="I84" s="1490"/>
      <c r="J84" s="1490"/>
      <c r="K84" s="1490"/>
      <c r="L84" s="1490"/>
      <c r="M84" s="1483"/>
      <c r="N84" s="1483"/>
      <c r="O84" s="1483"/>
      <c r="P84" s="291"/>
    </row>
    <row r="85" spans="1:16">
      <c r="A85" s="344"/>
      <c r="B85" s="226"/>
      <c r="C85" s="226"/>
      <c r="D85" s="226"/>
      <c r="E85" s="226"/>
      <c r="F85" s="226"/>
      <c r="G85" s="291"/>
      <c r="H85" s="344"/>
      <c r="I85" s="1490"/>
      <c r="J85" s="1490"/>
      <c r="K85" s="1490"/>
      <c r="L85" s="1490"/>
      <c r="M85" s="1483"/>
      <c r="N85" s="1483"/>
      <c r="O85" s="1483"/>
      <c r="P85" s="291"/>
    </row>
    <row r="86" spans="1:16">
      <c r="A86" s="344"/>
      <c r="B86" s="226"/>
      <c r="C86" s="226"/>
      <c r="D86" s="226"/>
      <c r="E86" s="226"/>
      <c r="F86" s="226"/>
      <c r="G86" s="291"/>
      <c r="H86" s="344"/>
      <c r="I86" s="1490"/>
      <c r="J86" s="1490"/>
      <c r="K86" s="1490"/>
      <c r="L86" s="1490"/>
      <c r="M86" s="1483"/>
      <c r="N86" s="1483"/>
      <c r="O86" s="1483"/>
      <c r="P86" s="291"/>
    </row>
    <row r="87" spans="1:16">
      <c r="A87" s="71"/>
      <c r="B87" s="54"/>
      <c r="C87" s="54"/>
      <c r="D87" s="54"/>
      <c r="E87" s="54"/>
      <c r="F87" s="54"/>
      <c r="G87" s="214"/>
      <c r="H87" s="344"/>
      <c r="I87" s="1490"/>
      <c r="J87" s="1490"/>
      <c r="K87" s="1490"/>
      <c r="L87" s="1490"/>
      <c r="M87" s="1483"/>
      <c r="N87" s="1483"/>
      <c r="O87" s="1483"/>
      <c r="P87" s="291"/>
    </row>
    <row r="88" spans="1:16" s="226" customFormat="1">
      <c r="A88" s="209"/>
      <c r="B88" s="209"/>
      <c r="C88" s="209"/>
      <c r="D88" s="209"/>
      <c r="E88" s="209"/>
      <c r="F88" s="209"/>
      <c r="G88" s="19" t="s">
        <v>1343</v>
      </c>
      <c r="H88" s="700" t="s">
        <v>1343</v>
      </c>
      <c r="I88" s="727"/>
      <c r="J88" s="727"/>
      <c r="K88" s="727"/>
      <c r="L88" s="727"/>
      <c r="M88" s="727"/>
      <c r="N88" s="727"/>
      <c r="O88" s="727"/>
      <c r="P88" s="727"/>
    </row>
  </sheetData>
  <customSheetViews>
    <customSheetView guid="{4095EAE0-09D5-4E29-9353-57BE8D9E0DE0}" showPageBreaks="1" topLeftCell="A4">
      <selection activeCell="E41" sqref="E41"/>
      <colBreaks count="1" manualBreakCount="1">
        <brk id="7" max="1048575" man="1"/>
      </colBreaks>
      <pageMargins left="0.75" right="0.75" top="0.75" bottom="0.75" header="0.5" footer="0.5"/>
      <pageSetup scale="74" fitToWidth="2" fitToHeight="2" orientation="portrait" r:id="rId1"/>
      <headerFooter alignWithMargins="0"/>
    </customSheetView>
    <customSheetView guid="{B4382265-C345-4F78-A0C9-5C84571AE8A3}" showPageBreaks="1">
      <colBreaks count="1" manualBreakCount="1">
        <brk id="7" max="1048575" man="1"/>
      </colBreaks>
      <pageMargins left="0.75" right="0.75" top="0.75" bottom="0.75" header="0.5" footer="0.5"/>
      <pageSetup scale="74" fitToWidth="2" fitToHeight="2" orientation="portrait" r:id="rId2"/>
      <headerFooter alignWithMargins="0"/>
    </customSheetView>
  </customSheetViews>
  <phoneticPr fontId="0" type="noConversion"/>
  <pageMargins left="0.75" right="0.75" top="0.75" bottom="0.75" header="0.5" footer="0.5"/>
  <pageSetup scale="74" fitToWidth="2" fitToHeight="2" orientation="portrait" r:id="rId3"/>
  <headerFooter alignWithMargins="0"/>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showGridLines="0" zoomScaleNormal="100" zoomScaleSheetLayoutView="85" workbookViewId="0"/>
  </sheetViews>
  <sheetFormatPr defaultRowHeight="11.25"/>
  <cols>
    <col min="1" max="1" width="4.83203125" style="10" customWidth="1"/>
    <col min="2" max="2" width="15.6640625" style="10" customWidth="1"/>
    <col min="3" max="4" width="18.33203125" style="10" customWidth="1"/>
    <col min="5" max="5" width="55.33203125" style="10" customWidth="1"/>
    <col min="6" max="6" width="15.1640625" style="10" customWidth="1"/>
    <col min="7" max="8" width="4.83203125" style="10" customWidth="1"/>
    <col min="9" max="15" width="17.83203125" style="10" customWidth="1"/>
    <col min="16" max="16" width="4.83203125" style="10" customWidth="1"/>
    <col min="17" max="16384" width="9.33203125" style="10"/>
  </cols>
  <sheetData>
    <row r="1" spans="1:16" s="226" customFormat="1">
      <c r="A1" s="2060">
        <v>36</v>
      </c>
      <c r="B1" s="2074"/>
      <c r="C1" s="2039"/>
      <c r="D1" s="2039"/>
      <c r="E1" s="2062"/>
      <c r="F1" s="2058"/>
      <c r="G1" s="2055" t="s">
        <v>2667</v>
      </c>
      <c r="H1" s="2076" t="s">
        <v>2667</v>
      </c>
      <c r="I1" s="2006"/>
      <c r="J1" s="2006"/>
      <c r="K1" s="1371"/>
      <c r="L1" s="209"/>
      <c r="M1" s="209"/>
      <c r="N1" s="209"/>
      <c r="O1" s="209"/>
      <c r="P1" s="2102">
        <v>37</v>
      </c>
    </row>
    <row r="2" spans="1:16" ht="28.5" customHeight="1">
      <c r="A2" s="32" t="s">
        <v>409</v>
      </c>
      <c r="B2" s="22"/>
      <c r="C2" s="22"/>
      <c r="D2" s="22"/>
      <c r="E2" s="22"/>
      <c r="F2" s="22"/>
      <c r="G2" s="33"/>
      <c r="H2" s="1665" t="s">
        <v>410</v>
      </c>
      <c r="I2" s="1663"/>
      <c r="J2" s="1663"/>
      <c r="K2" s="1663"/>
      <c r="L2" s="1663"/>
      <c r="M2" s="1663"/>
      <c r="N2" s="1663"/>
      <c r="O2" s="1663"/>
      <c r="P2" s="1666"/>
    </row>
    <row r="3" spans="1:16">
      <c r="A3" s="341" t="s">
        <v>330</v>
      </c>
      <c r="B3" s="342"/>
      <c r="C3" s="342"/>
      <c r="D3" s="342"/>
      <c r="E3" s="342"/>
      <c r="F3" s="342"/>
      <c r="G3" s="343"/>
      <c r="H3" s="341" t="s">
        <v>330</v>
      </c>
      <c r="I3" s="342"/>
      <c r="J3" s="342"/>
      <c r="K3" s="342"/>
      <c r="L3" s="342"/>
      <c r="M3" s="342"/>
      <c r="N3" s="342"/>
      <c r="O3" s="342"/>
      <c r="P3" s="343"/>
    </row>
    <row r="4" spans="1:16" ht="28.5" customHeight="1">
      <c r="A4" s="73"/>
      <c r="B4" s="14"/>
      <c r="C4" s="14"/>
      <c r="D4" s="14"/>
      <c r="E4" s="14"/>
      <c r="F4" s="14"/>
      <c r="G4" s="70"/>
      <c r="H4" s="73"/>
      <c r="I4" s="14"/>
      <c r="J4" s="14"/>
      <c r="K4" s="14"/>
      <c r="L4" s="14"/>
      <c r="M4" s="14"/>
      <c r="N4" s="14"/>
      <c r="O4" s="14"/>
      <c r="P4" s="70"/>
    </row>
    <row r="5" spans="1:16">
      <c r="A5" s="311"/>
      <c r="B5" s="312"/>
      <c r="C5" s="312"/>
      <c r="D5" s="312"/>
      <c r="E5" s="312"/>
      <c r="F5" s="312"/>
      <c r="G5" s="320"/>
      <c r="H5" s="311"/>
      <c r="I5" s="411" t="s">
        <v>383</v>
      </c>
      <c r="J5" s="411"/>
      <c r="K5" s="411"/>
      <c r="L5" s="411"/>
      <c r="M5" s="312"/>
      <c r="N5" s="312"/>
      <c r="O5" s="312"/>
      <c r="P5" s="320"/>
    </row>
    <row r="6" spans="1:16">
      <c r="A6" s="311"/>
      <c r="B6" s="312"/>
      <c r="C6" s="312"/>
      <c r="D6" s="312"/>
      <c r="E6" s="323" t="s">
        <v>2678</v>
      </c>
      <c r="F6" s="312"/>
      <c r="G6" s="320"/>
      <c r="H6" s="311"/>
      <c r="I6" s="312"/>
      <c r="J6" s="312"/>
      <c r="K6" s="323" t="s">
        <v>384</v>
      </c>
      <c r="L6" s="312"/>
      <c r="M6" s="312"/>
      <c r="N6" s="312"/>
      <c r="O6" s="323" t="s">
        <v>385</v>
      </c>
      <c r="P6" s="320"/>
    </row>
    <row r="7" spans="1:16">
      <c r="A7" s="325" t="s">
        <v>307</v>
      </c>
      <c r="B7" s="323" t="s">
        <v>332</v>
      </c>
      <c r="C7" s="323" t="s">
        <v>386</v>
      </c>
      <c r="D7" s="323" t="s">
        <v>387</v>
      </c>
      <c r="E7" s="323" t="s">
        <v>2677</v>
      </c>
      <c r="F7" s="323" t="s">
        <v>389</v>
      </c>
      <c r="G7" s="324" t="s">
        <v>307</v>
      </c>
      <c r="H7" s="325" t="s">
        <v>307</v>
      </c>
      <c r="I7" s="323" t="s">
        <v>390</v>
      </c>
      <c r="J7" s="323" t="s">
        <v>391</v>
      </c>
      <c r="K7" s="323" t="s">
        <v>392</v>
      </c>
      <c r="L7" s="323" t="s">
        <v>393</v>
      </c>
      <c r="M7" s="323" t="s">
        <v>394</v>
      </c>
      <c r="N7" s="323" t="s">
        <v>395</v>
      </c>
      <c r="O7" s="323" t="s">
        <v>396</v>
      </c>
      <c r="P7" s="324" t="s">
        <v>307</v>
      </c>
    </row>
    <row r="8" spans="1:16">
      <c r="A8" s="325" t="s">
        <v>312</v>
      </c>
      <c r="B8" s="323" t="s">
        <v>312</v>
      </c>
      <c r="C8" s="323" t="s">
        <v>312</v>
      </c>
      <c r="D8" s="323" t="s">
        <v>397</v>
      </c>
      <c r="E8" s="323" t="s">
        <v>398</v>
      </c>
      <c r="F8" s="323" t="s">
        <v>399</v>
      </c>
      <c r="G8" s="324" t="s">
        <v>312</v>
      </c>
      <c r="H8" s="325" t="s">
        <v>312</v>
      </c>
      <c r="I8" s="323" t="s">
        <v>400</v>
      </c>
      <c r="J8" s="323"/>
      <c r="K8" s="323" t="s">
        <v>401</v>
      </c>
      <c r="L8" s="323" t="s">
        <v>400</v>
      </c>
      <c r="M8" s="323" t="s">
        <v>402</v>
      </c>
      <c r="N8" s="323" t="s">
        <v>403</v>
      </c>
      <c r="O8" s="323" t="s">
        <v>404</v>
      </c>
      <c r="P8" s="324" t="s">
        <v>312</v>
      </c>
    </row>
    <row r="9" spans="1:16">
      <c r="A9" s="325"/>
      <c r="B9" s="323" t="s">
        <v>317</v>
      </c>
      <c r="C9" s="323" t="s">
        <v>318</v>
      </c>
      <c r="D9" s="323" t="s">
        <v>319</v>
      </c>
      <c r="E9" s="323" t="s">
        <v>320</v>
      </c>
      <c r="F9" s="323" t="s">
        <v>321</v>
      </c>
      <c r="G9" s="324"/>
      <c r="H9" s="311"/>
      <c r="I9" s="323" t="s">
        <v>322</v>
      </c>
      <c r="J9" s="323" t="s">
        <v>176</v>
      </c>
      <c r="K9" s="323" t="s">
        <v>177</v>
      </c>
      <c r="L9" s="323" t="s">
        <v>405</v>
      </c>
      <c r="M9" s="323" t="s">
        <v>406</v>
      </c>
      <c r="N9" s="323" t="s">
        <v>407</v>
      </c>
      <c r="O9" s="323" t="s">
        <v>408</v>
      </c>
      <c r="P9" s="324"/>
    </row>
    <row r="10" spans="1:16">
      <c r="A10" s="721">
        <v>1</v>
      </c>
      <c r="B10" s="723"/>
      <c r="C10" s="723"/>
      <c r="D10" s="723"/>
      <c r="E10" s="723"/>
      <c r="F10" s="723"/>
      <c r="G10" s="1664">
        <v>1</v>
      </c>
      <c r="H10" s="721">
        <v>1</v>
      </c>
      <c r="I10" s="723"/>
      <c r="J10" s="723"/>
      <c r="K10" s="723"/>
      <c r="L10" s="723"/>
      <c r="M10" s="723"/>
      <c r="N10" s="723"/>
      <c r="O10" s="723"/>
      <c r="P10" s="1664">
        <v>1</v>
      </c>
    </row>
    <row r="11" spans="1:16">
      <c r="A11" s="721">
        <v>2</v>
      </c>
      <c r="B11" s="723"/>
      <c r="C11" s="723"/>
      <c r="D11" s="723"/>
      <c r="E11" s="723"/>
      <c r="F11" s="723"/>
      <c r="G11" s="1664">
        <v>2</v>
      </c>
      <c r="H11" s="721">
        <v>2</v>
      </c>
      <c r="I11" s="723"/>
      <c r="J11" s="723"/>
      <c r="K11" s="723"/>
      <c r="L11" s="723"/>
      <c r="M11" s="723"/>
      <c r="N11" s="723"/>
      <c r="O11" s="723"/>
      <c r="P11" s="1664">
        <v>2</v>
      </c>
    </row>
    <row r="12" spans="1:16">
      <c r="A12" s="721">
        <v>3</v>
      </c>
      <c r="B12" s="723"/>
      <c r="C12" s="723"/>
      <c r="D12" s="723"/>
      <c r="E12" s="723"/>
      <c r="F12" s="723"/>
      <c r="G12" s="1664">
        <v>3</v>
      </c>
      <c r="H12" s="721">
        <v>3</v>
      </c>
      <c r="I12" s="723"/>
      <c r="J12" s="723"/>
      <c r="K12" s="723"/>
      <c r="L12" s="723"/>
      <c r="M12" s="723"/>
      <c r="N12" s="723"/>
      <c r="O12" s="723"/>
      <c r="P12" s="1664">
        <v>3</v>
      </c>
    </row>
    <row r="13" spans="1:16">
      <c r="A13" s="721">
        <v>4</v>
      </c>
      <c r="B13" s="723"/>
      <c r="C13" s="723"/>
      <c r="D13" s="723"/>
      <c r="E13" s="723"/>
      <c r="F13" s="723"/>
      <c r="G13" s="1664">
        <v>4</v>
      </c>
      <c r="H13" s="721">
        <v>4</v>
      </c>
      <c r="I13" s="723"/>
      <c r="J13" s="723"/>
      <c r="K13" s="723"/>
      <c r="L13" s="723"/>
      <c r="M13" s="723"/>
      <c r="N13" s="723"/>
      <c r="O13" s="723"/>
      <c r="P13" s="1664">
        <v>4</v>
      </c>
    </row>
    <row r="14" spans="1:16">
      <c r="A14" s="721">
        <v>5</v>
      </c>
      <c r="B14" s="723"/>
      <c r="C14" s="723"/>
      <c r="D14" s="723"/>
      <c r="E14" s="723"/>
      <c r="F14" s="723"/>
      <c r="G14" s="1664">
        <v>5</v>
      </c>
      <c r="H14" s="721">
        <v>5</v>
      </c>
      <c r="I14" s="723"/>
      <c r="J14" s="723"/>
      <c r="K14" s="723"/>
      <c r="L14" s="723"/>
      <c r="M14" s="723"/>
      <c r="N14" s="723"/>
      <c r="O14" s="723"/>
      <c r="P14" s="1664">
        <v>5</v>
      </c>
    </row>
    <row r="15" spans="1:16">
      <c r="A15" s="721">
        <v>6</v>
      </c>
      <c r="B15" s="723"/>
      <c r="C15" s="723"/>
      <c r="D15" s="723"/>
      <c r="E15" s="723"/>
      <c r="F15" s="723"/>
      <c r="G15" s="1664">
        <v>6</v>
      </c>
      <c r="H15" s="721">
        <v>6</v>
      </c>
      <c r="I15" s="723"/>
      <c r="J15" s="723"/>
      <c r="K15" s="723"/>
      <c r="L15" s="723"/>
      <c r="M15" s="723"/>
      <c r="N15" s="723"/>
      <c r="O15" s="723"/>
      <c r="P15" s="1664">
        <v>6</v>
      </c>
    </row>
    <row r="16" spans="1:16">
      <c r="A16" s="721">
        <v>7</v>
      </c>
      <c r="B16" s="723"/>
      <c r="C16" s="723"/>
      <c r="D16" s="723"/>
      <c r="E16" s="723"/>
      <c r="F16" s="723"/>
      <c r="G16" s="1664">
        <v>7</v>
      </c>
      <c r="H16" s="721">
        <v>7</v>
      </c>
      <c r="I16" s="723"/>
      <c r="J16" s="723"/>
      <c r="K16" s="723"/>
      <c r="L16" s="723"/>
      <c r="M16" s="723"/>
      <c r="N16" s="723"/>
      <c r="O16" s="723"/>
      <c r="P16" s="1664">
        <v>7</v>
      </c>
    </row>
    <row r="17" spans="1:16">
      <c r="A17" s="721">
        <v>8</v>
      </c>
      <c r="B17" s="723"/>
      <c r="C17" s="723"/>
      <c r="D17" s="723"/>
      <c r="E17" s="723"/>
      <c r="F17" s="723"/>
      <c r="G17" s="1664">
        <v>8</v>
      </c>
      <c r="H17" s="721">
        <v>8</v>
      </c>
      <c r="I17" s="723"/>
      <c r="J17" s="723"/>
      <c r="K17" s="723"/>
      <c r="L17" s="723"/>
      <c r="M17" s="723"/>
      <c r="N17" s="723"/>
      <c r="O17" s="723"/>
      <c r="P17" s="1664">
        <v>8</v>
      </c>
    </row>
    <row r="18" spans="1:16">
      <c r="A18" s="721">
        <v>9</v>
      </c>
      <c r="B18" s="723"/>
      <c r="C18" s="723"/>
      <c r="D18" s="723"/>
      <c r="E18" s="723"/>
      <c r="F18" s="723"/>
      <c r="G18" s="1664">
        <v>9</v>
      </c>
      <c r="H18" s="721">
        <v>9</v>
      </c>
      <c r="I18" s="723"/>
      <c r="J18" s="723"/>
      <c r="K18" s="723"/>
      <c r="L18" s="723"/>
      <c r="M18" s="723"/>
      <c r="N18" s="723"/>
      <c r="O18" s="723"/>
      <c r="P18" s="1664">
        <v>9</v>
      </c>
    </row>
    <row r="19" spans="1:16">
      <c r="A19" s="721">
        <v>10</v>
      </c>
      <c r="B19" s="723"/>
      <c r="C19" s="723"/>
      <c r="D19" s="723"/>
      <c r="E19" s="723"/>
      <c r="F19" s="723"/>
      <c r="G19" s="1664">
        <v>10</v>
      </c>
      <c r="H19" s="721">
        <v>10</v>
      </c>
      <c r="I19" s="723"/>
      <c r="J19" s="723"/>
      <c r="K19" s="723"/>
      <c r="L19" s="723"/>
      <c r="M19" s="723"/>
      <c r="N19" s="723"/>
      <c r="O19" s="723"/>
      <c r="P19" s="1664">
        <v>10</v>
      </c>
    </row>
    <row r="20" spans="1:16">
      <c r="A20" s="721">
        <v>11</v>
      </c>
      <c r="B20" s="723"/>
      <c r="C20" s="723"/>
      <c r="D20" s="723"/>
      <c r="E20" s="723"/>
      <c r="F20" s="723"/>
      <c r="G20" s="1664">
        <v>11</v>
      </c>
      <c r="H20" s="721">
        <v>11</v>
      </c>
      <c r="I20" s="723"/>
      <c r="J20" s="723"/>
      <c r="K20" s="723"/>
      <c r="L20" s="723"/>
      <c r="M20" s="723"/>
      <c r="N20" s="723"/>
      <c r="O20" s="723"/>
      <c r="P20" s="1664">
        <v>11</v>
      </c>
    </row>
    <row r="21" spans="1:16">
      <c r="A21" s="721">
        <v>12</v>
      </c>
      <c r="B21" s="723"/>
      <c r="C21" s="723"/>
      <c r="D21" s="723"/>
      <c r="E21" s="723"/>
      <c r="F21" s="723"/>
      <c r="G21" s="1664">
        <v>12</v>
      </c>
      <c r="H21" s="721">
        <v>12</v>
      </c>
      <c r="I21" s="723"/>
      <c r="J21" s="723"/>
      <c r="K21" s="723"/>
      <c r="L21" s="723"/>
      <c r="M21" s="723"/>
      <c r="N21" s="723"/>
      <c r="O21" s="723"/>
      <c r="P21" s="1664">
        <v>12</v>
      </c>
    </row>
    <row r="22" spans="1:16">
      <c r="A22" s="721">
        <v>13</v>
      </c>
      <c r="B22" s="723"/>
      <c r="C22" s="723"/>
      <c r="D22" s="723"/>
      <c r="E22" s="723"/>
      <c r="F22" s="723"/>
      <c r="G22" s="1664">
        <v>13</v>
      </c>
      <c r="H22" s="721">
        <v>13</v>
      </c>
      <c r="I22" s="723"/>
      <c r="J22" s="723"/>
      <c r="K22" s="723"/>
      <c r="L22" s="723"/>
      <c r="M22" s="723"/>
      <c r="N22" s="723"/>
      <c r="O22" s="723"/>
      <c r="P22" s="1664">
        <v>13</v>
      </c>
    </row>
    <row r="23" spans="1:16">
      <c r="A23" s="721">
        <v>14</v>
      </c>
      <c r="B23" s="723"/>
      <c r="C23" s="723"/>
      <c r="D23" s="723"/>
      <c r="E23" s="723"/>
      <c r="F23" s="723"/>
      <c r="G23" s="1664">
        <v>14</v>
      </c>
      <c r="H23" s="721">
        <v>14</v>
      </c>
      <c r="I23" s="723"/>
      <c r="J23" s="723"/>
      <c r="K23" s="723"/>
      <c r="L23" s="723"/>
      <c r="M23" s="723"/>
      <c r="N23" s="723"/>
      <c r="O23" s="723"/>
      <c r="P23" s="1664">
        <v>14</v>
      </c>
    </row>
    <row r="24" spans="1:16">
      <c r="A24" s="721">
        <v>15</v>
      </c>
      <c r="B24" s="723"/>
      <c r="C24" s="723"/>
      <c r="D24" s="723"/>
      <c r="E24" s="723"/>
      <c r="F24" s="723"/>
      <c r="G24" s="1664">
        <v>15</v>
      </c>
      <c r="H24" s="721">
        <v>15</v>
      </c>
      <c r="I24" s="723"/>
      <c r="J24" s="723"/>
      <c r="K24" s="723"/>
      <c r="L24" s="723"/>
      <c r="M24" s="723"/>
      <c r="N24" s="723"/>
      <c r="O24" s="723"/>
      <c r="P24" s="1664">
        <v>15</v>
      </c>
    </row>
    <row r="25" spans="1:16">
      <c r="A25" s="721">
        <v>16</v>
      </c>
      <c r="B25" s="723"/>
      <c r="C25" s="723"/>
      <c r="D25" s="723"/>
      <c r="E25" s="723"/>
      <c r="F25" s="723"/>
      <c r="G25" s="1664">
        <v>16</v>
      </c>
      <c r="H25" s="721">
        <v>16</v>
      </c>
      <c r="I25" s="723"/>
      <c r="J25" s="723"/>
      <c r="K25" s="723"/>
      <c r="L25" s="723"/>
      <c r="M25" s="723"/>
      <c r="N25" s="723"/>
      <c r="O25" s="723"/>
      <c r="P25" s="1664">
        <v>16</v>
      </c>
    </row>
    <row r="26" spans="1:16">
      <c r="A26" s="721">
        <v>17</v>
      </c>
      <c r="B26" s="723"/>
      <c r="C26" s="723"/>
      <c r="D26" s="723"/>
      <c r="E26" s="723"/>
      <c r="F26" s="723"/>
      <c r="G26" s="1664">
        <v>17</v>
      </c>
      <c r="H26" s="721">
        <v>17</v>
      </c>
      <c r="I26" s="723"/>
      <c r="J26" s="723"/>
      <c r="K26" s="723"/>
      <c r="L26" s="723"/>
      <c r="M26" s="723"/>
      <c r="N26" s="723"/>
      <c r="O26" s="723"/>
      <c r="P26" s="1664">
        <v>17</v>
      </c>
    </row>
    <row r="27" spans="1:16">
      <c r="A27" s="721">
        <v>18</v>
      </c>
      <c r="B27" s="723"/>
      <c r="C27" s="723"/>
      <c r="D27" s="723"/>
      <c r="E27" s="723"/>
      <c r="F27" s="723"/>
      <c r="G27" s="1664">
        <v>18</v>
      </c>
      <c r="H27" s="721">
        <v>18</v>
      </c>
      <c r="I27" s="723"/>
      <c r="J27" s="723"/>
      <c r="K27" s="723"/>
      <c r="L27" s="723"/>
      <c r="M27" s="723"/>
      <c r="N27" s="723"/>
      <c r="O27" s="723"/>
      <c r="P27" s="1664">
        <v>18</v>
      </c>
    </row>
    <row r="28" spans="1:16">
      <c r="A28" s="721">
        <v>19</v>
      </c>
      <c r="B28" s="723"/>
      <c r="C28" s="723"/>
      <c r="D28" s="723"/>
      <c r="E28" s="723"/>
      <c r="F28" s="723"/>
      <c r="G28" s="1664">
        <v>19</v>
      </c>
      <c r="H28" s="721">
        <v>19</v>
      </c>
      <c r="I28" s="723"/>
      <c r="J28" s="723"/>
      <c r="K28" s="723"/>
      <c r="L28" s="723"/>
      <c r="M28" s="723"/>
      <c r="N28" s="723"/>
      <c r="O28" s="723"/>
      <c r="P28" s="1664">
        <v>19</v>
      </c>
    </row>
    <row r="29" spans="1:16">
      <c r="A29" s="721">
        <v>20</v>
      </c>
      <c r="B29" s="723"/>
      <c r="C29" s="723"/>
      <c r="D29" s="723"/>
      <c r="E29" s="723"/>
      <c r="F29" s="723"/>
      <c r="G29" s="1664">
        <v>20</v>
      </c>
      <c r="H29" s="721">
        <v>20</v>
      </c>
      <c r="I29" s="723"/>
      <c r="J29" s="723"/>
      <c r="K29" s="723"/>
      <c r="L29" s="723"/>
      <c r="M29" s="723"/>
      <c r="N29" s="723"/>
      <c r="O29" s="723"/>
      <c r="P29" s="1664">
        <v>20</v>
      </c>
    </row>
    <row r="30" spans="1:16">
      <c r="A30" s="721">
        <v>21</v>
      </c>
      <c r="B30" s="723"/>
      <c r="C30" s="723"/>
      <c r="D30" s="723"/>
      <c r="E30" s="723"/>
      <c r="F30" s="723"/>
      <c r="G30" s="1664">
        <v>21</v>
      </c>
      <c r="H30" s="721">
        <v>21</v>
      </c>
      <c r="I30" s="723"/>
      <c r="J30" s="723"/>
      <c r="K30" s="723"/>
      <c r="L30" s="723"/>
      <c r="M30" s="723"/>
      <c r="N30" s="723"/>
      <c r="O30" s="723"/>
      <c r="P30" s="1664">
        <v>21</v>
      </c>
    </row>
    <row r="31" spans="1:16">
      <c r="A31" s="721">
        <v>22</v>
      </c>
      <c r="B31" s="723"/>
      <c r="C31" s="723"/>
      <c r="D31" s="723"/>
      <c r="E31" s="723"/>
      <c r="F31" s="723"/>
      <c r="G31" s="1664">
        <v>22</v>
      </c>
      <c r="H31" s="721">
        <v>22</v>
      </c>
      <c r="I31" s="723"/>
      <c r="J31" s="723"/>
      <c r="K31" s="723"/>
      <c r="L31" s="723"/>
      <c r="M31" s="723"/>
      <c r="N31" s="723"/>
      <c r="O31" s="723"/>
      <c r="P31" s="1664">
        <v>22</v>
      </c>
    </row>
    <row r="32" spans="1:16">
      <c r="A32" s="721">
        <v>23</v>
      </c>
      <c r="B32" s="723"/>
      <c r="C32" s="723"/>
      <c r="D32" s="723"/>
      <c r="E32" s="723"/>
      <c r="F32" s="723"/>
      <c r="G32" s="1664">
        <v>23</v>
      </c>
      <c r="H32" s="721">
        <v>23</v>
      </c>
      <c r="I32" s="723"/>
      <c r="J32" s="723"/>
      <c r="K32" s="723"/>
      <c r="L32" s="723"/>
      <c r="M32" s="723"/>
      <c r="N32" s="723"/>
      <c r="O32" s="723"/>
      <c r="P32" s="1664">
        <v>23</v>
      </c>
    </row>
    <row r="33" spans="1:16">
      <c r="A33" s="721">
        <v>24</v>
      </c>
      <c r="B33" s="723"/>
      <c r="C33" s="723"/>
      <c r="D33" s="723"/>
      <c r="E33" s="723"/>
      <c r="F33" s="723"/>
      <c r="G33" s="1664">
        <v>24</v>
      </c>
      <c r="H33" s="721">
        <v>24</v>
      </c>
      <c r="I33" s="723"/>
      <c r="J33" s="723"/>
      <c r="K33" s="723"/>
      <c r="L33" s="723"/>
      <c r="M33" s="723"/>
      <c r="N33" s="723"/>
      <c r="O33" s="723"/>
      <c r="P33" s="1664">
        <v>24</v>
      </c>
    </row>
    <row r="34" spans="1:16">
      <c r="A34" s="721">
        <v>25</v>
      </c>
      <c r="B34" s="723"/>
      <c r="C34" s="723"/>
      <c r="D34" s="723"/>
      <c r="E34" s="723"/>
      <c r="F34" s="723"/>
      <c r="G34" s="1664">
        <v>25</v>
      </c>
      <c r="H34" s="721">
        <v>25</v>
      </c>
      <c r="I34" s="723"/>
      <c r="J34" s="723"/>
      <c r="K34" s="723"/>
      <c r="L34" s="723"/>
      <c r="M34" s="723"/>
      <c r="N34" s="723"/>
      <c r="O34" s="723"/>
      <c r="P34" s="1664">
        <v>25</v>
      </c>
    </row>
    <row r="35" spans="1:16">
      <c r="A35" s="721">
        <v>26</v>
      </c>
      <c r="B35" s="723"/>
      <c r="C35" s="723"/>
      <c r="D35" s="723"/>
      <c r="E35" s="723"/>
      <c r="F35" s="723"/>
      <c r="G35" s="1664">
        <v>26</v>
      </c>
      <c r="H35" s="721">
        <v>26</v>
      </c>
      <c r="I35" s="723"/>
      <c r="J35" s="723"/>
      <c r="K35" s="723"/>
      <c r="L35" s="723"/>
      <c r="M35" s="723"/>
      <c r="N35" s="723"/>
      <c r="O35" s="723"/>
      <c r="P35" s="1664">
        <v>26</v>
      </c>
    </row>
    <row r="36" spans="1:16">
      <c r="A36" s="721">
        <v>27</v>
      </c>
      <c r="B36" s="723"/>
      <c r="C36" s="723"/>
      <c r="D36" s="723"/>
      <c r="E36" s="723"/>
      <c r="F36" s="723"/>
      <c r="G36" s="1664">
        <v>27</v>
      </c>
      <c r="H36" s="721">
        <v>27</v>
      </c>
      <c r="I36" s="723"/>
      <c r="J36" s="723"/>
      <c r="K36" s="723"/>
      <c r="L36" s="723"/>
      <c r="M36" s="723"/>
      <c r="N36" s="723"/>
      <c r="O36" s="723"/>
      <c r="P36" s="1664">
        <v>27</v>
      </c>
    </row>
    <row r="37" spans="1:16">
      <c r="A37" s="721">
        <v>28</v>
      </c>
      <c r="B37" s="723"/>
      <c r="C37" s="723"/>
      <c r="D37" s="723"/>
      <c r="E37" s="723"/>
      <c r="F37" s="723"/>
      <c r="G37" s="1664">
        <v>28</v>
      </c>
      <c r="H37" s="721">
        <v>28</v>
      </c>
      <c r="I37" s="723"/>
      <c r="J37" s="723"/>
      <c r="K37" s="723"/>
      <c r="L37" s="723"/>
      <c r="M37" s="723"/>
      <c r="N37" s="723"/>
      <c r="O37" s="723"/>
      <c r="P37" s="1664">
        <v>28</v>
      </c>
    </row>
    <row r="38" spans="1:16">
      <c r="A38" s="721">
        <v>29</v>
      </c>
      <c r="B38" s="723"/>
      <c r="C38" s="723"/>
      <c r="D38" s="723"/>
      <c r="E38" s="723"/>
      <c r="F38" s="723"/>
      <c r="G38" s="1664">
        <v>29</v>
      </c>
      <c r="H38" s="721">
        <v>29</v>
      </c>
      <c r="I38" s="723"/>
      <c r="J38" s="723"/>
      <c r="K38" s="723"/>
      <c r="L38" s="723"/>
      <c r="M38" s="723"/>
      <c r="N38" s="723"/>
      <c r="O38" s="723"/>
      <c r="P38" s="1664">
        <v>29</v>
      </c>
    </row>
    <row r="39" spans="1:16">
      <c r="A39" s="721">
        <v>30</v>
      </c>
      <c r="B39" s="723"/>
      <c r="C39" s="723"/>
      <c r="D39" s="723"/>
      <c r="E39" s="723"/>
      <c r="F39" s="723"/>
      <c r="G39" s="1664">
        <v>30</v>
      </c>
      <c r="H39" s="721">
        <v>30</v>
      </c>
      <c r="I39" s="723"/>
      <c r="J39" s="723"/>
      <c r="K39" s="723"/>
      <c r="L39" s="723"/>
      <c r="M39" s="723"/>
      <c r="N39" s="723"/>
      <c r="O39" s="723"/>
      <c r="P39" s="1664">
        <v>30</v>
      </c>
    </row>
    <row r="40" spans="1:16">
      <c r="A40" s="721">
        <v>31</v>
      </c>
      <c r="B40" s="723"/>
      <c r="C40" s="723"/>
      <c r="D40" s="723"/>
      <c r="E40" s="723"/>
      <c r="F40" s="723"/>
      <c r="G40" s="1664">
        <v>31</v>
      </c>
      <c r="H40" s="721">
        <v>31</v>
      </c>
      <c r="I40" s="723"/>
      <c r="J40" s="723"/>
      <c r="K40" s="723"/>
      <c r="L40" s="723"/>
      <c r="M40" s="723"/>
      <c r="N40" s="723"/>
      <c r="O40" s="723"/>
      <c r="P40" s="1664">
        <v>31</v>
      </c>
    </row>
    <row r="41" spans="1:16">
      <c r="A41" s="721">
        <v>32</v>
      </c>
      <c r="B41" s="723"/>
      <c r="C41" s="723"/>
      <c r="D41" s="723"/>
      <c r="E41" s="723"/>
      <c r="F41" s="723"/>
      <c r="G41" s="1664">
        <v>32</v>
      </c>
      <c r="H41" s="721">
        <v>32</v>
      </c>
      <c r="I41" s="723"/>
      <c r="J41" s="723"/>
      <c r="K41" s="723"/>
      <c r="L41" s="723"/>
      <c r="M41" s="723"/>
      <c r="N41" s="723"/>
      <c r="O41" s="723"/>
      <c r="P41" s="1664">
        <v>32</v>
      </c>
    </row>
    <row r="42" spans="1:16">
      <c r="A42" s="721">
        <v>33</v>
      </c>
      <c r="B42" s="723"/>
      <c r="C42" s="723"/>
      <c r="D42" s="723"/>
      <c r="E42" s="723"/>
      <c r="F42" s="723"/>
      <c r="G42" s="1664">
        <v>33</v>
      </c>
      <c r="H42" s="721">
        <v>33</v>
      </c>
      <c r="I42" s="723"/>
      <c r="J42" s="723"/>
      <c r="K42" s="723"/>
      <c r="L42" s="723"/>
      <c r="M42" s="723"/>
      <c r="N42" s="723"/>
      <c r="O42" s="723"/>
      <c r="P42" s="1664">
        <v>33</v>
      </c>
    </row>
    <row r="43" spans="1:16">
      <c r="A43" s="721">
        <v>34</v>
      </c>
      <c r="B43" s="723"/>
      <c r="C43" s="723"/>
      <c r="D43" s="723"/>
      <c r="E43" s="723"/>
      <c r="F43" s="723"/>
      <c r="G43" s="1664">
        <v>34</v>
      </c>
      <c r="H43" s="721">
        <v>34</v>
      </c>
      <c r="I43" s="723"/>
      <c r="J43" s="723"/>
      <c r="K43" s="723"/>
      <c r="L43" s="723"/>
      <c r="M43" s="723"/>
      <c r="N43" s="723"/>
      <c r="O43" s="723"/>
      <c r="P43" s="1664">
        <v>34</v>
      </c>
    </row>
    <row r="44" spans="1:16">
      <c r="A44" s="721">
        <v>35</v>
      </c>
      <c r="B44" s="723"/>
      <c r="C44" s="723"/>
      <c r="D44" s="723"/>
      <c r="E44" s="723"/>
      <c r="F44" s="723"/>
      <c r="G44" s="1664">
        <v>35</v>
      </c>
      <c r="H44" s="721">
        <v>35</v>
      </c>
      <c r="I44" s="723"/>
      <c r="J44" s="723"/>
      <c r="K44" s="723"/>
      <c r="L44" s="723"/>
      <c r="M44" s="723"/>
      <c r="N44" s="723"/>
      <c r="O44" s="723"/>
      <c r="P44" s="1664">
        <v>35</v>
      </c>
    </row>
    <row r="45" spans="1:16">
      <c r="A45" s="721">
        <v>36</v>
      </c>
      <c r="B45" s="723"/>
      <c r="C45" s="723"/>
      <c r="D45" s="723"/>
      <c r="E45" s="723"/>
      <c r="F45" s="723"/>
      <c r="G45" s="1664">
        <v>36</v>
      </c>
      <c r="H45" s="721">
        <v>36</v>
      </c>
      <c r="I45" s="723"/>
      <c r="J45" s="723"/>
      <c r="K45" s="723"/>
      <c r="L45" s="723"/>
      <c r="M45" s="723"/>
      <c r="N45" s="723"/>
      <c r="O45" s="723"/>
      <c r="P45" s="1664">
        <v>36</v>
      </c>
    </row>
    <row r="46" spans="1:16">
      <c r="A46" s="721">
        <v>37</v>
      </c>
      <c r="B46" s="723"/>
      <c r="C46" s="723"/>
      <c r="D46" s="723"/>
      <c r="E46" s="723"/>
      <c r="F46" s="723"/>
      <c r="G46" s="1664">
        <v>37</v>
      </c>
      <c r="H46" s="721">
        <v>37</v>
      </c>
      <c r="I46" s="723"/>
      <c r="J46" s="723"/>
      <c r="K46" s="723"/>
      <c r="L46" s="723"/>
      <c r="M46" s="723"/>
      <c r="N46" s="723"/>
      <c r="O46" s="723"/>
      <c r="P46" s="1664">
        <v>37</v>
      </c>
    </row>
    <row r="47" spans="1:16">
      <c r="A47" s="721">
        <v>38</v>
      </c>
      <c r="B47" s="723"/>
      <c r="C47" s="723"/>
      <c r="D47" s="723"/>
      <c r="E47" s="723"/>
      <c r="F47" s="723"/>
      <c r="G47" s="1664">
        <v>38</v>
      </c>
      <c r="H47" s="721">
        <v>38</v>
      </c>
      <c r="I47" s="723"/>
      <c r="J47" s="723"/>
      <c r="K47" s="723"/>
      <c r="L47" s="723"/>
      <c r="M47" s="723"/>
      <c r="N47" s="723"/>
      <c r="O47" s="723"/>
      <c r="P47" s="1664">
        <v>38</v>
      </c>
    </row>
    <row r="48" spans="1:16">
      <c r="A48" s="721">
        <v>39</v>
      </c>
      <c r="B48" s="723"/>
      <c r="C48" s="723"/>
      <c r="D48" s="723"/>
      <c r="E48" s="723"/>
      <c r="F48" s="723"/>
      <c r="G48" s="1664">
        <v>39</v>
      </c>
      <c r="H48" s="721">
        <v>39</v>
      </c>
      <c r="I48" s="723"/>
      <c r="J48" s="723"/>
      <c r="K48" s="723"/>
      <c r="L48" s="723"/>
      <c r="M48" s="723"/>
      <c r="N48" s="723"/>
      <c r="O48" s="723"/>
      <c r="P48" s="1664">
        <v>39</v>
      </c>
    </row>
    <row r="49" spans="1:16">
      <c r="A49" s="721">
        <v>40</v>
      </c>
      <c r="B49" s="723"/>
      <c r="C49" s="723"/>
      <c r="D49" s="723"/>
      <c r="E49" s="723"/>
      <c r="F49" s="723"/>
      <c r="G49" s="1664">
        <v>40</v>
      </c>
      <c r="H49" s="721">
        <v>40</v>
      </c>
      <c r="I49" s="723"/>
      <c r="J49" s="723"/>
      <c r="K49" s="723"/>
      <c r="L49" s="723"/>
      <c r="M49" s="723"/>
      <c r="N49" s="723"/>
      <c r="O49" s="723"/>
      <c r="P49" s="1664">
        <v>40</v>
      </c>
    </row>
    <row r="50" spans="1:16">
      <c r="A50" s="344"/>
      <c r="B50" s="209"/>
      <c r="C50" s="209"/>
      <c r="D50" s="209"/>
      <c r="E50" s="209"/>
      <c r="F50" s="209"/>
      <c r="G50" s="42"/>
      <c r="H50" s="344"/>
      <c r="I50" s="209"/>
      <c r="J50" s="209"/>
      <c r="K50" s="209"/>
      <c r="L50" s="209"/>
      <c r="M50" s="209"/>
      <c r="N50" s="209"/>
      <c r="O50" s="209"/>
      <c r="P50" s="42"/>
    </row>
    <row r="51" spans="1:16">
      <c r="A51" s="344"/>
      <c r="B51" s="209"/>
      <c r="C51" s="209"/>
      <c r="D51" s="209"/>
      <c r="E51" s="209"/>
      <c r="F51" s="209"/>
      <c r="G51" s="42"/>
      <c r="H51" s="344"/>
      <c r="I51" s="209"/>
      <c r="J51" s="209"/>
      <c r="K51" s="209"/>
      <c r="L51" s="209"/>
      <c r="M51" s="209"/>
      <c r="N51" s="209"/>
      <c r="O51" s="209"/>
      <c r="P51" s="42"/>
    </row>
    <row r="52" spans="1:16">
      <c r="A52" s="344"/>
      <c r="B52" s="209"/>
      <c r="C52" s="209"/>
      <c r="D52" s="209"/>
      <c r="E52" s="209"/>
      <c r="F52" s="209"/>
      <c r="G52" s="42"/>
      <c r="H52" s="344"/>
      <c r="I52" s="209"/>
      <c r="J52" s="209"/>
      <c r="K52" s="209"/>
      <c r="L52" s="209"/>
      <c r="M52" s="209"/>
      <c r="N52" s="209"/>
      <c r="O52" s="209"/>
      <c r="P52" s="42"/>
    </row>
    <row r="53" spans="1:16">
      <c r="A53" s="344"/>
      <c r="B53" s="209"/>
      <c r="C53" s="209"/>
      <c r="D53" s="209"/>
      <c r="E53" s="209"/>
      <c r="F53" s="209"/>
      <c r="G53" s="42"/>
      <c r="H53" s="344"/>
      <c r="I53" s="209"/>
      <c r="J53" s="209"/>
      <c r="K53" s="209"/>
      <c r="L53" s="209"/>
      <c r="M53" s="209"/>
      <c r="N53" s="209"/>
      <c r="O53" s="209"/>
      <c r="P53" s="42"/>
    </row>
    <row r="54" spans="1:16">
      <c r="A54" s="344"/>
      <c r="B54" s="209"/>
      <c r="C54" s="209"/>
      <c r="D54" s="209"/>
      <c r="E54" s="209"/>
      <c r="F54" s="209"/>
      <c r="G54" s="42"/>
      <c r="H54" s="344"/>
      <c r="I54" s="209"/>
      <c r="J54" s="209"/>
      <c r="K54" s="209"/>
      <c r="L54" s="209"/>
      <c r="M54" s="209"/>
      <c r="N54" s="209"/>
      <c r="O54" s="209"/>
      <c r="P54" s="42"/>
    </row>
    <row r="55" spans="1:16">
      <c r="A55" s="344"/>
      <c r="B55" s="209"/>
      <c r="C55" s="209"/>
      <c r="D55" s="209"/>
      <c r="E55" s="209"/>
      <c r="F55" s="209"/>
      <c r="G55" s="42"/>
      <c r="H55" s="344"/>
      <c r="I55" s="209"/>
      <c r="J55" s="209"/>
      <c r="K55" s="209"/>
      <c r="L55" s="209"/>
      <c r="M55" s="209"/>
      <c r="N55" s="209"/>
      <c r="O55" s="209"/>
      <c r="P55" s="42"/>
    </row>
    <row r="56" spans="1:16">
      <c r="A56" s="344"/>
      <c r="B56" s="209"/>
      <c r="C56" s="209"/>
      <c r="D56" s="209"/>
      <c r="E56" s="209"/>
      <c r="F56" s="209"/>
      <c r="G56" s="42"/>
      <c r="H56" s="344"/>
      <c r="I56" s="209"/>
      <c r="J56" s="209"/>
      <c r="K56" s="209"/>
      <c r="L56" s="209"/>
      <c r="M56" s="209"/>
      <c r="N56" s="209"/>
      <c r="O56" s="209"/>
      <c r="P56" s="42"/>
    </row>
    <row r="57" spans="1:16">
      <c r="A57" s="344"/>
      <c r="B57" s="209"/>
      <c r="C57" s="209"/>
      <c r="D57" s="209"/>
      <c r="E57" s="209"/>
      <c r="F57" s="209"/>
      <c r="G57" s="42"/>
      <c r="H57" s="344"/>
      <c r="I57" s="209"/>
      <c r="J57" s="209"/>
      <c r="K57" s="209"/>
      <c r="L57" s="209"/>
      <c r="M57" s="209"/>
      <c r="N57" s="209"/>
      <c r="O57" s="209"/>
      <c r="P57" s="42"/>
    </row>
    <row r="58" spans="1:16">
      <c r="A58" s="344"/>
      <c r="B58" s="209"/>
      <c r="C58" s="209"/>
      <c r="D58" s="209"/>
      <c r="E58" s="209"/>
      <c r="F58" s="209"/>
      <c r="G58" s="42"/>
      <c r="H58" s="344"/>
      <c r="I58" s="209"/>
      <c r="J58" s="209"/>
      <c r="K58" s="209"/>
      <c r="L58" s="209"/>
      <c r="M58" s="209"/>
      <c r="N58" s="209"/>
      <c r="O58" s="209"/>
      <c r="P58" s="42"/>
    </row>
    <row r="59" spans="1:16">
      <c r="A59" s="344"/>
      <c r="B59" s="209"/>
      <c r="C59" s="209"/>
      <c r="D59" s="209"/>
      <c r="E59" s="209"/>
      <c r="F59" s="209"/>
      <c r="G59" s="42"/>
      <c r="H59" s="344"/>
      <c r="I59" s="209"/>
      <c r="J59" s="209"/>
      <c r="K59" s="209"/>
      <c r="L59" s="209"/>
      <c r="M59" s="209"/>
      <c r="N59" s="209"/>
      <c r="O59" s="209"/>
      <c r="P59" s="42"/>
    </row>
    <row r="60" spans="1:16">
      <c r="A60" s="344"/>
      <c r="B60" s="209"/>
      <c r="C60" s="209"/>
      <c r="D60" s="209"/>
      <c r="E60" s="209"/>
      <c r="F60" s="209"/>
      <c r="G60" s="42"/>
      <c r="H60" s="344"/>
      <c r="I60" s="209"/>
      <c r="J60" s="209"/>
      <c r="K60" s="209"/>
      <c r="L60" s="209"/>
      <c r="M60" s="209"/>
      <c r="N60" s="209"/>
      <c r="O60" s="209"/>
      <c r="P60" s="42"/>
    </row>
    <row r="61" spans="1:16">
      <c r="A61" s="344"/>
      <c r="B61" s="209"/>
      <c r="C61" s="209"/>
      <c r="D61" s="209"/>
      <c r="E61" s="209"/>
      <c r="F61" s="209"/>
      <c r="G61" s="42"/>
      <c r="H61" s="344"/>
      <c r="I61" s="209"/>
      <c r="J61" s="209"/>
      <c r="K61" s="209"/>
      <c r="L61" s="209"/>
      <c r="M61" s="209"/>
      <c r="N61" s="209"/>
      <c r="O61" s="209"/>
      <c r="P61" s="42"/>
    </row>
    <row r="62" spans="1:16">
      <c r="A62" s="344"/>
      <c r="B62" s="209"/>
      <c r="C62" s="209"/>
      <c r="D62" s="209"/>
      <c r="E62" s="209"/>
      <c r="F62" s="209"/>
      <c r="G62" s="42"/>
      <c r="H62" s="344"/>
      <c r="I62" s="209"/>
      <c r="J62" s="209"/>
      <c r="K62" s="209"/>
      <c r="L62" s="209"/>
      <c r="M62" s="209"/>
      <c r="N62" s="209"/>
      <c r="O62" s="209"/>
      <c r="P62" s="42"/>
    </row>
    <row r="63" spans="1:16">
      <c r="A63" s="344"/>
      <c r="B63" s="209"/>
      <c r="C63" s="209"/>
      <c r="D63" s="209"/>
      <c r="E63" s="209"/>
      <c r="F63" s="209"/>
      <c r="G63" s="42"/>
      <c r="H63" s="344"/>
      <c r="I63" s="209"/>
      <c r="J63" s="209"/>
      <c r="K63" s="209"/>
      <c r="L63" s="209"/>
      <c r="M63" s="209"/>
      <c r="N63" s="209"/>
      <c r="O63" s="209"/>
      <c r="P63" s="42"/>
    </row>
    <row r="64" spans="1:16">
      <c r="A64" s="344"/>
      <c r="B64" s="209"/>
      <c r="C64" s="209"/>
      <c r="D64" s="209"/>
      <c r="E64" s="209"/>
      <c r="F64" s="209"/>
      <c r="G64" s="42"/>
      <c r="H64" s="344"/>
      <c r="I64" s="209"/>
      <c r="J64" s="209"/>
      <c r="K64" s="209"/>
      <c r="L64" s="209"/>
      <c r="M64" s="209"/>
      <c r="N64" s="209"/>
      <c r="O64" s="209"/>
      <c r="P64" s="42"/>
    </row>
    <row r="65" spans="1:16">
      <c r="A65" s="344"/>
      <c r="B65" s="209"/>
      <c r="C65" s="209"/>
      <c r="D65" s="209"/>
      <c r="E65" s="209"/>
      <c r="F65" s="209"/>
      <c r="G65" s="42"/>
      <c r="H65" s="344"/>
      <c r="I65" s="209"/>
      <c r="J65" s="209"/>
      <c r="K65" s="209"/>
      <c r="L65" s="209"/>
      <c r="M65" s="209"/>
      <c r="N65" s="209"/>
      <c r="O65" s="209"/>
      <c r="P65" s="42"/>
    </row>
    <row r="66" spans="1:16">
      <c r="A66" s="344"/>
      <c r="B66" s="209"/>
      <c r="C66" s="209"/>
      <c r="D66" s="209"/>
      <c r="E66" s="209"/>
      <c r="F66" s="209"/>
      <c r="G66" s="42"/>
      <c r="H66" s="344"/>
      <c r="I66" s="209"/>
      <c r="J66" s="209"/>
      <c r="K66" s="209"/>
      <c r="L66" s="209"/>
      <c r="M66" s="209"/>
      <c r="N66" s="209"/>
      <c r="O66" s="209"/>
      <c r="P66" s="42"/>
    </row>
    <row r="67" spans="1:16">
      <c r="A67" s="344"/>
      <c r="B67" s="209"/>
      <c r="C67" s="209"/>
      <c r="D67" s="209"/>
      <c r="E67" s="209"/>
      <c r="F67" s="209"/>
      <c r="G67" s="42"/>
      <c r="H67" s="344"/>
      <c r="I67" s="209"/>
      <c r="J67" s="209"/>
      <c r="K67" s="209"/>
      <c r="L67" s="209"/>
      <c r="M67" s="209"/>
      <c r="N67" s="209"/>
      <c r="O67" s="209"/>
      <c r="P67" s="42"/>
    </row>
    <row r="68" spans="1:16">
      <c r="A68" s="344"/>
      <c r="B68" s="209"/>
      <c r="C68" s="209"/>
      <c r="D68" s="209"/>
      <c r="E68" s="209"/>
      <c r="F68" s="209"/>
      <c r="G68" s="42"/>
      <c r="H68" s="344"/>
      <c r="I68" s="209"/>
      <c r="J68" s="209"/>
      <c r="K68" s="209"/>
      <c r="L68" s="209"/>
      <c r="M68" s="209"/>
      <c r="N68" s="209"/>
      <c r="O68" s="209"/>
      <c r="P68" s="42"/>
    </row>
    <row r="69" spans="1:16">
      <c r="A69" s="344"/>
      <c r="B69" s="209"/>
      <c r="C69" s="209"/>
      <c r="D69" s="209"/>
      <c r="E69" s="209"/>
      <c r="F69" s="209"/>
      <c r="G69" s="42"/>
      <c r="H69" s="344"/>
      <c r="I69" s="209"/>
      <c r="J69" s="209"/>
      <c r="K69" s="209"/>
      <c r="L69" s="209"/>
      <c r="M69" s="209"/>
      <c r="N69" s="209"/>
      <c r="O69" s="209"/>
      <c r="P69" s="42"/>
    </row>
    <row r="70" spans="1:16">
      <c r="A70" s="344"/>
      <c r="B70" s="209"/>
      <c r="C70" s="209"/>
      <c r="D70" s="209"/>
      <c r="E70" s="209"/>
      <c r="F70" s="209"/>
      <c r="G70" s="42"/>
      <c r="H70" s="344"/>
      <c r="I70" s="209"/>
      <c r="J70" s="209"/>
      <c r="K70" s="209"/>
      <c r="L70" s="209"/>
      <c r="M70" s="209"/>
      <c r="N70" s="209"/>
      <c r="O70" s="209"/>
      <c r="P70" s="42"/>
    </row>
    <row r="71" spans="1:16">
      <c r="A71" s="344"/>
      <c r="B71" s="209"/>
      <c r="C71" s="209"/>
      <c r="D71" s="209"/>
      <c r="E71" s="209"/>
      <c r="F71" s="209"/>
      <c r="G71" s="42"/>
      <c r="H71" s="344"/>
      <c r="I71" s="209"/>
      <c r="J71" s="209"/>
      <c r="K71" s="209"/>
      <c r="L71" s="209"/>
      <c r="M71" s="209"/>
      <c r="N71" s="209"/>
      <c r="O71" s="209"/>
      <c r="P71" s="42"/>
    </row>
    <row r="72" spans="1:16">
      <c r="A72" s="344"/>
      <c r="B72" s="209"/>
      <c r="C72" s="209"/>
      <c r="D72" s="209"/>
      <c r="E72" s="209"/>
      <c r="F72" s="209"/>
      <c r="G72" s="42"/>
      <c r="H72" s="344"/>
      <c r="I72" s="209"/>
      <c r="J72" s="209"/>
      <c r="K72" s="209"/>
      <c r="L72" s="209"/>
      <c r="M72" s="209"/>
      <c r="N72" s="209"/>
      <c r="O72" s="209"/>
      <c r="P72" s="42"/>
    </row>
    <row r="73" spans="1:16">
      <c r="A73" s="344"/>
      <c r="B73" s="209"/>
      <c r="C73" s="209"/>
      <c r="D73" s="209"/>
      <c r="E73" s="209"/>
      <c r="F73" s="209"/>
      <c r="G73" s="42"/>
      <c r="H73" s="344"/>
      <c r="I73" s="209"/>
      <c r="J73" s="209"/>
      <c r="K73" s="209"/>
      <c r="L73" s="209"/>
      <c r="M73" s="209"/>
      <c r="N73" s="209"/>
      <c r="O73" s="209"/>
      <c r="P73" s="42"/>
    </row>
    <row r="74" spans="1:16">
      <c r="A74" s="24"/>
      <c r="B74" s="226"/>
      <c r="C74" s="226"/>
      <c r="D74" s="226"/>
      <c r="E74" s="226"/>
      <c r="F74" s="226"/>
      <c r="G74" s="291"/>
      <c r="H74" s="24"/>
      <c r="I74" s="226"/>
      <c r="J74" s="226"/>
      <c r="K74" s="226"/>
      <c r="L74" s="226"/>
      <c r="M74" s="226"/>
      <c r="N74" s="226"/>
      <c r="O74" s="226"/>
      <c r="P74" s="291"/>
    </row>
    <row r="75" spans="1:16">
      <c r="A75" s="24"/>
      <c r="B75" s="226"/>
      <c r="C75" s="226"/>
      <c r="D75" s="226"/>
      <c r="E75" s="226"/>
      <c r="F75" s="226"/>
      <c r="G75" s="291"/>
      <c r="H75" s="24"/>
      <c r="I75" s="226"/>
      <c r="J75" s="226"/>
      <c r="K75" s="226"/>
      <c r="L75" s="226"/>
      <c r="M75" s="226"/>
      <c r="N75" s="226"/>
      <c r="O75" s="226"/>
      <c r="P75" s="291"/>
    </row>
    <row r="76" spans="1:16" s="226" customFormat="1">
      <c r="A76" s="727"/>
      <c r="B76" s="727"/>
      <c r="C76" s="727"/>
      <c r="D76" s="727"/>
      <c r="E76" s="727"/>
      <c r="F76" s="727"/>
      <c r="G76" s="698" t="s">
        <v>1343</v>
      </c>
      <c r="H76" s="700" t="s">
        <v>1343</v>
      </c>
      <c r="I76" s="727"/>
      <c r="J76" s="727"/>
      <c r="K76" s="727"/>
      <c r="L76" s="727"/>
      <c r="M76" s="727"/>
      <c r="N76" s="727"/>
      <c r="O76" s="727"/>
      <c r="P76" s="727"/>
    </row>
  </sheetData>
  <customSheetViews>
    <customSheetView guid="{4095EAE0-09D5-4E29-9353-57BE8D9E0DE0}" scale="85" showPageBreaks="1" fitToPage="1" topLeftCell="A4">
      <selection activeCell="F37" sqref="F37"/>
      <colBreaks count="1" manualBreakCount="1">
        <brk id="7" max="1048575" man="1"/>
      </colBreaks>
      <pageMargins left="0.75" right="0.75" top="0.75" bottom="0.75" header="0.5" footer="0.5"/>
      <pageSetup scale="82" fitToWidth="0" orientation="portrait" r:id="rId1"/>
    </customSheetView>
    <customSheetView guid="{B4382265-C345-4F78-A0C9-5C84571AE8A3}" showPageBreaks="1" fitToPage="1">
      <selection sqref="A1:A15"/>
      <colBreaks count="1" manualBreakCount="1">
        <brk id="7" max="1048575" man="1"/>
      </colBreaks>
      <pageMargins left="0.75" right="0.75" top="0.75" bottom="0.75" header="0.5" footer="0.5"/>
      <pageSetup scale="82" fitToWidth="0" orientation="portrait" r:id="rId2"/>
    </customSheetView>
  </customSheetViews>
  <pageMargins left="0.75" right="0.75" top="0.75" bottom="0.75" header="0.5" footer="0.5"/>
  <pageSetup scale="82" fitToWidth="0" orientation="portrait" r:id="rId3"/>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zoomScaleNormal="100" workbookViewId="0"/>
  </sheetViews>
  <sheetFormatPr defaultRowHeight="11.25"/>
  <cols>
    <col min="1" max="1" width="5.5" style="936" customWidth="1"/>
    <col min="2" max="2" width="17.5" style="936" customWidth="1"/>
    <col min="3" max="5" width="12.5" style="936" customWidth="1"/>
    <col min="6" max="6" width="45" style="936" customWidth="1"/>
    <col min="7" max="7" width="5.5" style="936" customWidth="1"/>
    <col min="8" max="16384" width="9.33203125" style="936"/>
  </cols>
  <sheetData>
    <row r="1" spans="1:7" s="848" customFormat="1">
      <c r="A1" s="2103">
        <v>38</v>
      </c>
      <c r="G1" s="2071" t="s">
        <v>2667</v>
      </c>
    </row>
    <row r="2" spans="1:7">
      <c r="A2" s="1823"/>
      <c r="B2" s="1822"/>
      <c r="C2" s="1822"/>
      <c r="D2" s="1824"/>
      <c r="E2" s="1822"/>
      <c r="F2" s="1822"/>
      <c r="G2" s="1825"/>
    </row>
    <row r="3" spans="1:7">
      <c r="A3" s="1826" t="s">
        <v>328</v>
      </c>
      <c r="B3" s="848"/>
      <c r="C3" s="848"/>
      <c r="D3" s="848"/>
      <c r="E3" s="848"/>
      <c r="F3" s="848"/>
      <c r="G3" s="1827"/>
    </row>
    <row r="4" spans="1:7">
      <c r="A4" s="1430"/>
      <c r="B4" s="848"/>
      <c r="C4" s="848"/>
      <c r="D4" s="848"/>
      <c r="E4" s="848"/>
      <c r="F4" s="848"/>
      <c r="G4" s="1827"/>
    </row>
    <row r="5" spans="1:7">
      <c r="A5" s="1430"/>
      <c r="B5" s="226" t="s">
        <v>3291</v>
      </c>
      <c r="C5" s="226"/>
      <c r="D5" s="1490"/>
      <c r="E5" s="1490"/>
      <c r="F5" s="1490"/>
      <c r="G5" s="1827"/>
    </row>
    <row r="6" spans="1:7">
      <c r="A6" s="1430"/>
      <c r="B6" s="226"/>
      <c r="C6" s="226"/>
      <c r="D6" s="1510"/>
      <c r="E6" s="1510"/>
      <c r="F6" s="1510"/>
      <c r="G6" s="1827"/>
    </row>
    <row r="7" spans="1:7" ht="12.75" customHeight="1">
      <c r="A7" s="1430"/>
      <c r="B7" s="1828" t="s">
        <v>3235</v>
      </c>
      <c r="C7" s="848" t="s">
        <v>3054</v>
      </c>
      <c r="D7" s="1125"/>
      <c r="E7" s="1125"/>
      <c r="F7" s="848"/>
      <c r="G7" s="1827"/>
    </row>
    <row r="8" spans="1:7" ht="12.75" customHeight="1">
      <c r="A8" s="1430"/>
      <c r="B8" s="1706" t="s">
        <v>3055</v>
      </c>
      <c r="C8" s="848" t="s">
        <v>3056</v>
      </c>
      <c r="D8" s="1829"/>
      <c r="E8" s="1829"/>
      <c r="F8" s="848"/>
      <c r="G8" s="1827"/>
    </row>
    <row r="9" spans="1:7" ht="12.75" customHeight="1">
      <c r="A9" s="1430"/>
      <c r="B9" s="1828" t="s">
        <v>3057</v>
      </c>
      <c r="C9" s="776" t="s">
        <v>3058</v>
      </c>
      <c r="D9" s="1125"/>
      <c r="E9" s="848"/>
      <c r="F9" s="848"/>
      <c r="G9" s="1827"/>
    </row>
    <row r="10" spans="1:7" ht="12.75" customHeight="1">
      <c r="A10" s="1430"/>
      <c r="B10" s="1828" t="s">
        <v>3059</v>
      </c>
      <c r="C10" s="848" t="s">
        <v>3060</v>
      </c>
      <c r="D10" s="1829"/>
      <c r="E10" s="1125"/>
      <c r="F10" s="848"/>
      <c r="G10" s="1827"/>
    </row>
    <row r="11" spans="1:7" ht="12.75" customHeight="1">
      <c r="A11" s="1430"/>
      <c r="B11" s="1828" t="s">
        <v>3061</v>
      </c>
      <c r="C11" s="848" t="s">
        <v>3056</v>
      </c>
      <c r="D11" s="1706"/>
      <c r="E11" s="848"/>
      <c r="F11" s="848"/>
      <c r="G11" s="1830"/>
    </row>
    <row r="12" spans="1:7" ht="12.75" customHeight="1">
      <c r="A12" s="1430"/>
      <c r="B12" s="1828" t="s">
        <v>3062</v>
      </c>
      <c r="C12" s="848" t="s">
        <v>3056</v>
      </c>
      <c r="D12" s="1125"/>
      <c r="E12" s="848"/>
      <c r="F12" s="848"/>
      <c r="G12" s="1827"/>
    </row>
    <row r="13" spans="1:7" ht="12.75" customHeight="1">
      <c r="A13" s="1430"/>
      <c r="B13" s="1828" t="s">
        <v>3063</v>
      </c>
      <c r="C13" s="848" t="s">
        <v>3056</v>
      </c>
      <c r="D13" s="848"/>
      <c r="E13" s="848"/>
      <c r="F13" s="848"/>
      <c r="G13" s="1827"/>
    </row>
    <row r="14" spans="1:7" ht="12.75" customHeight="1">
      <c r="A14" s="1430"/>
      <c r="B14" s="1828" t="s">
        <v>3064</v>
      </c>
      <c r="C14" s="848" t="s">
        <v>3060</v>
      </c>
      <c r="D14" s="848"/>
      <c r="E14" s="848"/>
      <c r="F14" s="848"/>
      <c r="G14" s="1827"/>
    </row>
    <row r="15" spans="1:7" ht="12.75" customHeight="1">
      <c r="A15" s="1430"/>
      <c r="B15" s="1828" t="s">
        <v>3065</v>
      </c>
      <c r="C15" s="848" t="s">
        <v>3058</v>
      </c>
      <c r="D15" s="848"/>
      <c r="E15" s="848"/>
      <c r="F15" s="848"/>
      <c r="G15" s="1827"/>
    </row>
    <row r="16" spans="1:7" ht="12.75" customHeight="1">
      <c r="A16" s="1430"/>
      <c r="B16" s="1828" t="s">
        <v>3066</v>
      </c>
      <c r="C16" s="848" t="s">
        <v>3058</v>
      </c>
      <c r="D16" s="848"/>
      <c r="E16" s="848"/>
      <c r="F16" s="848"/>
      <c r="G16" s="1831"/>
    </row>
    <row r="17" spans="1:7" ht="12.75" customHeight="1">
      <c r="A17" s="1430"/>
      <c r="B17" s="1828" t="s">
        <v>3067</v>
      </c>
      <c r="C17" s="848" t="s">
        <v>3056</v>
      </c>
      <c r="D17" s="848"/>
      <c r="E17" s="848"/>
      <c r="F17" s="848"/>
      <c r="G17" s="1831"/>
    </row>
    <row r="18" spans="1:7" ht="12.75" customHeight="1">
      <c r="A18" s="1430"/>
      <c r="B18" s="1828" t="s">
        <v>3236</v>
      </c>
      <c r="C18" s="776" t="s">
        <v>3056</v>
      </c>
      <c r="D18" s="848"/>
      <c r="E18" s="848"/>
      <c r="F18" s="848"/>
      <c r="G18" s="1831"/>
    </row>
    <row r="19" spans="1:7" ht="12.75" customHeight="1">
      <c r="A19" s="1430"/>
      <c r="B19" s="1832"/>
      <c r="C19" s="848"/>
      <c r="D19" s="848"/>
      <c r="E19" s="848"/>
      <c r="F19" s="1833"/>
      <c r="G19" s="1831"/>
    </row>
    <row r="20" spans="1:7" ht="12.75" customHeight="1">
      <c r="A20" s="1430"/>
      <c r="B20" s="1828" t="s">
        <v>3068</v>
      </c>
      <c r="C20" s="776" t="s">
        <v>3069</v>
      </c>
      <c r="D20" s="848"/>
      <c r="E20" s="848"/>
      <c r="F20" s="848"/>
      <c r="G20" s="1827"/>
    </row>
    <row r="21" spans="1:7" ht="12.75" customHeight="1">
      <c r="A21" s="1430"/>
      <c r="B21" s="1834" t="s">
        <v>3070</v>
      </c>
      <c r="C21" s="848" t="s">
        <v>3071</v>
      </c>
      <c r="D21" s="848"/>
      <c r="E21" s="848"/>
      <c r="F21" s="848"/>
      <c r="G21" s="1827"/>
    </row>
    <row r="22" spans="1:7" ht="12.75" customHeight="1">
      <c r="A22" s="1430"/>
      <c r="B22" s="1828" t="s">
        <v>3072</v>
      </c>
      <c r="C22" s="776" t="s">
        <v>3073</v>
      </c>
      <c r="D22" s="848"/>
      <c r="E22" s="848"/>
      <c r="F22" s="848"/>
      <c r="G22" s="1827"/>
    </row>
    <row r="23" spans="1:7" ht="12.75" customHeight="1">
      <c r="A23" s="1430"/>
      <c r="B23" s="1834" t="s">
        <v>3074</v>
      </c>
      <c r="C23" s="848" t="s">
        <v>3058</v>
      </c>
      <c r="D23" s="848"/>
      <c r="E23" s="848"/>
      <c r="F23" s="848"/>
      <c r="G23" s="1827"/>
    </row>
    <row r="24" spans="1:7" ht="12.75" customHeight="1">
      <c r="A24" s="1430"/>
      <c r="B24" s="1828" t="s">
        <v>3075</v>
      </c>
      <c r="C24" s="848" t="s">
        <v>3058</v>
      </c>
      <c r="D24" s="848"/>
      <c r="E24" s="848"/>
      <c r="F24" s="848"/>
      <c r="G24" s="1827"/>
    </row>
    <row r="25" spans="1:7" ht="12.75" customHeight="1">
      <c r="A25" s="1430"/>
      <c r="B25" s="1835" t="s">
        <v>3237</v>
      </c>
      <c r="C25" s="848" t="s">
        <v>3058</v>
      </c>
      <c r="D25" s="848"/>
      <c r="E25" s="848"/>
      <c r="F25" s="848"/>
      <c r="G25" s="1827"/>
    </row>
    <row r="26" spans="1:7" ht="12.75" customHeight="1">
      <c r="A26" s="1430"/>
      <c r="B26" s="1839" t="s">
        <v>3238</v>
      </c>
      <c r="C26" s="10" t="s">
        <v>3242</v>
      </c>
      <c r="D26" s="848"/>
      <c r="E26" s="848"/>
      <c r="F26" s="848"/>
      <c r="G26" s="1827"/>
    </row>
    <row r="27" spans="1:7" ht="12.75" customHeight="1">
      <c r="A27" s="1430"/>
      <c r="B27" s="1839" t="s">
        <v>3239</v>
      </c>
      <c r="C27" s="10" t="s">
        <v>3076</v>
      </c>
      <c r="D27" s="848"/>
      <c r="E27" s="848"/>
      <c r="F27" s="848"/>
      <c r="G27" s="1827"/>
    </row>
    <row r="28" spans="1:7" ht="12.75" customHeight="1">
      <c r="A28" s="1430"/>
      <c r="B28" s="1835" t="s">
        <v>3240</v>
      </c>
      <c r="C28" s="848" t="s">
        <v>3076</v>
      </c>
      <c r="D28" s="848"/>
      <c r="E28" s="848"/>
      <c r="F28" s="848"/>
      <c r="G28" s="1827"/>
    </row>
    <row r="29" spans="1:7" ht="12.75" customHeight="1">
      <c r="A29" s="1430"/>
      <c r="B29" s="1832" t="s">
        <v>3241</v>
      </c>
      <c r="C29" s="936" t="s">
        <v>3077</v>
      </c>
      <c r="D29" s="848"/>
      <c r="E29" s="848"/>
      <c r="F29" s="848"/>
      <c r="G29" s="1827"/>
    </row>
    <row r="30" spans="1:7" ht="14.25" customHeight="1">
      <c r="A30" s="1430"/>
      <c r="D30" s="848"/>
      <c r="E30" s="848"/>
      <c r="F30" s="848"/>
      <c r="G30" s="1827"/>
    </row>
    <row r="31" spans="1:7">
      <c r="A31" s="1430"/>
      <c r="D31" s="848"/>
      <c r="E31" s="848"/>
      <c r="F31" s="848"/>
      <c r="G31" s="1827"/>
    </row>
    <row r="32" spans="1:7">
      <c r="A32" s="1430"/>
      <c r="D32" s="848"/>
      <c r="E32" s="848"/>
      <c r="F32" s="848"/>
      <c r="G32" s="1827"/>
    </row>
    <row r="33" spans="1:7">
      <c r="A33" s="1430"/>
      <c r="D33" s="848"/>
      <c r="E33" s="848"/>
      <c r="F33" s="848"/>
      <c r="G33" s="1827"/>
    </row>
    <row r="34" spans="1:7">
      <c r="A34" s="1430"/>
      <c r="B34" s="1836"/>
      <c r="C34" s="1837"/>
      <c r="D34" s="848"/>
      <c r="E34" s="848"/>
      <c r="F34" s="848"/>
      <c r="G34" s="1827"/>
    </row>
    <row r="35" spans="1:7">
      <c r="A35" s="1430"/>
      <c r="B35" s="1836"/>
      <c r="C35" s="1837"/>
      <c r="D35" s="848"/>
      <c r="E35" s="848"/>
      <c r="F35" s="848"/>
      <c r="G35" s="1827"/>
    </row>
    <row r="36" spans="1:7">
      <c r="A36" s="1430"/>
      <c r="B36" s="848"/>
      <c r="C36" s="848"/>
      <c r="D36" s="848"/>
      <c r="E36" s="848"/>
      <c r="F36" s="848"/>
      <c r="G36" s="1827"/>
    </row>
    <row r="37" spans="1:7">
      <c r="A37" s="1430"/>
      <c r="B37" s="848"/>
      <c r="C37" s="848"/>
      <c r="D37" s="848"/>
      <c r="E37" s="848"/>
      <c r="F37" s="848"/>
      <c r="G37" s="1827"/>
    </row>
    <row r="38" spans="1:7">
      <c r="A38" s="1430"/>
      <c r="B38" s="848"/>
      <c r="C38" s="848"/>
      <c r="D38" s="848"/>
      <c r="E38" s="848"/>
      <c r="F38" s="848"/>
      <c r="G38" s="1827"/>
    </row>
    <row r="39" spans="1:7">
      <c r="A39" s="778"/>
      <c r="B39" s="848"/>
      <c r="C39" s="848"/>
      <c r="D39" s="848"/>
      <c r="E39" s="848"/>
      <c r="F39" s="848"/>
      <c r="G39" s="1827"/>
    </row>
    <row r="40" spans="1:7">
      <c r="A40" s="1430"/>
      <c r="B40" s="848"/>
      <c r="C40" s="848"/>
      <c r="D40" s="848"/>
      <c r="E40" s="848"/>
      <c r="F40" s="848"/>
      <c r="G40" s="1827"/>
    </row>
    <row r="41" spans="1:7">
      <c r="A41" s="1430"/>
      <c r="B41" s="848"/>
      <c r="C41" s="848"/>
      <c r="D41" s="848"/>
      <c r="E41" s="848"/>
      <c r="F41" s="848"/>
      <c r="G41" s="1827"/>
    </row>
    <row r="42" spans="1:7">
      <c r="A42" s="778"/>
      <c r="B42" s="848"/>
      <c r="C42" s="848"/>
      <c r="D42" s="848"/>
      <c r="E42" s="848"/>
      <c r="F42" s="848"/>
      <c r="G42" s="1827"/>
    </row>
    <row r="43" spans="1:7">
      <c r="A43" s="1430"/>
      <c r="B43" s="848"/>
      <c r="C43" s="848"/>
      <c r="D43" s="848"/>
      <c r="E43" s="848"/>
      <c r="F43" s="848"/>
      <c r="G43" s="1827"/>
    </row>
    <row r="44" spans="1:7">
      <c r="A44" s="1430"/>
      <c r="B44" s="848"/>
      <c r="C44" s="848"/>
      <c r="D44" s="848"/>
      <c r="E44" s="848"/>
      <c r="F44" s="848"/>
      <c r="G44" s="1827"/>
    </row>
    <row r="45" spans="1:7">
      <c r="A45" s="1430"/>
      <c r="B45" s="848"/>
      <c r="C45" s="848"/>
      <c r="D45" s="848"/>
      <c r="E45" s="848"/>
      <c r="F45" s="848"/>
      <c r="G45" s="1827"/>
    </row>
    <row r="46" spans="1:7">
      <c r="A46" s="1430"/>
      <c r="B46" s="848"/>
      <c r="C46" s="848"/>
      <c r="D46" s="848"/>
      <c r="E46" s="848"/>
      <c r="F46" s="848"/>
      <c r="G46" s="1827"/>
    </row>
    <row r="47" spans="1:7">
      <c r="A47" s="1430"/>
      <c r="B47" s="848"/>
      <c r="C47" s="848"/>
      <c r="D47" s="848"/>
      <c r="E47" s="848"/>
      <c r="F47" s="848"/>
      <c r="G47" s="1827"/>
    </row>
    <row r="48" spans="1:7">
      <c r="A48" s="1430"/>
      <c r="B48" s="848"/>
      <c r="C48" s="848"/>
      <c r="D48" s="848"/>
      <c r="E48" s="848"/>
      <c r="F48" s="848"/>
      <c r="G48" s="1827"/>
    </row>
    <row r="49" spans="1:7">
      <c r="A49" s="1430"/>
      <c r="B49" s="848"/>
      <c r="C49" s="848"/>
      <c r="D49" s="848"/>
      <c r="E49" s="848"/>
      <c r="F49" s="848"/>
      <c r="G49" s="1827"/>
    </row>
    <row r="50" spans="1:7">
      <c r="A50" s="1430"/>
      <c r="B50" s="848"/>
      <c r="C50" s="848"/>
      <c r="D50" s="848"/>
      <c r="E50" s="848"/>
      <c r="F50" s="848"/>
      <c r="G50" s="1827"/>
    </row>
    <row r="51" spans="1:7">
      <c r="A51" s="1430"/>
      <c r="B51" s="848"/>
      <c r="C51" s="848"/>
      <c r="D51" s="848"/>
      <c r="E51" s="848"/>
      <c r="F51" s="848"/>
      <c r="G51" s="1827"/>
    </row>
    <row r="52" spans="1:7">
      <c r="A52" s="1430"/>
      <c r="B52" s="848"/>
      <c r="C52" s="848"/>
      <c r="D52" s="848"/>
      <c r="E52" s="848"/>
      <c r="F52" s="848"/>
      <c r="G52" s="1827"/>
    </row>
    <row r="53" spans="1:7">
      <c r="A53" s="1430"/>
      <c r="B53" s="848"/>
      <c r="C53" s="848"/>
      <c r="D53" s="848"/>
      <c r="E53" s="848"/>
      <c r="F53" s="848"/>
      <c r="G53" s="1827"/>
    </row>
    <row r="54" spans="1:7">
      <c r="A54" s="1430"/>
      <c r="B54" s="848"/>
      <c r="C54" s="848"/>
      <c r="D54" s="848"/>
      <c r="E54" s="848"/>
      <c r="F54" s="848"/>
      <c r="G54" s="1827"/>
    </row>
    <row r="55" spans="1:7">
      <c r="A55" s="1430"/>
      <c r="B55" s="848"/>
      <c r="C55" s="848"/>
      <c r="D55" s="848"/>
      <c r="E55" s="848"/>
      <c r="F55" s="848"/>
      <c r="G55" s="1827"/>
    </row>
    <row r="56" spans="1:7">
      <c r="A56" s="1430"/>
      <c r="B56" s="848"/>
      <c r="C56" s="848"/>
      <c r="D56" s="848"/>
      <c r="E56" s="848"/>
      <c r="F56" s="848"/>
      <c r="G56" s="1827"/>
    </row>
    <row r="57" spans="1:7">
      <c r="A57" s="1430"/>
      <c r="B57" s="848"/>
      <c r="C57" s="848"/>
      <c r="D57" s="848"/>
      <c r="E57" s="848"/>
      <c r="F57" s="848"/>
      <c r="G57" s="1827"/>
    </row>
    <row r="58" spans="1:7">
      <c r="A58" s="1430"/>
      <c r="B58" s="848"/>
      <c r="C58" s="848"/>
      <c r="D58" s="848"/>
      <c r="E58" s="848"/>
      <c r="F58" s="848"/>
      <c r="G58" s="1827"/>
    </row>
    <row r="59" spans="1:7">
      <c r="A59" s="1430"/>
      <c r="B59" s="848"/>
      <c r="C59" s="848"/>
      <c r="D59" s="848"/>
      <c r="E59" s="848"/>
      <c r="F59" s="848"/>
      <c r="G59" s="1827"/>
    </row>
    <row r="60" spans="1:7">
      <c r="A60" s="1430"/>
      <c r="B60" s="848"/>
      <c r="C60" s="848"/>
      <c r="D60" s="848"/>
      <c r="E60" s="848"/>
      <c r="F60" s="848"/>
      <c r="G60" s="1827"/>
    </row>
    <row r="61" spans="1:7">
      <c r="A61" s="1430"/>
      <c r="B61" s="848"/>
      <c r="C61" s="848"/>
      <c r="D61" s="848"/>
      <c r="E61" s="848"/>
      <c r="F61" s="848"/>
      <c r="G61" s="1827"/>
    </row>
    <row r="62" spans="1:7">
      <c r="A62" s="1838"/>
      <c r="B62" s="1170"/>
      <c r="C62" s="1170"/>
      <c r="D62" s="1170"/>
      <c r="E62" s="1170"/>
      <c r="F62" s="1170"/>
      <c r="G62" s="1171"/>
    </row>
    <row r="63" spans="1:7" s="848" customFormat="1">
      <c r="A63" s="2103"/>
      <c r="G63" s="2104" t="s">
        <v>1343</v>
      </c>
    </row>
  </sheetData>
  <customSheetViews>
    <customSheetView guid="{4095EAE0-09D5-4E29-9353-57BE8D9E0DE0}" showPageBreaks="1">
      <selection activeCell="M39" sqref="M39"/>
      <pageMargins left="0.7" right="0.7" top="0.75" bottom="0.75" header="0.3" footer="0.3"/>
      <pageSetup orientation="portrait" r:id="rId1"/>
    </customSheetView>
    <customSheetView guid="{B4382265-C345-4F78-A0C9-5C84571AE8A3}">
      <pageMargins left="0.7" right="0.7" top="0.75" bottom="0.75" header="0.3" footer="0.3"/>
    </customSheetView>
  </customSheetView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zoomScaleNormal="100" workbookViewId="0">
      <selection sqref="A1:A11"/>
    </sheetView>
  </sheetViews>
  <sheetFormatPr defaultRowHeight="11.25"/>
  <cols>
    <col min="1" max="1" width="3" style="246" customWidth="1"/>
    <col min="2" max="2" width="9.33203125" style="10"/>
    <col min="3" max="3" width="53.1640625" style="10" customWidth="1"/>
    <col min="4" max="4" width="12.5" style="10" customWidth="1"/>
    <col min="5" max="5" width="13.33203125" style="10" customWidth="1"/>
    <col min="6" max="6" width="15.5" style="10" bestFit="1" customWidth="1"/>
    <col min="7" max="7" width="11.6640625" style="10" customWidth="1"/>
    <col min="8" max="8" width="23.5" style="10" bestFit="1" customWidth="1"/>
    <col min="9" max="9" width="12.33203125" style="10" customWidth="1"/>
    <col min="10" max="10" width="7.6640625" style="10" customWidth="1"/>
    <col min="11" max="11" width="3.6640625" style="246" customWidth="1"/>
    <col min="12" max="16384" width="9.33203125" style="10"/>
  </cols>
  <sheetData>
    <row r="1" spans="1:11">
      <c r="A1" s="2260" t="s">
        <v>1343</v>
      </c>
      <c r="B1" s="43" t="s">
        <v>411</v>
      </c>
      <c r="C1" s="64"/>
      <c r="D1" s="64"/>
      <c r="E1" s="64"/>
      <c r="F1" s="64"/>
      <c r="G1" s="64"/>
      <c r="H1" s="64"/>
      <c r="I1" s="64"/>
      <c r="J1" s="56"/>
      <c r="K1" s="2259" t="s">
        <v>2667</v>
      </c>
    </row>
    <row r="2" spans="1:11">
      <c r="A2" s="2260"/>
      <c r="B2" s="545" t="s">
        <v>330</v>
      </c>
      <c r="C2" s="229"/>
      <c r="D2" s="229"/>
      <c r="E2" s="229"/>
      <c r="F2" s="229"/>
      <c r="G2" s="229"/>
      <c r="H2" s="229"/>
      <c r="I2" s="229"/>
      <c r="J2" s="291"/>
      <c r="K2" s="2259"/>
    </row>
    <row r="3" spans="1:11">
      <c r="A3" s="2260"/>
      <c r="B3" s="24"/>
      <c r="C3" s="226"/>
      <c r="D3" s="226"/>
      <c r="E3" s="226"/>
      <c r="F3" s="226"/>
      <c r="G3" s="226"/>
      <c r="H3" s="226"/>
      <c r="I3" s="226"/>
      <c r="J3" s="291"/>
      <c r="K3" s="2259"/>
    </row>
    <row r="4" spans="1:11">
      <c r="A4" s="2260"/>
      <c r="B4" s="545" t="s">
        <v>412</v>
      </c>
      <c r="C4" s="229"/>
      <c r="D4" s="229"/>
      <c r="E4" s="229"/>
      <c r="F4" s="229"/>
      <c r="G4" s="229"/>
      <c r="H4" s="229"/>
      <c r="I4" s="229"/>
      <c r="J4" s="546"/>
      <c r="K4" s="2259"/>
    </row>
    <row r="5" spans="1:11">
      <c r="A5" s="2260"/>
      <c r="B5" s="24"/>
      <c r="C5" s="226"/>
      <c r="D5" s="226"/>
      <c r="E5" s="226"/>
      <c r="F5" s="226"/>
      <c r="G5" s="226"/>
      <c r="H5" s="226"/>
      <c r="I5" s="226"/>
      <c r="J5" s="291"/>
      <c r="K5" s="2259"/>
    </row>
    <row r="6" spans="1:11">
      <c r="A6" s="2260"/>
      <c r="B6" s="266" t="s">
        <v>423</v>
      </c>
      <c r="C6" s="226" t="s">
        <v>413</v>
      </c>
      <c r="D6" s="226"/>
      <c r="E6" s="226"/>
      <c r="F6" s="226"/>
      <c r="G6" s="226"/>
      <c r="H6" s="226"/>
      <c r="I6" s="226"/>
      <c r="J6" s="291"/>
      <c r="K6" s="2259"/>
    </row>
    <row r="7" spans="1:11">
      <c r="A7" s="2260"/>
      <c r="B7" s="266" t="s">
        <v>424</v>
      </c>
      <c r="C7" s="226" t="s">
        <v>414</v>
      </c>
      <c r="D7" s="226"/>
      <c r="E7" s="226"/>
      <c r="F7" s="226"/>
      <c r="G7" s="226"/>
      <c r="H7" s="226"/>
      <c r="I7" s="226"/>
      <c r="J7" s="291"/>
      <c r="K7" s="2259"/>
    </row>
    <row r="8" spans="1:11">
      <c r="A8" s="2260"/>
      <c r="B8" s="266" t="s">
        <v>425</v>
      </c>
      <c r="C8" s="226" t="s">
        <v>415</v>
      </c>
      <c r="D8" s="226"/>
      <c r="E8" s="226"/>
      <c r="F8" s="226"/>
      <c r="G8" s="226"/>
      <c r="H8" s="226"/>
      <c r="I8" s="226"/>
      <c r="J8" s="291"/>
      <c r="K8" s="2259"/>
    </row>
    <row r="9" spans="1:11">
      <c r="A9" s="2260"/>
      <c r="B9" s="266" t="s">
        <v>428</v>
      </c>
      <c r="C9" s="226" t="s">
        <v>910</v>
      </c>
      <c r="D9" s="226"/>
      <c r="E9" s="226"/>
      <c r="F9" s="226"/>
      <c r="G9" s="226"/>
      <c r="H9" s="226"/>
      <c r="I9" s="226"/>
      <c r="J9" s="291"/>
      <c r="K9" s="2259"/>
    </row>
    <row r="10" spans="1:11">
      <c r="A10" s="2260"/>
      <c r="B10" s="266" t="s">
        <v>430</v>
      </c>
      <c r="C10" s="226" t="s">
        <v>911</v>
      </c>
      <c r="D10" s="226"/>
      <c r="E10" s="226"/>
      <c r="F10" s="226"/>
      <c r="G10" s="226"/>
      <c r="H10" s="226"/>
      <c r="I10" s="226"/>
      <c r="J10" s="291"/>
      <c r="K10" s="2259"/>
    </row>
    <row r="11" spans="1:11">
      <c r="A11" s="2260"/>
      <c r="B11" s="269"/>
      <c r="C11" s="225"/>
      <c r="D11" s="225"/>
      <c r="E11" s="225"/>
      <c r="F11" s="225"/>
      <c r="G11" s="225"/>
      <c r="H11" s="225"/>
      <c r="I11" s="225"/>
      <c r="J11" s="607"/>
      <c r="K11" s="2259"/>
    </row>
    <row r="12" spans="1:11">
      <c r="B12" s="24"/>
      <c r="C12" s="231"/>
      <c r="D12" s="241"/>
      <c r="E12" s="241"/>
      <c r="F12" s="241"/>
      <c r="G12" s="241"/>
      <c r="H12" s="245" t="s">
        <v>912</v>
      </c>
      <c r="I12" s="241"/>
      <c r="J12" s="608"/>
      <c r="K12" s="2259"/>
    </row>
    <row r="13" spans="1:11">
      <c r="B13" s="609"/>
      <c r="C13" s="241"/>
      <c r="D13" s="241"/>
      <c r="E13" s="241"/>
      <c r="F13" s="245" t="s">
        <v>913</v>
      </c>
      <c r="G13" s="241"/>
      <c r="H13" s="245" t="s">
        <v>914</v>
      </c>
      <c r="I13" s="241"/>
      <c r="J13" s="608"/>
      <c r="K13" s="2259"/>
    </row>
    <row r="14" spans="1:11">
      <c r="B14" s="609"/>
      <c r="C14" s="245" t="s">
        <v>2669</v>
      </c>
      <c r="D14" s="245" t="s">
        <v>915</v>
      </c>
      <c r="E14" s="245" t="s">
        <v>916</v>
      </c>
      <c r="F14" s="245" t="s">
        <v>917</v>
      </c>
      <c r="G14" s="245"/>
      <c r="H14" s="245" t="s">
        <v>918</v>
      </c>
      <c r="I14" s="245" t="s">
        <v>400</v>
      </c>
      <c r="J14" s="571"/>
    </row>
    <row r="15" spans="1:11">
      <c r="B15" s="272" t="s">
        <v>307</v>
      </c>
      <c r="C15" s="245" t="s">
        <v>2668</v>
      </c>
      <c r="D15" s="245" t="s">
        <v>919</v>
      </c>
      <c r="E15" s="245" t="s">
        <v>920</v>
      </c>
      <c r="F15" s="245" t="s">
        <v>921</v>
      </c>
      <c r="G15" s="245" t="s">
        <v>922</v>
      </c>
      <c r="H15" s="245" t="s">
        <v>923</v>
      </c>
      <c r="I15" s="245" t="s">
        <v>924</v>
      </c>
      <c r="J15" s="571" t="s">
        <v>307</v>
      </c>
    </row>
    <row r="16" spans="1:11">
      <c r="B16" s="272" t="s">
        <v>312</v>
      </c>
      <c r="C16" s="245"/>
      <c r="D16" s="245" t="s">
        <v>335</v>
      </c>
      <c r="E16" s="245" t="s">
        <v>925</v>
      </c>
      <c r="F16" s="245" t="s">
        <v>926</v>
      </c>
      <c r="G16" s="245" t="s">
        <v>926</v>
      </c>
      <c r="H16" s="245" t="s">
        <v>926</v>
      </c>
      <c r="I16" s="245" t="s">
        <v>335</v>
      </c>
      <c r="J16" s="571" t="s">
        <v>312</v>
      </c>
    </row>
    <row r="17" spans="2:10">
      <c r="B17" s="273"/>
      <c r="C17" s="248" t="s">
        <v>317</v>
      </c>
      <c r="D17" s="248" t="s">
        <v>318</v>
      </c>
      <c r="E17" s="248" t="s">
        <v>319</v>
      </c>
      <c r="F17" s="248" t="s">
        <v>320</v>
      </c>
      <c r="G17" s="248" t="s">
        <v>321</v>
      </c>
      <c r="H17" s="248" t="s">
        <v>322</v>
      </c>
      <c r="I17" s="248" t="s">
        <v>176</v>
      </c>
      <c r="J17" s="610"/>
    </row>
    <row r="18" spans="2:10">
      <c r="B18" s="24"/>
      <c r="C18" s="231" t="s">
        <v>927</v>
      </c>
      <c r="D18" s="231"/>
      <c r="E18" s="231"/>
      <c r="F18" s="231"/>
      <c r="G18" s="231"/>
      <c r="H18" s="241"/>
      <c r="I18" s="241"/>
      <c r="J18" s="608"/>
    </row>
    <row r="19" spans="2:10">
      <c r="B19" s="569">
        <v>1</v>
      </c>
      <c r="C19" s="247" t="s">
        <v>3004</v>
      </c>
      <c r="D19" s="1459">
        <v>500</v>
      </c>
      <c r="E19" s="1459">
        <v>0</v>
      </c>
      <c r="F19" s="1459">
        <v>110</v>
      </c>
      <c r="G19" s="1459">
        <v>0</v>
      </c>
      <c r="H19" s="1459">
        <v>0</v>
      </c>
      <c r="I19" s="1459">
        <f t="shared" ref="I19:I29" si="0">+D19+E19+F19-G19-H19</f>
        <v>610</v>
      </c>
      <c r="J19" s="570">
        <v>1</v>
      </c>
    </row>
    <row r="20" spans="2:10">
      <c r="B20" s="569">
        <v>2</v>
      </c>
      <c r="C20" s="247" t="s">
        <v>3005</v>
      </c>
      <c r="D20" s="250">
        <v>0</v>
      </c>
      <c r="E20" s="250">
        <v>0</v>
      </c>
      <c r="F20" s="250">
        <v>-28</v>
      </c>
      <c r="G20" s="250">
        <v>0</v>
      </c>
      <c r="H20" s="250">
        <v>0</v>
      </c>
      <c r="I20" s="250">
        <f t="shared" si="0"/>
        <v>-28</v>
      </c>
      <c r="J20" s="570">
        <v>2</v>
      </c>
    </row>
    <row r="21" spans="2:10">
      <c r="B21" s="569">
        <v>3</v>
      </c>
      <c r="C21" s="247" t="s">
        <v>3006</v>
      </c>
      <c r="D21" s="250">
        <v>34459</v>
      </c>
      <c r="E21" s="250">
        <v>0</v>
      </c>
      <c r="F21" s="250">
        <v>519</v>
      </c>
      <c r="G21" s="250">
        <v>0</v>
      </c>
      <c r="H21" s="250">
        <v>0</v>
      </c>
      <c r="I21" s="250">
        <f t="shared" si="0"/>
        <v>34978</v>
      </c>
      <c r="J21" s="570">
        <v>3</v>
      </c>
    </row>
    <row r="22" spans="2:10">
      <c r="B22" s="569">
        <v>4</v>
      </c>
      <c r="C22" s="247" t="s">
        <v>3007</v>
      </c>
      <c r="D22" s="250">
        <v>0</v>
      </c>
      <c r="E22" s="250">
        <v>0</v>
      </c>
      <c r="F22" s="250">
        <v>-11</v>
      </c>
      <c r="G22" s="250">
        <v>0</v>
      </c>
      <c r="H22" s="250">
        <v>0</v>
      </c>
      <c r="I22" s="250">
        <f t="shared" si="0"/>
        <v>-11</v>
      </c>
      <c r="J22" s="570">
        <v>4</v>
      </c>
    </row>
    <row r="23" spans="2:10">
      <c r="B23" s="569">
        <v>5</v>
      </c>
      <c r="C23" s="247" t="s">
        <v>3008</v>
      </c>
      <c r="D23" s="250">
        <v>5</v>
      </c>
      <c r="E23" s="250">
        <v>0</v>
      </c>
      <c r="F23" s="250">
        <v>0</v>
      </c>
      <c r="G23" s="250">
        <v>0</v>
      </c>
      <c r="H23" s="250">
        <v>0</v>
      </c>
      <c r="I23" s="250">
        <f t="shared" si="0"/>
        <v>5</v>
      </c>
      <c r="J23" s="570">
        <v>5</v>
      </c>
    </row>
    <row r="24" spans="2:10">
      <c r="B24" s="569">
        <v>6</v>
      </c>
      <c r="C24" s="247" t="s">
        <v>3009</v>
      </c>
      <c r="D24" s="250">
        <v>107952</v>
      </c>
      <c r="E24" s="250">
        <v>0</v>
      </c>
      <c r="F24" s="250">
        <v>10677</v>
      </c>
      <c r="G24" s="250">
        <v>0</v>
      </c>
      <c r="H24" s="250">
        <v>0</v>
      </c>
      <c r="I24" s="250">
        <f t="shared" si="0"/>
        <v>118629</v>
      </c>
      <c r="J24" s="570">
        <v>6</v>
      </c>
    </row>
    <row r="25" spans="2:10">
      <c r="B25" s="569">
        <v>7</v>
      </c>
      <c r="C25" s="247" t="s">
        <v>3010</v>
      </c>
      <c r="D25" s="250">
        <v>5426</v>
      </c>
      <c r="E25" s="250">
        <v>0</v>
      </c>
      <c r="F25" s="1503">
        <v>5</v>
      </c>
      <c r="G25" s="250">
        <v>0</v>
      </c>
      <c r="H25" s="250">
        <v>0</v>
      </c>
      <c r="I25" s="250">
        <f t="shared" si="0"/>
        <v>5431</v>
      </c>
      <c r="J25" s="570">
        <v>7</v>
      </c>
    </row>
    <row r="26" spans="2:10">
      <c r="B26" s="569">
        <v>8</v>
      </c>
      <c r="C26" s="247" t="s">
        <v>3011</v>
      </c>
      <c r="D26" s="250">
        <v>92158</v>
      </c>
      <c r="E26" s="250">
        <v>0</v>
      </c>
      <c r="F26" s="250">
        <v>-5701</v>
      </c>
      <c r="G26" s="250">
        <v>0</v>
      </c>
      <c r="H26" s="250">
        <v>0</v>
      </c>
      <c r="I26" s="250">
        <f t="shared" si="0"/>
        <v>86457</v>
      </c>
      <c r="J26" s="570">
        <v>8</v>
      </c>
    </row>
    <row r="27" spans="2:10">
      <c r="B27" s="569">
        <v>9</v>
      </c>
      <c r="C27" s="247" t="s">
        <v>3012</v>
      </c>
      <c r="D27" s="250">
        <v>443236</v>
      </c>
      <c r="E27" s="250">
        <v>0</v>
      </c>
      <c r="F27" s="250">
        <v>25175</v>
      </c>
      <c r="G27" s="250">
        <v>0</v>
      </c>
      <c r="H27" s="250">
        <v>0</v>
      </c>
      <c r="I27" s="250">
        <f t="shared" si="0"/>
        <v>468411</v>
      </c>
      <c r="J27" s="570">
        <v>9</v>
      </c>
    </row>
    <row r="28" spans="2:10">
      <c r="B28" s="569">
        <v>10</v>
      </c>
      <c r="C28" s="247" t="s">
        <v>3013</v>
      </c>
      <c r="D28" s="250">
        <v>8184</v>
      </c>
      <c r="E28" s="250">
        <v>0</v>
      </c>
      <c r="F28" s="250">
        <v>41</v>
      </c>
      <c r="G28" s="250">
        <v>0</v>
      </c>
      <c r="H28" s="250">
        <v>0</v>
      </c>
      <c r="I28" s="250">
        <f t="shared" si="0"/>
        <v>8225</v>
      </c>
      <c r="J28" s="570">
        <v>10</v>
      </c>
    </row>
    <row r="29" spans="2:10">
      <c r="B29" s="569">
        <v>11</v>
      </c>
      <c r="C29" s="247" t="s">
        <v>3014</v>
      </c>
      <c r="D29" s="250">
        <v>19</v>
      </c>
      <c r="E29" s="250">
        <v>0</v>
      </c>
      <c r="F29" s="250">
        <v>0</v>
      </c>
      <c r="G29" s="250">
        <v>0</v>
      </c>
      <c r="H29" s="250">
        <v>0</v>
      </c>
      <c r="I29" s="250">
        <f t="shared" si="0"/>
        <v>19</v>
      </c>
      <c r="J29" s="570">
        <v>11</v>
      </c>
    </row>
    <row r="30" spans="2:10">
      <c r="B30" s="569">
        <v>12</v>
      </c>
      <c r="C30" s="247"/>
      <c r="D30" s="250"/>
      <c r="E30" s="250"/>
      <c r="F30" s="250"/>
      <c r="G30" s="250"/>
      <c r="H30" s="250"/>
      <c r="I30" s="250"/>
      <c r="J30" s="570">
        <v>12</v>
      </c>
    </row>
    <row r="31" spans="2:10">
      <c r="B31" s="272">
        <v>13</v>
      </c>
      <c r="C31" s="241" t="s">
        <v>3015</v>
      </c>
      <c r="D31" s="1462">
        <f t="shared" ref="D31:I31" si="1">SUM(D19:D30)</f>
        <v>691939</v>
      </c>
      <c r="E31" s="1462">
        <f t="shared" si="1"/>
        <v>0</v>
      </c>
      <c r="F31" s="1462">
        <f t="shared" si="1"/>
        <v>30787</v>
      </c>
      <c r="G31" s="1462">
        <f t="shared" si="1"/>
        <v>0</v>
      </c>
      <c r="H31" s="1462">
        <f t="shared" si="1"/>
        <v>0</v>
      </c>
      <c r="I31" s="1462">
        <f t="shared" si="1"/>
        <v>722726</v>
      </c>
      <c r="J31" s="571">
        <v>13</v>
      </c>
    </row>
    <row r="32" spans="2:10">
      <c r="B32" s="1428"/>
      <c r="C32" s="1928" t="s">
        <v>928</v>
      </c>
      <c r="D32" s="1928"/>
      <c r="E32" s="1928"/>
      <c r="F32" s="1928"/>
      <c r="G32" s="1683"/>
      <c r="H32" s="1683"/>
      <c r="I32" s="1683"/>
      <c r="J32" s="1888"/>
    </row>
    <row r="33" spans="1:11">
      <c r="B33" s="569">
        <v>14</v>
      </c>
      <c r="C33" s="247" t="s">
        <v>3017</v>
      </c>
      <c r="D33" s="1459">
        <v>0</v>
      </c>
      <c r="E33" s="1459">
        <v>0</v>
      </c>
      <c r="F33" s="1459">
        <v>-89</v>
      </c>
      <c r="G33" s="1459">
        <v>0</v>
      </c>
      <c r="H33" s="1459">
        <v>0</v>
      </c>
      <c r="I33" s="1459">
        <f>+D33+E33+F33-G33-H33</f>
        <v>-89</v>
      </c>
      <c r="J33" s="570">
        <v>14</v>
      </c>
    </row>
    <row r="34" spans="1:11">
      <c r="B34" s="569">
        <v>15</v>
      </c>
      <c r="C34" s="247" t="s">
        <v>3016</v>
      </c>
      <c r="D34" s="250">
        <v>2612</v>
      </c>
      <c r="E34" s="250">
        <v>0</v>
      </c>
      <c r="F34" s="250">
        <v>-143</v>
      </c>
      <c r="G34" s="250">
        <v>0</v>
      </c>
      <c r="H34" s="250">
        <v>0</v>
      </c>
      <c r="I34" s="250">
        <f>+D34+E34+F34-G34-H34</f>
        <v>2469</v>
      </c>
      <c r="J34" s="570">
        <v>15</v>
      </c>
    </row>
    <row r="35" spans="1:11">
      <c r="B35" s="569">
        <v>16</v>
      </c>
      <c r="C35" s="247" t="s">
        <v>3019</v>
      </c>
      <c r="D35" s="250">
        <v>-29991</v>
      </c>
      <c r="E35" s="250">
        <v>0</v>
      </c>
      <c r="F35" s="250">
        <v>-9739</v>
      </c>
      <c r="G35" s="250">
        <v>0</v>
      </c>
      <c r="H35" s="250">
        <v>0</v>
      </c>
      <c r="I35" s="250">
        <f>+D35+E35+F35-G35-H35</f>
        <v>-39730</v>
      </c>
      <c r="J35" s="570">
        <v>16</v>
      </c>
    </row>
    <row r="36" spans="1:11">
      <c r="B36" s="569">
        <v>17</v>
      </c>
      <c r="C36" s="247" t="s">
        <v>3018</v>
      </c>
      <c r="D36" s="250">
        <v>-514</v>
      </c>
      <c r="E36" s="250">
        <v>0</v>
      </c>
      <c r="F36" s="250">
        <v>0</v>
      </c>
      <c r="G36" s="250">
        <v>0</v>
      </c>
      <c r="H36" s="250">
        <v>0</v>
      </c>
      <c r="I36" s="250">
        <f>+D36+E36+F36-G36-H36</f>
        <v>-514</v>
      </c>
      <c r="J36" s="570">
        <v>17</v>
      </c>
    </row>
    <row r="37" spans="1:11">
      <c r="B37" s="569">
        <v>18</v>
      </c>
      <c r="C37" s="247" t="s">
        <v>3032</v>
      </c>
      <c r="D37" s="250">
        <v>0</v>
      </c>
      <c r="E37" s="250">
        <v>0</v>
      </c>
      <c r="F37" s="250">
        <v>0</v>
      </c>
      <c r="G37" s="250">
        <v>0</v>
      </c>
      <c r="H37" s="250">
        <v>0</v>
      </c>
      <c r="I37" s="250">
        <f>+D37+E37+F37-G37-H37</f>
        <v>0</v>
      </c>
      <c r="J37" s="570">
        <v>18</v>
      </c>
    </row>
    <row r="38" spans="1:11">
      <c r="B38" s="569">
        <v>19</v>
      </c>
      <c r="C38" s="247"/>
      <c r="D38" s="247"/>
      <c r="E38" s="247"/>
      <c r="F38" s="247"/>
      <c r="G38" s="247"/>
      <c r="H38" s="247"/>
      <c r="I38" s="247"/>
      <c r="J38" s="570">
        <v>19</v>
      </c>
    </row>
    <row r="39" spans="1:11">
      <c r="B39" s="569">
        <v>20</v>
      </c>
      <c r="C39" s="247"/>
      <c r="D39" s="247"/>
      <c r="E39" s="247"/>
      <c r="F39" s="247"/>
      <c r="G39" s="247"/>
      <c r="H39" s="247"/>
      <c r="I39" s="247"/>
      <c r="J39" s="570">
        <v>20</v>
      </c>
    </row>
    <row r="40" spans="1:11">
      <c r="B40" s="569">
        <v>21</v>
      </c>
      <c r="C40" s="247"/>
      <c r="D40" s="247"/>
      <c r="E40" s="247"/>
      <c r="F40" s="247"/>
      <c r="G40" s="247"/>
      <c r="H40" s="247"/>
      <c r="I40" s="247"/>
      <c r="J40" s="570">
        <v>21</v>
      </c>
    </row>
    <row r="41" spans="1:11">
      <c r="B41" s="569">
        <v>22</v>
      </c>
      <c r="C41" s="247"/>
      <c r="D41" s="247"/>
      <c r="E41" s="248"/>
      <c r="F41" s="248"/>
      <c r="G41" s="248"/>
      <c r="H41" s="248"/>
      <c r="I41" s="247"/>
      <c r="J41" s="570">
        <v>22</v>
      </c>
    </row>
    <row r="42" spans="1:11">
      <c r="B42" s="569">
        <v>23</v>
      </c>
      <c r="C42" s="247"/>
      <c r="D42" s="247"/>
      <c r="E42" s="248"/>
      <c r="F42" s="248"/>
      <c r="G42" s="248"/>
      <c r="H42" s="248"/>
      <c r="I42" s="247"/>
      <c r="J42" s="570">
        <v>23</v>
      </c>
    </row>
    <row r="43" spans="1:11">
      <c r="B43" s="569">
        <v>24</v>
      </c>
      <c r="C43" s="247"/>
      <c r="D43" s="247"/>
      <c r="E43" s="248"/>
      <c r="F43" s="248"/>
      <c r="G43" s="248"/>
      <c r="H43" s="248"/>
      <c r="I43" s="247"/>
      <c r="J43" s="570">
        <v>24</v>
      </c>
      <c r="K43" s="2258">
        <v>39</v>
      </c>
    </row>
    <row r="44" spans="1:11" ht="11.25" customHeight="1">
      <c r="B44" s="569">
        <v>25</v>
      </c>
      <c r="C44" s="247"/>
      <c r="D44" s="247"/>
      <c r="E44" s="248"/>
      <c r="F44" s="248"/>
      <c r="G44" s="248"/>
      <c r="H44" s="248"/>
      <c r="I44" s="247"/>
      <c r="J44" s="570">
        <v>25</v>
      </c>
      <c r="K44" s="2258"/>
    </row>
    <row r="45" spans="1:11">
      <c r="A45" s="2257"/>
      <c r="B45" s="272">
        <v>26</v>
      </c>
      <c r="C45" s="241" t="s">
        <v>3020</v>
      </c>
      <c r="D45" s="1460">
        <f t="shared" ref="D45:I45" si="2">SUM(D33:D44)</f>
        <v>-27893</v>
      </c>
      <c r="E45" s="1461">
        <f t="shared" si="2"/>
        <v>0</v>
      </c>
      <c r="F45" s="1461">
        <f t="shared" si="2"/>
        <v>-9971</v>
      </c>
      <c r="G45" s="1461">
        <f t="shared" si="2"/>
        <v>0</v>
      </c>
      <c r="H45" s="1461">
        <f t="shared" si="2"/>
        <v>0</v>
      </c>
      <c r="I45" s="1462">
        <f t="shared" si="2"/>
        <v>-37864</v>
      </c>
      <c r="J45" s="571">
        <v>26</v>
      </c>
      <c r="K45" s="2258"/>
    </row>
    <row r="46" spans="1:11">
      <c r="A46" s="2257"/>
      <c r="B46" s="1466">
        <v>27</v>
      </c>
      <c r="C46" s="1467" t="s">
        <v>3021</v>
      </c>
      <c r="D46" s="1468">
        <f t="shared" ref="D46:I46" si="3">SUM(D31,D45)</f>
        <v>664046</v>
      </c>
      <c r="E46" s="1469">
        <f t="shared" si="3"/>
        <v>0</v>
      </c>
      <c r="F46" s="1469">
        <f t="shared" si="3"/>
        <v>20816</v>
      </c>
      <c r="G46" s="1469">
        <f t="shared" si="3"/>
        <v>0</v>
      </c>
      <c r="H46" s="1469">
        <f t="shared" si="3"/>
        <v>0</v>
      </c>
      <c r="I46" s="1470">
        <f t="shared" si="3"/>
        <v>684862</v>
      </c>
      <c r="J46" s="1466">
        <v>27</v>
      </c>
      <c r="K46" s="2258"/>
    </row>
    <row r="47" spans="1:11" ht="11.25" customHeight="1">
      <c r="A47" s="2257"/>
      <c r="B47" s="266"/>
      <c r="C47" s="226"/>
      <c r="D47" s="1463"/>
      <c r="E47" s="1464"/>
      <c r="F47" s="1464"/>
      <c r="G47" s="1464"/>
      <c r="H47" s="1464"/>
      <c r="I47" s="1465"/>
      <c r="J47" s="791"/>
      <c r="K47" s="2258"/>
    </row>
    <row r="48" spans="1:11">
      <c r="A48" s="2257"/>
      <c r="B48" s="1707"/>
      <c r="C48" s="226" t="s">
        <v>3022</v>
      </c>
      <c r="D48" s="226"/>
      <c r="E48" s="1464"/>
      <c r="F48" s="1464"/>
      <c r="G48" s="1464"/>
      <c r="H48" s="1464"/>
      <c r="I48" s="1465"/>
      <c r="J48" s="791"/>
      <c r="K48" s="2258"/>
    </row>
    <row r="49" spans="1:11">
      <c r="A49" s="2257"/>
      <c r="B49" s="1707"/>
      <c r="C49" s="226" t="s">
        <v>3264</v>
      </c>
      <c r="D49" s="829">
        <f>+F46</f>
        <v>20816</v>
      </c>
      <c r="E49" s="1464"/>
      <c r="F49" s="1464"/>
      <c r="G49" s="1464"/>
      <c r="H49" s="1464"/>
      <c r="I49" s="1465"/>
      <c r="J49" s="791"/>
      <c r="K49" s="2258"/>
    </row>
    <row r="50" spans="1:11">
      <c r="A50" s="2257"/>
      <c r="B50" s="1707"/>
      <c r="C50" s="226" t="s">
        <v>3260</v>
      </c>
      <c r="D50" s="829">
        <f>+-F27</f>
        <v>-25175</v>
      </c>
      <c r="E50" s="1464"/>
      <c r="F50" s="1464"/>
      <c r="G50" s="1464"/>
      <c r="H50" s="1464"/>
      <c r="I50" s="1465"/>
      <c r="J50" s="791"/>
      <c r="K50" s="2258"/>
    </row>
    <row r="51" spans="1:11">
      <c r="A51" s="2257"/>
      <c r="B51" s="1707"/>
      <c r="C51" s="226" t="s">
        <v>3261</v>
      </c>
      <c r="D51" s="829">
        <v>-154</v>
      </c>
      <c r="E51" s="1464"/>
      <c r="F51" s="1464"/>
      <c r="G51" s="1464"/>
      <c r="H51" s="1464"/>
      <c r="I51" s="1465"/>
      <c r="J51" s="791"/>
      <c r="K51" s="2258"/>
    </row>
    <row r="52" spans="1:11">
      <c r="A52" s="2257"/>
      <c r="B52" s="1707"/>
      <c r="C52" s="226" t="s">
        <v>3262</v>
      </c>
      <c r="D52" s="829">
        <v>131</v>
      </c>
      <c r="E52" s="1464"/>
      <c r="F52" s="1464"/>
      <c r="G52" s="1464"/>
      <c r="H52" s="1464"/>
      <c r="I52" s="1465"/>
      <c r="J52" s="791"/>
      <c r="K52" s="2258"/>
    </row>
    <row r="53" spans="1:11" ht="12" thickBot="1">
      <c r="A53" s="2257"/>
      <c r="B53" s="1707"/>
      <c r="C53" s="226" t="s">
        <v>3263</v>
      </c>
      <c r="D53" s="1782">
        <f>SUM(D49:D52)</f>
        <v>-4382</v>
      </c>
      <c r="E53" s="1464"/>
      <c r="F53" s="1464"/>
      <c r="G53" s="1464"/>
      <c r="H53" s="1464"/>
      <c r="I53" s="1465"/>
      <c r="J53" s="791"/>
      <c r="K53" s="2258"/>
    </row>
    <row r="54" spans="1:11" ht="12" thickTop="1">
      <c r="A54" s="2257"/>
      <c r="B54" s="1707"/>
      <c r="C54" s="226"/>
      <c r="D54" s="1463"/>
      <c r="E54" s="1464"/>
      <c r="F54" s="1464"/>
      <c r="G54" s="1464"/>
      <c r="H54" s="1464"/>
      <c r="I54" s="1465"/>
      <c r="J54" s="791"/>
      <c r="K54" s="2258"/>
    </row>
    <row r="55" spans="1:11" s="226" customFormat="1" ht="10.5" customHeight="1">
      <c r="A55" s="2257"/>
      <c r="B55" s="611"/>
      <c r="C55" s="54"/>
      <c r="D55" s="54"/>
      <c r="E55" s="54"/>
      <c r="F55" s="54"/>
      <c r="G55" s="54"/>
      <c r="H55" s="54"/>
      <c r="I55" s="54"/>
      <c r="J55" s="214"/>
      <c r="K55" s="2258"/>
    </row>
  </sheetData>
  <customSheetViews>
    <customSheetView guid="{4095EAE0-09D5-4E29-9353-57BE8D9E0DE0}" showPageBreaks="1" printArea="1" topLeftCell="A7">
      <selection activeCell="G23" sqref="G23"/>
      <pageMargins left="0.75" right="0.75" top="0.75" bottom="0.75" header="0.5" footer="0.5"/>
      <pageSetup scale="86" orientation="landscape" r:id="rId1"/>
      <headerFooter alignWithMargins="0"/>
    </customSheetView>
    <customSheetView guid="{B4382265-C345-4F78-A0C9-5C84571AE8A3}" showPageBreaks="1">
      <selection activeCell="C48" sqref="C48"/>
      <pageMargins left="1" right="1" top="0.9" bottom="0.9" header="0" footer="0"/>
      <pageSetup scale="83" orientation="landscape" r:id="rId2"/>
      <headerFooter alignWithMargins="0"/>
    </customSheetView>
  </customSheetViews>
  <mergeCells count="4">
    <mergeCell ref="A45:A55"/>
    <mergeCell ref="K43:K55"/>
    <mergeCell ref="K1:K13"/>
    <mergeCell ref="A1:A11"/>
  </mergeCells>
  <phoneticPr fontId="0" type="noConversion"/>
  <pageMargins left="0.75" right="0.75" top="0.75" bottom="0.75" header="0.5" footer="0.5"/>
  <pageSetup scale="86"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zoomScaleNormal="100" workbookViewId="0"/>
  </sheetViews>
  <sheetFormatPr defaultRowHeight="11.25"/>
  <cols>
    <col min="1" max="1" width="5.5" style="936" customWidth="1"/>
    <col min="2" max="2" width="17.5" style="936" customWidth="1"/>
    <col min="3" max="5" width="12.5" style="936" customWidth="1"/>
    <col min="6" max="6" width="45" style="936" customWidth="1"/>
    <col min="7" max="7" width="5.5" style="936" customWidth="1"/>
    <col min="8" max="16384" width="9.33203125" style="936"/>
  </cols>
  <sheetData>
    <row r="1" spans="1:7" s="848" customFormat="1">
      <c r="A1" s="2103">
        <v>40</v>
      </c>
      <c r="G1" s="2071" t="s">
        <v>2667</v>
      </c>
    </row>
    <row r="2" spans="1:7">
      <c r="A2" s="1823"/>
      <c r="B2" s="2261" t="s">
        <v>3295</v>
      </c>
      <c r="C2" s="2261"/>
      <c r="D2" s="2261"/>
      <c r="E2" s="2261"/>
      <c r="F2" s="2261"/>
      <c r="G2" s="1825"/>
    </row>
    <row r="3" spans="1:7">
      <c r="A3" s="1826"/>
      <c r="B3" s="2262"/>
      <c r="C3" s="2262"/>
      <c r="D3" s="2262"/>
      <c r="E3" s="2262"/>
      <c r="F3" s="2262"/>
      <c r="G3" s="1827"/>
    </row>
    <row r="4" spans="1:7">
      <c r="A4" s="1430"/>
      <c r="B4" s="2262"/>
      <c r="C4" s="2262"/>
      <c r="D4" s="2262"/>
      <c r="E4" s="2262"/>
      <c r="F4" s="2262"/>
      <c r="G4" s="1827"/>
    </row>
    <row r="5" spans="1:7">
      <c r="A5" s="1430"/>
      <c r="B5" s="2262"/>
      <c r="C5" s="2262"/>
      <c r="D5" s="2262"/>
      <c r="E5" s="2262"/>
      <c r="F5" s="2262"/>
      <c r="G5" s="1827"/>
    </row>
    <row r="6" spans="1:7">
      <c r="A6" s="1430"/>
      <c r="B6" s="2262"/>
      <c r="C6" s="2262"/>
      <c r="D6" s="2262"/>
      <c r="E6" s="2262"/>
      <c r="F6" s="2262"/>
      <c r="G6" s="1827"/>
    </row>
    <row r="7" spans="1:7" ht="12.75" customHeight="1">
      <c r="A7" s="1430"/>
      <c r="B7" s="2262"/>
      <c r="C7" s="2262"/>
      <c r="D7" s="2262"/>
      <c r="E7" s="2262"/>
      <c r="F7" s="2262"/>
      <c r="G7" s="1827"/>
    </row>
    <row r="8" spans="1:7" ht="12.75" customHeight="1">
      <c r="A8" s="1430"/>
      <c r="B8" s="2262"/>
      <c r="C8" s="2262"/>
      <c r="D8" s="2262"/>
      <c r="E8" s="2262"/>
      <c r="F8" s="2262"/>
      <c r="G8" s="1827"/>
    </row>
    <row r="9" spans="1:7" ht="12.75" customHeight="1">
      <c r="A9" s="1430"/>
      <c r="B9" s="2262"/>
      <c r="C9" s="2262"/>
      <c r="D9" s="2262"/>
      <c r="E9" s="2262"/>
      <c r="F9" s="2262"/>
      <c r="G9" s="1827"/>
    </row>
    <row r="10" spans="1:7" ht="12.75" customHeight="1">
      <c r="A10" s="1430"/>
      <c r="B10" s="2262"/>
      <c r="C10" s="2262"/>
      <c r="D10" s="2262"/>
      <c r="E10" s="2262"/>
      <c r="F10" s="2262"/>
      <c r="G10" s="1827"/>
    </row>
    <row r="11" spans="1:7" ht="12.75" customHeight="1">
      <c r="A11" s="1430"/>
      <c r="B11" s="2262"/>
      <c r="C11" s="2262"/>
      <c r="D11" s="2262"/>
      <c r="E11" s="2262"/>
      <c r="F11" s="2262"/>
      <c r="G11" s="1830"/>
    </row>
    <row r="12" spans="1:7" ht="12.75" customHeight="1">
      <c r="A12" s="1430"/>
      <c r="B12" s="2262"/>
      <c r="C12" s="2262"/>
      <c r="D12" s="2262"/>
      <c r="E12" s="2262"/>
      <c r="F12" s="2262"/>
      <c r="G12" s="1827"/>
    </row>
    <row r="13" spans="1:7" ht="12.75" customHeight="1">
      <c r="A13" s="1430"/>
      <c r="B13" s="2262"/>
      <c r="C13" s="2262"/>
      <c r="D13" s="2262"/>
      <c r="E13" s="2262"/>
      <c r="F13" s="2262"/>
      <c r="G13" s="1827"/>
    </row>
    <row r="14" spans="1:7" ht="12.75" customHeight="1">
      <c r="A14" s="1430"/>
      <c r="B14" s="2262"/>
      <c r="C14" s="2262"/>
      <c r="D14" s="2262"/>
      <c r="E14" s="2262"/>
      <c r="F14" s="2262"/>
      <c r="G14" s="1827"/>
    </row>
    <row r="15" spans="1:7" ht="12.75" customHeight="1">
      <c r="A15" s="1430"/>
      <c r="B15" s="2262"/>
      <c r="C15" s="2262"/>
      <c r="D15" s="2262"/>
      <c r="E15" s="2262"/>
      <c r="F15" s="2262"/>
      <c r="G15" s="1827"/>
    </row>
    <row r="16" spans="1:7" ht="12.75" customHeight="1">
      <c r="A16" s="1430"/>
      <c r="B16" s="2262"/>
      <c r="C16" s="2262"/>
      <c r="D16" s="2262"/>
      <c r="E16" s="2262"/>
      <c r="F16" s="2262"/>
      <c r="G16" s="1831"/>
    </row>
    <row r="17" spans="1:7" ht="12.75" customHeight="1">
      <c r="A17" s="1430"/>
      <c r="B17" s="2262"/>
      <c r="C17" s="2262"/>
      <c r="D17" s="2262"/>
      <c r="E17" s="2262"/>
      <c r="F17" s="2262"/>
      <c r="G17" s="1831"/>
    </row>
    <row r="18" spans="1:7" ht="12.75" customHeight="1">
      <c r="A18" s="1430"/>
      <c r="B18" s="2262"/>
      <c r="C18" s="2262"/>
      <c r="D18" s="2262"/>
      <c r="E18" s="2262"/>
      <c r="F18" s="2262"/>
      <c r="G18" s="1831"/>
    </row>
    <row r="19" spans="1:7" ht="12.75" customHeight="1">
      <c r="A19" s="1430"/>
      <c r="B19" s="2262"/>
      <c r="C19" s="2262"/>
      <c r="D19" s="2262"/>
      <c r="E19" s="2262"/>
      <c r="F19" s="2262"/>
      <c r="G19" s="1831"/>
    </row>
    <row r="20" spans="1:7" ht="12.75" customHeight="1">
      <c r="A20" s="1430"/>
      <c r="B20" s="2262"/>
      <c r="C20" s="2262"/>
      <c r="D20" s="2262"/>
      <c r="E20" s="2262"/>
      <c r="F20" s="2262"/>
      <c r="G20" s="1827"/>
    </row>
    <row r="21" spans="1:7" ht="12.75" customHeight="1">
      <c r="A21" s="1430"/>
      <c r="B21" s="2262"/>
      <c r="C21" s="2262"/>
      <c r="D21" s="2262"/>
      <c r="E21" s="2262"/>
      <c r="F21" s="2262"/>
      <c r="G21" s="1827"/>
    </row>
    <row r="22" spans="1:7" ht="12.75" customHeight="1">
      <c r="A22" s="1430"/>
      <c r="B22" s="2262"/>
      <c r="C22" s="2262"/>
      <c r="D22" s="2262"/>
      <c r="E22" s="2262"/>
      <c r="F22" s="2262"/>
      <c r="G22" s="1827"/>
    </row>
    <row r="23" spans="1:7" ht="12.75" customHeight="1">
      <c r="A23" s="1430"/>
      <c r="B23" s="2262"/>
      <c r="C23" s="2262"/>
      <c r="D23" s="2262"/>
      <c r="E23" s="2262"/>
      <c r="F23" s="2262"/>
      <c r="G23" s="1827"/>
    </row>
    <row r="24" spans="1:7" ht="12.75" customHeight="1">
      <c r="A24" s="1430"/>
      <c r="B24" s="2262"/>
      <c r="C24" s="2262"/>
      <c r="D24" s="2262"/>
      <c r="E24" s="2262"/>
      <c r="F24" s="2262"/>
      <c r="G24" s="1827"/>
    </row>
    <row r="25" spans="1:7" ht="12.75" customHeight="1">
      <c r="A25" s="1430"/>
      <c r="B25" s="2262"/>
      <c r="C25" s="2262"/>
      <c r="D25" s="2262"/>
      <c r="E25" s="2262"/>
      <c r="F25" s="2262"/>
      <c r="G25" s="1827"/>
    </row>
    <row r="26" spans="1:7" ht="12.75" customHeight="1">
      <c r="A26" s="1430"/>
      <c r="B26" s="2262"/>
      <c r="C26" s="2262"/>
      <c r="D26" s="2262"/>
      <c r="E26" s="2262"/>
      <c r="F26" s="2262"/>
      <c r="G26" s="1827"/>
    </row>
    <row r="27" spans="1:7" ht="12.75" customHeight="1">
      <c r="A27" s="1430"/>
      <c r="B27" s="2262"/>
      <c r="C27" s="2262"/>
      <c r="D27" s="2262"/>
      <c r="E27" s="2262"/>
      <c r="F27" s="2262"/>
      <c r="G27" s="1827"/>
    </row>
    <row r="28" spans="1:7" ht="12.75" customHeight="1">
      <c r="A28" s="1430"/>
      <c r="B28" s="2262"/>
      <c r="C28" s="2262"/>
      <c r="D28" s="2262"/>
      <c r="E28" s="2262"/>
      <c r="F28" s="2262"/>
      <c r="G28" s="1827"/>
    </row>
    <row r="29" spans="1:7" ht="12.75" customHeight="1">
      <c r="A29" s="1430"/>
      <c r="B29" s="2262"/>
      <c r="C29" s="2262"/>
      <c r="D29" s="2262"/>
      <c r="E29" s="2262"/>
      <c r="F29" s="2262"/>
      <c r="G29" s="1827"/>
    </row>
    <row r="30" spans="1:7" ht="14.25" customHeight="1">
      <c r="A30" s="1430"/>
      <c r="B30" s="2262"/>
      <c r="C30" s="2262"/>
      <c r="D30" s="2262"/>
      <c r="E30" s="2262"/>
      <c r="F30" s="2262"/>
      <c r="G30" s="1827"/>
    </row>
    <row r="31" spans="1:7">
      <c r="A31" s="1430"/>
      <c r="B31" s="2262"/>
      <c r="C31" s="2262"/>
      <c r="D31" s="2262"/>
      <c r="E31" s="2262"/>
      <c r="F31" s="2262"/>
      <c r="G31" s="1827"/>
    </row>
    <row r="32" spans="1:7">
      <c r="A32" s="1430"/>
      <c r="B32" s="2262"/>
      <c r="C32" s="2262"/>
      <c r="D32" s="2262"/>
      <c r="E32" s="2262"/>
      <c r="F32" s="2262"/>
      <c r="G32" s="1827"/>
    </row>
    <row r="33" spans="1:7">
      <c r="A33" s="1430"/>
      <c r="B33" s="2262"/>
      <c r="C33" s="2262"/>
      <c r="D33" s="2262"/>
      <c r="E33" s="2262"/>
      <c r="F33" s="2262"/>
      <c r="G33" s="1827"/>
    </row>
    <row r="34" spans="1:7">
      <c r="A34" s="1430"/>
      <c r="B34" s="2262"/>
      <c r="C34" s="2262"/>
      <c r="D34" s="2262"/>
      <c r="E34" s="2262"/>
      <c r="F34" s="2262"/>
      <c r="G34" s="1827"/>
    </row>
    <row r="35" spans="1:7">
      <c r="A35" s="1430"/>
      <c r="B35" s="2262"/>
      <c r="C35" s="2262"/>
      <c r="D35" s="2262"/>
      <c r="E35" s="2262"/>
      <c r="F35" s="2262"/>
      <c r="G35" s="1827"/>
    </row>
    <row r="36" spans="1:7">
      <c r="A36" s="1430"/>
      <c r="B36" s="2262"/>
      <c r="C36" s="2262"/>
      <c r="D36" s="2262"/>
      <c r="E36" s="2262"/>
      <c r="F36" s="2262"/>
      <c r="G36" s="1827"/>
    </row>
    <row r="37" spans="1:7">
      <c r="A37" s="1430"/>
      <c r="B37" s="2262"/>
      <c r="C37" s="2262"/>
      <c r="D37" s="2262"/>
      <c r="E37" s="2262"/>
      <c r="F37" s="2262"/>
      <c r="G37" s="1827"/>
    </row>
    <row r="38" spans="1:7">
      <c r="A38" s="1430"/>
      <c r="B38" s="2262"/>
      <c r="C38" s="2262"/>
      <c r="D38" s="2262"/>
      <c r="E38" s="2262"/>
      <c r="F38" s="2262"/>
      <c r="G38" s="1827"/>
    </row>
    <row r="39" spans="1:7">
      <c r="A39" s="778"/>
      <c r="B39" s="2262"/>
      <c r="C39" s="2262"/>
      <c r="D39" s="2262"/>
      <c r="E39" s="2262"/>
      <c r="F39" s="2262"/>
      <c r="G39" s="1827"/>
    </row>
    <row r="40" spans="1:7">
      <c r="A40" s="1430"/>
      <c r="B40" s="2262"/>
      <c r="C40" s="2262"/>
      <c r="D40" s="2262"/>
      <c r="E40" s="2262"/>
      <c r="F40" s="2262"/>
      <c r="G40" s="1827"/>
    </row>
    <row r="41" spans="1:7">
      <c r="A41" s="1430"/>
      <c r="B41" s="2262"/>
      <c r="C41" s="2262"/>
      <c r="D41" s="2262"/>
      <c r="E41" s="2262"/>
      <c r="F41" s="2262"/>
      <c r="G41" s="1827"/>
    </row>
    <row r="42" spans="1:7">
      <c r="A42" s="778"/>
      <c r="B42" s="2262"/>
      <c r="C42" s="2262"/>
      <c r="D42" s="2262"/>
      <c r="E42" s="2262"/>
      <c r="F42" s="2262"/>
      <c r="G42" s="1827"/>
    </row>
    <row r="43" spans="1:7">
      <c r="A43" s="1430"/>
      <c r="B43" s="2262"/>
      <c r="C43" s="2262"/>
      <c r="D43" s="2262"/>
      <c r="E43" s="2262"/>
      <c r="F43" s="2262"/>
      <c r="G43" s="1827"/>
    </row>
    <row r="44" spans="1:7">
      <c r="A44" s="1430"/>
      <c r="B44" s="2262"/>
      <c r="C44" s="2262"/>
      <c r="D44" s="2262"/>
      <c r="E44" s="2262"/>
      <c r="F44" s="2262"/>
      <c r="G44" s="1827"/>
    </row>
    <row r="45" spans="1:7">
      <c r="A45" s="1430"/>
      <c r="B45" s="2262"/>
      <c r="C45" s="2262"/>
      <c r="D45" s="2262"/>
      <c r="E45" s="2262"/>
      <c r="F45" s="2262"/>
      <c r="G45" s="1827"/>
    </row>
    <row r="46" spans="1:7">
      <c r="A46" s="1430"/>
      <c r="B46" s="2262"/>
      <c r="C46" s="2262"/>
      <c r="D46" s="2262"/>
      <c r="E46" s="2262"/>
      <c r="F46" s="2262"/>
      <c r="G46" s="1827"/>
    </row>
    <row r="47" spans="1:7">
      <c r="A47" s="1430"/>
      <c r="B47" s="2262"/>
      <c r="C47" s="2262"/>
      <c r="D47" s="2262"/>
      <c r="E47" s="2262"/>
      <c r="F47" s="2262"/>
      <c r="G47" s="1827"/>
    </row>
    <row r="48" spans="1:7">
      <c r="A48" s="1430"/>
      <c r="B48" s="2262"/>
      <c r="C48" s="2262"/>
      <c r="D48" s="2262"/>
      <c r="E48" s="2262"/>
      <c r="F48" s="2262"/>
      <c r="G48" s="1827"/>
    </row>
    <row r="49" spans="1:7">
      <c r="A49" s="1430"/>
      <c r="B49" s="2262"/>
      <c r="C49" s="2262"/>
      <c r="D49" s="2262"/>
      <c r="E49" s="2262"/>
      <c r="F49" s="2262"/>
      <c r="G49" s="1827"/>
    </row>
    <row r="50" spans="1:7">
      <c r="A50" s="1430"/>
      <c r="B50" s="2262"/>
      <c r="C50" s="2262"/>
      <c r="D50" s="2262"/>
      <c r="E50" s="2262"/>
      <c r="F50" s="2262"/>
      <c r="G50" s="1827"/>
    </row>
    <row r="51" spans="1:7">
      <c r="A51" s="1430"/>
      <c r="B51" s="2262"/>
      <c r="C51" s="2262"/>
      <c r="D51" s="2262"/>
      <c r="E51" s="2262"/>
      <c r="F51" s="2262"/>
      <c r="G51" s="1827"/>
    </row>
    <row r="52" spans="1:7">
      <c r="A52" s="1430"/>
      <c r="B52" s="2262"/>
      <c r="C52" s="2262"/>
      <c r="D52" s="2262"/>
      <c r="E52" s="2262"/>
      <c r="F52" s="2262"/>
      <c r="G52" s="1827"/>
    </row>
    <row r="53" spans="1:7">
      <c r="A53" s="1430"/>
      <c r="B53" s="2262"/>
      <c r="C53" s="2262"/>
      <c r="D53" s="2262"/>
      <c r="E53" s="2262"/>
      <c r="F53" s="2262"/>
      <c r="G53" s="1827"/>
    </row>
    <row r="54" spans="1:7">
      <c r="A54" s="1430"/>
      <c r="B54" s="2262"/>
      <c r="C54" s="2262"/>
      <c r="D54" s="2262"/>
      <c r="E54" s="2262"/>
      <c r="F54" s="2262"/>
      <c r="G54" s="1827"/>
    </row>
    <row r="55" spans="1:7">
      <c r="A55" s="1430"/>
      <c r="B55" s="2262"/>
      <c r="C55" s="2262"/>
      <c r="D55" s="2262"/>
      <c r="E55" s="2262"/>
      <c r="F55" s="2262"/>
      <c r="G55" s="1827"/>
    </row>
    <row r="56" spans="1:7">
      <c r="A56" s="1430"/>
      <c r="B56" s="2262"/>
      <c r="C56" s="2262"/>
      <c r="D56" s="2262"/>
      <c r="E56" s="2262"/>
      <c r="F56" s="2262"/>
      <c r="G56" s="1827"/>
    </row>
    <row r="57" spans="1:7">
      <c r="A57" s="1430"/>
      <c r="B57" s="2262"/>
      <c r="C57" s="2262"/>
      <c r="D57" s="2262"/>
      <c r="E57" s="2262"/>
      <c r="F57" s="2262"/>
      <c r="G57" s="1827"/>
    </row>
    <row r="58" spans="1:7">
      <c r="A58" s="1430"/>
      <c r="B58" s="2262"/>
      <c r="C58" s="2262"/>
      <c r="D58" s="2262"/>
      <c r="E58" s="2262"/>
      <c r="F58" s="2262"/>
      <c r="G58" s="1827"/>
    </row>
    <row r="59" spans="1:7">
      <c r="A59" s="1430"/>
      <c r="B59" s="2262"/>
      <c r="C59" s="2262"/>
      <c r="D59" s="2262"/>
      <c r="E59" s="2262"/>
      <c r="F59" s="2262"/>
      <c r="G59" s="1827"/>
    </row>
    <row r="60" spans="1:7">
      <c r="A60" s="1430"/>
      <c r="B60" s="2262"/>
      <c r="C60" s="2262"/>
      <c r="D60" s="2262"/>
      <c r="E60" s="2262"/>
      <c r="F60" s="2262"/>
      <c r="G60" s="1827"/>
    </row>
    <row r="61" spans="1:7">
      <c r="A61" s="1430"/>
      <c r="B61" s="2262"/>
      <c r="C61" s="2262"/>
      <c r="D61" s="2262"/>
      <c r="E61" s="2262"/>
      <c r="F61" s="2262"/>
      <c r="G61" s="1827"/>
    </row>
    <row r="62" spans="1:7">
      <c r="A62" s="1838"/>
      <c r="B62" s="2263"/>
      <c r="C62" s="2263"/>
      <c r="D62" s="2263"/>
      <c r="E62" s="2263"/>
      <c r="F62" s="2263"/>
      <c r="G62" s="1171"/>
    </row>
    <row r="63" spans="1:7" s="848" customFormat="1">
      <c r="A63" s="2103"/>
      <c r="G63" s="2104" t="s">
        <v>1343</v>
      </c>
    </row>
  </sheetData>
  <mergeCells count="1">
    <mergeCell ref="B2:F6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73"/>
  <sheetViews>
    <sheetView showGridLines="0" zoomScaleNormal="100" workbookViewId="0"/>
  </sheetViews>
  <sheetFormatPr defaultRowHeight="11.25"/>
  <cols>
    <col min="1" max="1" width="3.33203125" style="10" customWidth="1"/>
    <col min="2" max="2" width="113.1640625" style="10" customWidth="1"/>
    <col min="3" max="3" width="4.83203125" style="10" customWidth="1"/>
    <col min="4" max="16384" width="9.33203125" style="10"/>
  </cols>
  <sheetData>
    <row r="1" spans="1:8" s="226" customFormat="1">
      <c r="A1" s="2073" t="s">
        <v>2667</v>
      </c>
      <c r="B1" s="2039"/>
      <c r="C1" s="2055">
        <v>41</v>
      </c>
      <c r="D1" s="2006"/>
      <c r="E1" s="1371"/>
    </row>
    <row r="2" spans="1:8">
      <c r="A2" s="1656"/>
      <c r="B2" s="209"/>
      <c r="C2" s="1668"/>
      <c r="D2" s="3"/>
      <c r="E2" s="2"/>
    </row>
    <row r="3" spans="1:8" s="226" customFormat="1">
      <c r="A3" s="1656"/>
      <c r="B3" s="209"/>
      <c r="C3" s="1668"/>
      <c r="D3" s="1669"/>
      <c r="E3" s="1371"/>
    </row>
    <row r="4" spans="1:8">
      <c r="A4" s="32" t="s">
        <v>930</v>
      </c>
      <c r="B4" s="342"/>
      <c r="C4" s="343"/>
    </row>
    <row r="5" spans="1:8">
      <c r="A5" s="40"/>
      <c r="B5" s="209"/>
      <c r="C5" s="208"/>
    </row>
    <row r="6" spans="1:8">
      <c r="A6" s="344" t="s">
        <v>423</v>
      </c>
      <c r="B6" s="394" t="s">
        <v>931</v>
      </c>
      <c r="C6" s="208"/>
      <c r="D6" s="388"/>
      <c r="E6" s="388"/>
      <c r="F6" s="388"/>
      <c r="G6" s="388"/>
      <c r="H6" s="388"/>
    </row>
    <row r="7" spans="1:8">
      <c r="A7" s="40"/>
      <c r="B7" s="394" t="s">
        <v>932</v>
      </c>
      <c r="C7" s="208"/>
      <c r="D7" s="388"/>
      <c r="E7" s="388"/>
      <c r="F7" s="388"/>
      <c r="G7" s="388"/>
      <c r="H7" s="388"/>
    </row>
    <row r="8" spans="1:8">
      <c r="A8" s="40"/>
      <c r="B8" s="394" t="s">
        <v>933</v>
      </c>
      <c r="C8" s="208"/>
      <c r="D8" s="388"/>
      <c r="E8" s="388"/>
      <c r="F8" s="388"/>
      <c r="G8" s="388"/>
      <c r="H8" s="388"/>
    </row>
    <row r="9" spans="1:8">
      <c r="A9" s="40"/>
      <c r="B9" s="394" t="s">
        <v>934</v>
      </c>
      <c r="C9" s="208"/>
      <c r="D9" s="388"/>
      <c r="E9" s="388"/>
      <c r="F9" s="388"/>
      <c r="G9" s="388"/>
      <c r="H9" s="388"/>
    </row>
    <row r="10" spans="1:8">
      <c r="A10" s="40"/>
      <c r="B10" s="394" t="s">
        <v>935</v>
      </c>
      <c r="C10" s="208"/>
      <c r="D10" s="388"/>
      <c r="E10" s="388"/>
      <c r="F10" s="388"/>
      <c r="G10" s="388"/>
      <c r="H10" s="388"/>
    </row>
    <row r="11" spans="1:8">
      <c r="A11" s="40"/>
      <c r="B11" s="394" t="s">
        <v>936</v>
      </c>
      <c r="C11" s="208"/>
      <c r="D11" s="388"/>
      <c r="E11" s="388"/>
      <c r="F11" s="388"/>
      <c r="G11" s="388"/>
      <c r="H11" s="388"/>
    </row>
    <row r="12" spans="1:8">
      <c r="A12" s="40"/>
      <c r="B12" s="394"/>
      <c r="C12" s="208"/>
      <c r="D12" s="388"/>
      <c r="E12" s="388"/>
      <c r="F12" s="388"/>
      <c r="G12" s="388"/>
      <c r="H12" s="388"/>
    </row>
    <row r="13" spans="1:8">
      <c r="A13" s="344" t="s">
        <v>424</v>
      </c>
      <c r="B13" s="394" t="s">
        <v>937</v>
      </c>
      <c r="C13" s="208"/>
      <c r="D13" s="388"/>
      <c r="E13" s="388"/>
      <c r="F13" s="388"/>
      <c r="G13" s="388"/>
      <c r="H13" s="388"/>
    </row>
    <row r="14" spans="1:8">
      <c r="A14" s="40"/>
      <c r="B14" s="394" t="s">
        <v>938</v>
      </c>
      <c r="C14" s="208"/>
      <c r="D14" s="388"/>
      <c r="E14" s="388"/>
      <c r="F14" s="388"/>
      <c r="G14" s="388"/>
      <c r="H14" s="388"/>
    </row>
    <row r="15" spans="1:8">
      <c r="A15" s="40"/>
      <c r="B15" s="394" t="s">
        <v>939</v>
      </c>
      <c r="C15" s="208"/>
      <c r="D15" s="388"/>
      <c r="E15" s="388"/>
      <c r="F15" s="388"/>
      <c r="G15" s="388"/>
      <c r="H15" s="388"/>
    </row>
    <row r="16" spans="1:8">
      <c r="A16" s="40"/>
      <c r="B16" s="394"/>
      <c r="C16" s="208"/>
      <c r="D16" s="388"/>
      <c r="E16" s="388"/>
      <c r="F16" s="388"/>
      <c r="G16" s="388"/>
      <c r="H16" s="388"/>
    </row>
    <row r="17" spans="1:8">
      <c r="A17" s="344" t="s">
        <v>425</v>
      </c>
      <c r="B17" s="394" t="s">
        <v>940</v>
      </c>
      <c r="C17" s="208"/>
      <c r="D17" s="388"/>
      <c r="E17" s="388"/>
      <c r="F17" s="388"/>
      <c r="G17" s="388"/>
      <c r="H17" s="388"/>
    </row>
    <row r="18" spans="1:8">
      <c r="A18" s="40"/>
      <c r="B18" s="394" t="s">
        <v>941</v>
      </c>
      <c r="C18" s="208"/>
      <c r="D18" s="388"/>
      <c r="E18" s="388"/>
      <c r="F18" s="388"/>
      <c r="G18" s="388"/>
      <c r="H18" s="388"/>
    </row>
    <row r="19" spans="1:8">
      <c r="A19" s="40"/>
      <c r="B19" s="394"/>
      <c r="C19" s="208"/>
      <c r="D19" s="388"/>
      <c r="E19" s="388"/>
      <c r="F19" s="388"/>
      <c r="G19" s="388"/>
      <c r="H19" s="388"/>
    </row>
    <row r="20" spans="1:8">
      <c r="A20" s="344" t="s">
        <v>428</v>
      </c>
      <c r="B20" s="394" t="s">
        <v>942</v>
      </c>
      <c r="C20" s="208"/>
      <c r="D20" s="388"/>
      <c r="E20" s="388"/>
      <c r="F20" s="388"/>
      <c r="G20" s="388"/>
      <c r="H20" s="388"/>
    </row>
    <row r="21" spans="1:8">
      <c r="A21" s="40"/>
      <c r="B21" s="394" t="s">
        <v>943</v>
      </c>
      <c r="C21" s="208"/>
      <c r="D21" s="388"/>
      <c r="E21" s="388"/>
      <c r="F21" s="388"/>
      <c r="G21" s="388"/>
      <c r="H21" s="388"/>
    </row>
    <row r="22" spans="1:8">
      <c r="A22" s="40"/>
      <c r="B22" s="394"/>
      <c r="C22" s="208"/>
      <c r="D22" s="388"/>
      <c r="E22" s="388"/>
      <c r="F22" s="388"/>
      <c r="G22" s="388"/>
      <c r="H22" s="388"/>
    </row>
    <row r="23" spans="1:8">
      <c r="A23" s="344" t="s">
        <v>430</v>
      </c>
      <c r="B23" s="394" t="s">
        <v>944</v>
      </c>
      <c r="C23" s="208"/>
      <c r="D23" s="388"/>
      <c r="E23" s="388"/>
      <c r="F23" s="388"/>
      <c r="G23" s="388"/>
      <c r="H23" s="388"/>
    </row>
    <row r="24" spans="1:8">
      <c r="A24" s="40"/>
      <c r="B24" s="394"/>
      <c r="C24" s="208"/>
      <c r="D24" s="388"/>
      <c r="E24" s="388"/>
      <c r="F24" s="388"/>
      <c r="G24" s="388"/>
      <c r="H24" s="388"/>
    </row>
    <row r="25" spans="1:8">
      <c r="A25" s="344" t="s">
        <v>859</v>
      </c>
      <c r="B25" s="394" t="s">
        <v>945</v>
      </c>
      <c r="C25" s="208"/>
      <c r="D25" s="388"/>
      <c r="E25" s="388"/>
      <c r="F25" s="388"/>
      <c r="G25" s="388"/>
      <c r="H25" s="388"/>
    </row>
    <row r="26" spans="1:8">
      <c r="A26" s="40"/>
      <c r="B26" s="394" t="s">
        <v>946</v>
      </c>
      <c r="C26" s="208"/>
      <c r="D26" s="388"/>
      <c r="E26" s="388"/>
      <c r="F26" s="388"/>
      <c r="G26" s="388"/>
      <c r="H26" s="388"/>
    </row>
    <row r="27" spans="1:8">
      <c r="A27" s="40"/>
      <c r="B27" s="394" t="s">
        <v>947</v>
      </c>
      <c r="C27" s="208"/>
      <c r="D27" s="388"/>
      <c r="E27" s="388"/>
      <c r="F27" s="388"/>
      <c r="G27" s="388"/>
      <c r="H27" s="388"/>
    </row>
    <row r="28" spans="1:8">
      <c r="A28" s="40"/>
      <c r="B28" s="394" t="s">
        <v>948</v>
      </c>
      <c r="C28" s="208"/>
      <c r="D28" s="388"/>
      <c r="E28" s="388"/>
      <c r="F28" s="388"/>
      <c r="G28" s="388"/>
      <c r="H28" s="388"/>
    </row>
    <row r="29" spans="1:8">
      <c r="A29" s="40"/>
      <c r="B29" s="394"/>
      <c r="C29" s="208"/>
      <c r="D29" s="388"/>
      <c r="E29" s="388"/>
      <c r="F29" s="388"/>
      <c r="G29" s="388"/>
      <c r="H29" s="388"/>
    </row>
    <row r="30" spans="1:8">
      <c r="A30" s="344" t="s">
        <v>861</v>
      </c>
      <c r="B30" s="394" t="s">
        <v>949</v>
      </c>
      <c r="C30" s="208"/>
      <c r="D30" s="388"/>
      <c r="E30" s="388"/>
      <c r="F30" s="388"/>
      <c r="G30" s="388"/>
      <c r="H30" s="388"/>
    </row>
    <row r="31" spans="1:8">
      <c r="A31" s="40"/>
      <c r="B31" s="394" t="s">
        <v>950</v>
      </c>
      <c r="C31" s="208"/>
      <c r="D31" s="388"/>
      <c r="E31" s="388"/>
      <c r="F31" s="388"/>
      <c r="G31" s="388"/>
      <c r="H31" s="388"/>
    </row>
    <row r="32" spans="1:8">
      <c r="A32" s="40"/>
      <c r="B32" s="394"/>
      <c r="C32" s="208"/>
      <c r="D32" s="388"/>
      <c r="E32" s="388"/>
      <c r="F32" s="388"/>
      <c r="G32" s="388"/>
      <c r="H32" s="388"/>
    </row>
    <row r="33" spans="1:8">
      <c r="A33" s="344" t="s">
        <v>863</v>
      </c>
      <c r="B33" s="394" t="s">
        <v>47</v>
      </c>
      <c r="C33" s="208"/>
      <c r="D33" s="388"/>
      <c r="E33" s="388"/>
      <c r="F33" s="388"/>
      <c r="G33" s="388"/>
      <c r="H33" s="388"/>
    </row>
    <row r="34" spans="1:8">
      <c r="A34" s="40"/>
      <c r="B34" s="394" t="s">
        <v>48</v>
      </c>
      <c r="C34" s="208"/>
      <c r="D34" s="388"/>
      <c r="E34" s="388"/>
      <c r="F34" s="388"/>
      <c r="G34" s="388"/>
      <c r="H34" s="388"/>
    </row>
    <row r="35" spans="1:8">
      <c r="A35" s="40"/>
      <c r="B35" s="394" t="s">
        <v>49</v>
      </c>
      <c r="C35" s="208"/>
      <c r="D35" s="388"/>
      <c r="E35" s="388"/>
      <c r="F35" s="388"/>
      <c r="G35" s="388"/>
      <c r="H35" s="388"/>
    </row>
    <row r="36" spans="1:8">
      <c r="A36" s="40"/>
      <c r="B36" s="394" t="s">
        <v>1954</v>
      </c>
      <c r="C36" s="208"/>
      <c r="D36" s="388"/>
      <c r="E36" s="388"/>
      <c r="F36" s="388"/>
      <c r="G36" s="388"/>
      <c r="H36" s="388"/>
    </row>
    <row r="37" spans="1:8">
      <c r="A37" s="40"/>
      <c r="B37" s="394"/>
      <c r="C37" s="208"/>
      <c r="D37" s="388"/>
      <c r="E37" s="388"/>
      <c r="F37" s="388"/>
      <c r="G37" s="388"/>
      <c r="H37" s="388"/>
    </row>
    <row r="38" spans="1:8">
      <c r="A38" s="344" t="s">
        <v>864</v>
      </c>
      <c r="B38" s="394" t="s">
        <v>951</v>
      </c>
      <c r="C38" s="208"/>
      <c r="D38" s="388"/>
      <c r="E38" s="388"/>
      <c r="F38" s="388"/>
      <c r="G38" s="388"/>
      <c r="H38" s="388"/>
    </row>
    <row r="39" spans="1:8">
      <c r="A39" s="40"/>
      <c r="B39" s="394" t="s">
        <v>952</v>
      </c>
      <c r="C39" s="208"/>
      <c r="D39" s="388"/>
      <c r="E39" s="388"/>
      <c r="F39" s="388"/>
      <c r="G39" s="388"/>
      <c r="H39" s="388"/>
    </row>
    <row r="40" spans="1:8">
      <c r="A40" s="40"/>
      <c r="B40" s="394" t="s">
        <v>953</v>
      </c>
      <c r="C40" s="208"/>
      <c r="D40" s="388"/>
      <c r="E40" s="388"/>
      <c r="F40" s="388"/>
      <c r="G40" s="388"/>
      <c r="H40" s="388"/>
    </row>
    <row r="41" spans="1:8">
      <c r="A41" s="40"/>
      <c r="B41" s="394"/>
      <c r="C41" s="208"/>
      <c r="D41" s="388"/>
      <c r="E41" s="388"/>
      <c r="F41" s="388"/>
      <c r="G41" s="388"/>
      <c r="H41" s="388"/>
    </row>
    <row r="42" spans="1:8">
      <c r="A42" s="344" t="s">
        <v>325</v>
      </c>
      <c r="B42" s="394" t="s">
        <v>954</v>
      </c>
      <c r="C42" s="208"/>
      <c r="D42" s="388"/>
      <c r="E42" s="388"/>
      <c r="F42" s="388"/>
      <c r="G42" s="388"/>
      <c r="H42" s="388"/>
    </row>
    <row r="43" spans="1:8">
      <c r="A43" s="40"/>
      <c r="B43" s="394" t="s">
        <v>955</v>
      </c>
      <c r="C43" s="208"/>
      <c r="D43" s="388"/>
      <c r="E43" s="388"/>
      <c r="F43" s="388"/>
      <c r="G43" s="388"/>
      <c r="H43" s="388"/>
    </row>
    <row r="44" spans="1:8">
      <c r="A44" s="73"/>
      <c r="B44" s="1646"/>
      <c r="C44" s="70"/>
      <c r="D44" s="388"/>
      <c r="E44" s="388"/>
      <c r="F44" s="388"/>
      <c r="G44" s="388"/>
      <c r="H44" s="388"/>
    </row>
    <row r="45" spans="1:8">
      <c r="A45" s="32" t="s">
        <v>328</v>
      </c>
      <c r="B45" s="22"/>
      <c r="C45" s="33"/>
      <c r="D45" s="388"/>
      <c r="E45" s="388"/>
      <c r="F45" s="388"/>
      <c r="G45" s="388"/>
      <c r="H45" s="388"/>
    </row>
    <row r="46" spans="1:8">
      <c r="A46" s="40"/>
      <c r="B46" s="209"/>
      <c r="C46" s="208"/>
      <c r="D46" s="388"/>
      <c r="E46" s="388"/>
      <c r="F46" s="388"/>
      <c r="G46" s="388"/>
      <c r="H46" s="388"/>
    </row>
    <row r="47" spans="1:8">
      <c r="A47" s="40"/>
      <c r="B47" s="1367" t="s">
        <v>2871</v>
      </c>
      <c r="C47" s="208"/>
      <c r="D47" s="388"/>
      <c r="E47" s="388"/>
      <c r="F47" s="388"/>
      <c r="G47" s="388"/>
      <c r="H47" s="388"/>
    </row>
    <row r="48" spans="1:8">
      <c r="A48" s="40"/>
      <c r="B48" s="209" t="s">
        <v>2872</v>
      </c>
      <c r="C48" s="208"/>
      <c r="D48" s="388"/>
      <c r="E48" s="388"/>
      <c r="F48" s="388"/>
      <c r="G48" s="388"/>
      <c r="H48" s="388"/>
    </row>
    <row r="49" spans="1:8">
      <c r="A49" s="40"/>
      <c r="B49" s="209"/>
      <c r="C49" s="208"/>
      <c r="D49" s="388"/>
      <c r="E49" s="388"/>
      <c r="F49" s="388"/>
      <c r="G49" s="388"/>
      <c r="H49" s="388"/>
    </row>
    <row r="50" spans="1:8">
      <c r="A50" s="40"/>
      <c r="B50" s="209"/>
      <c r="C50" s="208"/>
      <c r="D50" s="388"/>
      <c r="E50" s="388"/>
      <c r="F50" s="388"/>
      <c r="G50" s="388"/>
      <c r="H50" s="388"/>
    </row>
    <row r="51" spans="1:8">
      <c r="A51" s="40"/>
      <c r="B51" s="209"/>
      <c r="C51" s="208"/>
      <c r="D51" s="388"/>
      <c r="E51" s="388"/>
      <c r="F51" s="388"/>
      <c r="G51" s="388"/>
      <c r="H51" s="388"/>
    </row>
    <row r="52" spans="1:8">
      <c r="A52" s="40"/>
      <c r="B52" s="209"/>
      <c r="C52" s="208"/>
      <c r="D52" s="388"/>
      <c r="E52" s="388"/>
      <c r="F52" s="388"/>
      <c r="G52" s="388"/>
      <c r="H52" s="388"/>
    </row>
    <row r="53" spans="1:8">
      <c r="A53" s="40"/>
      <c r="B53" s="209"/>
      <c r="C53" s="208"/>
      <c r="D53" s="388"/>
      <c r="E53" s="388"/>
      <c r="F53" s="388"/>
      <c r="G53" s="388"/>
      <c r="H53" s="388"/>
    </row>
    <row r="54" spans="1:8">
      <c r="A54" s="40"/>
      <c r="B54" s="209"/>
      <c r="C54" s="208"/>
      <c r="D54" s="388"/>
      <c r="E54" s="388"/>
      <c r="F54" s="388"/>
      <c r="G54" s="388"/>
      <c r="H54" s="388"/>
    </row>
    <row r="55" spans="1:8">
      <c r="A55" s="40"/>
      <c r="B55" s="209"/>
      <c r="C55" s="208"/>
      <c r="D55" s="388"/>
      <c r="E55" s="388"/>
      <c r="F55" s="388"/>
      <c r="G55" s="388"/>
      <c r="H55" s="388"/>
    </row>
    <row r="56" spans="1:8">
      <c r="A56" s="40"/>
      <c r="B56" s="209"/>
      <c r="C56" s="208"/>
      <c r="D56" s="388"/>
      <c r="E56" s="388"/>
      <c r="F56" s="388"/>
      <c r="G56" s="388"/>
      <c r="H56" s="388"/>
    </row>
    <row r="57" spans="1:8">
      <c r="A57" s="40"/>
      <c r="B57" s="209"/>
      <c r="C57" s="208"/>
      <c r="D57" s="388"/>
      <c r="E57" s="388"/>
      <c r="F57" s="388"/>
      <c r="G57" s="388"/>
      <c r="H57" s="388"/>
    </row>
    <row r="58" spans="1:8">
      <c r="A58" s="40"/>
      <c r="B58" s="209"/>
      <c r="C58" s="208"/>
      <c r="D58" s="388"/>
      <c r="E58" s="388"/>
      <c r="F58" s="388"/>
      <c r="G58" s="388"/>
      <c r="H58" s="388"/>
    </row>
    <row r="59" spans="1:8">
      <c r="A59" s="40"/>
      <c r="B59" s="209"/>
      <c r="C59" s="208"/>
      <c r="D59" s="388"/>
      <c r="E59" s="388"/>
      <c r="F59" s="388"/>
      <c r="G59" s="388"/>
      <c r="H59" s="388"/>
    </row>
    <row r="60" spans="1:8">
      <c r="A60" s="40"/>
      <c r="B60" s="209"/>
      <c r="C60" s="208"/>
      <c r="D60" s="388"/>
      <c r="E60" s="388"/>
      <c r="F60" s="388"/>
      <c r="G60" s="388"/>
      <c r="H60" s="388"/>
    </row>
    <row r="61" spans="1:8">
      <c r="A61" s="40"/>
      <c r="B61" s="209"/>
      <c r="C61" s="208"/>
      <c r="D61" s="388"/>
      <c r="E61" s="388"/>
      <c r="F61" s="388"/>
      <c r="G61" s="388"/>
      <c r="H61" s="388"/>
    </row>
    <row r="62" spans="1:8">
      <c r="A62" s="40"/>
      <c r="B62" s="209"/>
      <c r="C62" s="208"/>
      <c r="D62" s="388"/>
      <c r="E62" s="388"/>
      <c r="F62" s="388"/>
      <c r="G62" s="388"/>
      <c r="H62" s="388"/>
    </row>
    <row r="63" spans="1:8">
      <c r="A63" s="40"/>
      <c r="B63" s="209"/>
      <c r="C63" s="208"/>
      <c r="D63" s="388"/>
      <c r="E63" s="388"/>
      <c r="F63" s="388"/>
      <c r="G63" s="388"/>
      <c r="H63" s="388"/>
    </row>
    <row r="64" spans="1:8">
      <c r="A64" s="40"/>
      <c r="B64" s="209"/>
      <c r="C64" s="208"/>
      <c r="D64" s="388"/>
      <c r="E64" s="388"/>
      <c r="F64" s="388"/>
      <c r="G64" s="388"/>
      <c r="H64" s="388"/>
    </row>
    <row r="65" spans="1:8">
      <c r="A65" s="40"/>
      <c r="B65" s="209"/>
      <c r="C65" s="208"/>
      <c r="D65" s="388"/>
      <c r="E65" s="388"/>
      <c r="F65" s="388"/>
      <c r="G65" s="388"/>
      <c r="H65" s="388"/>
    </row>
    <row r="66" spans="1:8">
      <c r="A66" s="40"/>
      <c r="B66" s="209"/>
      <c r="C66" s="208"/>
      <c r="D66" s="388"/>
      <c r="E66" s="388"/>
      <c r="F66" s="388"/>
      <c r="G66" s="388"/>
      <c r="H66" s="388"/>
    </row>
    <row r="67" spans="1:8">
      <c r="A67" s="40"/>
      <c r="B67" s="209"/>
      <c r="C67" s="208"/>
      <c r="D67" s="388"/>
      <c r="E67" s="388"/>
      <c r="F67" s="388"/>
      <c r="G67" s="388"/>
      <c r="H67" s="388"/>
    </row>
    <row r="68" spans="1:8">
      <c r="A68" s="40"/>
      <c r="B68" s="209"/>
      <c r="C68" s="208"/>
      <c r="D68" s="388"/>
      <c r="E68" s="388"/>
      <c r="F68" s="388"/>
      <c r="G68" s="388"/>
      <c r="H68" s="388"/>
    </row>
    <row r="69" spans="1:8">
      <c r="A69" s="40"/>
      <c r="B69" s="209"/>
      <c r="C69" s="208"/>
      <c r="D69" s="388"/>
      <c r="E69" s="388"/>
      <c r="F69" s="388"/>
      <c r="G69" s="388"/>
      <c r="H69" s="388"/>
    </row>
    <row r="70" spans="1:8">
      <c r="A70" s="40"/>
      <c r="B70" s="209"/>
      <c r="C70" s="208"/>
      <c r="D70" s="388"/>
      <c r="E70" s="388"/>
      <c r="F70" s="388"/>
      <c r="G70" s="388"/>
      <c r="H70" s="388"/>
    </row>
    <row r="71" spans="1:8">
      <c r="A71" s="40"/>
      <c r="B71" s="209"/>
      <c r="C71" s="208"/>
      <c r="D71" s="388"/>
      <c r="E71" s="388"/>
      <c r="F71" s="388"/>
      <c r="G71" s="388"/>
      <c r="H71" s="388"/>
    </row>
    <row r="72" spans="1:8">
      <c r="A72" s="1404"/>
      <c r="B72" s="209"/>
      <c r="C72" s="208"/>
      <c r="D72" s="388"/>
      <c r="E72" s="388"/>
      <c r="F72" s="388"/>
      <c r="G72" s="388"/>
      <c r="H72" s="388"/>
    </row>
    <row r="73" spans="1:8" s="226" customFormat="1">
      <c r="A73" s="700" t="s">
        <v>1343</v>
      </c>
      <c r="B73" s="689"/>
      <c r="C73" s="698"/>
      <c r="D73" s="209"/>
      <c r="E73" s="209"/>
      <c r="F73" s="209"/>
      <c r="G73" s="209"/>
      <c r="H73" s="209"/>
    </row>
  </sheetData>
  <customSheetViews>
    <customSheetView guid="{4095EAE0-09D5-4E29-9353-57BE8D9E0DE0}" showPageBreaks="1" topLeftCell="A34">
      <selection activeCell="B59" sqref="B59"/>
      <pageMargins left="0.75" right="0.75" top="0.75" bottom="0.75" header="0.5" footer="0.5"/>
      <pageSetup scale="93" orientation="portrait" r:id="rId1"/>
      <headerFooter alignWithMargins="0"/>
    </customSheetView>
    <customSheetView guid="{B4382265-C345-4F78-A0C9-5C84571AE8A3}" showPageBreaks="1">
      <selection activeCell="H48" sqref="H48"/>
      <pageMargins left="0.75" right="0.75" top="0.75" bottom="0.75" header="0.5" footer="0.5"/>
      <pageSetup scale="93" orientation="portrait" r:id="rId2"/>
      <headerFooter alignWithMargins="0"/>
    </customSheetView>
  </customSheetViews>
  <phoneticPr fontId="0" type="noConversion"/>
  <pageMargins left="0.75" right="0.75" top="0.75" bottom="0.75" header="0.5" footer="0.5"/>
  <pageSetup scale="93"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zoomScaleNormal="100" workbookViewId="0"/>
  </sheetViews>
  <sheetFormatPr defaultRowHeight="11.25"/>
  <cols>
    <col min="1" max="1" width="5" style="10" customWidth="1"/>
    <col min="2" max="2" width="6" style="10" bestFit="1" customWidth="1"/>
    <col min="3" max="3" width="4.6640625" style="10" customWidth="1"/>
    <col min="4" max="4" width="42.5" style="10" bestFit="1" customWidth="1"/>
    <col min="5" max="5" width="24.1640625" style="10" customWidth="1"/>
    <col min="6" max="7" width="19.5" style="10" customWidth="1"/>
    <col min="8" max="8" width="5.33203125" style="10" customWidth="1"/>
    <col min="9" max="9" width="9.33203125" style="10"/>
    <col min="10" max="10" width="6" style="10" customWidth="1"/>
    <col min="11" max="14" width="23.83203125" style="10" customWidth="1"/>
    <col min="15" max="15" width="10.5" style="10" customWidth="1"/>
    <col min="16" max="16384" width="9.33203125" style="10"/>
  </cols>
  <sheetData>
    <row r="1" spans="1:18" s="226" customFormat="1">
      <c r="A1" s="2060">
        <v>42</v>
      </c>
      <c r="B1" s="2074"/>
      <c r="C1" s="2074"/>
      <c r="D1" s="2039"/>
      <c r="E1" s="2039"/>
      <c r="F1" s="2042"/>
      <c r="G1" s="2055"/>
      <c r="H1" s="2055" t="s">
        <v>2667</v>
      </c>
      <c r="I1" s="2057" t="s">
        <v>2667</v>
      </c>
      <c r="J1" s="2039"/>
      <c r="K1" s="2039"/>
      <c r="L1" s="2039"/>
      <c r="M1" s="2039"/>
      <c r="N1" s="2039"/>
      <c r="O1" s="2105">
        <v>43</v>
      </c>
    </row>
    <row r="2" spans="1:18" s="226" customFormat="1">
      <c r="A2" s="34"/>
      <c r="B2" s="65"/>
      <c r="C2" s="65"/>
      <c r="D2" s="39"/>
      <c r="E2" s="39"/>
      <c r="F2" s="30"/>
      <c r="G2" s="55"/>
      <c r="H2" s="620"/>
      <c r="I2" s="1656"/>
      <c r="J2" s="209"/>
      <c r="K2" s="209"/>
      <c r="L2" s="209"/>
      <c r="M2" s="209"/>
      <c r="N2" s="209"/>
      <c r="O2" s="1668"/>
    </row>
    <row r="3" spans="1:18" s="226" customFormat="1">
      <c r="A3" s="75"/>
      <c r="B3" s="41"/>
      <c r="C3" s="41"/>
      <c r="D3" s="209"/>
      <c r="E3" s="209"/>
      <c r="F3" s="63"/>
      <c r="G3" s="1667"/>
      <c r="H3" s="1397"/>
      <c r="I3" s="1656"/>
      <c r="J3" s="209"/>
      <c r="K3" s="209"/>
      <c r="L3" s="209"/>
      <c r="M3" s="209"/>
      <c r="N3" s="209"/>
      <c r="O3" s="1668"/>
    </row>
    <row r="4" spans="1:18">
      <c r="A4" s="2264" t="s">
        <v>957</v>
      </c>
      <c r="B4" s="2265"/>
      <c r="C4" s="2265"/>
      <c r="D4" s="2265"/>
      <c r="E4" s="2265"/>
      <c r="F4" s="2265"/>
      <c r="G4" s="2265"/>
      <c r="H4" s="2266"/>
      <c r="I4" s="2267" t="s">
        <v>958</v>
      </c>
      <c r="J4" s="2268"/>
      <c r="K4" s="2268"/>
      <c r="L4" s="2268"/>
      <c r="M4" s="2268"/>
      <c r="N4" s="2268"/>
      <c r="O4" s="2269"/>
    </row>
    <row r="5" spans="1:18">
      <c r="A5" s="341" t="s">
        <v>330</v>
      </c>
      <c r="B5" s="342"/>
      <c r="C5" s="342"/>
      <c r="D5" s="342"/>
      <c r="E5" s="342"/>
      <c r="F5" s="342"/>
      <c r="G5" s="342"/>
      <c r="H5" s="343"/>
      <c r="I5" s="341" t="s">
        <v>330</v>
      </c>
      <c r="J5" s="342"/>
      <c r="K5" s="342"/>
      <c r="L5" s="342"/>
      <c r="M5" s="342"/>
      <c r="N5" s="342"/>
      <c r="O5" s="343"/>
    </row>
    <row r="6" spans="1:18">
      <c r="A6" s="73"/>
      <c r="B6" s="14"/>
      <c r="C6" s="14"/>
      <c r="D6" s="14"/>
      <c r="E6" s="14"/>
      <c r="F6" s="14"/>
      <c r="G6" s="14"/>
      <c r="H6" s="70"/>
      <c r="I6" s="73"/>
      <c r="J6" s="14"/>
      <c r="K6" s="14"/>
      <c r="L6" s="14"/>
      <c r="M6" s="14"/>
      <c r="N6" s="14"/>
      <c r="O6" s="70"/>
    </row>
    <row r="7" spans="1:18">
      <c r="A7" s="793"/>
      <c r="B7" s="1472"/>
      <c r="C7" s="1670"/>
      <c r="D7" s="673"/>
      <c r="E7" s="715"/>
      <c r="F7" s="715" t="s">
        <v>959</v>
      </c>
      <c r="G7" s="715" t="s">
        <v>959</v>
      </c>
      <c r="H7" s="748"/>
      <c r="I7" s="747"/>
      <c r="J7" s="1472"/>
      <c r="K7" s="211"/>
      <c r="L7" s="211"/>
      <c r="M7" s="211"/>
      <c r="N7" s="211"/>
      <c r="O7" s="208"/>
      <c r="P7" s="388"/>
      <c r="Q7" s="388"/>
      <c r="R7" s="388"/>
    </row>
    <row r="8" spans="1:18">
      <c r="A8" s="311"/>
      <c r="B8" s="312"/>
      <c r="C8" s="400"/>
      <c r="D8" s="211"/>
      <c r="E8" s="323" t="s">
        <v>915</v>
      </c>
      <c r="F8" s="323" t="s">
        <v>960</v>
      </c>
      <c r="G8" s="323" t="s">
        <v>961</v>
      </c>
      <c r="H8" s="324"/>
      <c r="I8" s="325"/>
      <c r="J8" s="312"/>
      <c r="K8" s="211"/>
      <c r="L8" s="211"/>
      <c r="M8" s="211"/>
      <c r="N8" s="211"/>
      <c r="O8" s="208"/>
      <c r="P8" s="388"/>
      <c r="Q8" s="388"/>
      <c r="R8" s="388"/>
    </row>
    <row r="9" spans="1:18">
      <c r="A9" s="451" t="s">
        <v>307</v>
      </c>
      <c r="B9" s="452" t="s">
        <v>331</v>
      </c>
      <c r="C9" s="460"/>
      <c r="D9" s="211"/>
      <c r="E9" s="323" t="s">
        <v>962</v>
      </c>
      <c r="F9" s="323" t="s">
        <v>963</v>
      </c>
      <c r="G9" s="323" t="s">
        <v>964</v>
      </c>
      <c r="H9" s="454" t="s">
        <v>307</v>
      </c>
      <c r="I9" s="451" t="s">
        <v>307</v>
      </c>
      <c r="J9" s="452" t="s">
        <v>331</v>
      </c>
      <c r="K9" s="386" t="s">
        <v>965</v>
      </c>
      <c r="L9" s="386" t="s">
        <v>966</v>
      </c>
      <c r="M9" s="386" t="s">
        <v>967</v>
      </c>
      <c r="N9" s="386" t="s">
        <v>915</v>
      </c>
      <c r="O9" s="454" t="s">
        <v>307</v>
      </c>
      <c r="P9" s="398"/>
      <c r="Q9" s="388"/>
      <c r="R9" s="388"/>
    </row>
    <row r="10" spans="1:18">
      <c r="A10" s="451" t="s">
        <v>312</v>
      </c>
      <c r="B10" s="452" t="s">
        <v>312</v>
      </c>
      <c r="C10" s="613"/>
      <c r="D10" s="386" t="s">
        <v>332</v>
      </c>
      <c r="E10" s="452" t="s">
        <v>335</v>
      </c>
      <c r="F10" s="323" t="s">
        <v>968</v>
      </c>
      <c r="G10" s="323" t="s">
        <v>969</v>
      </c>
      <c r="H10" s="454" t="s">
        <v>312</v>
      </c>
      <c r="I10" s="451" t="s">
        <v>312</v>
      </c>
      <c r="J10" s="452" t="s">
        <v>312</v>
      </c>
      <c r="K10" s="386" t="s">
        <v>970</v>
      </c>
      <c r="L10" s="386" t="s">
        <v>970</v>
      </c>
      <c r="M10" s="386" t="s">
        <v>970</v>
      </c>
      <c r="N10" s="386" t="s">
        <v>971</v>
      </c>
      <c r="O10" s="454" t="s">
        <v>312</v>
      </c>
      <c r="P10" s="398"/>
      <c r="Q10" s="388"/>
      <c r="R10" s="388"/>
    </row>
    <row r="11" spans="1:18" ht="12" thickBot="1">
      <c r="A11" s="328"/>
      <c r="B11" s="215"/>
      <c r="C11" s="405"/>
      <c r="D11" s="614" t="s">
        <v>317</v>
      </c>
      <c r="E11" s="321" t="s">
        <v>318</v>
      </c>
      <c r="F11" s="457" t="s">
        <v>319</v>
      </c>
      <c r="G11" s="457" t="s">
        <v>320</v>
      </c>
      <c r="H11" s="329"/>
      <c r="I11" s="328"/>
      <c r="J11" s="215"/>
      <c r="K11" s="387" t="s">
        <v>321</v>
      </c>
      <c r="L11" s="387" t="s">
        <v>322</v>
      </c>
      <c r="M11" s="387" t="s">
        <v>176</v>
      </c>
      <c r="N11" s="387" t="s">
        <v>177</v>
      </c>
      <c r="O11" s="1648"/>
      <c r="P11" s="398"/>
      <c r="Q11" s="388"/>
      <c r="R11" s="388"/>
    </row>
    <row r="12" spans="1:18">
      <c r="A12" s="336">
        <v>1</v>
      </c>
      <c r="B12" s="215"/>
      <c r="C12" s="615" t="s">
        <v>972</v>
      </c>
      <c r="D12" s="210" t="s">
        <v>973</v>
      </c>
      <c r="E12" s="1202">
        <v>1735761</v>
      </c>
      <c r="F12" s="1203">
        <v>0</v>
      </c>
      <c r="G12" s="1204">
        <v>0</v>
      </c>
      <c r="H12" s="330">
        <v>1</v>
      </c>
      <c r="I12" s="336">
        <v>1</v>
      </c>
      <c r="J12" s="215"/>
      <c r="K12" s="1202">
        <v>13973</v>
      </c>
      <c r="L12" s="1203">
        <v>45110</v>
      </c>
      <c r="M12" s="1203">
        <f t="shared" ref="M12:M40" si="0">K12-L12</f>
        <v>-31137</v>
      </c>
      <c r="N12" s="1204">
        <f t="shared" ref="N12:N40" si="1">E12+M12</f>
        <v>1704624</v>
      </c>
      <c r="O12" s="330">
        <v>1</v>
      </c>
      <c r="P12" s="398"/>
      <c r="Q12" s="388"/>
      <c r="R12" s="388"/>
    </row>
    <row r="13" spans="1:18">
      <c r="A13" s="336">
        <v>2</v>
      </c>
      <c r="B13" s="215"/>
      <c r="C13" s="615">
        <v>-3</v>
      </c>
      <c r="D13" s="210" t="s">
        <v>974</v>
      </c>
      <c r="E13" s="1200">
        <v>2533279</v>
      </c>
      <c r="F13" s="950">
        <v>0</v>
      </c>
      <c r="G13" s="1201">
        <v>0</v>
      </c>
      <c r="H13" s="330">
        <v>2</v>
      </c>
      <c r="I13" s="336">
        <v>2</v>
      </c>
      <c r="J13" s="215"/>
      <c r="K13" s="1200">
        <v>67286</v>
      </c>
      <c r="L13" s="950">
        <v>337</v>
      </c>
      <c r="M13" s="950">
        <f t="shared" si="0"/>
        <v>66949</v>
      </c>
      <c r="N13" s="1201">
        <f t="shared" si="1"/>
        <v>2600228</v>
      </c>
      <c r="O13" s="330">
        <v>2</v>
      </c>
      <c r="P13" s="398"/>
      <c r="Q13" s="388"/>
      <c r="R13" s="388"/>
    </row>
    <row r="14" spans="1:18">
      <c r="A14" s="336">
        <v>3</v>
      </c>
      <c r="B14" s="215"/>
      <c r="C14" s="615">
        <f t="shared" ref="C14:C19" si="2">C13-1</f>
        <v>-4</v>
      </c>
      <c r="D14" s="210" t="s">
        <v>975</v>
      </c>
      <c r="E14" s="1200">
        <v>9556</v>
      </c>
      <c r="F14" s="950">
        <v>0</v>
      </c>
      <c r="G14" s="1201">
        <v>0</v>
      </c>
      <c r="H14" s="330">
        <v>3</v>
      </c>
      <c r="I14" s="336">
        <v>3</v>
      </c>
      <c r="J14" s="215"/>
      <c r="K14" s="1200">
        <v>472</v>
      </c>
      <c r="L14" s="950">
        <v>0</v>
      </c>
      <c r="M14" s="950">
        <f t="shared" si="0"/>
        <v>472</v>
      </c>
      <c r="N14" s="1201">
        <f t="shared" si="1"/>
        <v>10028</v>
      </c>
      <c r="O14" s="330">
        <v>3</v>
      </c>
      <c r="P14" s="398"/>
      <c r="Q14" s="388"/>
      <c r="R14" s="388"/>
    </row>
    <row r="15" spans="1:18">
      <c r="A15" s="336">
        <v>4</v>
      </c>
      <c r="B15" s="215"/>
      <c r="C15" s="615">
        <f t="shared" si="2"/>
        <v>-5</v>
      </c>
      <c r="D15" s="210" t="s">
        <v>976</v>
      </c>
      <c r="E15" s="1200">
        <v>180096</v>
      </c>
      <c r="F15" s="950">
        <v>0</v>
      </c>
      <c r="G15" s="1201">
        <v>0</v>
      </c>
      <c r="H15" s="330">
        <v>4</v>
      </c>
      <c r="I15" s="336">
        <v>4</v>
      </c>
      <c r="J15" s="215"/>
      <c r="K15" s="1200">
        <v>126031</v>
      </c>
      <c r="L15" s="950">
        <v>1</v>
      </c>
      <c r="M15" s="950">
        <f t="shared" si="0"/>
        <v>126030</v>
      </c>
      <c r="N15" s="1201">
        <f t="shared" si="1"/>
        <v>306126</v>
      </c>
      <c r="O15" s="330">
        <v>4</v>
      </c>
      <c r="P15" s="398"/>
      <c r="Q15" s="388"/>
      <c r="R15" s="388"/>
    </row>
    <row r="16" spans="1:18">
      <c r="A16" s="336">
        <v>5</v>
      </c>
      <c r="B16" s="215"/>
      <c r="C16" s="615">
        <f t="shared" si="2"/>
        <v>-6</v>
      </c>
      <c r="D16" s="210" t="s">
        <v>977</v>
      </c>
      <c r="E16" s="1200">
        <v>2170533</v>
      </c>
      <c r="F16" s="950">
        <v>0</v>
      </c>
      <c r="G16" s="1201">
        <v>0</v>
      </c>
      <c r="H16" s="330">
        <v>5</v>
      </c>
      <c r="I16" s="336">
        <v>5</v>
      </c>
      <c r="J16" s="215"/>
      <c r="K16" s="1200">
        <v>73881</v>
      </c>
      <c r="L16" s="950">
        <v>6084</v>
      </c>
      <c r="M16" s="950">
        <f t="shared" si="0"/>
        <v>67797</v>
      </c>
      <c r="N16" s="1201">
        <f t="shared" si="1"/>
        <v>2238330</v>
      </c>
      <c r="O16" s="330">
        <v>5</v>
      </c>
      <c r="P16" s="398"/>
      <c r="Q16" s="388"/>
      <c r="R16" s="388"/>
    </row>
    <row r="17" spans="1:18">
      <c r="A17" s="336">
        <v>6</v>
      </c>
      <c r="B17" s="215"/>
      <c r="C17" s="615">
        <f t="shared" si="2"/>
        <v>-7</v>
      </c>
      <c r="D17" s="210" t="s">
        <v>978</v>
      </c>
      <c r="E17" s="1200">
        <v>0</v>
      </c>
      <c r="F17" s="950">
        <v>0</v>
      </c>
      <c r="G17" s="1201">
        <v>0</v>
      </c>
      <c r="H17" s="330">
        <v>6</v>
      </c>
      <c r="I17" s="336">
        <v>6</v>
      </c>
      <c r="J17" s="215"/>
      <c r="K17" s="1200">
        <v>0</v>
      </c>
      <c r="L17" s="950">
        <v>0</v>
      </c>
      <c r="M17" s="950">
        <f t="shared" si="0"/>
        <v>0</v>
      </c>
      <c r="N17" s="1201">
        <f t="shared" si="1"/>
        <v>0</v>
      </c>
      <c r="O17" s="330">
        <v>6</v>
      </c>
      <c r="P17" s="398"/>
      <c r="Q17" s="388"/>
      <c r="R17" s="388"/>
    </row>
    <row r="18" spans="1:18">
      <c r="A18" s="336">
        <v>7</v>
      </c>
      <c r="B18" s="215"/>
      <c r="C18" s="615">
        <f t="shared" si="2"/>
        <v>-8</v>
      </c>
      <c r="D18" s="210" t="s">
        <v>979</v>
      </c>
      <c r="E18" s="1200">
        <v>5067397</v>
      </c>
      <c r="F18" s="950">
        <v>0</v>
      </c>
      <c r="G18" s="1201">
        <v>0</v>
      </c>
      <c r="H18" s="330">
        <v>7</v>
      </c>
      <c r="I18" s="336">
        <v>7</v>
      </c>
      <c r="J18" s="215"/>
      <c r="K18" s="1200">
        <v>314294</v>
      </c>
      <c r="L18" s="950">
        <v>88538</v>
      </c>
      <c r="M18" s="950">
        <f t="shared" si="0"/>
        <v>225756</v>
      </c>
      <c r="N18" s="1201">
        <f t="shared" si="1"/>
        <v>5293153</v>
      </c>
      <c r="O18" s="330">
        <v>7</v>
      </c>
      <c r="P18" s="398"/>
      <c r="Q18" s="388"/>
      <c r="R18" s="388"/>
    </row>
    <row r="19" spans="1:18">
      <c r="A19" s="336">
        <v>8</v>
      </c>
      <c r="B19" s="215"/>
      <c r="C19" s="615">
        <f t="shared" si="2"/>
        <v>-9</v>
      </c>
      <c r="D19" s="210" t="s">
        <v>980</v>
      </c>
      <c r="E19" s="1200">
        <v>6719015</v>
      </c>
      <c r="F19" s="950">
        <v>0</v>
      </c>
      <c r="G19" s="1201">
        <v>0</v>
      </c>
      <c r="H19" s="330">
        <v>8</v>
      </c>
      <c r="I19" s="336">
        <v>8</v>
      </c>
      <c r="J19" s="215"/>
      <c r="K19" s="1200">
        <v>346688</v>
      </c>
      <c r="L19" s="950">
        <v>94335</v>
      </c>
      <c r="M19" s="950">
        <f t="shared" si="0"/>
        <v>252353</v>
      </c>
      <c r="N19" s="1201">
        <f t="shared" si="1"/>
        <v>6971368</v>
      </c>
      <c r="O19" s="330">
        <v>8</v>
      </c>
      <c r="P19" s="398"/>
      <c r="Q19" s="388"/>
      <c r="R19" s="388"/>
    </row>
    <row r="20" spans="1:18">
      <c r="A20" s="336">
        <v>9</v>
      </c>
      <c r="B20" s="215"/>
      <c r="C20" s="615">
        <v>-11</v>
      </c>
      <c r="D20" s="210" t="s">
        <v>981</v>
      </c>
      <c r="E20" s="1200">
        <v>2785738</v>
      </c>
      <c r="F20" s="950">
        <v>0</v>
      </c>
      <c r="G20" s="1201">
        <v>0</v>
      </c>
      <c r="H20" s="330">
        <v>9</v>
      </c>
      <c r="I20" s="336">
        <v>9</v>
      </c>
      <c r="J20" s="215"/>
      <c r="K20" s="1200">
        <v>94956</v>
      </c>
      <c r="L20" s="950">
        <v>32227</v>
      </c>
      <c r="M20" s="950">
        <f t="shared" si="0"/>
        <v>62729</v>
      </c>
      <c r="N20" s="1201">
        <f t="shared" si="1"/>
        <v>2848467</v>
      </c>
      <c r="O20" s="330">
        <v>9</v>
      </c>
      <c r="P20" s="398"/>
      <c r="Q20" s="388"/>
      <c r="R20" s="388"/>
    </row>
    <row r="21" spans="1:18">
      <c r="A21" s="336">
        <v>10</v>
      </c>
      <c r="B21" s="215"/>
      <c r="C21" s="615">
        <v>-13</v>
      </c>
      <c r="D21" s="210" t="s">
        <v>982</v>
      </c>
      <c r="E21" s="1200">
        <v>23849</v>
      </c>
      <c r="F21" s="950">
        <v>0</v>
      </c>
      <c r="G21" s="1201">
        <v>0</v>
      </c>
      <c r="H21" s="330">
        <v>10</v>
      </c>
      <c r="I21" s="336">
        <v>10</v>
      </c>
      <c r="J21" s="215"/>
      <c r="K21" s="1200">
        <v>268</v>
      </c>
      <c r="L21" s="950">
        <v>5</v>
      </c>
      <c r="M21" s="950">
        <f t="shared" si="0"/>
        <v>263</v>
      </c>
      <c r="N21" s="1201">
        <f t="shared" si="1"/>
        <v>24112</v>
      </c>
      <c r="O21" s="330">
        <v>10</v>
      </c>
      <c r="P21" s="398"/>
      <c r="Q21" s="388"/>
      <c r="R21" s="388"/>
    </row>
    <row r="22" spans="1:18">
      <c r="A22" s="336">
        <v>11</v>
      </c>
      <c r="B22" s="215"/>
      <c r="C22" s="615">
        <v>-16</v>
      </c>
      <c r="D22" s="210" t="s">
        <v>983</v>
      </c>
      <c r="E22" s="1200">
        <v>1005586</v>
      </c>
      <c r="F22" s="950">
        <v>0</v>
      </c>
      <c r="G22" s="1201">
        <v>0</v>
      </c>
      <c r="H22" s="330">
        <v>11</v>
      </c>
      <c r="I22" s="336">
        <v>11</v>
      </c>
      <c r="J22" s="215"/>
      <c r="K22" s="1200">
        <v>54994</v>
      </c>
      <c r="L22" s="950">
        <v>9174</v>
      </c>
      <c r="M22" s="950">
        <f t="shared" si="0"/>
        <v>45820</v>
      </c>
      <c r="N22" s="1201">
        <f t="shared" si="1"/>
        <v>1051406</v>
      </c>
      <c r="O22" s="330">
        <v>11</v>
      </c>
      <c r="P22" s="398"/>
      <c r="Q22" s="388"/>
      <c r="R22" s="388"/>
    </row>
    <row r="23" spans="1:18">
      <c r="A23" s="336">
        <v>12</v>
      </c>
      <c r="B23" s="215"/>
      <c r="C23" s="615">
        <f>C22-1</f>
        <v>-17</v>
      </c>
      <c r="D23" s="210" t="s">
        <v>984</v>
      </c>
      <c r="E23" s="1200">
        <v>20628</v>
      </c>
      <c r="F23" s="950">
        <v>0</v>
      </c>
      <c r="G23" s="1201">
        <v>0</v>
      </c>
      <c r="H23" s="330">
        <v>12</v>
      </c>
      <c r="I23" s="336">
        <v>12</v>
      </c>
      <c r="J23" s="215"/>
      <c r="K23" s="1200">
        <v>17</v>
      </c>
      <c r="L23" s="950">
        <v>221</v>
      </c>
      <c r="M23" s="950">
        <f t="shared" si="0"/>
        <v>-204</v>
      </c>
      <c r="N23" s="1201">
        <f t="shared" si="1"/>
        <v>20424</v>
      </c>
      <c r="O23" s="330">
        <v>12</v>
      </c>
      <c r="P23" s="398"/>
      <c r="Q23" s="388"/>
      <c r="R23" s="388"/>
    </row>
    <row r="24" spans="1:18">
      <c r="A24" s="336">
        <v>13</v>
      </c>
      <c r="B24" s="215"/>
      <c r="C24" s="615">
        <f>C23-1</f>
        <v>-18</v>
      </c>
      <c r="D24" s="210" t="s">
        <v>985</v>
      </c>
      <c r="E24" s="1200">
        <v>0</v>
      </c>
      <c r="F24" s="950">
        <v>0</v>
      </c>
      <c r="G24" s="1201">
        <v>0</v>
      </c>
      <c r="H24" s="330">
        <v>13</v>
      </c>
      <c r="I24" s="336">
        <v>13</v>
      </c>
      <c r="J24" s="215"/>
      <c r="K24" s="1200">
        <v>0</v>
      </c>
      <c r="L24" s="950">
        <v>0</v>
      </c>
      <c r="M24" s="950">
        <f t="shared" si="0"/>
        <v>0</v>
      </c>
      <c r="N24" s="1201">
        <f t="shared" si="1"/>
        <v>0</v>
      </c>
      <c r="O24" s="330">
        <v>13</v>
      </c>
      <c r="P24" s="398"/>
      <c r="Q24" s="388"/>
      <c r="R24" s="388"/>
    </row>
    <row r="25" spans="1:18">
      <c r="A25" s="336">
        <v>14</v>
      </c>
      <c r="B25" s="215"/>
      <c r="C25" s="615">
        <f>C24-1</f>
        <v>-19</v>
      </c>
      <c r="D25" s="210" t="s">
        <v>986</v>
      </c>
      <c r="E25" s="1200">
        <v>107498</v>
      </c>
      <c r="F25" s="950">
        <v>0</v>
      </c>
      <c r="G25" s="1201">
        <v>0</v>
      </c>
      <c r="H25" s="330">
        <v>14</v>
      </c>
      <c r="I25" s="336">
        <v>14</v>
      </c>
      <c r="J25" s="215"/>
      <c r="K25" s="1200">
        <v>6631</v>
      </c>
      <c r="L25" s="950">
        <v>4367</v>
      </c>
      <c r="M25" s="950">
        <f t="shared" si="0"/>
        <v>2264</v>
      </c>
      <c r="N25" s="1201">
        <f t="shared" si="1"/>
        <v>109762</v>
      </c>
      <c r="O25" s="330">
        <v>14</v>
      </c>
      <c r="P25" s="398"/>
      <c r="Q25" s="388"/>
      <c r="R25" s="388"/>
    </row>
    <row r="26" spans="1:18">
      <c r="A26" s="336">
        <v>15</v>
      </c>
      <c r="B26" s="215"/>
      <c r="C26" s="615">
        <f>C25-1</f>
        <v>-20</v>
      </c>
      <c r="D26" s="210" t="s">
        <v>987</v>
      </c>
      <c r="E26" s="1200">
        <v>344971</v>
      </c>
      <c r="F26" s="950">
        <v>0</v>
      </c>
      <c r="G26" s="1201">
        <v>0</v>
      </c>
      <c r="H26" s="330">
        <v>15</v>
      </c>
      <c r="I26" s="336">
        <v>15</v>
      </c>
      <c r="J26" s="215"/>
      <c r="K26" s="1200">
        <v>2317</v>
      </c>
      <c r="L26" s="950">
        <v>6922</v>
      </c>
      <c r="M26" s="950">
        <f t="shared" si="0"/>
        <v>-4605</v>
      </c>
      <c r="N26" s="1201">
        <f t="shared" si="1"/>
        <v>340366</v>
      </c>
      <c r="O26" s="330">
        <v>15</v>
      </c>
      <c r="P26" s="398"/>
      <c r="Q26" s="388"/>
      <c r="R26" s="388"/>
    </row>
    <row r="27" spans="1:18">
      <c r="A27" s="336">
        <v>16</v>
      </c>
      <c r="B27" s="215"/>
      <c r="C27" s="615">
        <v>-22</v>
      </c>
      <c r="D27" s="210" t="s">
        <v>988</v>
      </c>
      <c r="E27" s="1200">
        <v>5548</v>
      </c>
      <c r="F27" s="950">
        <v>0</v>
      </c>
      <c r="G27" s="1201">
        <v>0</v>
      </c>
      <c r="H27" s="330">
        <v>16</v>
      </c>
      <c r="I27" s="336">
        <v>16</v>
      </c>
      <c r="J27" s="215"/>
      <c r="K27" s="1200">
        <v>0</v>
      </c>
      <c r="L27" s="950">
        <v>0</v>
      </c>
      <c r="M27" s="950">
        <f t="shared" si="0"/>
        <v>0</v>
      </c>
      <c r="N27" s="1201">
        <f t="shared" si="1"/>
        <v>5548</v>
      </c>
      <c r="O27" s="330">
        <v>16</v>
      </c>
      <c r="P27" s="398"/>
      <c r="Q27" s="388"/>
      <c r="R27" s="388"/>
    </row>
    <row r="28" spans="1:18">
      <c r="A28" s="336">
        <v>17</v>
      </c>
      <c r="B28" s="215"/>
      <c r="C28" s="615">
        <f>C27-1</f>
        <v>-23</v>
      </c>
      <c r="D28" s="210" t="s">
        <v>989</v>
      </c>
      <c r="E28" s="1200">
        <v>12467</v>
      </c>
      <c r="F28" s="950">
        <v>0</v>
      </c>
      <c r="G28" s="1201">
        <v>0</v>
      </c>
      <c r="H28" s="330">
        <v>17</v>
      </c>
      <c r="I28" s="336">
        <v>17</v>
      </c>
      <c r="J28" s="215"/>
      <c r="K28" s="1200">
        <v>0</v>
      </c>
      <c r="L28" s="950">
        <v>0</v>
      </c>
      <c r="M28" s="950">
        <f t="shared" si="0"/>
        <v>0</v>
      </c>
      <c r="N28" s="1201">
        <f t="shared" si="1"/>
        <v>12467</v>
      </c>
      <c r="O28" s="330">
        <v>17</v>
      </c>
      <c r="P28" s="398"/>
      <c r="Q28" s="388"/>
      <c r="R28" s="388"/>
    </row>
    <row r="29" spans="1:18">
      <c r="A29" s="336">
        <v>18</v>
      </c>
      <c r="B29" s="215"/>
      <c r="C29" s="615">
        <f>C28-1</f>
        <v>-24</v>
      </c>
      <c r="D29" s="210" t="s">
        <v>990</v>
      </c>
      <c r="E29" s="1200">
        <v>253326</v>
      </c>
      <c r="F29" s="950">
        <v>0</v>
      </c>
      <c r="G29" s="1201">
        <v>0</v>
      </c>
      <c r="H29" s="330">
        <v>18</v>
      </c>
      <c r="I29" s="336">
        <v>18</v>
      </c>
      <c r="J29" s="215"/>
      <c r="K29" s="1200">
        <v>3095</v>
      </c>
      <c r="L29" s="950">
        <v>0</v>
      </c>
      <c r="M29" s="950">
        <f t="shared" si="0"/>
        <v>3095</v>
      </c>
      <c r="N29" s="1201">
        <f t="shared" si="1"/>
        <v>256421</v>
      </c>
      <c r="O29" s="330">
        <v>18</v>
      </c>
      <c r="P29" s="398"/>
      <c r="Q29" s="388"/>
      <c r="R29" s="388"/>
    </row>
    <row r="30" spans="1:18">
      <c r="A30" s="336">
        <v>19</v>
      </c>
      <c r="B30" s="215"/>
      <c r="C30" s="615">
        <f>C29-1</f>
        <v>-25</v>
      </c>
      <c r="D30" s="210" t="s">
        <v>991</v>
      </c>
      <c r="E30" s="1200">
        <v>91587</v>
      </c>
      <c r="F30" s="950">
        <v>0</v>
      </c>
      <c r="G30" s="1201">
        <v>0</v>
      </c>
      <c r="H30" s="330">
        <v>19</v>
      </c>
      <c r="I30" s="336">
        <v>19</v>
      </c>
      <c r="J30" s="215"/>
      <c r="K30" s="1200">
        <v>0</v>
      </c>
      <c r="L30" s="950">
        <v>45</v>
      </c>
      <c r="M30" s="950">
        <f t="shared" si="0"/>
        <v>-45</v>
      </c>
      <c r="N30" s="1201">
        <f t="shared" si="1"/>
        <v>91542</v>
      </c>
      <c r="O30" s="330">
        <v>19</v>
      </c>
      <c r="P30" s="398"/>
      <c r="Q30" s="388"/>
      <c r="R30" s="388"/>
    </row>
    <row r="31" spans="1:18">
      <c r="A31" s="336">
        <v>20</v>
      </c>
      <c r="B31" s="215"/>
      <c r="C31" s="615">
        <f>C30-1</f>
        <v>-26</v>
      </c>
      <c r="D31" s="210" t="s">
        <v>992</v>
      </c>
      <c r="E31" s="1200">
        <v>659664</v>
      </c>
      <c r="F31" s="950">
        <v>0</v>
      </c>
      <c r="G31" s="1201">
        <v>0</v>
      </c>
      <c r="H31" s="330">
        <v>20</v>
      </c>
      <c r="I31" s="336">
        <v>20</v>
      </c>
      <c r="J31" s="215"/>
      <c r="K31" s="1200">
        <v>32540</v>
      </c>
      <c r="L31" s="950">
        <v>4402</v>
      </c>
      <c r="M31" s="950">
        <f t="shared" si="0"/>
        <v>28138</v>
      </c>
      <c r="N31" s="1201">
        <f t="shared" si="1"/>
        <v>687802</v>
      </c>
      <c r="O31" s="330">
        <v>20</v>
      </c>
      <c r="P31" s="398"/>
      <c r="Q31" s="388"/>
      <c r="R31" s="388"/>
    </row>
    <row r="32" spans="1:18">
      <c r="A32" s="336">
        <v>21</v>
      </c>
      <c r="B32" s="215"/>
      <c r="C32" s="615">
        <f>C31-1</f>
        <v>-27</v>
      </c>
      <c r="D32" s="210" t="s">
        <v>993</v>
      </c>
      <c r="E32" s="1200">
        <f>2314503-2</f>
        <v>2314501</v>
      </c>
      <c r="F32" s="950">
        <v>0</v>
      </c>
      <c r="G32" s="1201">
        <v>0</v>
      </c>
      <c r="H32" s="330">
        <v>21</v>
      </c>
      <c r="I32" s="336">
        <v>21</v>
      </c>
      <c r="J32" s="215"/>
      <c r="K32" s="1200">
        <v>227067</v>
      </c>
      <c r="L32" s="950">
        <v>34119</v>
      </c>
      <c r="M32" s="950">
        <f t="shared" si="0"/>
        <v>192948</v>
      </c>
      <c r="N32" s="1201">
        <f t="shared" si="1"/>
        <v>2507449</v>
      </c>
      <c r="O32" s="330">
        <v>21</v>
      </c>
      <c r="P32" s="398"/>
      <c r="Q32" s="388"/>
      <c r="R32" s="388"/>
    </row>
    <row r="33" spans="1:18">
      <c r="A33" s="336">
        <v>22</v>
      </c>
      <c r="B33" s="215"/>
      <c r="C33" s="615">
        <v>-29</v>
      </c>
      <c r="D33" s="210" t="s">
        <v>994</v>
      </c>
      <c r="E33" s="1200">
        <v>2024</v>
      </c>
      <c r="F33" s="950">
        <v>0</v>
      </c>
      <c r="G33" s="1201">
        <v>0</v>
      </c>
      <c r="H33" s="330">
        <v>22</v>
      </c>
      <c r="I33" s="336">
        <v>22</v>
      </c>
      <c r="J33" s="215"/>
      <c r="K33" s="1200">
        <v>0</v>
      </c>
      <c r="L33" s="950">
        <v>0</v>
      </c>
      <c r="M33" s="950">
        <f t="shared" si="0"/>
        <v>0</v>
      </c>
      <c r="N33" s="1201">
        <f t="shared" si="1"/>
        <v>2024</v>
      </c>
      <c r="O33" s="330">
        <v>22</v>
      </c>
      <c r="P33" s="398"/>
      <c r="Q33" s="388"/>
      <c r="R33" s="388"/>
    </row>
    <row r="34" spans="1:18">
      <c r="A34" s="336">
        <v>23</v>
      </c>
      <c r="B34" s="215"/>
      <c r="C34" s="615">
        <v>-31</v>
      </c>
      <c r="D34" s="210" t="s">
        <v>995</v>
      </c>
      <c r="E34" s="1200">
        <v>47180</v>
      </c>
      <c r="F34" s="950">
        <v>0</v>
      </c>
      <c r="G34" s="1201">
        <v>0</v>
      </c>
      <c r="H34" s="330">
        <v>23</v>
      </c>
      <c r="I34" s="336">
        <v>23</v>
      </c>
      <c r="J34" s="215"/>
      <c r="K34" s="1200">
        <v>1085</v>
      </c>
      <c r="L34" s="950">
        <v>412</v>
      </c>
      <c r="M34" s="950">
        <f t="shared" si="0"/>
        <v>673</v>
      </c>
      <c r="N34" s="1201">
        <f t="shared" si="1"/>
        <v>47853</v>
      </c>
      <c r="O34" s="330">
        <v>23</v>
      </c>
      <c r="P34" s="398"/>
      <c r="Q34" s="388"/>
      <c r="R34" s="388"/>
    </row>
    <row r="35" spans="1:18">
      <c r="A35" s="336">
        <v>24</v>
      </c>
      <c r="B35" s="215"/>
      <c r="C35" s="615">
        <v>-35</v>
      </c>
      <c r="D35" s="210" t="s">
        <v>996</v>
      </c>
      <c r="E35" s="1200">
        <v>0</v>
      </c>
      <c r="F35" s="950">
        <v>0</v>
      </c>
      <c r="G35" s="1201">
        <v>0</v>
      </c>
      <c r="H35" s="330">
        <v>24</v>
      </c>
      <c r="I35" s="336">
        <v>24</v>
      </c>
      <c r="J35" s="215"/>
      <c r="K35" s="1200">
        <v>0</v>
      </c>
      <c r="L35" s="950">
        <v>0</v>
      </c>
      <c r="M35" s="950">
        <f t="shared" si="0"/>
        <v>0</v>
      </c>
      <c r="N35" s="1201">
        <f t="shared" si="1"/>
        <v>0</v>
      </c>
      <c r="O35" s="330">
        <v>24</v>
      </c>
      <c r="P35" s="398"/>
      <c r="Q35" s="388"/>
      <c r="R35" s="388"/>
    </row>
    <row r="36" spans="1:18">
      <c r="A36" s="336">
        <v>25</v>
      </c>
      <c r="B36" s="215"/>
      <c r="C36" s="615">
        <v>-37</v>
      </c>
      <c r="D36" s="210" t="s">
        <v>997</v>
      </c>
      <c r="E36" s="1200">
        <v>547413</v>
      </c>
      <c r="F36" s="950">
        <v>0</v>
      </c>
      <c r="G36" s="1201">
        <v>0</v>
      </c>
      <c r="H36" s="330">
        <v>25</v>
      </c>
      <c r="I36" s="336">
        <v>25</v>
      </c>
      <c r="J36" s="215"/>
      <c r="K36" s="1200">
        <v>54653</v>
      </c>
      <c r="L36" s="950">
        <v>7554</v>
      </c>
      <c r="M36" s="950">
        <f t="shared" si="0"/>
        <v>47099</v>
      </c>
      <c r="N36" s="1201">
        <f t="shared" si="1"/>
        <v>594512</v>
      </c>
      <c r="O36" s="330">
        <v>25</v>
      </c>
      <c r="P36" s="398"/>
      <c r="Q36" s="388"/>
      <c r="R36" s="388"/>
    </row>
    <row r="37" spans="1:18">
      <c r="A37" s="336">
        <v>26</v>
      </c>
      <c r="B37" s="215"/>
      <c r="C37" s="615">
        <v>-39</v>
      </c>
      <c r="D37" s="210" t="s">
        <v>998</v>
      </c>
      <c r="E37" s="1200">
        <v>759818</v>
      </c>
      <c r="F37" s="950">
        <v>0</v>
      </c>
      <c r="G37" s="1201">
        <v>0</v>
      </c>
      <c r="H37" s="330">
        <v>26</v>
      </c>
      <c r="I37" s="336">
        <v>26</v>
      </c>
      <c r="J37" s="215"/>
      <c r="K37" s="1200">
        <v>56259</v>
      </c>
      <c r="L37" s="950">
        <v>443</v>
      </c>
      <c r="M37" s="950">
        <f t="shared" si="0"/>
        <v>55816</v>
      </c>
      <c r="N37" s="1201">
        <f t="shared" si="1"/>
        <v>815634</v>
      </c>
      <c r="O37" s="330">
        <v>26</v>
      </c>
      <c r="P37" s="398"/>
      <c r="Q37" s="388"/>
      <c r="R37" s="388"/>
    </row>
    <row r="38" spans="1:18">
      <c r="A38" s="336">
        <v>27</v>
      </c>
      <c r="B38" s="215"/>
      <c r="C38" s="615" t="s">
        <v>999</v>
      </c>
      <c r="D38" s="210" t="s">
        <v>1000</v>
      </c>
      <c r="E38" s="1200">
        <v>177151</v>
      </c>
      <c r="F38" s="950">
        <v>0</v>
      </c>
      <c r="G38" s="1201">
        <v>0</v>
      </c>
      <c r="H38" s="330">
        <v>27</v>
      </c>
      <c r="I38" s="336">
        <v>27</v>
      </c>
      <c r="J38" s="215"/>
      <c r="K38" s="1200">
        <v>3959</v>
      </c>
      <c r="L38" s="950">
        <v>1853</v>
      </c>
      <c r="M38" s="950">
        <f t="shared" si="0"/>
        <v>2106</v>
      </c>
      <c r="N38" s="1201">
        <f t="shared" si="1"/>
        <v>179257</v>
      </c>
      <c r="O38" s="330">
        <v>27</v>
      </c>
      <c r="P38" s="398"/>
      <c r="Q38" s="388"/>
      <c r="R38" s="388"/>
    </row>
    <row r="39" spans="1:18">
      <c r="A39" s="336">
        <v>28</v>
      </c>
      <c r="B39" s="215"/>
      <c r="C39" s="615">
        <v>-45</v>
      </c>
      <c r="D39" s="210" t="s">
        <v>1001</v>
      </c>
      <c r="E39" s="1200">
        <v>3276</v>
      </c>
      <c r="F39" s="950">
        <v>0</v>
      </c>
      <c r="G39" s="1201">
        <v>0</v>
      </c>
      <c r="H39" s="330">
        <v>28</v>
      </c>
      <c r="I39" s="336">
        <v>28</v>
      </c>
      <c r="J39" s="215"/>
      <c r="K39" s="1200">
        <v>0</v>
      </c>
      <c r="L39" s="950">
        <v>0</v>
      </c>
      <c r="M39" s="950">
        <f t="shared" si="0"/>
        <v>0</v>
      </c>
      <c r="N39" s="1201">
        <f t="shared" si="1"/>
        <v>3276</v>
      </c>
      <c r="O39" s="330">
        <v>28</v>
      </c>
      <c r="P39" s="398"/>
      <c r="Q39" s="388"/>
      <c r="R39" s="388"/>
    </row>
    <row r="40" spans="1:18">
      <c r="A40" s="336">
        <v>29</v>
      </c>
      <c r="B40" s="215"/>
      <c r="C40" s="615"/>
      <c r="D40" s="210" t="s">
        <v>1002</v>
      </c>
      <c r="E40" s="1200">
        <v>0</v>
      </c>
      <c r="F40" s="950">
        <v>0</v>
      </c>
      <c r="G40" s="1201">
        <v>0</v>
      </c>
      <c r="H40" s="330">
        <v>29</v>
      </c>
      <c r="I40" s="336">
        <v>29</v>
      </c>
      <c r="J40" s="215"/>
      <c r="K40" s="1200">
        <v>0</v>
      </c>
      <c r="L40" s="950">
        <v>0</v>
      </c>
      <c r="M40" s="950">
        <f t="shared" si="0"/>
        <v>0</v>
      </c>
      <c r="N40" s="1201">
        <f t="shared" si="1"/>
        <v>0</v>
      </c>
      <c r="O40" s="330">
        <v>29</v>
      </c>
      <c r="P40" s="398"/>
      <c r="Q40" s="388"/>
      <c r="R40" s="388"/>
    </row>
    <row r="41" spans="1:18">
      <c r="A41" s="336">
        <v>30</v>
      </c>
      <c r="B41" s="215"/>
      <c r="C41" s="1647"/>
      <c r="D41" s="210" t="s">
        <v>1003</v>
      </c>
      <c r="E41" s="1205">
        <f>SUM(E12:E40)</f>
        <v>27577862</v>
      </c>
      <c r="F41" s="1206">
        <f>SUM(F12:F40)</f>
        <v>0</v>
      </c>
      <c r="G41" s="1207">
        <f>SUM(G12:G40)</f>
        <v>0</v>
      </c>
      <c r="H41" s="330">
        <v>30</v>
      </c>
      <c r="I41" s="336">
        <v>30</v>
      </c>
      <c r="J41" s="215"/>
      <c r="K41" s="1205">
        <f>SUM(K12:K40)</f>
        <v>1480466</v>
      </c>
      <c r="L41" s="1206">
        <f>SUM(L12:L40)</f>
        <v>336149</v>
      </c>
      <c r="M41" s="1206">
        <f>SUM(M12:M40)</f>
        <v>1144317</v>
      </c>
      <c r="N41" s="1207">
        <f>SUM(N12:N40)</f>
        <v>28722179</v>
      </c>
      <c r="O41" s="330">
        <v>30</v>
      </c>
      <c r="P41" s="398"/>
      <c r="Q41" s="388"/>
      <c r="R41" s="388"/>
    </row>
    <row r="42" spans="1:18">
      <c r="A42" s="336">
        <v>31</v>
      </c>
      <c r="B42" s="215"/>
      <c r="C42" s="615">
        <v>-52</v>
      </c>
      <c r="D42" s="210" t="s">
        <v>1004</v>
      </c>
      <c r="E42" s="1887">
        <v>5614925</v>
      </c>
      <c r="F42" s="1927">
        <v>0</v>
      </c>
      <c r="G42" s="1926">
        <v>0</v>
      </c>
      <c r="H42" s="330">
        <v>31</v>
      </c>
      <c r="I42" s="336">
        <v>31</v>
      </c>
      <c r="J42" s="215"/>
      <c r="K42" s="1887">
        <f>609454</f>
        <v>609454</v>
      </c>
      <c r="L42" s="1927">
        <v>168192</v>
      </c>
      <c r="M42" s="1927">
        <f t="shared" ref="M42:M49" si="3">K42-L42</f>
        <v>441262</v>
      </c>
      <c r="N42" s="1926">
        <f t="shared" ref="N42:N49" si="4">E42+M42</f>
        <v>6056187</v>
      </c>
      <c r="O42" s="330">
        <v>31</v>
      </c>
      <c r="P42" s="398"/>
      <c r="Q42" s="388"/>
      <c r="R42" s="388"/>
    </row>
    <row r="43" spans="1:18">
      <c r="A43" s="336">
        <v>32</v>
      </c>
      <c r="B43" s="215"/>
      <c r="C43" s="615">
        <f t="shared" ref="C43:C49" si="5">C42-1</f>
        <v>-53</v>
      </c>
      <c r="D43" s="210" t="s">
        <v>1005</v>
      </c>
      <c r="E43" s="1200">
        <v>3354858</v>
      </c>
      <c r="F43" s="950">
        <v>0</v>
      </c>
      <c r="G43" s="1201">
        <v>0</v>
      </c>
      <c r="H43" s="330">
        <v>32</v>
      </c>
      <c r="I43" s="336">
        <v>32</v>
      </c>
      <c r="J43" s="215"/>
      <c r="K43" s="1200">
        <v>93985</v>
      </c>
      <c r="L43" s="950">
        <v>69326</v>
      </c>
      <c r="M43" s="950">
        <f t="shared" si="3"/>
        <v>24659</v>
      </c>
      <c r="N43" s="1201">
        <f t="shared" si="4"/>
        <v>3379517</v>
      </c>
      <c r="O43" s="330">
        <v>32</v>
      </c>
      <c r="P43" s="398"/>
      <c r="Q43" s="388"/>
      <c r="R43" s="388"/>
    </row>
    <row r="44" spans="1:18">
      <c r="A44" s="336">
        <v>33</v>
      </c>
      <c r="B44" s="215"/>
      <c r="C44" s="615">
        <f t="shared" si="5"/>
        <v>-54</v>
      </c>
      <c r="D44" s="210" t="s">
        <v>1006</v>
      </c>
      <c r="E44" s="1200">
        <v>1823</v>
      </c>
      <c r="F44" s="950">
        <v>0</v>
      </c>
      <c r="G44" s="1201">
        <v>0</v>
      </c>
      <c r="H44" s="330">
        <v>33</v>
      </c>
      <c r="I44" s="336">
        <v>33</v>
      </c>
      <c r="J44" s="215"/>
      <c r="K44" s="1200">
        <v>0</v>
      </c>
      <c r="L44" s="950">
        <v>0</v>
      </c>
      <c r="M44" s="950">
        <f t="shared" si="3"/>
        <v>0</v>
      </c>
      <c r="N44" s="1201">
        <f t="shared" si="4"/>
        <v>1823</v>
      </c>
      <c r="O44" s="330">
        <v>33</v>
      </c>
      <c r="P44" s="398"/>
      <c r="Q44" s="388"/>
      <c r="R44" s="388"/>
    </row>
    <row r="45" spans="1:18">
      <c r="A45" s="336">
        <v>34</v>
      </c>
      <c r="B45" s="215"/>
      <c r="C45" s="615">
        <f t="shared" si="5"/>
        <v>-55</v>
      </c>
      <c r="D45" s="210" t="s">
        <v>1007</v>
      </c>
      <c r="E45" s="1200">
        <v>0</v>
      </c>
      <c r="F45" s="950">
        <v>0</v>
      </c>
      <c r="G45" s="1201">
        <v>0</v>
      </c>
      <c r="H45" s="330">
        <v>34</v>
      </c>
      <c r="I45" s="336">
        <v>34</v>
      </c>
      <c r="J45" s="215"/>
      <c r="K45" s="1200">
        <v>0</v>
      </c>
      <c r="L45" s="950">
        <v>0</v>
      </c>
      <c r="M45" s="950">
        <f t="shared" si="3"/>
        <v>0</v>
      </c>
      <c r="N45" s="1201">
        <f t="shared" si="4"/>
        <v>0</v>
      </c>
      <c r="O45" s="330">
        <v>34</v>
      </c>
      <c r="P45" s="398"/>
      <c r="Q45" s="388"/>
      <c r="R45" s="388"/>
    </row>
    <row r="46" spans="1:18">
      <c r="A46" s="336">
        <v>35</v>
      </c>
      <c r="B46" s="215"/>
      <c r="C46" s="615">
        <f t="shared" si="5"/>
        <v>-56</v>
      </c>
      <c r="D46" s="210" t="s">
        <v>1008</v>
      </c>
      <c r="E46" s="1200">
        <v>1062</v>
      </c>
      <c r="F46" s="950">
        <v>0</v>
      </c>
      <c r="G46" s="1201">
        <v>0</v>
      </c>
      <c r="H46" s="330">
        <v>35</v>
      </c>
      <c r="I46" s="336">
        <v>35</v>
      </c>
      <c r="J46" s="215"/>
      <c r="K46" s="1200">
        <v>0</v>
      </c>
      <c r="L46" s="950">
        <v>0</v>
      </c>
      <c r="M46" s="950">
        <f t="shared" si="3"/>
        <v>0</v>
      </c>
      <c r="N46" s="1201">
        <f t="shared" si="4"/>
        <v>1062</v>
      </c>
      <c r="O46" s="330">
        <v>35</v>
      </c>
      <c r="P46" s="398"/>
      <c r="Q46" s="388"/>
      <c r="R46" s="388"/>
    </row>
    <row r="47" spans="1:18">
      <c r="A47" s="336">
        <v>36</v>
      </c>
      <c r="B47" s="215"/>
      <c r="C47" s="615">
        <f t="shared" si="5"/>
        <v>-57</v>
      </c>
      <c r="D47" s="210" t="s">
        <v>1009</v>
      </c>
      <c r="E47" s="1200">
        <v>178663</v>
      </c>
      <c r="F47" s="950">
        <v>0</v>
      </c>
      <c r="G47" s="1201">
        <v>0</v>
      </c>
      <c r="H47" s="330">
        <v>36</v>
      </c>
      <c r="I47" s="336">
        <v>36</v>
      </c>
      <c r="J47" s="215"/>
      <c r="K47" s="1200">
        <v>747</v>
      </c>
      <c r="L47" s="950">
        <v>1747</v>
      </c>
      <c r="M47" s="950">
        <f t="shared" si="3"/>
        <v>-1000</v>
      </c>
      <c r="N47" s="1201">
        <f t="shared" si="4"/>
        <v>177663</v>
      </c>
      <c r="O47" s="330">
        <v>36</v>
      </c>
      <c r="P47" s="398"/>
      <c r="Q47" s="388"/>
      <c r="R47" s="388"/>
    </row>
    <row r="48" spans="1:18">
      <c r="A48" s="336">
        <v>37</v>
      </c>
      <c r="B48" s="215"/>
      <c r="C48" s="615">
        <f t="shared" si="5"/>
        <v>-58</v>
      </c>
      <c r="D48" s="210" t="s">
        <v>1010</v>
      </c>
      <c r="E48" s="1200">
        <v>392572</v>
      </c>
      <c r="F48" s="950">
        <v>0</v>
      </c>
      <c r="G48" s="1201">
        <v>0</v>
      </c>
      <c r="H48" s="330">
        <v>37</v>
      </c>
      <c r="I48" s="336">
        <v>37</v>
      </c>
      <c r="J48" s="215"/>
      <c r="K48" s="1200">
        <f>26158</f>
        <v>26158</v>
      </c>
      <c r="L48" s="950">
        <f>33350</f>
        <v>33350</v>
      </c>
      <c r="M48" s="950">
        <f t="shared" si="3"/>
        <v>-7192</v>
      </c>
      <c r="N48" s="1201">
        <f t="shared" si="4"/>
        <v>385380</v>
      </c>
      <c r="O48" s="330">
        <v>37</v>
      </c>
      <c r="P48" s="398"/>
      <c r="Q48" s="388"/>
      <c r="R48" s="388"/>
    </row>
    <row r="49" spans="1:18">
      <c r="A49" s="336">
        <v>38</v>
      </c>
      <c r="B49" s="215"/>
      <c r="C49" s="615">
        <f t="shared" si="5"/>
        <v>-59</v>
      </c>
      <c r="D49" s="210" t="s">
        <v>1011</v>
      </c>
      <c r="E49" s="1200">
        <v>146430</v>
      </c>
      <c r="F49" s="950">
        <v>0</v>
      </c>
      <c r="G49" s="1201">
        <v>0</v>
      </c>
      <c r="H49" s="330">
        <v>38</v>
      </c>
      <c r="I49" s="336">
        <v>38</v>
      </c>
      <c r="J49" s="215"/>
      <c r="K49" s="1200">
        <f>26078-1</f>
        <v>26077</v>
      </c>
      <c r="L49" s="950">
        <v>0</v>
      </c>
      <c r="M49" s="950">
        <f t="shared" si="3"/>
        <v>26077</v>
      </c>
      <c r="N49" s="1201">
        <f t="shared" si="4"/>
        <v>172507</v>
      </c>
      <c r="O49" s="330">
        <v>38</v>
      </c>
      <c r="P49" s="398"/>
      <c r="Q49" s="388"/>
      <c r="R49" s="388"/>
    </row>
    <row r="50" spans="1:18">
      <c r="A50" s="336">
        <v>39</v>
      </c>
      <c r="B50" s="215"/>
      <c r="C50" s="615"/>
      <c r="D50" s="210" t="s">
        <v>1012</v>
      </c>
      <c r="E50" s="1205">
        <f>SUM(E42:E49)</f>
        <v>9690333</v>
      </c>
      <c r="F50" s="1206">
        <f>SUM(F42:F49)</f>
        <v>0</v>
      </c>
      <c r="G50" s="1207">
        <f>SUM(G42:G49)</f>
        <v>0</v>
      </c>
      <c r="H50" s="330">
        <v>39</v>
      </c>
      <c r="I50" s="336">
        <v>39</v>
      </c>
      <c r="J50" s="215"/>
      <c r="K50" s="1205">
        <f>SUM(K42:K49)</f>
        <v>756421</v>
      </c>
      <c r="L50" s="1206">
        <f>SUM(L42:L49)</f>
        <v>272615</v>
      </c>
      <c r="M50" s="1206">
        <f>SUM(M42:M49)</f>
        <v>483806</v>
      </c>
      <c r="N50" s="1207">
        <f>SUM(N42:N49)</f>
        <v>10174139</v>
      </c>
      <c r="O50" s="330">
        <v>39</v>
      </c>
      <c r="P50" s="398"/>
      <c r="Q50" s="388"/>
      <c r="R50" s="388"/>
    </row>
    <row r="51" spans="1:18">
      <c r="A51" s="336">
        <v>40</v>
      </c>
      <c r="B51" s="215"/>
      <c r="C51" s="615">
        <v>-76</v>
      </c>
      <c r="D51" s="210" t="s">
        <v>1013</v>
      </c>
      <c r="E51" s="1887">
        <v>0</v>
      </c>
      <c r="F51" s="1927">
        <v>0</v>
      </c>
      <c r="G51" s="1926">
        <v>0</v>
      </c>
      <c r="H51" s="330">
        <v>40</v>
      </c>
      <c r="I51" s="336">
        <v>40</v>
      </c>
      <c r="J51" s="215"/>
      <c r="K51" s="1887">
        <v>0</v>
      </c>
      <c r="L51" s="1927">
        <v>0</v>
      </c>
      <c r="M51" s="1927">
        <v>0</v>
      </c>
      <c r="N51" s="1926">
        <v>0</v>
      </c>
      <c r="O51" s="330">
        <v>40</v>
      </c>
      <c r="P51" s="398"/>
      <c r="Q51" s="388"/>
      <c r="R51" s="388"/>
    </row>
    <row r="52" spans="1:18">
      <c r="A52" s="336">
        <v>41</v>
      </c>
      <c r="B52" s="215"/>
      <c r="C52" s="615">
        <v>-80</v>
      </c>
      <c r="D52" s="210" t="s">
        <v>1014</v>
      </c>
      <c r="E52" s="1200">
        <v>0</v>
      </c>
      <c r="F52" s="950">
        <v>0</v>
      </c>
      <c r="G52" s="1201">
        <v>0</v>
      </c>
      <c r="H52" s="330">
        <v>41</v>
      </c>
      <c r="I52" s="336">
        <v>41</v>
      </c>
      <c r="J52" s="215"/>
      <c r="K52" s="1200">
        <v>0</v>
      </c>
      <c r="L52" s="950">
        <v>0</v>
      </c>
      <c r="M52" s="950">
        <v>0</v>
      </c>
      <c r="N52" s="1201">
        <v>0</v>
      </c>
      <c r="O52" s="330">
        <v>41</v>
      </c>
      <c r="P52" s="398"/>
      <c r="Q52" s="388"/>
      <c r="R52" s="388"/>
    </row>
    <row r="53" spans="1:18">
      <c r="A53" s="336">
        <v>42</v>
      </c>
      <c r="B53" s="215"/>
      <c r="C53" s="615">
        <v>-90</v>
      </c>
      <c r="D53" s="210" t="s">
        <v>1015</v>
      </c>
      <c r="E53" s="1200">
        <f>882568+1</f>
        <v>882569</v>
      </c>
      <c r="F53" s="950">
        <v>0</v>
      </c>
      <c r="G53" s="1201">
        <v>0</v>
      </c>
      <c r="H53" s="330">
        <v>42</v>
      </c>
      <c r="I53" s="336">
        <v>42</v>
      </c>
      <c r="J53" s="215"/>
      <c r="K53" s="1200">
        <v>-105541</v>
      </c>
      <c r="L53" s="950">
        <v>0</v>
      </c>
      <c r="M53" s="950">
        <f>K53-L53</f>
        <v>-105541</v>
      </c>
      <c r="N53" s="1201">
        <f>E53+M53</f>
        <v>777028</v>
      </c>
      <c r="O53" s="330">
        <v>42</v>
      </c>
      <c r="P53" s="398"/>
      <c r="Q53" s="388"/>
      <c r="R53" s="388"/>
    </row>
    <row r="54" spans="1:18" ht="12" thickBot="1">
      <c r="A54" s="336">
        <v>43</v>
      </c>
      <c r="B54" s="215"/>
      <c r="C54" s="403"/>
      <c r="D54" s="210" t="s">
        <v>1016</v>
      </c>
      <c r="E54" s="1208">
        <f>E41+E50+E51+E52+E53</f>
        <v>38150764</v>
      </c>
      <c r="F54" s="1209">
        <f>F41+F50+F51+F52+F53</f>
        <v>0</v>
      </c>
      <c r="G54" s="1210">
        <f>G41+G50+G51+G52+G53</f>
        <v>0</v>
      </c>
      <c r="H54" s="330">
        <v>43</v>
      </c>
      <c r="I54" s="336">
        <v>43</v>
      </c>
      <c r="J54" s="215"/>
      <c r="K54" s="1208">
        <f>K41+K50+K51+K52+K53</f>
        <v>2131346</v>
      </c>
      <c r="L54" s="1209">
        <f>L41+L50+L51+L52+L53</f>
        <v>608764</v>
      </c>
      <c r="M54" s="1209">
        <f>M41+M50+M51+M52+M53</f>
        <v>1522582</v>
      </c>
      <c r="N54" s="1210">
        <f>N41+N50+N51+N52+N53</f>
        <v>39673346</v>
      </c>
      <c r="O54" s="330">
        <v>43</v>
      </c>
      <c r="P54" s="398"/>
      <c r="Q54" s="388"/>
      <c r="R54" s="388"/>
    </row>
    <row r="55" spans="1:18">
      <c r="A55" s="712"/>
      <c r="B55" s="713"/>
      <c r="C55" s="1671"/>
      <c r="D55" s="713"/>
      <c r="E55" s="713"/>
      <c r="F55" s="713"/>
      <c r="G55" s="713"/>
      <c r="H55" s="714"/>
      <c r="I55" s="712"/>
      <c r="J55" s="713"/>
      <c r="K55" s="713"/>
      <c r="L55" s="713"/>
      <c r="M55" s="713"/>
      <c r="N55" s="713"/>
      <c r="O55" s="1452"/>
      <c r="P55" s="388"/>
      <c r="Q55" s="388"/>
      <c r="R55" s="388"/>
    </row>
    <row r="56" spans="1:18">
      <c r="A56" s="40"/>
      <c r="B56" s="209" t="s">
        <v>3305</v>
      </c>
      <c r="C56" s="481"/>
      <c r="D56" s="209"/>
      <c r="E56" s="209"/>
      <c r="F56" s="209"/>
      <c r="G56" s="209"/>
      <c r="H56" s="208"/>
      <c r="I56" s="40"/>
      <c r="J56" s="209"/>
      <c r="K56" s="209"/>
      <c r="L56" s="209"/>
      <c r="M56" s="209"/>
      <c r="N56" s="209"/>
      <c r="O56" s="42"/>
      <c r="P56" s="388"/>
      <c r="Q56" s="388"/>
      <c r="R56" s="388"/>
    </row>
    <row r="57" spans="1:18">
      <c r="A57" s="40"/>
      <c r="B57" s="209"/>
      <c r="C57" s="481"/>
      <c r="D57" s="209"/>
      <c r="E57" s="209"/>
      <c r="F57" s="209"/>
      <c r="G57" s="209"/>
      <c r="H57" s="208"/>
      <c r="I57" s="40"/>
      <c r="J57" s="209"/>
      <c r="K57" s="209"/>
      <c r="L57" s="209"/>
      <c r="M57" s="209"/>
      <c r="N57" s="209"/>
      <c r="O57" s="42"/>
      <c r="P57" s="388"/>
      <c r="Q57" s="388"/>
      <c r="R57" s="388"/>
    </row>
    <row r="58" spans="1:18">
      <c r="A58" s="40"/>
      <c r="B58" s="209"/>
      <c r="C58" s="481"/>
      <c r="D58" s="209"/>
      <c r="E58" s="209"/>
      <c r="F58" s="209"/>
      <c r="G58" s="209"/>
      <c r="H58" s="208"/>
      <c r="I58" s="40"/>
      <c r="J58" s="209"/>
      <c r="K58" s="209"/>
      <c r="L58" s="209"/>
      <c r="M58" s="209"/>
      <c r="N58" s="209"/>
      <c r="O58" s="42"/>
      <c r="P58" s="388"/>
      <c r="Q58" s="388"/>
      <c r="R58" s="388"/>
    </row>
    <row r="59" spans="1:18">
      <c r="A59" s="40"/>
      <c r="B59" s="209"/>
      <c r="C59" s="481"/>
      <c r="D59" s="209"/>
      <c r="E59" s="209"/>
      <c r="F59" s="209"/>
      <c r="G59" s="209"/>
      <c r="H59" s="208"/>
      <c r="I59" s="40"/>
      <c r="J59" s="209"/>
      <c r="K59" s="209"/>
      <c r="L59" s="209"/>
      <c r="M59" s="209"/>
      <c r="N59" s="209"/>
      <c r="O59" s="42"/>
      <c r="P59" s="388"/>
      <c r="Q59" s="388"/>
      <c r="R59" s="388"/>
    </row>
    <row r="60" spans="1:18">
      <c r="A60" s="40"/>
      <c r="B60" s="209"/>
      <c r="C60" s="481"/>
      <c r="D60" s="209"/>
      <c r="E60" s="209"/>
      <c r="F60" s="209"/>
      <c r="G60" s="209"/>
      <c r="H60" s="208"/>
      <c r="I60" s="40"/>
      <c r="J60" s="209"/>
      <c r="K60" s="209"/>
      <c r="L60" s="209"/>
      <c r="M60" s="209"/>
      <c r="N60" s="209"/>
      <c r="O60" s="42"/>
      <c r="P60" s="388"/>
      <c r="Q60" s="388"/>
      <c r="R60" s="388"/>
    </row>
    <row r="61" spans="1:18">
      <c r="A61" s="40"/>
      <c r="B61" s="209"/>
      <c r="C61" s="481"/>
      <c r="D61" s="209"/>
      <c r="E61" s="209"/>
      <c r="F61" s="209"/>
      <c r="G61" s="209"/>
      <c r="H61" s="208"/>
      <c r="I61" s="40"/>
      <c r="J61" s="209"/>
      <c r="K61" s="209"/>
      <c r="L61" s="209"/>
      <c r="M61" s="209"/>
      <c r="N61" s="209"/>
      <c r="O61" s="42"/>
      <c r="P61" s="388"/>
      <c r="Q61" s="388"/>
      <c r="R61" s="388"/>
    </row>
    <row r="62" spans="1:18">
      <c r="A62" s="40"/>
      <c r="B62" s="209"/>
      <c r="C62" s="481"/>
      <c r="D62" s="209"/>
      <c r="E62" s="209"/>
      <c r="F62" s="209"/>
      <c r="G62" s="209"/>
      <c r="H62" s="208"/>
      <c r="I62" s="40"/>
      <c r="J62" s="209"/>
      <c r="K62" s="209"/>
      <c r="L62" s="209"/>
      <c r="M62" s="209"/>
      <c r="N62" s="209"/>
      <c r="O62" s="42"/>
      <c r="P62" s="388"/>
      <c r="Q62" s="388"/>
      <c r="R62" s="388"/>
    </row>
    <row r="63" spans="1:18">
      <c r="A63" s="40"/>
      <c r="B63" s="209"/>
      <c r="C63" s="481"/>
      <c r="D63" s="209"/>
      <c r="E63" s="209"/>
      <c r="F63" s="209"/>
      <c r="G63" s="209"/>
      <c r="H63" s="208"/>
      <c r="I63" s="40"/>
      <c r="J63" s="209"/>
      <c r="K63" s="209"/>
      <c r="L63" s="209"/>
      <c r="M63" s="209"/>
      <c r="N63" s="209"/>
      <c r="O63" s="42"/>
      <c r="P63" s="388"/>
      <c r="Q63" s="388"/>
      <c r="R63" s="388"/>
    </row>
    <row r="64" spans="1:18">
      <c r="A64" s="40"/>
      <c r="B64" s="209"/>
      <c r="C64" s="481"/>
      <c r="D64" s="209"/>
      <c r="E64" s="209"/>
      <c r="F64" s="209"/>
      <c r="G64" s="209"/>
      <c r="H64" s="208"/>
      <c r="I64" s="40"/>
      <c r="J64" s="209"/>
      <c r="K64" s="209"/>
      <c r="L64" s="209"/>
      <c r="M64" s="209"/>
      <c r="N64" s="209"/>
      <c r="O64" s="42"/>
      <c r="P64" s="388"/>
      <c r="Q64" s="388"/>
      <c r="R64" s="388"/>
    </row>
    <row r="65" spans="1:18">
      <c r="A65" s="40"/>
      <c r="B65" s="209"/>
      <c r="C65" s="481"/>
      <c r="D65" s="209"/>
      <c r="E65" s="209"/>
      <c r="F65" s="209"/>
      <c r="G65" s="209"/>
      <c r="H65" s="208"/>
      <c r="I65" s="40"/>
      <c r="J65" s="209"/>
      <c r="K65" s="209"/>
      <c r="L65" s="209"/>
      <c r="M65" s="209"/>
      <c r="N65" s="209"/>
      <c r="O65" s="42"/>
      <c r="P65" s="388"/>
      <c r="Q65" s="388"/>
      <c r="R65" s="388"/>
    </row>
    <row r="66" spans="1:18">
      <c r="A66" s="40"/>
      <c r="B66" s="209"/>
      <c r="C66" s="481"/>
      <c r="D66" s="209"/>
      <c r="E66" s="209"/>
      <c r="F66" s="209"/>
      <c r="G66" s="209"/>
      <c r="H66" s="208"/>
      <c r="I66" s="40"/>
      <c r="J66" s="209"/>
      <c r="K66" s="209"/>
      <c r="L66" s="209"/>
      <c r="M66" s="209"/>
      <c r="N66" s="209"/>
      <c r="O66" s="42"/>
      <c r="P66" s="388"/>
      <c r="Q66" s="388"/>
      <c r="R66" s="388"/>
    </row>
    <row r="67" spans="1:18">
      <c r="A67" s="40"/>
      <c r="B67" s="209"/>
      <c r="C67" s="481"/>
      <c r="D67" s="209"/>
      <c r="E67" s="209"/>
      <c r="F67" s="209"/>
      <c r="G67" s="209"/>
      <c r="H67" s="208"/>
      <c r="I67" s="40"/>
      <c r="J67" s="209"/>
      <c r="K67" s="209"/>
      <c r="L67" s="209"/>
      <c r="M67" s="209"/>
      <c r="N67" s="209"/>
      <c r="O67" s="42"/>
      <c r="P67" s="388"/>
      <c r="Q67" s="388"/>
      <c r="R67" s="388"/>
    </row>
    <row r="68" spans="1:18">
      <c r="A68" s="40"/>
      <c r="B68" s="209"/>
      <c r="C68" s="481"/>
      <c r="D68" s="209"/>
      <c r="E68" s="209"/>
      <c r="F68" s="209"/>
      <c r="G68" s="209"/>
      <c r="H68" s="208"/>
      <c r="I68" s="40"/>
      <c r="J68" s="209"/>
      <c r="K68" s="209"/>
      <c r="L68" s="209"/>
      <c r="M68" s="209"/>
      <c r="N68" s="209"/>
      <c r="O68" s="42"/>
      <c r="P68" s="388"/>
      <c r="Q68" s="388"/>
      <c r="R68" s="388"/>
    </row>
    <row r="69" spans="1:18">
      <c r="A69" s="40"/>
      <c r="B69" s="209"/>
      <c r="C69" s="481"/>
      <c r="D69" s="209"/>
      <c r="E69" s="209"/>
      <c r="F69" s="209"/>
      <c r="G69" s="209"/>
      <c r="H69" s="208"/>
      <c r="I69" s="40"/>
      <c r="J69" s="209"/>
      <c r="K69" s="209"/>
      <c r="L69" s="209"/>
      <c r="M69" s="209"/>
      <c r="N69" s="209"/>
      <c r="O69" s="42"/>
      <c r="P69" s="388"/>
      <c r="Q69" s="388"/>
      <c r="R69" s="388"/>
    </row>
    <row r="70" spans="1:18">
      <c r="A70" s="40"/>
      <c r="B70" s="209"/>
      <c r="C70" s="481"/>
      <c r="D70" s="209"/>
      <c r="E70" s="209"/>
      <c r="F70" s="209"/>
      <c r="G70" s="209"/>
      <c r="H70" s="208"/>
      <c r="I70" s="40"/>
      <c r="J70" s="209"/>
      <c r="K70" s="209"/>
      <c r="L70" s="209"/>
      <c r="M70" s="209"/>
      <c r="N70" s="209"/>
      <c r="O70" s="42"/>
    </row>
    <row r="71" spans="1:18">
      <c r="A71" s="40"/>
      <c r="B71" s="209"/>
      <c r="C71" s="481"/>
      <c r="D71" s="209"/>
      <c r="E71" s="209"/>
      <c r="F71" s="209"/>
      <c r="G71" s="209"/>
      <c r="H71" s="208"/>
      <c r="I71" s="40"/>
      <c r="J71" s="209"/>
      <c r="K71" s="209"/>
      <c r="L71" s="209"/>
      <c r="M71" s="209"/>
      <c r="N71" s="209"/>
      <c r="O71" s="42"/>
    </row>
    <row r="72" spans="1:18">
      <c r="A72" s="40"/>
      <c r="B72" s="209"/>
      <c r="C72" s="481"/>
      <c r="D72" s="209"/>
      <c r="E72" s="209"/>
      <c r="F72" s="209"/>
      <c r="G72" s="209"/>
      <c r="H72" s="208"/>
      <c r="I72" s="40"/>
      <c r="J72" s="209"/>
      <c r="K72" s="209"/>
      <c r="L72" s="209"/>
      <c r="M72" s="209"/>
      <c r="N72" s="209"/>
      <c r="O72" s="42"/>
    </row>
    <row r="73" spans="1:18">
      <c r="A73" s="73"/>
      <c r="B73" s="14"/>
      <c r="C73" s="482"/>
      <c r="D73" s="14"/>
      <c r="E73" s="14"/>
      <c r="F73" s="14"/>
      <c r="G73" s="14"/>
      <c r="H73" s="70"/>
      <c r="I73" s="73"/>
      <c r="J73" s="14"/>
      <c r="K73" s="14"/>
      <c r="L73" s="14"/>
      <c r="M73" s="14"/>
      <c r="N73" s="14"/>
      <c r="O73" s="70"/>
    </row>
    <row r="74" spans="1:18" s="226" customFormat="1">
      <c r="A74" s="209"/>
      <c r="B74" s="209"/>
      <c r="C74" s="481"/>
      <c r="D74" s="209"/>
      <c r="E74" s="209"/>
      <c r="F74" s="209"/>
      <c r="G74" s="209"/>
      <c r="H74" s="19" t="s">
        <v>1343</v>
      </c>
      <c r="I74" s="1371" t="s">
        <v>1343</v>
      </c>
    </row>
    <row r="75" spans="1:18">
      <c r="A75" s="388"/>
      <c r="B75" s="388"/>
      <c r="C75" s="619"/>
      <c r="D75" s="388"/>
      <c r="E75" s="388"/>
      <c r="F75" s="388"/>
    </row>
    <row r="76" spans="1:18">
      <c r="A76" s="388"/>
      <c r="B76" s="388"/>
      <c r="C76" s="619"/>
      <c r="D76" s="388"/>
      <c r="E76" s="388"/>
      <c r="F76" s="388"/>
    </row>
  </sheetData>
  <customSheetViews>
    <customSheetView guid="{4095EAE0-09D5-4E29-9353-57BE8D9E0DE0}" showPageBreaks="1" printArea="1" topLeftCell="A10">
      <selection activeCell="N53" sqref="N53"/>
      <colBreaks count="1" manualBreakCount="1">
        <brk id="8" max="1048575" man="1"/>
      </colBreaks>
      <pageMargins left="0.75" right="0.75" top="0.75" bottom="0.75" header="0.5" footer="0.5"/>
      <pageSetup scale="90" orientation="portrait" r:id="rId1"/>
      <headerFooter alignWithMargins="0"/>
    </customSheetView>
    <customSheetView guid="{B4382265-C345-4F78-A0C9-5C84571AE8A3}" showPageBreaks="1" printArea="1">
      <selection activeCell="G33" sqref="G33"/>
      <colBreaks count="1" manualBreakCount="1">
        <brk id="8" max="1048575" man="1"/>
      </colBreaks>
      <pageMargins left="0.75" right="0.75" top="0.75" bottom="0.75" header="0.5" footer="0.5"/>
      <pageSetup scale="90" orientation="portrait" r:id="rId2"/>
      <headerFooter alignWithMargins="0"/>
    </customSheetView>
  </customSheetViews>
  <mergeCells count="2">
    <mergeCell ref="A4:H4"/>
    <mergeCell ref="I4:O4"/>
  </mergeCells>
  <phoneticPr fontId="0" type="noConversion"/>
  <pageMargins left="0.75" right="0.75" top="0.75" bottom="0.75" header="0.5" footer="0.5"/>
  <pageSetup scale="90" orientation="portrait" r:id="rId3"/>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zoomScaleNormal="100" workbookViewId="0"/>
  </sheetViews>
  <sheetFormatPr defaultRowHeight="11.25"/>
  <cols>
    <col min="1" max="1" width="7" style="10" customWidth="1"/>
    <col min="2" max="2" width="4.33203125" style="10" customWidth="1"/>
    <col min="3" max="3" width="42.1640625" style="10" customWidth="1"/>
    <col min="4" max="5" width="12.5" style="1229" bestFit="1" customWidth="1"/>
    <col min="6" max="9" width="11.33203125" style="10" customWidth="1"/>
    <col min="10" max="10" width="9.33203125" style="10" customWidth="1"/>
    <col min="11" max="16384" width="9.33203125" style="10"/>
  </cols>
  <sheetData>
    <row r="1" spans="1:10" s="226" customFormat="1">
      <c r="A1" s="2060">
        <v>44</v>
      </c>
      <c r="B1" s="2074"/>
      <c r="C1" s="2074"/>
      <c r="D1" s="2106"/>
      <c r="E1" s="2106"/>
      <c r="F1" s="2042"/>
      <c r="G1" s="2039"/>
      <c r="H1" s="2059"/>
      <c r="I1" s="2055"/>
      <c r="J1" s="2055" t="s">
        <v>2667</v>
      </c>
    </row>
    <row r="2" spans="1:10">
      <c r="A2" s="75"/>
      <c r="B2" s="41"/>
      <c r="C2" s="41"/>
      <c r="D2" s="1221"/>
      <c r="E2" s="1221"/>
      <c r="F2" s="63"/>
      <c r="G2" s="209"/>
      <c r="H2" s="19"/>
      <c r="I2" s="1667"/>
      <c r="J2" s="1397"/>
    </row>
    <row r="3" spans="1:10">
      <c r="A3" s="1402" t="s">
        <v>1017</v>
      </c>
      <c r="B3" s="22"/>
      <c r="C3" s="22"/>
      <c r="D3" s="1218"/>
      <c r="E3" s="1218"/>
      <c r="F3" s="22"/>
      <c r="G3" s="22"/>
      <c r="H3" s="22"/>
      <c r="I3" s="22"/>
      <c r="J3" s="33"/>
    </row>
    <row r="4" spans="1:10">
      <c r="A4" s="1403" t="s">
        <v>330</v>
      </c>
      <c r="B4" s="342"/>
      <c r="C4" s="342"/>
      <c r="D4" s="1219"/>
      <c r="E4" s="1219"/>
      <c r="F4" s="342"/>
      <c r="G4" s="342"/>
      <c r="H4" s="342"/>
      <c r="I4" s="342"/>
      <c r="J4" s="343"/>
    </row>
    <row r="5" spans="1:10">
      <c r="A5" s="505"/>
      <c r="B5" s="689"/>
      <c r="C5" s="689"/>
      <c r="D5" s="1220"/>
      <c r="E5" s="1220"/>
      <c r="F5" s="689"/>
      <c r="G5" s="689"/>
      <c r="H5" s="689"/>
      <c r="I5" s="689"/>
      <c r="J5" s="690"/>
    </row>
    <row r="6" spans="1:10">
      <c r="A6" s="1348" t="s">
        <v>423</v>
      </c>
      <c r="B6" s="209" t="s">
        <v>1018</v>
      </c>
      <c r="C6" s="209"/>
      <c r="D6" s="1221"/>
      <c r="E6" s="1221"/>
      <c r="F6" s="209"/>
      <c r="G6" s="209"/>
      <c r="H6" s="209"/>
      <c r="I6" s="209"/>
      <c r="J6" s="208"/>
    </row>
    <row r="7" spans="1:10">
      <c r="A7" s="1335"/>
      <c r="B7" s="209" t="s">
        <v>1019</v>
      </c>
      <c r="C7" s="209"/>
      <c r="D7" s="1221"/>
      <c r="E7" s="1221"/>
      <c r="F7" s="209"/>
      <c r="G7" s="209"/>
      <c r="H7" s="209"/>
      <c r="I7" s="209"/>
      <c r="J7" s="208"/>
    </row>
    <row r="8" spans="1:10">
      <c r="A8" s="1335"/>
      <c r="B8" s="209" t="s">
        <v>1020</v>
      </c>
      <c r="C8" s="209"/>
      <c r="D8" s="1221"/>
      <c r="E8" s="1221"/>
      <c r="F8" s="209"/>
      <c r="G8" s="209"/>
      <c r="H8" s="209"/>
      <c r="I8" s="209"/>
      <c r="J8" s="208"/>
    </row>
    <row r="9" spans="1:10">
      <c r="A9" s="1335"/>
      <c r="B9" s="209" t="s">
        <v>1021</v>
      </c>
      <c r="C9" s="209"/>
      <c r="D9" s="1221"/>
      <c r="E9" s="1221"/>
      <c r="F9" s="209"/>
      <c r="G9" s="209"/>
      <c r="H9" s="209"/>
      <c r="I9" s="209"/>
      <c r="J9" s="208"/>
    </row>
    <row r="10" spans="1:10">
      <c r="A10" s="1335"/>
      <c r="B10" s="209" t="s">
        <v>1022</v>
      </c>
      <c r="C10" s="209"/>
      <c r="D10" s="1221"/>
      <c r="E10" s="1221"/>
      <c r="F10" s="209"/>
      <c r="G10" s="209"/>
      <c r="H10" s="209"/>
      <c r="I10" s="209"/>
      <c r="J10" s="208"/>
    </row>
    <row r="11" spans="1:10">
      <c r="A11" s="1335"/>
      <c r="B11" s="209" t="s">
        <v>1023</v>
      </c>
      <c r="C11" s="209"/>
      <c r="D11" s="1221"/>
      <c r="E11" s="1221"/>
      <c r="F11" s="209"/>
      <c r="G11" s="209"/>
      <c r="H11" s="209"/>
      <c r="I11" s="209"/>
      <c r="J11" s="208"/>
    </row>
    <row r="12" spans="1:10">
      <c r="A12" s="1335"/>
      <c r="B12" s="209" t="s">
        <v>1024</v>
      </c>
      <c r="C12" s="209"/>
      <c r="D12" s="1221"/>
      <c r="E12" s="1221"/>
      <c r="F12" s="209"/>
      <c r="G12" s="209"/>
      <c r="H12" s="209"/>
      <c r="I12" s="209"/>
      <c r="J12" s="208"/>
    </row>
    <row r="13" spans="1:10">
      <c r="A13" s="1335"/>
      <c r="B13" s="209" t="s">
        <v>1025</v>
      </c>
      <c r="C13" s="209"/>
      <c r="D13" s="1221"/>
      <c r="E13" s="1221"/>
      <c r="F13" s="209"/>
      <c r="G13" s="209"/>
      <c r="H13" s="209"/>
      <c r="I13" s="209"/>
      <c r="J13" s="208"/>
    </row>
    <row r="14" spans="1:10">
      <c r="A14" s="1335"/>
      <c r="B14" s="209" t="s">
        <v>1026</v>
      </c>
      <c r="C14" s="209"/>
      <c r="D14" s="1221"/>
      <c r="E14" s="1221"/>
      <c r="F14" s="209"/>
      <c r="G14" s="209"/>
      <c r="H14" s="209"/>
      <c r="I14" s="209"/>
      <c r="J14" s="208"/>
    </row>
    <row r="15" spans="1:10">
      <c r="A15" s="1335"/>
      <c r="B15" s="209" t="s">
        <v>1027</v>
      </c>
      <c r="C15" s="209"/>
      <c r="D15" s="1221"/>
      <c r="E15" s="1221"/>
      <c r="F15" s="209"/>
      <c r="G15" s="209"/>
      <c r="H15" s="209"/>
      <c r="I15" s="209"/>
      <c r="J15" s="208"/>
    </row>
    <row r="16" spans="1:10">
      <c r="A16" s="1335"/>
      <c r="B16" s="209" t="s">
        <v>81</v>
      </c>
      <c r="C16" s="209"/>
      <c r="D16" s="1221"/>
      <c r="E16" s="1221"/>
      <c r="F16" s="209"/>
      <c r="G16" s="209"/>
      <c r="H16" s="209"/>
      <c r="I16" s="209"/>
      <c r="J16" s="208"/>
    </row>
    <row r="17" spans="1:10">
      <c r="A17" s="1404"/>
      <c r="B17" s="209"/>
      <c r="C17" s="209"/>
      <c r="D17" s="1221"/>
      <c r="E17" s="1221"/>
      <c r="F17" s="209"/>
      <c r="G17" s="209"/>
      <c r="H17" s="209"/>
      <c r="I17" s="209"/>
      <c r="J17" s="208"/>
    </row>
    <row r="18" spans="1:10">
      <c r="A18" s="1348" t="s">
        <v>424</v>
      </c>
      <c r="B18" s="209" t="s">
        <v>82</v>
      </c>
      <c r="C18" s="209"/>
      <c r="D18" s="1221"/>
      <c r="E18" s="1221"/>
      <c r="F18" s="209"/>
      <c r="G18" s="209"/>
      <c r="H18" s="209"/>
      <c r="I18" s="209"/>
      <c r="J18" s="208"/>
    </row>
    <row r="19" spans="1:10">
      <c r="A19" s="1335"/>
      <c r="B19" s="209" t="s">
        <v>83</v>
      </c>
      <c r="C19" s="209"/>
      <c r="D19" s="1221"/>
      <c r="E19" s="1221"/>
      <c r="F19" s="209"/>
      <c r="G19" s="209"/>
      <c r="H19" s="209"/>
      <c r="I19" s="209"/>
      <c r="J19" s="208"/>
    </row>
    <row r="20" spans="1:10">
      <c r="A20" s="1405"/>
      <c r="B20" s="621"/>
      <c r="C20" s="621"/>
      <c r="D20" s="1222"/>
      <c r="E20" s="1222"/>
      <c r="F20" s="621"/>
      <c r="G20" s="621"/>
      <c r="H20" s="621"/>
      <c r="I20" s="621"/>
      <c r="J20" s="622"/>
    </row>
    <row r="21" spans="1:10">
      <c r="A21" s="1348" t="s">
        <v>425</v>
      </c>
      <c r="B21" s="209" t="s">
        <v>84</v>
      </c>
      <c r="C21" s="209"/>
      <c r="D21" s="1221"/>
      <c r="E21" s="1221"/>
      <c r="F21" s="209"/>
      <c r="G21" s="209"/>
      <c r="H21" s="209"/>
      <c r="I21" s="209"/>
      <c r="J21" s="208"/>
    </row>
    <row r="22" spans="1:10">
      <c r="A22" s="1335"/>
      <c r="B22" s="209" t="s">
        <v>85</v>
      </c>
      <c r="C22" s="209"/>
      <c r="D22" s="1221"/>
      <c r="E22" s="1221"/>
      <c r="F22" s="209"/>
      <c r="G22" s="209"/>
      <c r="H22" s="209"/>
      <c r="I22" s="209"/>
      <c r="J22" s="208"/>
    </row>
    <row r="23" spans="1:10">
      <c r="A23" s="1404"/>
      <c r="B23" s="209"/>
      <c r="C23" s="209"/>
      <c r="D23" s="1221"/>
      <c r="E23" s="1221"/>
      <c r="F23" s="209"/>
      <c r="G23" s="209"/>
      <c r="H23" s="209"/>
      <c r="I23" s="209"/>
      <c r="J23" s="208"/>
    </row>
    <row r="24" spans="1:10">
      <c r="A24" s="1348" t="s">
        <v>428</v>
      </c>
      <c r="B24" s="209" t="s">
        <v>86</v>
      </c>
      <c r="C24" s="209"/>
      <c r="D24" s="1221"/>
      <c r="E24" s="1221"/>
      <c r="F24" s="209"/>
      <c r="G24" s="209"/>
      <c r="H24" s="209"/>
      <c r="I24" s="209"/>
      <c r="J24" s="208"/>
    </row>
    <row r="25" spans="1:10">
      <c r="A25" s="1335"/>
      <c r="B25" s="209" t="s">
        <v>87</v>
      </c>
      <c r="C25" s="209"/>
      <c r="D25" s="1221"/>
      <c r="E25" s="1221"/>
      <c r="F25" s="209"/>
      <c r="G25" s="209"/>
      <c r="H25" s="209"/>
      <c r="I25" s="209"/>
      <c r="J25" s="208"/>
    </row>
    <row r="26" spans="1:10">
      <c r="A26" s="1404"/>
      <c r="B26" s="209"/>
      <c r="C26" s="209"/>
      <c r="D26" s="1221"/>
      <c r="E26" s="1221"/>
      <c r="F26" s="209"/>
      <c r="G26" s="209"/>
      <c r="H26" s="209"/>
      <c r="I26" s="209"/>
      <c r="J26" s="208"/>
    </row>
    <row r="27" spans="1:10">
      <c r="A27" s="1348" t="s">
        <v>430</v>
      </c>
      <c r="B27" s="209" t="s">
        <v>88</v>
      </c>
      <c r="C27" s="209"/>
      <c r="D27" s="1221"/>
      <c r="E27" s="1221"/>
      <c r="F27" s="209"/>
      <c r="G27" s="209"/>
      <c r="H27" s="209"/>
      <c r="I27" s="209"/>
      <c r="J27" s="208"/>
    </row>
    <row r="28" spans="1:10">
      <c r="A28" s="1335"/>
      <c r="B28" s="209" t="s">
        <v>89</v>
      </c>
      <c r="C28" s="209"/>
      <c r="D28" s="1221"/>
      <c r="E28" s="1221"/>
      <c r="F28" s="209"/>
      <c r="G28" s="209"/>
      <c r="H28" s="209"/>
      <c r="I28" s="209"/>
      <c r="J28" s="208"/>
    </row>
    <row r="29" spans="1:10">
      <c r="A29" s="216"/>
      <c r="B29" s="72"/>
      <c r="C29" s="72"/>
      <c r="D29" s="1223"/>
      <c r="E29" s="1223"/>
      <c r="F29" s="72"/>
      <c r="G29" s="72"/>
      <c r="H29" s="72"/>
      <c r="I29" s="72"/>
      <c r="J29" s="74"/>
    </row>
    <row r="30" spans="1:10">
      <c r="A30" s="325"/>
      <c r="B30" s="41"/>
      <c r="C30" s="41"/>
      <c r="D30" s="1224" t="s">
        <v>90</v>
      </c>
      <c r="E30" s="1225"/>
      <c r="F30" s="319"/>
      <c r="G30" s="318" t="s">
        <v>91</v>
      </c>
      <c r="H30" s="411"/>
      <c r="I30" s="319"/>
      <c r="J30" s="42"/>
    </row>
    <row r="31" spans="1:10">
      <c r="A31" s="325"/>
      <c r="B31" s="41"/>
      <c r="C31" s="41"/>
      <c r="D31" s="1406" t="s">
        <v>92</v>
      </c>
      <c r="E31" s="1407"/>
      <c r="F31" s="323" t="s">
        <v>93</v>
      </c>
      <c r="G31" s="1408" t="s">
        <v>92</v>
      </c>
      <c r="H31" s="1409"/>
      <c r="I31" s="323" t="s">
        <v>93</v>
      </c>
      <c r="J31" s="324"/>
    </row>
    <row r="32" spans="1:10">
      <c r="A32" s="325"/>
      <c r="B32" s="41"/>
      <c r="C32" s="41"/>
      <c r="D32" s="1226" t="s">
        <v>94</v>
      </c>
      <c r="E32" s="1226" t="s">
        <v>95</v>
      </c>
      <c r="F32" s="323" t="s">
        <v>96</v>
      </c>
      <c r="G32" s="323"/>
      <c r="H32" s="323"/>
      <c r="I32" s="323" t="s">
        <v>96</v>
      </c>
      <c r="J32" s="324"/>
    </row>
    <row r="33" spans="1:10">
      <c r="A33" s="451" t="s">
        <v>307</v>
      </c>
      <c r="B33" s="613"/>
      <c r="C33" s="41" t="s">
        <v>332</v>
      </c>
      <c r="D33" s="1226" t="s">
        <v>97</v>
      </c>
      <c r="E33" s="1226" t="s">
        <v>98</v>
      </c>
      <c r="F33" s="323" t="s">
        <v>99</v>
      </c>
      <c r="G33" s="323" t="s">
        <v>97</v>
      </c>
      <c r="H33" s="323" t="s">
        <v>98</v>
      </c>
      <c r="I33" s="323" t="s">
        <v>99</v>
      </c>
      <c r="J33" s="454" t="s">
        <v>307</v>
      </c>
    </row>
    <row r="34" spans="1:10">
      <c r="A34" s="451" t="s">
        <v>312</v>
      </c>
      <c r="B34" s="613"/>
      <c r="C34" s="41"/>
      <c r="D34" s="1226" t="s">
        <v>335</v>
      </c>
      <c r="E34" s="1226" t="s">
        <v>335</v>
      </c>
      <c r="F34" s="323" t="s">
        <v>100</v>
      </c>
      <c r="G34" s="323" t="s">
        <v>335</v>
      </c>
      <c r="H34" s="323" t="s">
        <v>335</v>
      </c>
      <c r="I34" s="323" t="s">
        <v>100</v>
      </c>
      <c r="J34" s="454" t="s">
        <v>312</v>
      </c>
    </row>
    <row r="35" spans="1:10" ht="12" thickBot="1">
      <c r="A35" s="328"/>
      <c r="B35" s="14"/>
      <c r="C35" s="381" t="s">
        <v>317</v>
      </c>
      <c r="D35" s="951" t="s">
        <v>318</v>
      </c>
      <c r="E35" s="951" t="s">
        <v>319</v>
      </c>
      <c r="F35" s="321" t="s">
        <v>320</v>
      </c>
      <c r="G35" s="321" t="s">
        <v>321</v>
      </c>
      <c r="H35" s="321" t="s">
        <v>322</v>
      </c>
      <c r="I35" s="321" t="s">
        <v>176</v>
      </c>
      <c r="J35" s="329"/>
    </row>
    <row r="36" spans="1:10">
      <c r="A36" s="311"/>
      <c r="B36" s="209"/>
      <c r="C36" s="41" t="s">
        <v>101</v>
      </c>
      <c r="D36" s="1227"/>
      <c r="E36" s="1228"/>
      <c r="F36" s="312"/>
      <c r="G36" s="331"/>
      <c r="H36" s="333"/>
      <c r="I36" s="312"/>
      <c r="J36" s="320"/>
    </row>
    <row r="37" spans="1:10">
      <c r="A37" s="336">
        <v>1</v>
      </c>
      <c r="B37" s="482">
        <v>-3</v>
      </c>
      <c r="C37" s="210" t="s">
        <v>974</v>
      </c>
      <c r="D37" s="1205">
        <v>2533279</v>
      </c>
      <c r="E37" s="1230">
        <v>2600228</v>
      </c>
      <c r="F37" s="1211">
        <v>1.39</v>
      </c>
      <c r="G37" s="616"/>
      <c r="H37" s="624"/>
      <c r="I37" s="210"/>
      <c r="J37" s="330">
        <v>1</v>
      </c>
    </row>
    <row r="38" spans="1:10">
      <c r="A38" s="336">
        <v>2</v>
      </c>
      <c r="B38" s="482">
        <f t="shared" ref="B38:B43" si="0">B37-1</f>
        <v>-4</v>
      </c>
      <c r="C38" s="210" t="s">
        <v>975</v>
      </c>
      <c r="D38" s="1200">
        <v>9556</v>
      </c>
      <c r="E38" s="1215">
        <v>10028</v>
      </c>
      <c r="F38" s="1211">
        <v>1.58</v>
      </c>
      <c r="G38" s="616"/>
      <c r="H38" s="624"/>
      <c r="I38" s="210"/>
      <c r="J38" s="330">
        <v>2</v>
      </c>
    </row>
    <row r="39" spans="1:10">
      <c r="A39" s="336">
        <v>3</v>
      </c>
      <c r="B39" s="482">
        <f t="shared" si="0"/>
        <v>-5</v>
      </c>
      <c r="C39" s="210" t="s">
        <v>976</v>
      </c>
      <c r="D39" s="1200">
        <v>180096</v>
      </c>
      <c r="E39" s="1215">
        <v>306126</v>
      </c>
      <c r="F39" s="1211">
        <v>1.25</v>
      </c>
      <c r="G39" s="616"/>
      <c r="H39" s="624"/>
      <c r="I39" s="210"/>
      <c r="J39" s="330">
        <v>3</v>
      </c>
    </row>
    <row r="40" spans="1:10">
      <c r="A40" s="336">
        <v>4</v>
      </c>
      <c r="B40" s="482">
        <f t="shared" si="0"/>
        <v>-6</v>
      </c>
      <c r="C40" s="210" t="s">
        <v>977</v>
      </c>
      <c r="D40" s="1200">
        <v>2170533</v>
      </c>
      <c r="E40" s="1215">
        <v>2238330</v>
      </c>
      <c r="F40" s="1211">
        <v>1.63</v>
      </c>
      <c r="G40" s="616"/>
      <c r="H40" s="624"/>
      <c r="I40" s="210"/>
      <c r="J40" s="330">
        <v>4</v>
      </c>
    </row>
    <row r="41" spans="1:10">
      <c r="A41" s="336">
        <v>5</v>
      </c>
      <c r="B41" s="482">
        <f t="shared" si="0"/>
        <v>-7</v>
      </c>
      <c r="C41" s="210" t="s">
        <v>978</v>
      </c>
      <c r="D41" s="1200">
        <v>0</v>
      </c>
      <c r="E41" s="1215">
        <v>0</v>
      </c>
      <c r="F41" s="1211">
        <v>0</v>
      </c>
      <c r="G41" s="616"/>
      <c r="H41" s="624"/>
      <c r="I41" s="210"/>
      <c r="J41" s="330">
        <v>5</v>
      </c>
    </row>
    <row r="42" spans="1:10">
      <c r="A42" s="336">
        <v>6</v>
      </c>
      <c r="B42" s="482">
        <f t="shared" si="0"/>
        <v>-8</v>
      </c>
      <c r="C42" s="210" t="s">
        <v>979</v>
      </c>
      <c r="D42" s="1200">
        <v>5067397</v>
      </c>
      <c r="E42" s="1215">
        <v>5293153</v>
      </c>
      <c r="F42" s="1211">
        <v>4.6500000000000004</v>
      </c>
      <c r="G42" s="2270" t="s">
        <v>2864</v>
      </c>
      <c r="H42" s="2271"/>
      <c r="I42" s="210"/>
      <c r="J42" s="330">
        <v>6</v>
      </c>
    </row>
    <row r="43" spans="1:10">
      <c r="A43" s="336">
        <v>7</v>
      </c>
      <c r="B43" s="482">
        <f t="shared" si="0"/>
        <v>-9</v>
      </c>
      <c r="C43" s="210" t="s">
        <v>980</v>
      </c>
      <c r="D43" s="1200">
        <v>6719015</v>
      </c>
      <c r="E43" s="1215">
        <v>6971368</v>
      </c>
      <c r="F43" s="1211">
        <v>2.5</v>
      </c>
      <c r="G43" s="2272"/>
      <c r="H43" s="2273"/>
      <c r="I43" s="210"/>
      <c r="J43" s="330">
        <v>7</v>
      </c>
    </row>
    <row r="44" spans="1:10">
      <c r="A44" s="336">
        <v>8</v>
      </c>
      <c r="B44" s="482">
        <v>-11</v>
      </c>
      <c r="C44" s="210" t="s">
        <v>981</v>
      </c>
      <c r="D44" s="1200">
        <v>2785738</v>
      </c>
      <c r="E44" s="1215">
        <v>2848467</v>
      </c>
      <c r="F44" s="1211">
        <v>2.72</v>
      </c>
      <c r="G44" s="2272"/>
      <c r="H44" s="2273"/>
      <c r="I44" s="210"/>
      <c r="J44" s="330">
        <v>8</v>
      </c>
    </row>
    <row r="45" spans="1:10">
      <c r="A45" s="336">
        <v>9</v>
      </c>
      <c r="B45" s="482">
        <v>-13</v>
      </c>
      <c r="C45" s="210" t="s">
        <v>982</v>
      </c>
      <c r="D45" s="1200">
        <v>23849</v>
      </c>
      <c r="E45" s="1215">
        <v>24112</v>
      </c>
      <c r="F45" s="1211">
        <v>1.9</v>
      </c>
      <c r="G45" s="2272"/>
      <c r="H45" s="2273"/>
      <c r="I45" s="210"/>
      <c r="J45" s="330">
        <v>9</v>
      </c>
    </row>
    <row r="46" spans="1:10">
      <c r="A46" s="336">
        <v>10</v>
      </c>
      <c r="B46" s="482">
        <v>-16</v>
      </c>
      <c r="C46" s="210" t="s">
        <v>983</v>
      </c>
      <c r="D46" s="1200">
        <v>1005586</v>
      </c>
      <c r="E46" s="1215">
        <v>1051406</v>
      </c>
      <c r="F46" s="1211">
        <v>2.5299999999999998</v>
      </c>
      <c r="G46" s="2272"/>
      <c r="H46" s="2273"/>
      <c r="I46" s="210"/>
      <c r="J46" s="330">
        <v>10</v>
      </c>
    </row>
    <row r="47" spans="1:10">
      <c r="A47" s="336">
        <v>11</v>
      </c>
      <c r="B47" s="482">
        <f>B46-1</f>
        <v>-17</v>
      </c>
      <c r="C47" s="210" t="s">
        <v>984</v>
      </c>
      <c r="D47" s="1200">
        <v>20628</v>
      </c>
      <c r="E47" s="1215">
        <v>20424</v>
      </c>
      <c r="F47" s="1211">
        <v>2.73</v>
      </c>
      <c r="G47" s="2272"/>
      <c r="H47" s="2273"/>
      <c r="I47" s="210"/>
      <c r="J47" s="330">
        <v>11</v>
      </c>
    </row>
    <row r="48" spans="1:10">
      <c r="A48" s="336">
        <v>12</v>
      </c>
      <c r="B48" s="482">
        <f>B47-1</f>
        <v>-18</v>
      </c>
      <c r="C48" s="210" t="s">
        <v>985</v>
      </c>
      <c r="D48" s="1200">
        <v>0</v>
      </c>
      <c r="E48" s="1215">
        <v>0</v>
      </c>
      <c r="F48" s="1211">
        <v>0</v>
      </c>
      <c r="G48" s="2272"/>
      <c r="H48" s="2273"/>
      <c r="I48" s="210"/>
      <c r="J48" s="330">
        <v>12</v>
      </c>
    </row>
    <row r="49" spans="1:10">
      <c r="A49" s="336">
        <v>13</v>
      </c>
      <c r="B49" s="482">
        <f>B48-1</f>
        <v>-19</v>
      </c>
      <c r="C49" s="210" t="s">
        <v>986</v>
      </c>
      <c r="D49" s="1200">
        <v>107498</v>
      </c>
      <c r="E49" s="1215">
        <v>109762</v>
      </c>
      <c r="F49" s="1211">
        <v>3.54</v>
      </c>
      <c r="G49" s="2272"/>
      <c r="H49" s="2273"/>
      <c r="I49" s="210"/>
      <c r="J49" s="330">
        <v>13</v>
      </c>
    </row>
    <row r="50" spans="1:10">
      <c r="A50" s="336">
        <v>14</v>
      </c>
      <c r="B50" s="482">
        <f>B49-1</f>
        <v>-20</v>
      </c>
      <c r="C50" s="210" t="s">
        <v>987</v>
      </c>
      <c r="D50" s="1200">
        <v>344971</v>
      </c>
      <c r="E50" s="1215">
        <v>340366</v>
      </c>
      <c r="F50" s="1211">
        <v>2.75</v>
      </c>
      <c r="G50" s="2274"/>
      <c r="H50" s="2275"/>
      <c r="I50" s="210"/>
      <c r="J50" s="330">
        <v>14</v>
      </c>
    </row>
    <row r="51" spans="1:10">
      <c r="A51" s="336">
        <v>15</v>
      </c>
      <c r="B51" s="482">
        <v>-22</v>
      </c>
      <c r="C51" s="210" t="s">
        <v>988</v>
      </c>
      <c r="D51" s="1200">
        <v>5548</v>
      </c>
      <c r="E51" s="1215">
        <v>5548</v>
      </c>
      <c r="F51" s="1211">
        <v>2.5</v>
      </c>
      <c r="G51" s="616"/>
      <c r="H51" s="624"/>
      <c r="I51" s="210"/>
      <c r="J51" s="330">
        <v>15</v>
      </c>
    </row>
    <row r="52" spans="1:10">
      <c r="A52" s="336">
        <v>16</v>
      </c>
      <c r="B52" s="482">
        <f>B51-1</f>
        <v>-23</v>
      </c>
      <c r="C52" s="210" t="s">
        <v>989</v>
      </c>
      <c r="D52" s="1200">
        <v>12467</v>
      </c>
      <c r="E52" s="1215">
        <v>12467</v>
      </c>
      <c r="F52" s="1211">
        <v>2.91</v>
      </c>
      <c r="G52" s="616"/>
      <c r="H52" s="624"/>
      <c r="I52" s="210"/>
      <c r="J52" s="330">
        <v>16</v>
      </c>
    </row>
    <row r="53" spans="1:10">
      <c r="A53" s="336">
        <v>17</v>
      </c>
      <c r="B53" s="482">
        <f>B52-1</f>
        <v>-24</v>
      </c>
      <c r="C53" s="210" t="s">
        <v>990</v>
      </c>
      <c r="D53" s="1200">
        <v>253326</v>
      </c>
      <c r="E53" s="1215">
        <v>256421</v>
      </c>
      <c r="F53" s="1211">
        <v>2.08</v>
      </c>
      <c r="G53" s="616"/>
      <c r="H53" s="624"/>
      <c r="I53" s="210"/>
      <c r="J53" s="330">
        <v>17</v>
      </c>
    </row>
    <row r="54" spans="1:10">
      <c r="A54" s="336">
        <v>18</v>
      </c>
      <c r="B54" s="482">
        <f>B53-1</f>
        <v>-25</v>
      </c>
      <c r="C54" s="210" t="s">
        <v>991</v>
      </c>
      <c r="D54" s="1200">
        <v>91587</v>
      </c>
      <c r="E54" s="1215">
        <v>91542</v>
      </c>
      <c r="F54" s="1211">
        <v>2.95</v>
      </c>
      <c r="G54" s="616"/>
      <c r="H54" s="624"/>
      <c r="I54" s="210"/>
      <c r="J54" s="330">
        <v>18</v>
      </c>
    </row>
    <row r="55" spans="1:10">
      <c r="A55" s="336">
        <v>19</v>
      </c>
      <c r="B55" s="482">
        <f>B54-1</f>
        <v>-26</v>
      </c>
      <c r="C55" s="210" t="s">
        <v>992</v>
      </c>
      <c r="D55" s="1200">
        <v>659664</v>
      </c>
      <c r="E55" s="1215">
        <v>687802</v>
      </c>
      <c r="F55" s="1211">
        <v>5.2</v>
      </c>
      <c r="G55" s="616"/>
      <c r="H55" s="624"/>
      <c r="I55" s="210"/>
      <c r="J55" s="330">
        <v>19</v>
      </c>
    </row>
    <row r="56" spans="1:10">
      <c r="A56" s="336">
        <v>20</v>
      </c>
      <c r="B56" s="482">
        <f>B55-1</f>
        <v>-27</v>
      </c>
      <c r="C56" s="210" t="s">
        <v>993</v>
      </c>
      <c r="D56" s="1200">
        <v>2314501</v>
      </c>
      <c r="E56" s="1215">
        <v>2507449</v>
      </c>
      <c r="F56" s="1211">
        <v>3.98</v>
      </c>
      <c r="G56" s="616"/>
      <c r="H56" s="624"/>
      <c r="I56" s="210"/>
      <c r="J56" s="330">
        <v>20</v>
      </c>
    </row>
    <row r="57" spans="1:10">
      <c r="A57" s="336">
        <v>21</v>
      </c>
      <c r="B57" s="482">
        <v>-29</v>
      </c>
      <c r="C57" s="210" t="s">
        <v>994</v>
      </c>
      <c r="D57" s="1200">
        <v>2024</v>
      </c>
      <c r="E57" s="1215">
        <v>2024</v>
      </c>
      <c r="F57" s="1211">
        <v>5.67</v>
      </c>
      <c r="G57" s="616"/>
      <c r="H57" s="624"/>
      <c r="I57" s="210"/>
      <c r="J57" s="330">
        <v>21</v>
      </c>
    </row>
    <row r="58" spans="1:10">
      <c r="A58" s="336">
        <v>22</v>
      </c>
      <c r="B58" s="482">
        <v>-31</v>
      </c>
      <c r="C58" s="210" t="s">
        <v>995</v>
      </c>
      <c r="D58" s="1200">
        <v>47180</v>
      </c>
      <c r="E58" s="1215">
        <v>47853</v>
      </c>
      <c r="F58" s="1211">
        <v>1.83</v>
      </c>
      <c r="G58" s="616"/>
      <c r="H58" s="624"/>
      <c r="I58" s="210"/>
      <c r="J58" s="330">
        <v>22</v>
      </c>
    </row>
    <row r="59" spans="1:10">
      <c r="A59" s="336">
        <v>23</v>
      </c>
      <c r="B59" s="482">
        <v>-35</v>
      </c>
      <c r="C59" s="210" t="s">
        <v>996</v>
      </c>
      <c r="D59" s="1200">
        <v>0</v>
      </c>
      <c r="E59" s="1215">
        <v>0</v>
      </c>
      <c r="F59" s="1211">
        <v>0</v>
      </c>
      <c r="G59" s="616"/>
      <c r="H59" s="624"/>
      <c r="I59" s="210"/>
      <c r="J59" s="330">
        <v>23</v>
      </c>
    </row>
    <row r="60" spans="1:10">
      <c r="A60" s="336">
        <v>24</v>
      </c>
      <c r="B60" s="482">
        <v>-37</v>
      </c>
      <c r="C60" s="210" t="s">
        <v>997</v>
      </c>
      <c r="D60" s="1200">
        <v>547413</v>
      </c>
      <c r="E60" s="1215">
        <v>594512</v>
      </c>
      <c r="F60" s="1211">
        <v>7.49</v>
      </c>
      <c r="G60" s="616"/>
      <c r="H60" s="624"/>
      <c r="I60" s="210"/>
      <c r="J60" s="330">
        <v>24</v>
      </c>
    </row>
    <row r="61" spans="1:10">
      <c r="A61" s="336">
        <v>25</v>
      </c>
      <c r="B61" s="482">
        <v>-39</v>
      </c>
      <c r="C61" s="210" t="s">
        <v>998</v>
      </c>
      <c r="D61" s="1200">
        <v>759818</v>
      </c>
      <c r="E61" s="1215">
        <v>815634</v>
      </c>
      <c r="F61" s="1211">
        <v>3.63</v>
      </c>
      <c r="G61" s="616"/>
      <c r="H61" s="624"/>
      <c r="I61" s="210"/>
      <c r="J61" s="330">
        <v>25</v>
      </c>
    </row>
    <row r="62" spans="1:10">
      <c r="A62" s="336">
        <v>26</v>
      </c>
      <c r="B62" s="482">
        <v>-44</v>
      </c>
      <c r="C62" s="210" t="s">
        <v>1000</v>
      </c>
      <c r="D62" s="1200">
        <v>177151</v>
      </c>
      <c r="E62" s="1215">
        <v>179257</v>
      </c>
      <c r="F62" s="1211">
        <v>4.18</v>
      </c>
      <c r="G62" s="616"/>
      <c r="H62" s="624"/>
      <c r="I62" s="210"/>
      <c r="J62" s="330">
        <v>26</v>
      </c>
    </row>
    <row r="63" spans="1:10">
      <c r="A63" s="336">
        <v>27</v>
      </c>
      <c r="B63" s="482">
        <v>-45</v>
      </c>
      <c r="C63" s="210" t="s">
        <v>1001</v>
      </c>
      <c r="D63" s="1200">
        <v>3276</v>
      </c>
      <c r="E63" s="1215">
        <v>3276</v>
      </c>
      <c r="F63" s="1211">
        <v>2.86</v>
      </c>
      <c r="G63" s="616"/>
      <c r="H63" s="624"/>
      <c r="I63" s="210"/>
      <c r="J63" s="330">
        <v>27</v>
      </c>
    </row>
    <row r="64" spans="1:10">
      <c r="A64" s="336">
        <v>28</v>
      </c>
      <c r="B64" s="482"/>
      <c r="C64" s="210" t="s">
        <v>102</v>
      </c>
      <c r="D64" s="1200">
        <v>0</v>
      </c>
      <c r="E64" s="1215">
        <v>0</v>
      </c>
      <c r="F64" s="1211">
        <v>0</v>
      </c>
      <c r="G64" s="616"/>
      <c r="H64" s="624"/>
      <c r="I64" s="210"/>
      <c r="J64" s="330">
        <v>28</v>
      </c>
    </row>
    <row r="65" spans="1:10">
      <c r="A65" s="336">
        <v>29</v>
      </c>
      <c r="B65" s="482"/>
      <c r="C65" s="210" t="s">
        <v>103</v>
      </c>
      <c r="D65" s="1200">
        <v>0</v>
      </c>
      <c r="E65" s="1215">
        <v>0</v>
      </c>
      <c r="F65" s="1211">
        <v>0</v>
      </c>
      <c r="G65" s="616"/>
      <c r="H65" s="624"/>
      <c r="I65" s="210"/>
      <c r="J65" s="330">
        <v>29</v>
      </c>
    </row>
    <row r="66" spans="1:10" ht="12" thickBot="1">
      <c r="A66" s="625">
        <v>30</v>
      </c>
      <c r="B66" s="626"/>
      <c r="C66" s="1886" t="s">
        <v>104</v>
      </c>
      <c r="D66" s="1231">
        <v>25842101</v>
      </c>
      <c r="E66" s="1232">
        <v>27017555</v>
      </c>
      <c r="F66" s="1212">
        <v>3.08</v>
      </c>
      <c r="G66" s="628"/>
      <c r="H66" s="629"/>
      <c r="I66" s="630"/>
      <c r="J66" s="631">
        <v>30</v>
      </c>
    </row>
    <row r="67" spans="1:10" ht="12" thickTop="1">
      <c r="A67" s="311"/>
      <c r="B67" s="481"/>
      <c r="C67" s="41" t="s">
        <v>105</v>
      </c>
      <c r="D67" s="1216"/>
      <c r="E67" s="1217"/>
      <c r="F67" s="1213"/>
      <c r="G67" s="632"/>
      <c r="H67" s="334"/>
      <c r="I67" s="312"/>
      <c r="J67" s="320"/>
    </row>
    <row r="68" spans="1:10">
      <c r="A68" s="336">
        <v>31</v>
      </c>
      <c r="B68" s="615">
        <v>-52</v>
      </c>
      <c r="C68" s="210" t="s">
        <v>1004</v>
      </c>
      <c r="D68" s="1205">
        <v>5614925</v>
      </c>
      <c r="E68" s="1207">
        <f>6056187</f>
        <v>6056187</v>
      </c>
      <c r="F68" s="1199">
        <v>3.61</v>
      </c>
      <c r="G68" s="616"/>
      <c r="H68" s="335"/>
      <c r="I68" s="215"/>
      <c r="J68" s="330">
        <v>31</v>
      </c>
    </row>
    <row r="69" spans="1:10">
      <c r="A69" s="336">
        <v>32</v>
      </c>
      <c r="B69" s="615">
        <f t="shared" ref="B69:B75" si="1">B68-1</f>
        <v>-53</v>
      </c>
      <c r="C69" s="210" t="s">
        <v>1005</v>
      </c>
      <c r="D69" s="1200">
        <f>3354858</f>
        <v>3354858</v>
      </c>
      <c r="E69" s="1201">
        <v>3379517</v>
      </c>
      <c r="F69" s="1199">
        <v>3.15</v>
      </c>
      <c r="G69" s="616"/>
      <c r="H69" s="335"/>
      <c r="I69" s="215"/>
      <c r="J69" s="330">
        <v>32</v>
      </c>
    </row>
    <row r="70" spans="1:10">
      <c r="A70" s="336">
        <v>33</v>
      </c>
      <c r="B70" s="615">
        <f t="shared" si="1"/>
        <v>-54</v>
      </c>
      <c r="C70" s="210" t="s">
        <v>1006</v>
      </c>
      <c r="D70" s="1200">
        <v>1823</v>
      </c>
      <c r="E70" s="1201">
        <v>1823</v>
      </c>
      <c r="F70" s="1199">
        <v>2.5</v>
      </c>
      <c r="G70" s="616"/>
      <c r="H70" s="335"/>
      <c r="I70" s="215"/>
      <c r="J70" s="330">
        <v>33</v>
      </c>
    </row>
    <row r="71" spans="1:10">
      <c r="A71" s="336">
        <v>34</v>
      </c>
      <c r="B71" s="615">
        <f t="shared" si="1"/>
        <v>-55</v>
      </c>
      <c r="C71" s="210" t="s">
        <v>1007</v>
      </c>
      <c r="D71" s="1200">
        <v>0</v>
      </c>
      <c r="E71" s="1201">
        <v>0</v>
      </c>
      <c r="F71" s="1199">
        <v>0</v>
      </c>
      <c r="G71" s="616"/>
      <c r="H71" s="335"/>
      <c r="I71" s="215"/>
      <c r="J71" s="330">
        <v>34</v>
      </c>
    </row>
    <row r="72" spans="1:10">
      <c r="A72" s="336">
        <v>35</v>
      </c>
      <c r="B72" s="615">
        <f t="shared" si="1"/>
        <v>-56</v>
      </c>
      <c r="C72" s="210" t="s">
        <v>1008</v>
      </c>
      <c r="D72" s="1200">
        <v>1062</v>
      </c>
      <c r="E72" s="1201">
        <v>1062</v>
      </c>
      <c r="F72" s="1199">
        <v>0</v>
      </c>
      <c r="G72" s="616"/>
      <c r="H72" s="335"/>
      <c r="I72" s="215"/>
      <c r="J72" s="330">
        <v>35</v>
      </c>
    </row>
    <row r="73" spans="1:10">
      <c r="A73" s="336">
        <v>36</v>
      </c>
      <c r="B73" s="615">
        <f t="shared" si="1"/>
        <v>-57</v>
      </c>
      <c r="C73" s="210" t="s">
        <v>1009</v>
      </c>
      <c r="D73" s="1200">
        <v>178663</v>
      </c>
      <c r="E73" s="1201">
        <v>177663</v>
      </c>
      <c r="F73" s="1199">
        <v>2.19</v>
      </c>
      <c r="G73" s="616"/>
      <c r="H73" s="335"/>
      <c r="I73" s="215"/>
      <c r="J73" s="330">
        <v>36</v>
      </c>
    </row>
    <row r="74" spans="1:10">
      <c r="A74" s="336">
        <v>37</v>
      </c>
      <c r="B74" s="615">
        <f t="shared" si="1"/>
        <v>-58</v>
      </c>
      <c r="C74" s="210" t="s">
        <v>1010</v>
      </c>
      <c r="D74" s="1200">
        <v>392572</v>
      </c>
      <c r="E74" s="1201">
        <v>385380</v>
      </c>
      <c r="F74" s="1199">
        <v>7.63</v>
      </c>
      <c r="G74" s="616"/>
      <c r="H74" s="335"/>
      <c r="I74" s="215"/>
      <c r="J74" s="330">
        <v>37</v>
      </c>
    </row>
    <row r="75" spans="1:10">
      <c r="A75" s="336">
        <v>38</v>
      </c>
      <c r="B75" s="615">
        <f t="shared" si="1"/>
        <v>-59</v>
      </c>
      <c r="C75" s="210" t="s">
        <v>106</v>
      </c>
      <c r="D75" s="1200">
        <v>146430</v>
      </c>
      <c r="E75" s="1201">
        <f>172507</f>
        <v>172507</v>
      </c>
      <c r="F75" s="1199">
        <v>17.63</v>
      </c>
      <c r="G75" s="616"/>
      <c r="H75" s="335"/>
      <c r="I75" s="215"/>
      <c r="J75" s="330">
        <v>38</v>
      </c>
    </row>
    <row r="76" spans="1:10" ht="12" thickBot="1">
      <c r="A76" s="625">
        <v>39</v>
      </c>
      <c r="B76" s="626"/>
      <c r="C76" s="1885" t="s">
        <v>107</v>
      </c>
      <c r="D76" s="1231">
        <v>9690333</v>
      </c>
      <c r="E76" s="1233">
        <v>10174139</v>
      </c>
      <c r="F76" s="1214">
        <v>3.66</v>
      </c>
      <c r="G76" s="628"/>
      <c r="H76" s="634"/>
      <c r="I76" s="635"/>
      <c r="J76" s="631">
        <v>39</v>
      </c>
    </row>
    <row r="77" spans="1:10" ht="12.75" thickTop="1" thickBot="1">
      <c r="A77" s="336">
        <v>40</v>
      </c>
      <c r="B77" s="482"/>
      <c r="C77" s="1852" t="s">
        <v>1016</v>
      </c>
      <c r="D77" s="1208">
        <v>35532434</v>
      </c>
      <c r="E77" s="1210">
        <v>37191694</v>
      </c>
      <c r="F77" s="321" t="s">
        <v>108</v>
      </c>
      <c r="G77" s="617"/>
      <c r="H77" s="337"/>
      <c r="I77" s="321" t="s">
        <v>108</v>
      </c>
      <c r="J77" s="330">
        <v>40</v>
      </c>
    </row>
    <row r="78" spans="1:10">
      <c r="A78" s="344"/>
      <c r="B78" s="481"/>
      <c r="C78" s="41"/>
      <c r="D78" s="1266"/>
      <c r="E78" s="1266"/>
      <c r="F78" s="41"/>
      <c r="G78" s="209"/>
      <c r="H78" s="209"/>
      <c r="I78" s="41"/>
      <c r="J78" s="42"/>
    </row>
    <row r="79" spans="1:10">
      <c r="A79" s="344"/>
      <c r="B79" s="209" t="s">
        <v>3305</v>
      </c>
      <c r="C79" s="41"/>
      <c r="D79" s="1266"/>
      <c r="E79" s="1266"/>
      <c r="F79" s="41"/>
      <c r="G79" s="209"/>
      <c r="H79" s="209"/>
      <c r="I79" s="41"/>
      <c r="J79" s="42"/>
    </row>
    <row r="80" spans="1:10">
      <c r="A80" s="344"/>
      <c r="B80" s="209"/>
      <c r="C80" s="41"/>
      <c r="D80" s="1266"/>
      <c r="E80" s="1266"/>
      <c r="F80" s="41"/>
      <c r="G80" s="209"/>
      <c r="H80" s="209"/>
      <c r="I80" s="41"/>
      <c r="J80" s="42"/>
    </row>
    <row r="81" spans="1:10">
      <c r="A81" s="24"/>
      <c r="B81" s="226"/>
      <c r="C81" s="226"/>
      <c r="D81" s="1410"/>
      <c r="E81" s="1410"/>
      <c r="F81" s="226"/>
      <c r="G81" s="226"/>
      <c r="H81" s="226"/>
      <c r="I81" s="226"/>
      <c r="J81" s="291"/>
    </row>
    <row r="82" spans="1:10" s="226" customFormat="1">
      <c r="A82" s="696"/>
      <c r="B82" s="702"/>
      <c r="C82" s="689"/>
      <c r="D82" s="1220"/>
      <c r="E82" s="1220"/>
      <c r="F82" s="689"/>
      <c r="G82" s="689"/>
      <c r="H82" s="689"/>
      <c r="I82" s="689"/>
      <c r="J82" s="698" t="s">
        <v>1343</v>
      </c>
    </row>
  </sheetData>
  <customSheetViews>
    <customSheetView guid="{4095EAE0-09D5-4E29-9353-57BE8D9E0DE0}" showPageBreaks="1" printArea="1">
      <selection activeCell="M49" sqref="M49"/>
      <pageMargins left="0.75" right="0.75" top="0.75" bottom="0.75" header="0.5" footer="0.5"/>
      <pageSetup scale="81" orientation="portrait" r:id="rId1"/>
      <headerFooter alignWithMargins="0"/>
    </customSheetView>
    <customSheetView guid="{B4382265-C345-4F78-A0C9-5C84571AE8A3}" showPageBreaks="1" printArea="1">
      <selection activeCell="B78" sqref="B78:C78"/>
      <pageMargins left="0.75" right="0.75" top="0.75" bottom="0.75" header="0.5" footer="0.5"/>
      <pageSetup scale="81" orientation="portrait" r:id="rId2"/>
      <headerFooter alignWithMargins="0"/>
    </customSheetView>
  </customSheetViews>
  <mergeCells count="1">
    <mergeCell ref="G42:H50"/>
  </mergeCells>
  <phoneticPr fontId="0" type="noConversion"/>
  <pageMargins left="0.75" right="0.75" top="0.75" bottom="0.75" header="0.5" footer="0.5"/>
  <pageSetup scale="81"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workbookViewId="0"/>
  </sheetViews>
  <sheetFormatPr defaultRowHeight="11.25"/>
  <cols>
    <col min="1" max="1" width="6.33203125" style="10" customWidth="1"/>
    <col min="2" max="2" width="7" style="10" customWidth="1"/>
    <col min="3" max="3" width="4.83203125" style="10" bestFit="1" customWidth="1"/>
    <col min="4" max="4" width="34.6640625" style="10" customWidth="1"/>
    <col min="5" max="5" width="12.5" style="10" bestFit="1" customWidth="1"/>
    <col min="6" max="9" width="11.6640625" style="10" customWidth="1"/>
    <col min="10" max="10" width="12.5" style="10" bestFit="1" customWidth="1"/>
    <col min="11" max="11" width="6.33203125" style="10" customWidth="1"/>
    <col min="12" max="16384" width="9.33203125" style="10"/>
  </cols>
  <sheetData>
    <row r="1" spans="1:11" s="226" customFormat="1">
      <c r="A1" s="2057" t="s">
        <v>2667</v>
      </c>
      <c r="B1" s="2039"/>
      <c r="C1" s="2039"/>
      <c r="D1" s="2039"/>
      <c r="E1" s="2039"/>
      <c r="F1" s="2039"/>
      <c r="G1" s="2039"/>
      <c r="H1" s="2039"/>
      <c r="I1" s="2039"/>
      <c r="J1" s="2039"/>
      <c r="K1" s="2105">
        <v>45</v>
      </c>
    </row>
    <row r="2" spans="1:11" s="226" customFormat="1" ht="7.5" customHeight="1">
      <c r="A2" s="1656"/>
      <c r="B2" s="209"/>
      <c r="C2" s="209"/>
      <c r="D2" s="209"/>
      <c r="E2" s="209"/>
      <c r="F2" s="209"/>
      <c r="G2" s="209"/>
      <c r="H2" s="209"/>
      <c r="I2" s="209"/>
      <c r="J2" s="209"/>
      <c r="K2" s="1668"/>
    </row>
    <row r="3" spans="1:11">
      <c r="A3" s="32" t="s">
        <v>482</v>
      </c>
      <c r="B3" s="484"/>
      <c r="C3" s="484"/>
      <c r="D3" s="342"/>
      <c r="E3" s="342"/>
      <c r="F3" s="342"/>
      <c r="G3" s="342"/>
      <c r="H3" s="342"/>
      <c r="I3" s="342"/>
      <c r="J3" s="342"/>
      <c r="K3" s="343"/>
    </row>
    <row r="4" spans="1:11">
      <c r="A4" s="341" t="s">
        <v>330</v>
      </c>
      <c r="B4" s="342"/>
      <c r="C4" s="342"/>
      <c r="D4" s="342"/>
      <c r="E4" s="342"/>
      <c r="F4" s="342"/>
      <c r="G4" s="342"/>
      <c r="H4" s="342"/>
      <c r="I4" s="342"/>
      <c r="J4" s="342"/>
      <c r="K4" s="343"/>
    </row>
    <row r="5" spans="1:11" ht="7.5" customHeight="1">
      <c r="A5" s="341"/>
      <c r="B5" s="342"/>
      <c r="C5" s="342"/>
      <c r="D5" s="342"/>
      <c r="E5" s="342"/>
      <c r="F5" s="342"/>
      <c r="G5" s="342"/>
      <c r="H5" s="342"/>
      <c r="I5" s="342"/>
      <c r="J5" s="342"/>
      <c r="K5" s="343"/>
    </row>
    <row r="6" spans="1:11" ht="6" customHeight="1">
      <c r="A6" s="692"/>
      <c r="B6" s="702"/>
      <c r="C6" s="702"/>
      <c r="D6" s="689"/>
      <c r="E6" s="689"/>
      <c r="F6" s="689"/>
      <c r="G6" s="689"/>
      <c r="H6" s="689"/>
      <c r="I6" s="689"/>
      <c r="J6" s="689"/>
      <c r="K6" s="66"/>
    </row>
    <row r="7" spans="1:11">
      <c r="A7" s="344" t="s">
        <v>423</v>
      </c>
      <c r="B7" s="481" t="s">
        <v>483</v>
      </c>
      <c r="C7" s="481"/>
      <c r="D7" s="209"/>
      <c r="E7" s="209"/>
      <c r="F7" s="209"/>
      <c r="G7" s="209"/>
      <c r="H7" s="209"/>
      <c r="I7" s="209"/>
      <c r="J7" s="209"/>
      <c r="K7" s="208"/>
    </row>
    <row r="8" spans="1:11">
      <c r="A8" s="24"/>
      <c r="B8" s="394" t="s">
        <v>484</v>
      </c>
      <c r="C8" s="481"/>
      <c r="D8" s="209"/>
      <c r="E8" s="209"/>
      <c r="F8" s="209"/>
      <c r="G8" s="209"/>
      <c r="H8" s="209"/>
      <c r="I8" s="209"/>
      <c r="J8" s="209"/>
      <c r="K8" s="208"/>
    </row>
    <row r="9" spans="1:11">
      <c r="A9" s="24"/>
      <c r="B9" s="394" t="s">
        <v>485</v>
      </c>
      <c r="C9" s="481"/>
      <c r="D9" s="209"/>
      <c r="E9" s="209"/>
      <c r="F9" s="209"/>
      <c r="G9" s="209"/>
      <c r="H9" s="209"/>
      <c r="I9" s="209"/>
      <c r="J9" s="209"/>
      <c r="K9" s="208"/>
    </row>
    <row r="10" spans="1:11">
      <c r="A10" s="24"/>
      <c r="B10" s="394" t="s">
        <v>486</v>
      </c>
      <c r="C10" s="481"/>
      <c r="D10" s="209"/>
      <c r="E10" s="209"/>
      <c r="F10" s="209"/>
      <c r="G10" s="209"/>
      <c r="H10" s="209"/>
      <c r="I10" s="209"/>
      <c r="J10" s="209"/>
      <c r="K10" s="208"/>
    </row>
    <row r="11" spans="1:11">
      <c r="A11" s="24"/>
      <c r="B11" s="394" t="s">
        <v>2430</v>
      </c>
      <c r="C11" s="481"/>
      <c r="D11" s="209"/>
      <c r="E11" s="209"/>
      <c r="F11" s="209"/>
      <c r="G11" s="209"/>
      <c r="H11" s="209"/>
      <c r="I11" s="209"/>
      <c r="J11" s="209"/>
      <c r="K11" s="208"/>
    </row>
    <row r="12" spans="1:11">
      <c r="A12" s="344"/>
      <c r="B12" s="481"/>
      <c r="C12" s="481"/>
      <c r="D12" s="209"/>
      <c r="E12" s="209"/>
      <c r="F12" s="209"/>
      <c r="G12" s="209"/>
      <c r="H12" s="209"/>
      <c r="I12" s="209"/>
      <c r="J12" s="209"/>
      <c r="K12" s="208"/>
    </row>
    <row r="13" spans="1:11">
      <c r="A13" s="344" t="s">
        <v>424</v>
      </c>
      <c r="B13" s="481" t="s">
        <v>487</v>
      </c>
      <c r="C13" s="481"/>
      <c r="D13" s="209"/>
      <c r="E13" s="209"/>
      <c r="F13" s="209"/>
      <c r="G13" s="209"/>
      <c r="H13" s="209"/>
      <c r="I13" s="209"/>
      <c r="J13" s="209"/>
      <c r="K13" s="208"/>
    </row>
    <row r="14" spans="1:11">
      <c r="A14" s="344"/>
      <c r="B14" s="481"/>
      <c r="C14" s="481"/>
      <c r="D14" s="209"/>
      <c r="E14" s="209"/>
      <c r="F14" s="209"/>
      <c r="G14" s="209"/>
      <c r="H14" s="209"/>
      <c r="I14" s="209"/>
      <c r="J14" s="209"/>
      <c r="K14" s="208"/>
    </row>
    <row r="15" spans="1:11">
      <c r="A15" s="344" t="s">
        <v>425</v>
      </c>
      <c r="B15" s="481" t="s">
        <v>488</v>
      </c>
      <c r="C15" s="481"/>
      <c r="D15" s="209"/>
      <c r="E15" s="209"/>
      <c r="F15" s="209"/>
      <c r="G15" s="209"/>
      <c r="H15" s="209"/>
      <c r="I15" s="209"/>
      <c r="J15" s="209"/>
      <c r="K15" s="208"/>
    </row>
    <row r="16" spans="1:11">
      <c r="A16" s="344"/>
      <c r="B16" s="481"/>
      <c r="C16" s="481"/>
      <c r="D16" s="209"/>
      <c r="E16" s="209"/>
      <c r="F16" s="209"/>
      <c r="G16" s="209"/>
      <c r="H16" s="209"/>
      <c r="I16" s="209"/>
      <c r="J16" s="209"/>
      <c r="K16" s="208"/>
    </row>
    <row r="17" spans="1:11">
      <c r="A17" s="344" t="s">
        <v>428</v>
      </c>
      <c r="B17" s="481" t="s">
        <v>489</v>
      </c>
      <c r="C17" s="481"/>
      <c r="D17" s="209"/>
      <c r="E17" s="209"/>
      <c r="F17" s="209"/>
      <c r="G17" s="209"/>
      <c r="H17" s="209"/>
      <c r="I17" s="209"/>
      <c r="J17" s="209"/>
      <c r="K17" s="208"/>
    </row>
    <row r="18" spans="1:11">
      <c r="A18" s="24"/>
      <c r="B18" s="394" t="s">
        <v>490</v>
      </c>
      <c r="C18" s="481"/>
      <c r="D18" s="209"/>
      <c r="E18" s="209"/>
      <c r="F18" s="209"/>
      <c r="G18" s="209"/>
      <c r="H18" s="209"/>
      <c r="I18" s="209"/>
      <c r="J18" s="209"/>
      <c r="K18" s="208"/>
    </row>
    <row r="19" spans="1:11">
      <c r="A19" s="344"/>
      <c r="B19" s="481"/>
      <c r="C19" s="481"/>
      <c r="D19" s="209"/>
      <c r="E19" s="209"/>
      <c r="F19" s="209"/>
      <c r="G19" s="209"/>
      <c r="H19" s="209"/>
      <c r="I19" s="209"/>
      <c r="J19" s="209"/>
      <c r="K19" s="208"/>
    </row>
    <row r="20" spans="1:11">
      <c r="A20" s="344" t="s">
        <v>430</v>
      </c>
      <c r="B20" s="481" t="s">
        <v>491</v>
      </c>
      <c r="C20" s="481"/>
      <c r="D20" s="209"/>
      <c r="E20" s="209"/>
      <c r="F20" s="209"/>
      <c r="G20" s="209"/>
      <c r="H20" s="209"/>
      <c r="I20" s="209"/>
      <c r="J20" s="209"/>
      <c r="K20" s="208"/>
    </row>
    <row r="21" spans="1:11" ht="6" customHeight="1">
      <c r="A21" s="71"/>
      <c r="B21" s="478"/>
      <c r="C21" s="478"/>
      <c r="D21" s="72"/>
      <c r="E21" s="72"/>
      <c r="F21" s="72"/>
      <c r="G21" s="72"/>
      <c r="H21" s="72"/>
      <c r="I21" s="72"/>
      <c r="J21" s="72"/>
      <c r="K21" s="74"/>
    </row>
    <row r="22" spans="1:11">
      <c r="A22" s="325"/>
      <c r="B22" s="477"/>
      <c r="C22" s="481"/>
      <c r="D22" s="211"/>
      <c r="E22" s="312"/>
      <c r="F22" s="326" t="s">
        <v>492</v>
      </c>
      <c r="G22" s="327"/>
      <c r="H22" s="326" t="s">
        <v>493</v>
      </c>
      <c r="I22" s="327"/>
      <c r="J22" s="211"/>
      <c r="K22" s="324"/>
    </row>
    <row r="23" spans="1:11">
      <c r="A23" s="325"/>
      <c r="B23" s="471"/>
      <c r="C23" s="481"/>
      <c r="D23" s="211"/>
      <c r="E23" s="323" t="s">
        <v>400</v>
      </c>
      <c r="F23" s="318" t="s">
        <v>494</v>
      </c>
      <c r="G23" s="319"/>
      <c r="H23" s="318" t="s">
        <v>494</v>
      </c>
      <c r="I23" s="319"/>
      <c r="J23" s="386" t="s">
        <v>400</v>
      </c>
      <c r="K23" s="324"/>
    </row>
    <row r="24" spans="1:11">
      <c r="A24" s="325" t="s">
        <v>307</v>
      </c>
      <c r="B24" s="471" t="s">
        <v>331</v>
      </c>
      <c r="C24" s="481"/>
      <c r="D24" s="211"/>
      <c r="E24" s="323" t="s">
        <v>495</v>
      </c>
      <c r="F24" s="323" t="s">
        <v>496</v>
      </c>
      <c r="G24" s="323"/>
      <c r="H24" s="323"/>
      <c r="I24" s="323"/>
      <c r="J24" s="386" t="s">
        <v>924</v>
      </c>
      <c r="K24" s="324" t="s">
        <v>307</v>
      </c>
    </row>
    <row r="25" spans="1:11">
      <c r="A25" s="325" t="s">
        <v>312</v>
      </c>
      <c r="B25" s="471" t="s">
        <v>334</v>
      </c>
      <c r="C25" s="481"/>
      <c r="D25" s="386" t="s">
        <v>332</v>
      </c>
      <c r="E25" s="323" t="s">
        <v>919</v>
      </c>
      <c r="F25" s="323" t="s">
        <v>497</v>
      </c>
      <c r="G25" s="323" t="s">
        <v>498</v>
      </c>
      <c r="H25" s="323" t="s">
        <v>499</v>
      </c>
      <c r="I25" s="323" t="s">
        <v>498</v>
      </c>
      <c r="J25" s="386" t="s">
        <v>500</v>
      </c>
      <c r="K25" s="324" t="s">
        <v>312</v>
      </c>
    </row>
    <row r="26" spans="1:11">
      <c r="A26" s="311"/>
      <c r="B26" s="323"/>
      <c r="C26" s="209"/>
      <c r="D26" s="211"/>
      <c r="E26" s="323" t="s">
        <v>335</v>
      </c>
      <c r="F26" s="323" t="s">
        <v>712</v>
      </c>
      <c r="G26" s="323" t="s">
        <v>501</v>
      </c>
      <c r="H26" s="323"/>
      <c r="I26" s="323" t="s">
        <v>502</v>
      </c>
      <c r="J26" s="386" t="s">
        <v>503</v>
      </c>
      <c r="K26" s="320"/>
    </row>
    <row r="27" spans="1:11" ht="12" thickBot="1">
      <c r="A27" s="328"/>
      <c r="B27" s="215"/>
      <c r="C27" s="14"/>
      <c r="D27" s="387" t="s">
        <v>317</v>
      </c>
      <c r="E27" s="321" t="s">
        <v>318</v>
      </c>
      <c r="F27" s="321" t="s">
        <v>319</v>
      </c>
      <c r="G27" s="321" t="s">
        <v>320</v>
      </c>
      <c r="H27" s="321" t="s">
        <v>321</v>
      </c>
      <c r="I27" s="321" t="s">
        <v>322</v>
      </c>
      <c r="J27" s="321" t="s">
        <v>176</v>
      </c>
      <c r="K27" s="329"/>
    </row>
    <row r="28" spans="1:11">
      <c r="A28" s="311"/>
      <c r="B28" s="211"/>
      <c r="C28" s="209"/>
      <c r="D28" s="386" t="s">
        <v>101</v>
      </c>
      <c r="E28" s="331"/>
      <c r="F28" s="636"/>
      <c r="G28" s="636"/>
      <c r="H28" s="636"/>
      <c r="I28" s="636"/>
      <c r="J28" s="637"/>
      <c r="K28" s="320"/>
    </row>
    <row r="29" spans="1:11">
      <c r="A29" s="336">
        <v>1</v>
      </c>
      <c r="B29" s="210"/>
      <c r="C29" s="482">
        <v>-3</v>
      </c>
      <c r="D29" s="210" t="s">
        <v>974</v>
      </c>
      <c r="E29" s="1205">
        <v>495738</v>
      </c>
      <c r="F29" s="1239">
        <v>34433</v>
      </c>
      <c r="G29" s="1239">
        <v>138</v>
      </c>
      <c r="H29" s="1239">
        <v>337</v>
      </c>
      <c r="I29" s="1239">
        <v>0</v>
      </c>
      <c r="J29" s="1230">
        <f t="shared" ref="J29:J57" si="0">E29+F29+G29-H29-I29</f>
        <v>529972</v>
      </c>
      <c r="K29" s="330">
        <v>1</v>
      </c>
    </row>
    <row r="30" spans="1:11">
      <c r="A30" s="336">
        <v>2</v>
      </c>
      <c r="B30" s="210"/>
      <c r="C30" s="482">
        <f t="shared" ref="C30:C35" si="1">C29-1</f>
        <v>-4</v>
      </c>
      <c r="D30" s="210" t="s">
        <v>975</v>
      </c>
      <c r="E30" s="1200">
        <v>3716</v>
      </c>
      <c r="F30" s="1236">
        <v>133</v>
      </c>
      <c r="G30" s="1236">
        <v>0</v>
      </c>
      <c r="H30" s="1236">
        <v>0</v>
      </c>
      <c r="I30" s="1236">
        <v>0</v>
      </c>
      <c r="J30" s="1215">
        <f t="shared" si="0"/>
        <v>3849</v>
      </c>
      <c r="K30" s="330">
        <v>2</v>
      </c>
    </row>
    <row r="31" spans="1:11">
      <c r="A31" s="336">
        <v>3</v>
      </c>
      <c r="B31" s="210"/>
      <c r="C31" s="482">
        <f t="shared" si="1"/>
        <v>-5</v>
      </c>
      <c r="D31" s="210" t="s">
        <v>976</v>
      </c>
      <c r="E31" s="1200">
        <v>36613</v>
      </c>
      <c r="F31" s="1236">
        <v>2357</v>
      </c>
      <c r="G31" s="1236">
        <v>0</v>
      </c>
      <c r="H31" s="1236">
        <v>1</v>
      </c>
      <c r="I31" s="1236">
        <v>0</v>
      </c>
      <c r="J31" s="1215">
        <f t="shared" si="0"/>
        <v>38969</v>
      </c>
      <c r="K31" s="330">
        <v>3</v>
      </c>
    </row>
    <row r="32" spans="1:11">
      <c r="A32" s="336">
        <v>4</v>
      </c>
      <c r="B32" s="210"/>
      <c r="C32" s="482">
        <f t="shared" si="1"/>
        <v>-6</v>
      </c>
      <c r="D32" s="210" t="s">
        <v>977</v>
      </c>
      <c r="E32" s="1200">
        <v>273263</v>
      </c>
      <c r="F32" s="1236">
        <v>37542</v>
      </c>
      <c r="G32" s="1236">
        <v>-588</v>
      </c>
      <c r="H32" s="1236">
        <v>6084</v>
      </c>
      <c r="I32" s="1236">
        <v>0</v>
      </c>
      <c r="J32" s="1215">
        <f t="shared" si="0"/>
        <v>304133</v>
      </c>
      <c r="K32" s="330">
        <v>4</v>
      </c>
    </row>
    <row r="33" spans="1:11">
      <c r="A33" s="336">
        <v>5</v>
      </c>
      <c r="B33" s="210"/>
      <c r="C33" s="482">
        <f t="shared" si="1"/>
        <v>-7</v>
      </c>
      <c r="D33" s="210" t="s">
        <v>978</v>
      </c>
      <c r="E33" s="1200">
        <v>0</v>
      </c>
      <c r="F33" s="1236">
        <v>0</v>
      </c>
      <c r="G33" s="1236">
        <v>0</v>
      </c>
      <c r="H33" s="1236">
        <v>0</v>
      </c>
      <c r="I33" s="1236">
        <v>0</v>
      </c>
      <c r="J33" s="1215">
        <f t="shared" si="0"/>
        <v>0</v>
      </c>
      <c r="K33" s="330">
        <v>5</v>
      </c>
    </row>
    <row r="34" spans="1:11">
      <c r="A34" s="336">
        <v>6</v>
      </c>
      <c r="B34" s="210"/>
      <c r="C34" s="482">
        <f t="shared" si="1"/>
        <v>-8</v>
      </c>
      <c r="D34" s="210" t="s">
        <v>979</v>
      </c>
      <c r="E34" s="1200">
        <v>1424099</v>
      </c>
      <c r="F34" s="1236">
        <v>268662</v>
      </c>
      <c r="G34" s="1236">
        <v>-757</v>
      </c>
      <c r="H34" s="1236">
        <v>88538</v>
      </c>
      <c r="I34" s="1236">
        <v>26767</v>
      </c>
      <c r="J34" s="1215">
        <f t="shared" si="0"/>
        <v>1576699</v>
      </c>
      <c r="K34" s="330">
        <v>6</v>
      </c>
    </row>
    <row r="35" spans="1:11">
      <c r="A35" s="336">
        <v>7</v>
      </c>
      <c r="B35" s="210"/>
      <c r="C35" s="482">
        <f t="shared" si="1"/>
        <v>-9</v>
      </c>
      <c r="D35" s="210" t="s">
        <v>980</v>
      </c>
      <c r="E35" s="1200">
        <v>1281434</v>
      </c>
      <c r="F35" s="1236">
        <v>180225</v>
      </c>
      <c r="G35" s="1236">
        <v>20922</v>
      </c>
      <c r="H35" s="1236">
        <v>94335</v>
      </c>
      <c r="I35" s="1236">
        <v>10614</v>
      </c>
      <c r="J35" s="1215">
        <f t="shared" si="0"/>
        <v>1377632</v>
      </c>
      <c r="K35" s="330">
        <v>7</v>
      </c>
    </row>
    <row r="36" spans="1:11">
      <c r="A36" s="336">
        <v>8</v>
      </c>
      <c r="B36" s="210"/>
      <c r="C36" s="482">
        <v>-11</v>
      </c>
      <c r="D36" s="210" t="s">
        <v>981</v>
      </c>
      <c r="E36" s="1200">
        <v>802249</v>
      </c>
      <c r="F36" s="1236">
        <v>79272</v>
      </c>
      <c r="G36" s="1236">
        <v>21</v>
      </c>
      <c r="H36" s="1236">
        <v>32227</v>
      </c>
      <c r="I36" s="1236">
        <v>0</v>
      </c>
      <c r="J36" s="1215">
        <f t="shared" si="0"/>
        <v>849315</v>
      </c>
      <c r="K36" s="330">
        <v>8</v>
      </c>
    </row>
    <row r="37" spans="1:11">
      <c r="A37" s="336">
        <v>9</v>
      </c>
      <c r="B37" s="210"/>
      <c r="C37" s="482">
        <v>-13</v>
      </c>
      <c r="D37" s="210" t="s">
        <v>982</v>
      </c>
      <c r="E37" s="1200">
        <v>10904</v>
      </c>
      <c r="F37" s="1236">
        <v>340</v>
      </c>
      <c r="G37" s="1236">
        <v>-2</v>
      </c>
      <c r="H37" s="1236">
        <v>5</v>
      </c>
      <c r="I37" s="1236">
        <v>0</v>
      </c>
      <c r="J37" s="1215">
        <f t="shared" si="0"/>
        <v>11237</v>
      </c>
      <c r="K37" s="330">
        <v>9</v>
      </c>
    </row>
    <row r="38" spans="1:11">
      <c r="A38" s="336">
        <v>10</v>
      </c>
      <c r="B38" s="210"/>
      <c r="C38" s="482">
        <v>-16</v>
      </c>
      <c r="D38" s="210" t="s">
        <v>983</v>
      </c>
      <c r="E38" s="1200">
        <v>325879</v>
      </c>
      <c r="F38" s="1236">
        <v>19084</v>
      </c>
      <c r="G38" s="1236">
        <v>9683</v>
      </c>
      <c r="H38" s="1236">
        <v>9174</v>
      </c>
      <c r="I38" s="1236">
        <v>0</v>
      </c>
      <c r="J38" s="1215">
        <f t="shared" si="0"/>
        <v>345472</v>
      </c>
      <c r="K38" s="330">
        <v>10</v>
      </c>
    </row>
    <row r="39" spans="1:11">
      <c r="A39" s="336">
        <v>11</v>
      </c>
      <c r="B39" s="210"/>
      <c r="C39" s="482">
        <f>C38-1</f>
        <v>-17</v>
      </c>
      <c r="D39" s="210" t="s">
        <v>984</v>
      </c>
      <c r="E39" s="1200">
        <v>14538</v>
      </c>
      <c r="F39" s="1236">
        <v>387</v>
      </c>
      <c r="G39" s="1236">
        <v>0</v>
      </c>
      <c r="H39" s="1236">
        <v>221</v>
      </c>
      <c r="I39" s="1236">
        <v>0</v>
      </c>
      <c r="J39" s="1215">
        <f t="shared" si="0"/>
        <v>14704</v>
      </c>
      <c r="K39" s="330">
        <v>11</v>
      </c>
    </row>
    <row r="40" spans="1:11">
      <c r="A40" s="336">
        <v>12</v>
      </c>
      <c r="B40" s="210"/>
      <c r="C40" s="482">
        <f>C39-1</f>
        <v>-18</v>
      </c>
      <c r="D40" s="210" t="s">
        <v>985</v>
      </c>
      <c r="E40" s="1200">
        <v>0</v>
      </c>
      <c r="F40" s="1236">
        <v>0</v>
      </c>
      <c r="G40" s="1236">
        <v>0</v>
      </c>
      <c r="H40" s="1236">
        <v>0</v>
      </c>
      <c r="I40" s="1236">
        <v>0</v>
      </c>
      <c r="J40" s="1215">
        <f t="shared" si="0"/>
        <v>0</v>
      </c>
      <c r="K40" s="330">
        <v>12</v>
      </c>
    </row>
    <row r="41" spans="1:11">
      <c r="A41" s="336">
        <v>13</v>
      </c>
      <c r="B41" s="210"/>
      <c r="C41" s="482">
        <f>C40-1</f>
        <v>-19</v>
      </c>
      <c r="D41" s="210" t="s">
        <v>986</v>
      </c>
      <c r="E41" s="1200">
        <v>39202</v>
      </c>
      <c r="F41" s="1236">
        <v>4167</v>
      </c>
      <c r="G41" s="1236">
        <v>-179</v>
      </c>
      <c r="H41" s="1236">
        <v>3565</v>
      </c>
      <c r="I41" s="1236">
        <v>0</v>
      </c>
      <c r="J41" s="1215">
        <f t="shared" si="0"/>
        <v>39625</v>
      </c>
      <c r="K41" s="330">
        <v>13</v>
      </c>
    </row>
    <row r="42" spans="1:11">
      <c r="A42" s="336">
        <v>14</v>
      </c>
      <c r="B42" s="210"/>
      <c r="C42" s="482">
        <f>C41-1</f>
        <v>-20</v>
      </c>
      <c r="D42" s="210" t="s">
        <v>987</v>
      </c>
      <c r="E42" s="1200">
        <v>210072</v>
      </c>
      <c r="F42" s="1236">
        <v>8029</v>
      </c>
      <c r="G42" s="1236">
        <v>-27</v>
      </c>
      <c r="H42" s="1236">
        <v>7724</v>
      </c>
      <c r="I42" s="1236">
        <v>0</v>
      </c>
      <c r="J42" s="1215">
        <f t="shared" si="0"/>
        <v>210350</v>
      </c>
      <c r="K42" s="330">
        <v>14</v>
      </c>
    </row>
    <row r="43" spans="1:11">
      <c r="A43" s="336">
        <v>15</v>
      </c>
      <c r="B43" s="210"/>
      <c r="C43" s="482">
        <v>-22</v>
      </c>
      <c r="D43" s="210" t="s">
        <v>988</v>
      </c>
      <c r="E43" s="1200">
        <v>336</v>
      </c>
      <c r="F43" s="1236">
        <v>141</v>
      </c>
      <c r="G43" s="1236">
        <v>0</v>
      </c>
      <c r="H43" s="1236">
        <v>0</v>
      </c>
      <c r="I43" s="1236">
        <v>0</v>
      </c>
      <c r="J43" s="1215">
        <f t="shared" si="0"/>
        <v>477</v>
      </c>
      <c r="K43" s="330">
        <v>15</v>
      </c>
    </row>
    <row r="44" spans="1:11">
      <c r="A44" s="336">
        <v>16</v>
      </c>
      <c r="B44" s="210"/>
      <c r="C44" s="482">
        <f>C43-1</f>
        <v>-23</v>
      </c>
      <c r="D44" s="210" t="s">
        <v>989</v>
      </c>
      <c r="E44" s="1200">
        <v>98</v>
      </c>
      <c r="F44" s="1236">
        <v>387</v>
      </c>
      <c r="G44" s="1236">
        <v>0</v>
      </c>
      <c r="H44" s="1236">
        <v>0</v>
      </c>
      <c r="I44" s="1236">
        <v>0</v>
      </c>
      <c r="J44" s="1215">
        <f t="shared" si="0"/>
        <v>485</v>
      </c>
      <c r="K44" s="330">
        <v>16</v>
      </c>
    </row>
    <row r="45" spans="1:11">
      <c r="A45" s="336">
        <v>17</v>
      </c>
      <c r="B45" s="210"/>
      <c r="C45" s="482">
        <f>C44-1</f>
        <v>-24</v>
      </c>
      <c r="D45" s="210" t="s">
        <v>990</v>
      </c>
      <c r="E45" s="1200">
        <v>150883</v>
      </c>
      <c r="F45" s="1236">
        <v>3329</v>
      </c>
      <c r="G45" s="1236">
        <v>0</v>
      </c>
      <c r="H45" s="1236">
        <v>0</v>
      </c>
      <c r="I45" s="1236">
        <v>0</v>
      </c>
      <c r="J45" s="1215">
        <f t="shared" si="0"/>
        <v>154212</v>
      </c>
      <c r="K45" s="330">
        <v>17</v>
      </c>
    </row>
    <row r="46" spans="1:11">
      <c r="A46" s="336">
        <v>18</v>
      </c>
      <c r="B46" s="210"/>
      <c r="C46" s="482">
        <f>C45-1</f>
        <v>-25</v>
      </c>
      <c r="D46" s="210" t="s">
        <v>991</v>
      </c>
      <c r="E46" s="1200">
        <v>58603</v>
      </c>
      <c r="F46" s="1236">
        <v>2868</v>
      </c>
      <c r="G46" s="1236">
        <v>58</v>
      </c>
      <c r="H46" s="1236">
        <v>45</v>
      </c>
      <c r="I46" s="1236">
        <v>0</v>
      </c>
      <c r="J46" s="1215">
        <f t="shared" si="0"/>
        <v>61484</v>
      </c>
      <c r="K46" s="330">
        <v>18</v>
      </c>
    </row>
    <row r="47" spans="1:11">
      <c r="A47" s="336">
        <v>19</v>
      </c>
      <c r="B47" s="210"/>
      <c r="C47" s="482">
        <f>C46-1</f>
        <v>-26</v>
      </c>
      <c r="D47" s="210" t="s">
        <v>992</v>
      </c>
      <c r="E47" s="1200">
        <v>277409</v>
      </c>
      <c r="F47" s="1236">
        <v>27735</v>
      </c>
      <c r="G47" s="1236">
        <v>393</v>
      </c>
      <c r="H47" s="1236">
        <v>4402</v>
      </c>
      <c r="I47" s="1236">
        <v>0</v>
      </c>
      <c r="J47" s="1215">
        <f t="shared" si="0"/>
        <v>301135</v>
      </c>
      <c r="K47" s="330">
        <v>19</v>
      </c>
    </row>
    <row r="48" spans="1:11">
      <c r="A48" s="336">
        <v>20</v>
      </c>
      <c r="B48" s="210"/>
      <c r="C48" s="482">
        <f>C47-1</f>
        <v>-27</v>
      </c>
      <c r="D48" s="210" t="s">
        <v>993</v>
      </c>
      <c r="E48" s="1200">
        <v>419132</v>
      </c>
      <c r="F48" s="1236">
        <v>109560</v>
      </c>
      <c r="G48" s="1236">
        <v>-123</v>
      </c>
      <c r="H48" s="1236">
        <v>34119</v>
      </c>
      <c r="I48" s="1236">
        <v>0</v>
      </c>
      <c r="J48" s="1215">
        <f t="shared" si="0"/>
        <v>494450</v>
      </c>
      <c r="K48" s="330">
        <v>20</v>
      </c>
    </row>
    <row r="49" spans="1:11">
      <c r="A49" s="336">
        <v>21</v>
      </c>
      <c r="B49" s="210"/>
      <c r="C49" s="482">
        <v>-29</v>
      </c>
      <c r="D49" s="210" t="s">
        <v>994</v>
      </c>
      <c r="E49" s="1200">
        <v>907</v>
      </c>
      <c r="F49" s="1236">
        <v>109</v>
      </c>
      <c r="G49" s="1236">
        <v>0</v>
      </c>
      <c r="H49" s="1236">
        <v>0</v>
      </c>
      <c r="I49" s="1236">
        <v>0</v>
      </c>
      <c r="J49" s="1215">
        <f t="shared" si="0"/>
        <v>1016</v>
      </c>
      <c r="K49" s="330">
        <v>21</v>
      </c>
    </row>
    <row r="50" spans="1:11">
      <c r="A50" s="336">
        <v>22</v>
      </c>
      <c r="B50" s="210"/>
      <c r="C50" s="482">
        <v>-31</v>
      </c>
      <c r="D50" s="210" t="s">
        <v>995</v>
      </c>
      <c r="E50" s="1200">
        <v>18724</v>
      </c>
      <c r="F50" s="1236">
        <v>842</v>
      </c>
      <c r="G50" s="1236">
        <v>0</v>
      </c>
      <c r="H50" s="1236">
        <v>412</v>
      </c>
      <c r="I50" s="1236">
        <v>0</v>
      </c>
      <c r="J50" s="1215">
        <f t="shared" si="0"/>
        <v>19154</v>
      </c>
      <c r="K50" s="330">
        <v>22</v>
      </c>
    </row>
    <row r="51" spans="1:11">
      <c r="A51" s="336">
        <v>23</v>
      </c>
      <c r="B51" s="210"/>
      <c r="C51" s="482">
        <v>-35</v>
      </c>
      <c r="D51" s="210" t="s">
        <v>996</v>
      </c>
      <c r="E51" s="1200">
        <v>0</v>
      </c>
      <c r="F51" s="1236">
        <v>0</v>
      </c>
      <c r="G51" s="1236">
        <v>0</v>
      </c>
      <c r="H51" s="1236">
        <v>0</v>
      </c>
      <c r="I51" s="1236">
        <v>0</v>
      </c>
      <c r="J51" s="1215">
        <f t="shared" si="0"/>
        <v>0</v>
      </c>
      <c r="K51" s="330">
        <v>23</v>
      </c>
    </row>
    <row r="52" spans="1:11">
      <c r="A52" s="336">
        <v>24</v>
      </c>
      <c r="B52" s="210"/>
      <c r="C52" s="482">
        <v>-37</v>
      </c>
      <c r="D52" s="210" t="s">
        <v>997</v>
      </c>
      <c r="E52" s="1200">
        <v>427726</v>
      </c>
      <c r="F52" s="1236">
        <v>23610</v>
      </c>
      <c r="G52" s="1236">
        <v>0</v>
      </c>
      <c r="H52" s="1236">
        <v>7554</v>
      </c>
      <c r="I52" s="1236">
        <v>0</v>
      </c>
      <c r="J52" s="1215">
        <f t="shared" si="0"/>
        <v>443782</v>
      </c>
      <c r="K52" s="330">
        <v>24</v>
      </c>
    </row>
    <row r="53" spans="1:11">
      <c r="A53" s="336">
        <v>25</v>
      </c>
      <c r="B53" s="210"/>
      <c r="C53" s="482">
        <v>-39</v>
      </c>
      <c r="D53" s="210" t="s">
        <v>1150</v>
      </c>
      <c r="E53" s="1200">
        <v>31059</v>
      </c>
      <c r="F53" s="1236">
        <v>33930</v>
      </c>
      <c r="G53" s="1236">
        <v>-72</v>
      </c>
      <c r="H53" s="1236">
        <v>443</v>
      </c>
      <c r="I53" s="1236">
        <v>0</v>
      </c>
      <c r="J53" s="1215">
        <f t="shared" si="0"/>
        <v>64474</v>
      </c>
      <c r="K53" s="330">
        <v>25</v>
      </c>
    </row>
    <row r="54" spans="1:11">
      <c r="A54" s="336">
        <v>26</v>
      </c>
      <c r="B54" s="210"/>
      <c r="C54" s="482">
        <v>-44</v>
      </c>
      <c r="D54" s="210" t="s">
        <v>1000</v>
      </c>
      <c r="E54" s="1200">
        <v>72799</v>
      </c>
      <c r="F54" s="1236">
        <v>7245</v>
      </c>
      <c r="G54" s="1236">
        <v>-199</v>
      </c>
      <c r="H54" s="1236">
        <v>1853</v>
      </c>
      <c r="I54" s="1236">
        <v>0</v>
      </c>
      <c r="J54" s="1215">
        <f t="shared" si="0"/>
        <v>77992</v>
      </c>
      <c r="K54" s="330">
        <v>26</v>
      </c>
    </row>
    <row r="55" spans="1:11">
      <c r="A55" s="336">
        <v>27</v>
      </c>
      <c r="B55" s="210"/>
      <c r="C55" s="482">
        <v>-45</v>
      </c>
      <c r="D55" s="210" t="s">
        <v>1001</v>
      </c>
      <c r="E55" s="1200">
        <v>3330</v>
      </c>
      <c r="F55" s="1236">
        <v>56</v>
      </c>
      <c r="G55" s="1236">
        <v>0</v>
      </c>
      <c r="H55" s="1236">
        <v>0</v>
      </c>
      <c r="I55" s="1236">
        <v>0</v>
      </c>
      <c r="J55" s="1215">
        <f t="shared" si="0"/>
        <v>3386</v>
      </c>
      <c r="K55" s="330">
        <v>27</v>
      </c>
    </row>
    <row r="56" spans="1:11">
      <c r="A56" s="336">
        <v>28</v>
      </c>
      <c r="B56" s="210"/>
      <c r="C56" s="482"/>
      <c r="D56" s="210" t="s">
        <v>102</v>
      </c>
      <c r="E56" s="1200">
        <v>0</v>
      </c>
      <c r="F56" s="1236">
        <v>0</v>
      </c>
      <c r="G56" s="1236">
        <v>0</v>
      </c>
      <c r="H56" s="1236">
        <v>0</v>
      </c>
      <c r="I56" s="1236">
        <v>0</v>
      </c>
      <c r="J56" s="1215">
        <f t="shared" si="0"/>
        <v>0</v>
      </c>
      <c r="K56" s="330">
        <v>28</v>
      </c>
    </row>
    <row r="57" spans="1:11">
      <c r="A57" s="336">
        <v>29</v>
      </c>
      <c r="B57" s="210"/>
      <c r="C57" s="482"/>
      <c r="D57" s="210" t="s">
        <v>1151</v>
      </c>
      <c r="E57" s="1200">
        <v>0</v>
      </c>
      <c r="F57" s="1236">
        <v>0</v>
      </c>
      <c r="G57" s="1236">
        <v>0</v>
      </c>
      <c r="H57" s="1236">
        <v>0</v>
      </c>
      <c r="I57" s="1236">
        <v>0</v>
      </c>
      <c r="J57" s="1215">
        <f t="shared" si="0"/>
        <v>0</v>
      </c>
      <c r="K57" s="330">
        <v>29</v>
      </c>
    </row>
    <row r="58" spans="1:11" ht="12" thickBot="1">
      <c r="A58" s="625">
        <v>30</v>
      </c>
      <c r="B58" s="638"/>
      <c r="C58" s="626"/>
      <c r="D58" s="627" t="s">
        <v>104</v>
      </c>
      <c r="E58" s="1231">
        <f t="shared" ref="E58:J58" si="2">SUM(E29:E57)</f>
        <v>6378713</v>
      </c>
      <c r="F58" s="1240">
        <f t="shared" si="2"/>
        <v>844443</v>
      </c>
      <c r="G58" s="1240">
        <f t="shared" si="2"/>
        <v>29268</v>
      </c>
      <c r="H58" s="1240">
        <f t="shared" si="2"/>
        <v>291039</v>
      </c>
      <c r="I58" s="1240">
        <f t="shared" si="2"/>
        <v>37381</v>
      </c>
      <c r="J58" s="1232">
        <f t="shared" si="2"/>
        <v>6924004</v>
      </c>
      <c r="K58" s="631">
        <v>30</v>
      </c>
    </row>
    <row r="59" spans="1:11" ht="12" thickTop="1">
      <c r="A59" s="311"/>
      <c r="B59" s="211"/>
      <c r="C59" s="481"/>
      <c r="D59" s="386" t="s">
        <v>105</v>
      </c>
      <c r="E59" s="1216"/>
      <c r="F59" s="1237"/>
      <c r="G59" s="1237"/>
      <c r="H59" s="1237"/>
      <c r="I59" s="1237"/>
      <c r="J59" s="1238"/>
      <c r="K59" s="320"/>
    </row>
    <row r="60" spans="1:11">
      <c r="A60" s="336">
        <v>31</v>
      </c>
      <c r="B60" s="210"/>
      <c r="C60" s="482">
        <v>-52</v>
      </c>
      <c r="D60" s="210" t="s">
        <v>1004</v>
      </c>
      <c r="E60" s="1205">
        <v>2444390</v>
      </c>
      <c r="F60" s="1239">
        <v>197358</v>
      </c>
      <c r="G60" s="1239">
        <v>7740</v>
      </c>
      <c r="H60" s="1239">
        <v>168193</v>
      </c>
      <c r="I60" s="1239">
        <v>0</v>
      </c>
      <c r="J60" s="1230">
        <f t="shared" ref="J60:J68" si="3">E60+F60+G60-H60-I60</f>
        <v>2481295</v>
      </c>
      <c r="K60" s="330">
        <v>31</v>
      </c>
    </row>
    <row r="61" spans="1:11">
      <c r="A61" s="336">
        <v>32</v>
      </c>
      <c r="B61" s="210"/>
      <c r="C61" s="482">
        <f t="shared" ref="C61:C67" si="4">C60-1</f>
        <v>-53</v>
      </c>
      <c r="D61" s="210" t="s">
        <v>1005</v>
      </c>
      <c r="E61" s="1200">
        <v>1019055</v>
      </c>
      <c r="F61" s="1236">
        <v>86926</v>
      </c>
      <c r="G61" s="1236">
        <f>8700</f>
        <v>8700</v>
      </c>
      <c r="H61" s="1236">
        <v>69326</v>
      </c>
      <c r="I61" s="1236">
        <v>0</v>
      </c>
      <c r="J61" s="1215">
        <f t="shared" si="3"/>
        <v>1045355</v>
      </c>
      <c r="K61" s="330">
        <v>32</v>
      </c>
    </row>
    <row r="62" spans="1:11">
      <c r="A62" s="336">
        <v>33</v>
      </c>
      <c r="B62" s="210"/>
      <c r="C62" s="615">
        <f t="shared" si="4"/>
        <v>-54</v>
      </c>
      <c r="D62" s="210" t="s">
        <v>1006</v>
      </c>
      <c r="E62" s="1200">
        <v>-208</v>
      </c>
      <c r="F62" s="1236">
        <v>46</v>
      </c>
      <c r="G62" s="1236">
        <v>0</v>
      </c>
      <c r="H62" s="1236">
        <v>0</v>
      </c>
      <c r="I62" s="1236">
        <v>0</v>
      </c>
      <c r="J62" s="1215">
        <f t="shared" si="3"/>
        <v>-162</v>
      </c>
      <c r="K62" s="330">
        <v>33</v>
      </c>
    </row>
    <row r="63" spans="1:11">
      <c r="A63" s="336">
        <v>34</v>
      </c>
      <c r="B63" s="210"/>
      <c r="C63" s="482">
        <f>C62-1</f>
        <v>-55</v>
      </c>
      <c r="D63" s="210" t="s">
        <v>1007</v>
      </c>
      <c r="E63" s="1200">
        <v>0</v>
      </c>
      <c r="F63" s="1236">
        <v>0</v>
      </c>
      <c r="G63" s="1236">
        <v>0</v>
      </c>
      <c r="H63" s="1236">
        <v>0</v>
      </c>
      <c r="I63" s="1236">
        <v>0</v>
      </c>
      <c r="J63" s="1215">
        <f t="shared" si="3"/>
        <v>0</v>
      </c>
      <c r="K63" s="330">
        <v>34</v>
      </c>
    </row>
    <row r="64" spans="1:11">
      <c r="A64" s="336">
        <v>35</v>
      </c>
      <c r="B64" s="210"/>
      <c r="C64" s="482">
        <f t="shared" si="4"/>
        <v>-56</v>
      </c>
      <c r="D64" s="210" t="s">
        <v>1008</v>
      </c>
      <c r="E64" s="1200">
        <v>307</v>
      </c>
      <c r="F64" s="1236">
        <v>23</v>
      </c>
      <c r="G64" s="1236">
        <v>0</v>
      </c>
      <c r="H64" s="1236">
        <v>0</v>
      </c>
      <c r="I64" s="1236">
        <v>0</v>
      </c>
      <c r="J64" s="1215">
        <f t="shared" si="3"/>
        <v>330</v>
      </c>
      <c r="K64" s="330">
        <v>35</v>
      </c>
    </row>
    <row r="65" spans="1:11">
      <c r="A65" s="336">
        <v>36</v>
      </c>
      <c r="B65" s="210"/>
      <c r="C65" s="482">
        <f t="shared" si="4"/>
        <v>-57</v>
      </c>
      <c r="D65" s="210" t="s">
        <v>1009</v>
      </c>
      <c r="E65" s="1200">
        <v>39296</v>
      </c>
      <c r="F65" s="1236">
        <v>3542</v>
      </c>
      <c r="G65" s="1236">
        <v>317</v>
      </c>
      <c r="H65" s="1236">
        <v>1747</v>
      </c>
      <c r="I65" s="1236">
        <v>0</v>
      </c>
      <c r="J65" s="1215">
        <f t="shared" si="3"/>
        <v>41408</v>
      </c>
      <c r="K65" s="330">
        <v>36</v>
      </c>
    </row>
    <row r="66" spans="1:11">
      <c r="A66" s="336">
        <v>37</v>
      </c>
      <c r="B66" s="210"/>
      <c r="C66" s="482">
        <f t="shared" si="4"/>
        <v>-58</v>
      </c>
      <c r="D66" s="210" t="s">
        <v>1010</v>
      </c>
      <c r="E66" s="1200">
        <v>164567</v>
      </c>
      <c r="F66" s="1236">
        <f>24883+1</f>
        <v>24884</v>
      </c>
      <c r="G66" s="1236">
        <v>919</v>
      </c>
      <c r="H66" s="1236">
        <v>33350</v>
      </c>
      <c r="I66" s="1236">
        <v>0</v>
      </c>
      <c r="J66" s="1215">
        <f t="shared" si="3"/>
        <v>157020</v>
      </c>
      <c r="K66" s="330">
        <v>37</v>
      </c>
    </row>
    <row r="67" spans="1:11">
      <c r="A67" s="336">
        <v>38</v>
      </c>
      <c r="B67" s="210"/>
      <c r="C67" s="482">
        <f t="shared" si="4"/>
        <v>-59</v>
      </c>
      <c r="D67" s="210" t="s">
        <v>1152</v>
      </c>
      <c r="E67" s="1200">
        <v>77013</v>
      </c>
      <c r="F67" s="1236">
        <v>23576</v>
      </c>
      <c r="G67" s="1236">
        <v>-18</v>
      </c>
      <c r="H67" s="1236">
        <v>0</v>
      </c>
      <c r="I67" s="1236">
        <v>0</v>
      </c>
      <c r="J67" s="1215">
        <f t="shared" si="3"/>
        <v>100571</v>
      </c>
      <c r="K67" s="330">
        <v>38</v>
      </c>
    </row>
    <row r="68" spans="1:11">
      <c r="A68" s="336">
        <v>39</v>
      </c>
      <c r="B68" s="210"/>
      <c r="C68" s="482"/>
      <c r="D68" s="210" t="s">
        <v>1151</v>
      </c>
      <c r="E68" s="1200">
        <v>0</v>
      </c>
      <c r="F68" s="1236">
        <v>0</v>
      </c>
      <c r="G68" s="1236">
        <v>0</v>
      </c>
      <c r="H68" s="1236">
        <v>0</v>
      </c>
      <c r="I68" s="1236">
        <v>0</v>
      </c>
      <c r="J68" s="1215">
        <f t="shared" si="3"/>
        <v>0</v>
      </c>
      <c r="K68" s="330">
        <v>39</v>
      </c>
    </row>
    <row r="69" spans="1:11" ht="12" thickBot="1">
      <c r="A69" s="625">
        <v>40</v>
      </c>
      <c r="B69" s="638"/>
      <c r="C69" s="626"/>
      <c r="D69" s="627" t="s">
        <v>107</v>
      </c>
      <c r="E69" s="1231">
        <f t="shared" ref="E69:J69" si="5">SUM(E60:E68)</f>
        <v>3744420</v>
      </c>
      <c r="F69" s="1240">
        <f t="shared" si="5"/>
        <v>336355</v>
      </c>
      <c r="G69" s="1240">
        <f t="shared" si="5"/>
        <v>17658</v>
      </c>
      <c r="H69" s="1240">
        <f t="shared" si="5"/>
        <v>272616</v>
      </c>
      <c r="I69" s="1240">
        <f t="shared" si="5"/>
        <v>0</v>
      </c>
      <c r="J69" s="1232">
        <f t="shared" si="5"/>
        <v>3825817</v>
      </c>
      <c r="K69" s="631">
        <v>40</v>
      </c>
    </row>
    <row r="70" spans="1:11" ht="12.75" thickTop="1" thickBot="1">
      <c r="A70" s="336">
        <v>41</v>
      </c>
      <c r="B70" s="210"/>
      <c r="C70" s="482"/>
      <c r="D70" s="387" t="s">
        <v>1016</v>
      </c>
      <c r="E70" s="1208">
        <f>E69+E58</f>
        <v>10123133</v>
      </c>
      <c r="F70" s="1241">
        <f>F58+F69</f>
        <v>1180798</v>
      </c>
      <c r="G70" s="1241">
        <f>G58+G69</f>
        <v>46926</v>
      </c>
      <c r="H70" s="1241">
        <f>H58+H69</f>
        <v>563655</v>
      </c>
      <c r="I70" s="1241">
        <f>I58+I69</f>
        <v>37381</v>
      </c>
      <c r="J70" s="1242">
        <f>J58+J69</f>
        <v>10749821</v>
      </c>
      <c r="K70" s="330">
        <v>41</v>
      </c>
    </row>
    <row r="71" spans="1:11">
      <c r="A71" s="692"/>
      <c r="B71" s="39" t="s">
        <v>2838</v>
      </c>
      <c r="C71" s="779"/>
      <c r="D71" s="65"/>
      <c r="E71" s="39"/>
      <c r="F71" s="39"/>
      <c r="G71" s="39"/>
      <c r="H71" s="39"/>
      <c r="I71" s="39"/>
      <c r="J71" s="39"/>
      <c r="K71" s="785"/>
    </row>
    <row r="72" spans="1:11">
      <c r="A72" s="344"/>
      <c r="B72" s="209"/>
      <c r="C72" s="481"/>
      <c r="D72" s="41"/>
      <c r="E72" s="209"/>
      <c r="F72" s="209"/>
      <c r="G72" s="209"/>
      <c r="H72" s="209"/>
      <c r="I72" s="209"/>
      <c r="J72" s="209"/>
      <c r="K72" s="42"/>
    </row>
    <row r="73" spans="1:11">
      <c r="A73" s="40"/>
      <c r="B73" s="209" t="s">
        <v>2840</v>
      </c>
      <c r="C73" s="209"/>
      <c r="D73" s="209"/>
      <c r="E73" s="209"/>
      <c r="F73" s="209"/>
      <c r="G73" s="209"/>
      <c r="H73" s="209"/>
      <c r="I73" s="209"/>
      <c r="J73" s="209"/>
      <c r="K73" s="208"/>
    </row>
    <row r="74" spans="1:11">
      <c r="A74" s="40"/>
      <c r="B74" s="209" t="s">
        <v>2841</v>
      </c>
      <c r="C74" s="209"/>
      <c r="D74" s="209"/>
      <c r="E74" s="209"/>
      <c r="F74" s="209"/>
      <c r="G74" s="209"/>
      <c r="H74" s="209"/>
      <c r="I74" s="209"/>
      <c r="J74" s="209"/>
      <c r="K74" s="208"/>
    </row>
    <row r="75" spans="1:11">
      <c r="A75" s="40"/>
      <c r="B75" s="209" t="s">
        <v>2839</v>
      </c>
      <c r="C75" s="209"/>
      <c r="D75" s="209"/>
      <c r="E75" s="209"/>
      <c r="F75" s="209"/>
      <c r="G75" s="209"/>
      <c r="H75" s="209"/>
      <c r="I75" s="209"/>
      <c r="J75" s="209"/>
      <c r="K75" s="208"/>
    </row>
    <row r="76" spans="1:11">
      <c r="A76" s="40"/>
      <c r="B76" s="209"/>
      <c r="C76" s="209"/>
      <c r="D76" s="209"/>
      <c r="E76" s="209"/>
      <c r="F76" s="209"/>
      <c r="G76" s="209"/>
      <c r="H76" s="209"/>
      <c r="I76" s="209"/>
      <c r="J76" s="209"/>
      <c r="K76" s="208"/>
    </row>
    <row r="77" spans="1:11" s="226" customFormat="1">
      <c r="A77" s="700" t="s">
        <v>1343</v>
      </c>
      <c r="B77" s="727"/>
      <c r="C77" s="727"/>
      <c r="D77" s="727"/>
      <c r="E77" s="727"/>
      <c r="F77" s="727"/>
      <c r="G77" s="727"/>
      <c r="H77" s="727"/>
      <c r="I77" s="727"/>
      <c r="J77" s="727"/>
      <c r="K77" s="727"/>
    </row>
  </sheetData>
  <customSheetViews>
    <customSheetView guid="{4095EAE0-09D5-4E29-9353-57BE8D9E0DE0}" showPageBreaks="1">
      <selection activeCell="E32" sqref="E32"/>
      <pageMargins left="0.75" right="0.75" top="0.75" bottom="0.75" header="0.5" footer="0.5"/>
      <pageSetup scale="87" orientation="portrait" r:id="rId1"/>
      <headerFooter alignWithMargins="0"/>
    </customSheetView>
    <customSheetView guid="{B4382265-C345-4F78-A0C9-5C84571AE8A3}" showPageBreaks="1">
      <selection activeCell="O62" sqref="O62"/>
      <pageMargins left="0.75" right="0.75" top="0.75" bottom="0.75" header="0.5" footer="0.5"/>
      <pageSetup scale="87" orientation="portrait" r:id="rId2"/>
      <headerFooter alignWithMargins="0"/>
    </customSheetView>
  </customSheetViews>
  <phoneticPr fontId="8" type="noConversion"/>
  <pageMargins left="0.75" right="0.75" top="0.75" bottom="0.75" header="0.5" footer="0.5"/>
  <pageSetup scale="87"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showGridLines="0" zoomScaleNormal="100" workbookViewId="0"/>
  </sheetViews>
  <sheetFormatPr defaultRowHeight="11.25"/>
  <cols>
    <col min="1" max="1" width="4.1640625" style="10" customWidth="1"/>
    <col min="2" max="2" width="6.6640625" style="10" customWidth="1"/>
    <col min="3" max="3" width="4.83203125" style="10" customWidth="1"/>
    <col min="4" max="4" width="35.33203125" style="10" customWidth="1"/>
    <col min="5" max="9" width="11.33203125" style="10" customWidth="1"/>
    <col min="10" max="10" width="15.1640625" style="10" customWidth="1"/>
    <col min="11" max="11" width="11.1640625" style="10" customWidth="1"/>
    <col min="12" max="16384" width="9.33203125" style="10"/>
  </cols>
  <sheetData>
    <row r="1" spans="1:14" s="226" customFormat="1">
      <c r="A1" s="2060">
        <v>46</v>
      </c>
      <c r="B1" s="2074"/>
      <c r="C1" s="2074"/>
      <c r="D1" s="2039"/>
      <c r="E1" s="2039"/>
      <c r="F1" s="2039"/>
      <c r="G1" s="2039"/>
      <c r="H1" s="2042"/>
      <c r="I1" s="2039"/>
      <c r="J1" s="2059"/>
      <c r="K1" s="2055" t="s">
        <v>2667</v>
      </c>
    </row>
    <row r="2" spans="1:14">
      <c r="A2" s="75"/>
      <c r="B2" s="41"/>
      <c r="C2" s="41"/>
      <c r="D2" s="209"/>
      <c r="E2" s="209"/>
      <c r="F2" s="209"/>
      <c r="G2" s="209"/>
      <c r="H2" s="63"/>
      <c r="I2" s="209"/>
      <c r="J2" s="19"/>
      <c r="K2" s="1397"/>
    </row>
    <row r="3" spans="1:14">
      <c r="A3" s="32" t="s">
        <v>1155</v>
      </c>
      <c r="B3" s="223"/>
      <c r="C3" s="223"/>
      <c r="D3" s="22"/>
      <c r="E3" s="22"/>
      <c r="F3" s="22"/>
      <c r="G3" s="22"/>
      <c r="H3" s="22"/>
      <c r="I3" s="22"/>
      <c r="J3" s="22"/>
      <c r="K3" s="33"/>
    </row>
    <row r="4" spans="1:14">
      <c r="A4" s="341" t="s">
        <v>330</v>
      </c>
      <c r="B4" s="342"/>
      <c r="C4" s="342"/>
      <c r="D4" s="342"/>
      <c r="E4" s="342"/>
      <c r="F4" s="342"/>
      <c r="G4" s="342"/>
      <c r="H4" s="342"/>
      <c r="I4" s="342"/>
      <c r="J4" s="342"/>
      <c r="K4" s="343"/>
    </row>
    <row r="5" spans="1:14">
      <c r="A5" s="341"/>
      <c r="B5" s="342"/>
      <c r="C5" s="342"/>
      <c r="D5" s="342"/>
      <c r="E5" s="342"/>
      <c r="F5" s="342"/>
      <c r="G5" s="342"/>
      <c r="H5" s="342"/>
      <c r="I5" s="342"/>
      <c r="J5" s="342"/>
      <c r="K5" s="343"/>
    </row>
    <row r="6" spans="1:14">
      <c r="A6" s="505"/>
      <c r="B6" s="689"/>
      <c r="C6" s="689"/>
      <c r="D6" s="689"/>
      <c r="E6" s="689"/>
      <c r="F6" s="689"/>
      <c r="G6" s="689"/>
      <c r="H6" s="689"/>
      <c r="I6" s="689"/>
      <c r="J6" s="689"/>
      <c r="K6" s="690"/>
      <c r="L6" s="388"/>
      <c r="M6" s="388"/>
      <c r="N6" s="388"/>
    </row>
    <row r="7" spans="1:14">
      <c r="A7" s="344" t="s">
        <v>423</v>
      </c>
      <c r="B7" s="209" t="s">
        <v>1156</v>
      </c>
      <c r="C7" s="209"/>
      <c r="D7" s="209"/>
      <c r="E7" s="209"/>
      <c r="F7" s="209"/>
      <c r="G7" s="209"/>
      <c r="H7" s="209"/>
      <c r="I7" s="209"/>
      <c r="J7" s="209"/>
      <c r="K7" s="208"/>
      <c r="L7" s="388"/>
      <c r="M7" s="388"/>
      <c r="N7" s="388"/>
    </row>
    <row r="8" spans="1:14">
      <c r="A8" s="24"/>
      <c r="B8" s="209" t="s">
        <v>1157</v>
      </c>
      <c r="C8" s="209"/>
      <c r="D8" s="209"/>
      <c r="E8" s="209"/>
      <c r="F8" s="209"/>
      <c r="G8" s="209"/>
      <c r="H8" s="209"/>
      <c r="I8" s="209"/>
      <c r="J8" s="209"/>
      <c r="K8" s="208"/>
      <c r="L8" s="388"/>
      <c r="M8" s="388"/>
      <c r="N8" s="388"/>
    </row>
    <row r="9" spans="1:14">
      <c r="A9" s="24"/>
      <c r="B9" s="209" t="s">
        <v>1158</v>
      </c>
      <c r="C9" s="209"/>
      <c r="D9" s="209"/>
      <c r="E9" s="209"/>
      <c r="F9" s="209"/>
      <c r="G9" s="209"/>
      <c r="H9" s="209"/>
      <c r="I9" s="209"/>
      <c r="J9" s="209"/>
      <c r="K9" s="208"/>
      <c r="L9" s="388"/>
      <c r="M9" s="388"/>
      <c r="N9" s="388"/>
    </row>
    <row r="10" spans="1:14">
      <c r="A10" s="40"/>
      <c r="B10" s="209"/>
      <c r="C10" s="209"/>
      <c r="D10" s="209"/>
      <c r="E10" s="209"/>
      <c r="F10" s="209"/>
      <c r="G10" s="209"/>
      <c r="H10" s="209"/>
      <c r="I10" s="209"/>
      <c r="J10" s="209"/>
      <c r="K10" s="208"/>
      <c r="L10" s="388"/>
      <c r="M10" s="388"/>
      <c r="N10" s="388"/>
    </row>
    <row r="11" spans="1:14">
      <c r="A11" s="344" t="s">
        <v>424</v>
      </c>
      <c r="B11" s="209" t="s">
        <v>3309</v>
      </c>
      <c r="C11" s="209"/>
      <c r="D11" s="209"/>
      <c r="E11" s="209"/>
      <c r="F11" s="209"/>
      <c r="G11" s="209"/>
      <c r="H11" s="209"/>
      <c r="I11" s="209"/>
      <c r="J11" s="209"/>
      <c r="K11" s="208"/>
      <c r="L11" s="388"/>
      <c r="M11" s="388"/>
      <c r="N11" s="388"/>
    </row>
    <row r="12" spans="1:14">
      <c r="A12" s="24"/>
      <c r="B12" s="481" t="s">
        <v>1159</v>
      </c>
      <c r="C12" s="209"/>
      <c r="D12" s="209"/>
      <c r="E12" s="209"/>
      <c r="F12" s="209"/>
      <c r="G12" s="209"/>
      <c r="H12" s="209"/>
      <c r="I12" s="209"/>
      <c r="J12" s="209"/>
      <c r="K12" s="208"/>
      <c r="L12" s="388"/>
      <c r="M12" s="388"/>
      <c r="N12" s="388"/>
    </row>
    <row r="13" spans="1:14">
      <c r="A13" s="40"/>
      <c r="B13" s="209"/>
      <c r="C13" s="209"/>
      <c r="D13" s="209"/>
      <c r="E13" s="209"/>
      <c r="F13" s="209"/>
      <c r="G13" s="209"/>
      <c r="H13" s="209"/>
      <c r="I13" s="209"/>
      <c r="J13" s="209"/>
      <c r="K13" s="208"/>
      <c r="L13" s="388"/>
      <c r="M13" s="388"/>
      <c r="N13" s="388"/>
    </row>
    <row r="14" spans="1:14">
      <c r="A14" s="344" t="s">
        <v>425</v>
      </c>
      <c r="B14" s="209" t="s">
        <v>3310</v>
      </c>
      <c r="C14" s="209"/>
      <c r="D14" s="209"/>
      <c r="E14" s="209"/>
      <c r="F14" s="209"/>
      <c r="G14" s="209"/>
      <c r="H14" s="209"/>
      <c r="I14" s="209"/>
      <c r="J14" s="209"/>
      <c r="K14" s="208"/>
      <c r="L14" s="388"/>
      <c r="M14" s="388"/>
      <c r="N14" s="388"/>
    </row>
    <row r="15" spans="1:14">
      <c r="A15" s="40"/>
      <c r="B15" s="209"/>
      <c r="C15" s="209"/>
      <c r="D15" s="209"/>
      <c r="E15" s="209"/>
      <c r="F15" s="209"/>
      <c r="G15" s="209"/>
      <c r="H15" s="209"/>
      <c r="I15" s="209"/>
      <c r="J15" s="209"/>
      <c r="K15" s="208"/>
      <c r="L15" s="388"/>
      <c r="M15" s="388"/>
      <c r="N15" s="388"/>
    </row>
    <row r="16" spans="1:14">
      <c r="A16" s="344" t="s">
        <v>428</v>
      </c>
      <c r="B16" s="209" t="s">
        <v>1182</v>
      </c>
      <c r="C16" s="209"/>
      <c r="D16" s="209"/>
      <c r="E16" s="209"/>
      <c r="F16" s="209"/>
      <c r="G16" s="209"/>
      <c r="H16" s="209"/>
      <c r="I16" s="209"/>
      <c r="J16" s="209"/>
      <c r="K16" s="208"/>
      <c r="L16" s="388"/>
      <c r="M16" s="388"/>
      <c r="N16" s="388"/>
    </row>
    <row r="17" spans="1:14">
      <c r="A17" s="40"/>
      <c r="B17" s="209"/>
      <c r="C17" s="209"/>
      <c r="D17" s="209"/>
      <c r="E17" s="209"/>
      <c r="F17" s="209"/>
      <c r="G17" s="209"/>
      <c r="H17" s="209"/>
      <c r="I17" s="209"/>
      <c r="J17" s="209"/>
      <c r="K17" s="208"/>
      <c r="L17" s="388"/>
      <c r="M17" s="388"/>
      <c r="N17" s="388"/>
    </row>
    <row r="18" spans="1:14">
      <c r="A18" s="344" t="s">
        <v>430</v>
      </c>
      <c r="B18" s="209" t="s">
        <v>88</v>
      </c>
      <c r="C18" s="209"/>
      <c r="D18" s="209"/>
      <c r="E18" s="209"/>
      <c r="F18" s="209"/>
      <c r="G18" s="209"/>
      <c r="H18" s="209"/>
      <c r="I18" s="209"/>
      <c r="J18" s="209"/>
      <c r="K18" s="208"/>
      <c r="L18" s="388"/>
      <c r="M18" s="388"/>
      <c r="N18" s="388"/>
    </row>
    <row r="19" spans="1:14">
      <c r="A19" s="24"/>
      <c r="B19" s="209" t="s">
        <v>1183</v>
      </c>
      <c r="C19" s="209"/>
      <c r="D19" s="209"/>
      <c r="E19" s="209"/>
      <c r="F19" s="209"/>
      <c r="G19" s="209"/>
      <c r="H19" s="209"/>
      <c r="I19" s="209"/>
      <c r="J19" s="209"/>
      <c r="K19" s="208"/>
      <c r="L19" s="388"/>
      <c r="M19" s="388"/>
      <c r="N19" s="388"/>
    </row>
    <row r="20" spans="1:14">
      <c r="A20" s="216"/>
      <c r="B20" s="72"/>
      <c r="C20" s="72"/>
      <c r="D20" s="72"/>
      <c r="E20" s="72"/>
      <c r="F20" s="72"/>
      <c r="G20" s="72"/>
      <c r="H20" s="72"/>
      <c r="I20" s="72"/>
      <c r="J20" s="72"/>
      <c r="K20" s="74"/>
      <c r="L20" s="388"/>
      <c r="M20" s="388"/>
      <c r="N20" s="388"/>
    </row>
    <row r="21" spans="1:14">
      <c r="A21" s="325"/>
      <c r="B21" s="477"/>
      <c r="C21" s="481"/>
      <c r="D21" s="211"/>
      <c r="E21" s="312"/>
      <c r="F21" s="326" t="s">
        <v>492</v>
      </c>
      <c r="G21" s="327"/>
      <c r="H21" s="326" t="s">
        <v>493</v>
      </c>
      <c r="I21" s="327"/>
      <c r="J21" s="211"/>
      <c r="K21" s="324"/>
      <c r="L21" s="388"/>
      <c r="M21" s="388"/>
      <c r="N21" s="388"/>
    </row>
    <row r="22" spans="1:14">
      <c r="A22" s="325"/>
      <c r="B22" s="477"/>
      <c r="C22" s="481"/>
      <c r="D22" s="211"/>
      <c r="E22" s="323" t="s">
        <v>400</v>
      </c>
      <c r="F22" s="318" t="s">
        <v>494</v>
      </c>
      <c r="G22" s="319"/>
      <c r="H22" s="318" t="s">
        <v>494</v>
      </c>
      <c r="I22" s="319"/>
      <c r="J22" s="386" t="s">
        <v>400</v>
      </c>
      <c r="K22" s="324"/>
      <c r="L22" s="388"/>
      <c r="M22" s="388"/>
      <c r="N22" s="388"/>
    </row>
    <row r="23" spans="1:14">
      <c r="A23" s="325" t="s">
        <v>307</v>
      </c>
      <c r="B23" s="477" t="s">
        <v>331</v>
      </c>
      <c r="C23" s="481"/>
      <c r="D23" s="211"/>
      <c r="E23" s="323" t="s">
        <v>495</v>
      </c>
      <c r="F23" s="323" t="s">
        <v>496</v>
      </c>
      <c r="G23" s="323"/>
      <c r="H23" s="323"/>
      <c r="I23" s="323"/>
      <c r="J23" s="386" t="s">
        <v>924</v>
      </c>
      <c r="K23" s="324" t="s">
        <v>307</v>
      </c>
      <c r="L23" s="388"/>
      <c r="M23" s="388"/>
      <c r="N23" s="388"/>
    </row>
    <row r="24" spans="1:14">
      <c r="A24" s="325" t="s">
        <v>312</v>
      </c>
      <c r="B24" s="477" t="s">
        <v>334</v>
      </c>
      <c r="C24" s="481"/>
      <c r="D24" s="386" t="s">
        <v>332</v>
      </c>
      <c r="E24" s="323" t="s">
        <v>919</v>
      </c>
      <c r="F24" s="323" t="s">
        <v>497</v>
      </c>
      <c r="G24" s="323" t="s">
        <v>498</v>
      </c>
      <c r="H24" s="323" t="s">
        <v>499</v>
      </c>
      <c r="I24" s="323" t="s">
        <v>498</v>
      </c>
      <c r="J24" s="386" t="s">
        <v>500</v>
      </c>
      <c r="K24" s="324" t="s">
        <v>312</v>
      </c>
      <c r="L24" s="388"/>
      <c r="M24" s="388"/>
      <c r="N24" s="388"/>
    </row>
    <row r="25" spans="1:14">
      <c r="A25" s="311"/>
      <c r="B25" s="312"/>
      <c r="C25" s="209"/>
      <c r="D25" s="211"/>
      <c r="E25" s="323" t="s">
        <v>335</v>
      </c>
      <c r="F25" s="323" t="s">
        <v>712</v>
      </c>
      <c r="G25" s="323" t="s">
        <v>501</v>
      </c>
      <c r="H25" s="323"/>
      <c r="I25" s="323" t="s">
        <v>502</v>
      </c>
      <c r="J25" s="386" t="s">
        <v>503</v>
      </c>
      <c r="K25" s="320"/>
      <c r="L25" s="388"/>
      <c r="M25" s="388"/>
      <c r="N25" s="388"/>
    </row>
    <row r="26" spans="1:14" ht="12" thickBot="1">
      <c r="A26" s="328"/>
      <c r="B26" s="215"/>
      <c r="C26" s="14"/>
      <c r="D26" s="387" t="s">
        <v>317</v>
      </c>
      <c r="E26" s="321" t="s">
        <v>318</v>
      </c>
      <c r="F26" s="321" t="s">
        <v>319</v>
      </c>
      <c r="G26" s="321" t="s">
        <v>320</v>
      </c>
      <c r="H26" s="321" t="s">
        <v>321</v>
      </c>
      <c r="I26" s="321" t="s">
        <v>322</v>
      </c>
      <c r="J26" s="321" t="s">
        <v>176</v>
      </c>
      <c r="K26" s="329"/>
      <c r="L26" s="388"/>
      <c r="M26" s="388"/>
      <c r="N26" s="388"/>
    </row>
    <row r="27" spans="1:14">
      <c r="A27" s="311"/>
      <c r="B27" s="211"/>
      <c r="C27" s="209"/>
      <c r="D27" s="386" t="s">
        <v>101</v>
      </c>
      <c r="E27" s="643"/>
      <c r="F27" s="644"/>
      <c r="G27" s="644"/>
      <c r="H27" s="644"/>
      <c r="I27" s="644"/>
      <c r="J27" s="645"/>
      <c r="K27" s="320"/>
      <c r="L27" s="388"/>
      <c r="M27" s="388"/>
      <c r="N27" s="388"/>
    </row>
    <row r="28" spans="1:14">
      <c r="A28" s="336">
        <v>1</v>
      </c>
      <c r="B28" s="210"/>
      <c r="C28" s="482">
        <v>-3</v>
      </c>
      <c r="D28" s="210" t="s">
        <v>974</v>
      </c>
      <c r="E28" s="616"/>
      <c r="F28" s="210"/>
      <c r="G28" s="210"/>
      <c r="H28" s="210"/>
      <c r="I28" s="210"/>
      <c r="J28" s="624"/>
      <c r="K28" s="330">
        <v>1</v>
      </c>
      <c r="L28" s="388"/>
      <c r="M28" s="388"/>
      <c r="N28" s="388"/>
    </row>
    <row r="29" spans="1:14">
      <c r="A29" s="336">
        <v>2</v>
      </c>
      <c r="B29" s="210"/>
      <c r="C29" s="482">
        <f t="shared" ref="C29:C34" si="0">C28-1</f>
        <v>-4</v>
      </c>
      <c r="D29" s="210" t="s">
        <v>975</v>
      </c>
      <c r="E29" s="616"/>
      <c r="F29" s="210"/>
      <c r="G29" s="210"/>
      <c r="H29" s="210"/>
      <c r="I29" s="210"/>
      <c r="J29" s="624"/>
      <c r="K29" s="330">
        <v>2</v>
      </c>
      <c r="L29" s="388"/>
      <c r="M29" s="388"/>
      <c r="N29" s="388"/>
    </row>
    <row r="30" spans="1:14">
      <c r="A30" s="336">
        <v>3</v>
      </c>
      <c r="B30" s="210"/>
      <c r="C30" s="482">
        <f t="shared" si="0"/>
        <v>-5</v>
      </c>
      <c r="D30" s="210" t="s">
        <v>976</v>
      </c>
      <c r="E30" s="616"/>
      <c r="F30" s="210"/>
      <c r="G30" s="210"/>
      <c r="H30" s="210"/>
      <c r="I30" s="210"/>
      <c r="J30" s="624"/>
      <c r="K30" s="330">
        <v>3</v>
      </c>
      <c r="L30" s="388"/>
      <c r="M30" s="388"/>
      <c r="N30" s="388"/>
    </row>
    <row r="31" spans="1:14">
      <c r="A31" s="336">
        <v>4</v>
      </c>
      <c r="B31" s="210"/>
      <c r="C31" s="482">
        <f t="shared" si="0"/>
        <v>-6</v>
      </c>
      <c r="D31" s="210" t="s">
        <v>977</v>
      </c>
      <c r="E31" s="616"/>
      <c r="F31" s="210"/>
      <c r="G31" s="210"/>
      <c r="H31" s="210"/>
      <c r="I31" s="210"/>
      <c r="J31" s="624"/>
      <c r="K31" s="330">
        <v>4</v>
      </c>
      <c r="L31" s="388"/>
      <c r="M31" s="388"/>
      <c r="N31" s="388"/>
    </row>
    <row r="32" spans="1:14">
      <c r="A32" s="336">
        <v>5</v>
      </c>
      <c r="B32" s="210"/>
      <c r="C32" s="482">
        <f t="shared" si="0"/>
        <v>-7</v>
      </c>
      <c r="D32" s="210" t="s">
        <v>978</v>
      </c>
      <c r="E32" s="616"/>
      <c r="F32" s="210"/>
      <c r="G32" s="210"/>
      <c r="H32" s="210"/>
      <c r="I32" s="210"/>
      <c r="J32" s="624"/>
      <c r="K32" s="330">
        <v>5</v>
      </c>
      <c r="L32" s="388"/>
      <c r="M32" s="388"/>
      <c r="N32" s="388"/>
    </row>
    <row r="33" spans="1:14">
      <c r="A33" s="336">
        <v>6</v>
      </c>
      <c r="B33" s="210"/>
      <c r="C33" s="482">
        <f t="shared" si="0"/>
        <v>-8</v>
      </c>
      <c r="D33" s="210" t="s">
        <v>979</v>
      </c>
      <c r="E33" s="616"/>
      <c r="F33" s="210"/>
      <c r="G33" s="210"/>
      <c r="H33" s="210"/>
      <c r="I33" s="210"/>
      <c r="J33" s="624"/>
      <c r="K33" s="330">
        <v>6</v>
      </c>
      <c r="L33" s="388"/>
      <c r="M33" s="388"/>
      <c r="N33" s="388"/>
    </row>
    <row r="34" spans="1:14">
      <c r="A34" s="336">
        <v>7</v>
      </c>
      <c r="B34" s="210"/>
      <c r="C34" s="482">
        <f t="shared" si="0"/>
        <v>-9</v>
      </c>
      <c r="D34" s="210" t="s">
        <v>980</v>
      </c>
      <c r="E34" s="616"/>
      <c r="F34" s="210"/>
      <c r="G34" s="210"/>
      <c r="H34" s="210"/>
      <c r="I34" s="210"/>
      <c r="J34" s="624"/>
      <c r="K34" s="330">
        <v>7</v>
      </c>
      <c r="L34" s="388"/>
      <c r="M34" s="388"/>
      <c r="N34" s="388"/>
    </row>
    <row r="35" spans="1:14">
      <c r="A35" s="336">
        <v>8</v>
      </c>
      <c r="B35" s="210"/>
      <c r="C35" s="482">
        <v>-11</v>
      </c>
      <c r="D35" s="210" t="s">
        <v>981</v>
      </c>
      <c r="E35" s="616"/>
      <c r="F35" s="210"/>
      <c r="G35" s="210"/>
      <c r="H35" s="210"/>
      <c r="I35" s="210"/>
      <c r="J35" s="624"/>
      <c r="K35" s="330">
        <v>8</v>
      </c>
      <c r="L35" s="388"/>
      <c r="M35" s="388"/>
      <c r="N35" s="388"/>
    </row>
    <row r="36" spans="1:14">
      <c r="A36" s="336">
        <v>9</v>
      </c>
      <c r="B36" s="210"/>
      <c r="C36" s="482">
        <v>-13</v>
      </c>
      <c r="D36" s="210" t="s">
        <v>982</v>
      </c>
      <c r="E36" s="616"/>
      <c r="F36" s="210"/>
      <c r="G36" s="210"/>
      <c r="H36" s="210"/>
      <c r="I36" s="210"/>
      <c r="J36" s="624"/>
      <c r="K36" s="330">
        <v>9</v>
      </c>
      <c r="L36" s="388"/>
      <c r="M36" s="388"/>
      <c r="N36" s="388"/>
    </row>
    <row r="37" spans="1:14">
      <c r="A37" s="336">
        <v>10</v>
      </c>
      <c r="B37" s="210"/>
      <c r="C37" s="482">
        <v>-16</v>
      </c>
      <c r="D37" s="210" t="s">
        <v>983</v>
      </c>
      <c r="E37" s="1234" t="s">
        <v>2842</v>
      </c>
      <c r="F37" s="319"/>
      <c r="G37" s="319"/>
      <c r="H37" s="319"/>
      <c r="I37" s="319"/>
      <c r="J37" s="1235"/>
      <c r="K37" s="330">
        <v>10</v>
      </c>
      <c r="L37" s="388"/>
      <c r="M37" s="388"/>
      <c r="N37" s="388"/>
    </row>
    <row r="38" spans="1:14">
      <c r="A38" s="336">
        <v>11</v>
      </c>
      <c r="B38" s="210"/>
      <c r="C38" s="482">
        <f>C37-1</f>
        <v>-17</v>
      </c>
      <c r="D38" s="210" t="s">
        <v>984</v>
      </c>
      <c r="E38" s="616"/>
      <c r="F38" s="210"/>
      <c r="G38" s="210"/>
      <c r="H38" s="210"/>
      <c r="I38" s="210"/>
      <c r="J38" s="624"/>
      <c r="K38" s="330">
        <v>11</v>
      </c>
      <c r="L38" s="388"/>
      <c r="M38" s="388"/>
      <c r="N38" s="388"/>
    </row>
    <row r="39" spans="1:14">
      <c r="A39" s="336">
        <v>12</v>
      </c>
      <c r="B39" s="210"/>
      <c r="C39" s="482">
        <f>C38-1</f>
        <v>-18</v>
      </c>
      <c r="D39" s="210" t="s">
        <v>985</v>
      </c>
      <c r="E39" s="616"/>
      <c r="F39" s="210"/>
      <c r="G39" s="210"/>
      <c r="H39" s="210"/>
      <c r="I39" s="210"/>
      <c r="J39" s="624"/>
      <c r="K39" s="330">
        <v>12</v>
      </c>
      <c r="L39" s="388"/>
      <c r="M39" s="388"/>
      <c r="N39" s="388"/>
    </row>
    <row r="40" spans="1:14">
      <c r="A40" s="336">
        <v>13</v>
      </c>
      <c r="B40" s="210"/>
      <c r="C40" s="482">
        <f>C39-1</f>
        <v>-19</v>
      </c>
      <c r="D40" s="210" t="s">
        <v>986</v>
      </c>
      <c r="E40" s="616"/>
      <c r="F40" s="210"/>
      <c r="G40" s="210"/>
      <c r="H40" s="210"/>
      <c r="I40" s="210"/>
      <c r="J40" s="624"/>
      <c r="K40" s="330">
        <v>13</v>
      </c>
      <c r="L40" s="388"/>
      <c r="M40" s="388"/>
      <c r="N40" s="388"/>
    </row>
    <row r="41" spans="1:14">
      <c r="A41" s="336">
        <v>14</v>
      </c>
      <c r="B41" s="210"/>
      <c r="C41" s="482">
        <f>C40-1</f>
        <v>-20</v>
      </c>
      <c r="D41" s="210" t="s">
        <v>987</v>
      </c>
      <c r="E41" s="616"/>
      <c r="F41" s="210"/>
      <c r="G41" s="210"/>
      <c r="H41" s="210"/>
      <c r="I41" s="210"/>
      <c r="J41" s="624"/>
      <c r="K41" s="330">
        <v>14</v>
      </c>
      <c r="L41" s="388"/>
      <c r="M41" s="388"/>
      <c r="N41" s="388"/>
    </row>
    <row r="42" spans="1:14">
      <c r="A42" s="336">
        <v>15</v>
      </c>
      <c r="B42" s="210"/>
      <c r="C42" s="482">
        <v>-22</v>
      </c>
      <c r="D42" s="210" t="s">
        <v>988</v>
      </c>
      <c r="E42" s="616"/>
      <c r="F42" s="210"/>
      <c r="G42" s="210"/>
      <c r="H42" s="210"/>
      <c r="I42" s="210"/>
      <c r="J42" s="624"/>
      <c r="K42" s="330">
        <v>15</v>
      </c>
      <c r="L42" s="388"/>
      <c r="M42" s="388"/>
      <c r="N42" s="388"/>
    </row>
    <row r="43" spans="1:14">
      <c r="A43" s="336">
        <v>16</v>
      </c>
      <c r="B43" s="210"/>
      <c r="C43" s="482">
        <f>C42-1</f>
        <v>-23</v>
      </c>
      <c r="D43" s="210" t="s">
        <v>989</v>
      </c>
      <c r="E43" s="616"/>
      <c r="F43" s="210"/>
      <c r="G43" s="210"/>
      <c r="H43" s="210"/>
      <c r="I43" s="210"/>
      <c r="J43" s="624"/>
      <c r="K43" s="330">
        <v>16</v>
      </c>
      <c r="L43" s="388"/>
      <c r="M43" s="388"/>
      <c r="N43" s="388"/>
    </row>
    <row r="44" spans="1:14">
      <c r="A44" s="336">
        <v>17</v>
      </c>
      <c r="B44" s="210"/>
      <c r="C44" s="482">
        <f>C43-1</f>
        <v>-24</v>
      </c>
      <c r="D44" s="210" t="s">
        <v>990</v>
      </c>
      <c r="E44" s="616"/>
      <c r="F44" s="210"/>
      <c r="G44" s="210"/>
      <c r="H44" s="210"/>
      <c r="I44" s="210"/>
      <c r="J44" s="624"/>
      <c r="K44" s="330">
        <v>17</v>
      </c>
      <c r="L44" s="388"/>
      <c r="M44" s="388"/>
      <c r="N44" s="388"/>
    </row>
    <row r="45" spans="1:14">
      <c r="A45" s="336">
        <v>18</v>
      </c>
      <c r="B45" s="210"/>
      <c r="C45" s="482">
        <f>C44-1</f>
        <v>-25</v>
      </c>
      <c r="D45" s="210" t="s">
        <v>991</v>
      </c>
      <c r="E45" s="616"/>
      <c r="F45" s="210"/>
      <c r="G45" s="210"/>
      <c r="H45" s="210"/>
      <c r="I45" s="210"/>
      <c r="J45" s="624"/>
      <c r="K45" s="330">
        <v>18</v>
      </c>
      <c r="L45" s="388"/>
      <c r="M45" s="388"/>
      <c r="N45" s="388"/>
    </row>
    <row r="46" spans="1:14">
      <c r="A46" s="336">
        <v>19</v>
      </c>
      <c r="B46" s="210"/>
      <c r="C46" s="482">
        <f>C45-1</f>
        <v>-26</v>
      </c>
      <c r="D46" s="210" t="s">
        <v>992</v>
      </c>
      <c r="E46" s="616"/>
      <c r="F46" s="210"/>
      <c r="G46" s="210"/>
      <c r="H46" s="210"/>
      <c r="I46" s="210"/>
      <c r="J46" s="624"/>
      <c r="K46" s="330">
        <v>19</v>
      </c>
      <c r="L46" s="388"/>
      <c r="M46" s="388"/>
      <c r="N46" s="388"/>
    </row>
    <row r="47" spans="1:14">
      <c r="A47" s="336">
        <v>20</v>
      </c>
      <c r="B47" s="210"/>
      <c r="C47" s="482">
        <f>C46-1</f>
        <v>-27</v>
      </c>
      <c r="D47" s="210" t="s">
        <v>993</v>
      </c>
      <c r="E47" s="616"/>
      <c r="F47" s="210"/>
      <c r="G47" s="210"/>
      <c r="H47" s="210"/>
      <c r="I47" s="210"/>
      <c r="J47" s="624"/>
      <c r="K47" s="330">
        <v>20</v>
      </c>
      <c r="L47" s="388"/>
      <c r="M47" s="388"/>
      <c r="N47" s="388"/>
    </row>
    <row r="48" spans="1:14">
      <c r="A48" s="336">
        <v>21</v>
      </c>
      <c r="B48" s="210"/>
      <c r="C48" s="482">
        <v>-29</v>
      </c>
      <c r="D48" s="210" t="s">
        <v>994</v>
      </c>
      <c r="E48" s="616"/>
      <c r="F48" s="210"/>
      <c r="G48" s="210"/>
      <c r="H48" s="210"/>
      <c r="I48" s="210"/>
      <c r="J48" s="624"/>
      <c r="K48" s="330">
        <v>21</v>
      </c>
      <c r="L48" s="388"/>
      <c r="M48" s="388"/>
      <c r="N48" s="388"/>
    </row>
    <row r="49" spans="1:14">
      <c r="A49" s="336">
        <v>22</v>
      </c>
      <c r="B49" s="210"/>
      <c r="C49" s="482">
        <v>-31</v>
      </c>
      <c r="D49" s="210" t="s">
        <v>995</v>
      </c>
      <c r="E49" s="616"/>
      <c r="F49" s="210"/>
      <c r="G49" s="210"/>
      <c r="H49" s="210"/>
      <c r="I49" s="210"/>
      <c r="J49" s="624"/>
      <c r="K49" s="330">
        <v>22</v>
      </c>
      <c r="L49" s="388"/>
      <c r="M49" s="388"/>
      <c r="N49" s="388"/>
    </row>
    <row r="50" spans="1:14">
      <c r="A50" s="336">
        <v>23</v>
      </c>
      <c r="B50" s="210"/>
      <c r="C50" s="482">
        <v>-35</v>
      </c>
      <c r="D50" s="210" t="s">
        <v>996</v>
      </c>
      <c r="E50" s="616"/>
      <c r="F50" s="210"/>
      <c r="G50" s="210"/>
      <c r="H50" s="210"/>
      <c r="I50" s="210"/>
      <c r="J50" s="624"/>
      <c r="K50" s="330">
        <v>23</v>
      </c>
      <c r="L50" s="388"/>
      <c r="M50" s="388"/>
      <c r="N50" s="388"/>
    </row>
    <row r="51" spans="1:14">
      <c r="A51" s="336">
        <v>24</v>
      </c>
      <c r="B51" s="210"/>
      <c r="C51" s="482">
        <v>-37</v>
      </c>
      <c r="D51" s="210" t="s">
        <v>997</v>
      </c>
      <c r="E51" s="616"/>
      <c r="F51" s="210"/>
      <c r="G51" s="210"/>
      <c r="H51" s="210"/>
      <c r="I51" s="210"/>
      <c r="J51" s="624"/>
      <c r="K51" s="330">
        <v>24</v>
      </c>
      <c r="L51" s="388"/>
      <c r="M51" s="388"/>
      <c r="N51" s="388"/>
    </row>
    <row r="52" spans="1:14">
      <c r="A52" s="336">
        <v>25</v>
      </c>
      <c r="B52" s="210"/>
      <c r="C52" s="482">
        <v>-39</v>
      </c>
      <c r="D52" s="210" t="s">
        <v>1150</v>
      </c>
      <c r="E52" s="616"/>
      <c r="F52" s="210"/>
      <c r="G52" s="210"/>
      <c r="H52" s="210"/>
      <c r="I52" s="210"/>
      <c r="J52" s="624"/>
      <c r="K52" s="330">
        <v>25</v>
      </c>
      <c r="L52" s="388"/>
      <c r="M52" s="388"/>
      <c r="N52" s="388"/>
    </row>
    <row r="53" spans="1:14">
      <c r="A53" s="336">
        <v>26</v>
      </c>
      <c r="B53" s="210"/>
      <c r="C53" s="482">
        <v>-44</v>
      </c>
      <c r="D53" s="210" t="s">
        <v>1153</v>
      </c>
      <c r="E53" s="616"/>
      <c r="F53" s="210"/>
      <c r="G53" s="210"/>
      <c r="H53" s="210"/>
      <c r="I53" s="210"/>
      <c r="J53" s="624"/>
      <c r="K53" s="330">
        <v>26</v>
      </c>
      <c r="L53" s="388"/>
      <c r="M53" s="388"/>
      <c r="N53" s="388"/>
    </row>
    <row r="54" spans="1:14">
      <c r="A54" s="336">
        <v>27</v>
      </c>
      <c r="B54" s="210"/>
      <c r="C54" s="482">
        <v>-45</v>
      </c>
      <c r="D54" s="210" t="s">
        <v>1001</v>
      </c>
      <c r="E54" s="616"/>
      <c r="F54" s="210"/>
      <c r="G54" s="210"/>
      <c r="H54" s="210"/>
      <c r="I54" s="210"/>
      <c r="J54" s="624"/>
      <c r="K54" s="330">
        <v>27</v>
      </c>
      <c r="L54" s="388"/>
      <c r="M54" s="388"/>
      <c r="N54" s="388"/>
    </row>
    <row r="55" spans="1:14">
      <c r="A55" s="336">
        <v>28</v>
      </c>
      <c r="B55" s="210"/>
      <c r="C55" s="482"/>
      <c r="D55" s="210" t="s">
        <v>102</v>
      </c>
      <c r="E55" s="616"/>
      <c r="F55" s="210"/>
      <c r="G55" s="210"/>
      <c r="H55" s="210"/>
      <c r="I55" s="210"/>
      <c r="J55" s="624"/>
      <c r="K55" s="330">
        <v>28</v>
      </c>
      <c r="L55" s="388"/>
      <c r="M55" s="388"/>
      <c r="N55" s="388"/>
    </row>
    <row r="56" spans="1:14" ht="12" thickBot="1">
      <c r="A56" s="625">
        <v>29</v>
      </c>
      <c r="B56" s="638"/>
      <c r="C56" s="626"/>
      <c r="D56" s="627" t="s">
        <v>104</v>
      </c>
      <c r="E56" s="628"/>
      <c r="F56" s="630"/>
      <c r="G56" s="630"/>
      <c r="H56" s="630"/>
      <c r="I56" s="630"/>
      <c r="J56" s="629"/>
      <c r="K56" s="631">
        <v>29</v>
      </c>
      <c r="L56" s="388"/>
      <c r="M56" s="388"/>
      <c r="N56" s="388"/>
    </row>
    <row r="57" spans="1:14" ht="12" thickTop="1">
      <c r="A57" s="311"/>
      <c r="B57" s="211"/>
      <c r="C57" s="481"/>
      <c r="D57" s="386" t="s">
        <v>105</v>
      </c>
      <c r="E57" s="632"/>
      <c r="F57" s="211"/>
      <c r="G57" s="211"/>
      <c r="H57" s="211"/>
      <c r="I57" s="211"/>
      <c r="J57" s="639"/>
      <c r="K57" s="320"/>
      <c r="M57" s="388"/>
    </row>
    <row r="58" spans="1:14">
      <c r="A58" s="336">
        <v>30</v>
      </c>
      <c r="B58" s="210"/>
      <c r="C58" s="482">
        <v>-52</v>
      </c>
      <c r="D58" s="210" t="s">
        <v>1004</v>
      </c>
      <c r="E58" s="616"/>
      <c r="F58" s="210"/>
      <c r="G58" s="210"/>
      <c r="H58" s="210"/>
      <c r="I58" s="210"/>
      <c r="J58" s="624"/>
      <c r="K58" s="330">
        <v>30</v>
      </c>
      <c r="M58" s="388"/>
    </row>
    <row r="59" spans="1:14">
      <c r="A59" s="336">
        <v>31</v>
      </c>
      <c r="B59" s="210"/>
      <c r="C59" s="482">
        <f t="shared" ref="C59:C65" si="1">C58-1</f>
        <v>-53</v>
      </c>
      <c r="D59" s="210" t="s">
        <v>1005</v>
      </c>
      <c r="E59" s="616"/>
      <c r="F59" s="210"/>
      <c r="G59" s="210"/>
      <c r="H59" s="210"/>
      <c r="I59" s="210"/>
      <c r="J59" s="624"/>
      <c r="K59" s="330">
        <v>31</v>
      </c>
      <c r="M59" s="388"/>
    </row>
    <row r="60" spans="1:14">
      <c r="A60" s="336">
        <v>32</v>
      </c>
      <c r="B60" s="210"/>
      <c r="C60" s="615">
        <f t="shared" si="1"/>
        <v>-54</v>
      </c>
      <c r="D60" s="210" t="s">
        <v>1006</v>
      </c>
      <c r="E60" s="616"/>
      <c r="F60" s="210"/>
      <c r="G60" s="210"/>
      <c r="H60" s="210"/>
      <c r="I60" s="210"/>
      <c r="J60" s="624"/>
      <c r="K60" s="330">
        <v>32</v>
      </c>
      <c r="M60" s="388"/>
    </row>
    <row r="61" spans="1:14">
      <c r="A61" s="336">
        <v>33</v>
      </c>
      <c r="B61" s="210"/>
      <c r="C61" s="482">
        <f t="shared" si="1"/>
        <v>-55</v>
      </c>
      <c r="D61" s="210" t="s">
        <v>1007</v>
      </c>
      <c r="E61" s="616"/>
      <c r="F61" s="210"/>
      <c r="G61" s="210"/>
      <c r="H61" s="210"/>
      <c r="I61" s="210"/>
      <c r="J61" s="624"/>
      <c r="K61" s="330">
        <v>33</v>
      </c>
      <c r="M61" s="388"/>
    </row>
    <row r="62" spans="1:14">
      <c r="A62" s="336">
        <v>34</v>
      </c>
      <c r="B62" s="210"/>
      <c r="C62" s="482">
        <f t="shared" si="1"/>
        <v>-56</v>
      </c>
      <c r="D62" s="210" t="s">
        <v>1008</v>
      </c>
      <c r="E62" s="616"/>
      <c r="F62" s="210"/>
      <c r="G62" s="210"/>
      <c r="H62" s="210"/>
      <c r="I62" s="210"/>
      <c r="J62" s="624"/>
      <c r="K62" s="330">
        <v>34</v>
      </c>
      <c r="M62" s="388"/>
    </row>
    <row r="63" spans="1:14">
      <c r="A63" s="336">
        <v>35</v>
      </c>
      <c r="B63" s="210"/>
      <c r="C63" s="482">
        <f t="shared" si="1"/>
        <v>-57</v>
      </c>
      <c r="D63" s="210" t="s">
        <v>1009</v>
      </c>
      <c r="E63" s="616"/>
      <c r="F63" s="210"/>
      <c r="G63" s="210"/>
      <c r="H63" s="210"/>
      <c r="I63" s="210"/>
      <c r="J63" s="624"/>
      <c r="K63" s="330">
        <v>35</v>
      </c>
      <c r="M63" s="388"/>
    </row>
    <row r="64" spans="1:14">
      <c r="A64" s="336">
        <v>36</v>
      </c>
      <c r="B64" s="210"/>
      <c r="C64" s="482">
        <f t="shared" si="1"/>
        <v>-58</v>
      </c>
      <c r="D64" s="210" t="s">
        <v>1010</v>
      </c>
      <c r="E64" s="616"/>
      <c r="F64" s="210"/>
      <c r="G64" s="210"/>
      <c r="H64" s="210"/>
      <c r="I64" s="210"/>
      <c r="J64" s="624"/>
      <c r="K64" s="330">
        <v>36</v>
      </c>
      <c r="M64" s="388"/>
    </row>
    <row r="65" spans="1:13">
      <c r="A65" s="336">
        <v>37</v>
      </c>
      <c r="B65" s="210"/>
      <c r="C65" s="482">
        <f t="shared" si="1"/>
        <v>-59</v>
      </c>
      <c r="D65" s="210" t="s">
        <v>1152</v>
      </c>
      <c r="E65" s="616"/>
      <c r="F65" s="210"/>
      <c r="G65" s="210"/>
      <c r="H65" s="210"/>
      <c r="I65" s="210"/>
      <c r="J65" s="624"/>
      <c r="K65" s="330">
        <v>37</v>
      </c>
      <c r="M65" s="388"/>
    </row>
    <row r="66" spans="1:13" ht="12" thickBot="1">
      <c r="A66" s="625">
        <v>38</v>
      </c>
      <c r="B66" s="638"/>
      <c r="C66" s="626"/>
      <c r="D66" s="627" t="s">
        <v>107</v>
      </c>
      <c r="E66" s="628"/>
      <c r="F66" s="630"/>
      <c r="G66" s="630"/>
      <c r="H66" s="630"/>
      <c r="I66" s="630"/>
      <c r="J66" s="629"/>
      <c r="K66" s="631">
        <v>38</v>
      </c>
      <c r="M66" s="388"/>
    </row>
    <row r="67" spans="1:13" ht="12.75" thickTop="1" thickBot="1">
      <c r="A67" s="336">
        <v>39</v>
      </c>
      <c r="B67" s="210"/>
      <c r="C67" s="482"/>
      <c r="D67" s="387" t="s">
        <v>1016</v>
      </c>
      <c r="E67" s="617"/>
      <c r="F67" s="640"/>
      <c r="G67" s="640"/>
      <c r="H67" s="640"/>
      <c r="I67" s="640"/>
      <c r="J67" s="641"/>
      <c r="K67" s="330">
        <v>39</v>
      </c>
      <c r="M67" s="388"/>
    </row>
    <row r="68" spans="1:13">
      <c r="A68" s="712"/>
      <c r="B68" s="209" t="s">
        <v>1154</v>
      </c>
      <c r="C68" s="209"/>
      <c r="D68" s="209"/>
      <c r="E68" s="209"/>
      <c r="F68" s="209"/>
      <c r="G68" s="209"/>
      <c r="H68" s="209"/>
      <c r="I68" s="209"/>
      <c r="J68" s="209"/>
      <c r="K68" s="714"/>
      <c r="M68" s="388"/>
    </row>
    <row r="69" spans="1:13">
      <c r="A69" s="40"/>
      <c r="B69" s="209"/>
      <c r="C69" s="209"/>
      <c r="D69" s="209"/>
      <c r="E69" s="209"/>
      <c r="F69" s="209"/>
      <c r="G69" s="209"/>
      <c r="H69" s="209"/>
      <c r="I69" s="209"/>
      <c r="J69" s="209"/>
      <c r="K69" s="208"/>
      <c r="M69" s="388"/>
    </row>
    <row r="70" spans="1:13">
      <c r="A70" s="40"/>
      <c r="B70" s="209"/>
      <c r="C70" s="209"/>
      <c r="D70" s="209"/>
      <c r="E70" s="209"/>
      <c r="F70" s="209"/>
      <c r="G70" s="209"/>
      <c r="H70" s="209"/>
      <c r="I70" s="209"/>
      <c r="J70" s="209"/>
      <c r="K70" s="208"/>
      <c r="M70" s="388"/>
    </row>
    <row r="71" spans="1:13">
      <c r="A71" s="40"/>
      <c r="B71" s="209"/>
      <c r="C71" s="209"/>
      <c r="D71" s="209"/>
      <c r="E71" s="209"/>
      <c r="F71" s="209"/>
      <c r="G71" s="209"/>
      <c r="H71" s="209"/>
      <c r="I71" s="209"/>
      <c r="J71" s="209"/>
      <c r="K71" s="208"/>
      <c r="M71" s="388"/>
    </row>
    <row r="72" spans="1:13">
      <c r="A72" s="40"/>
      <c r="B72" s="209"/>
      <c r="C72" s="209"/>
      <c r="D72" s="209"/>
      <c r="E72" s="209"/>
      <c r="F72" s="209"/>
      <c r="G72" s="209"/>
      <c r="H72" s="209"/>
      <c r="I72" s="209"/>
      <c r="J72" s="209"/>
      <c r="K72" s="208"/>
      <c r="M72" s="388"/>
    </row>
    <row r="73" spans="1:13">
      <c r="A73" s="40"/>
      <c r="B73" s="209"/>
      <c r="C73" s="209"/>
      <c r="D73" s="209"/>
      <c r="E73" s="209"/>
      <c r="F73" s="209"/>
      <c r="G73" s="209"/>
      <c r="H73" s="209"/>
      <c r="I73" s="209"/>
      <c r="J73" s="209"/>
      <c r="K73" s="208"/>
      <c r="M73" s="388"/>
    </row>
    <row r="74" spans="1:13">
      <c r="A74" s="40"/>
      <c r="B74" s="209"/>
      <c r="C74" s="209"/>
      <c r="D74" s="209"/>
      <c r="E74" s="209"/>
      <c r="F74" s="209"/>
      <c r="G74" s="209"/>
      <c r="H74" s="209"/>
      <c r="I74" s="209"/>
      <c r="J74" s="209"/>
      <c r="K74" s="208"/>
      <c r="M74" s="388"/>
    </row>
    <row r="75" spans="1:13">
      <c r="A75" s="40"/>
      <c r="B75" s="209"/>
      <c r="C75" s="209"/>
      <c r="D75" s="209"/>
      <c r="E75" s="209"/>
      <c r="F75" s="209"/>
      <c r="G75" s="209"/>
      <c r="H75" s="209"/>
      <c r="I75" s="209"/>
      <c r="J75" s="209"/>
      <c r="K75" s="208"/>
      <c r="M75" s="388"/>
    </row>
    <row r="76" spans="1:13">
      <c r="A76" s="40"/>
      <c r="B76" s="209"/>
      <c r="C76" s="209"/>
      <c r="D76" s="209"/>
      <c r="E76" s="209"/>
      <c r="F76" s="209"/>
      <c r="G76" s="209"/>
      <c r="H76" s="209"/>
      <c r="I76" s="209"/>
      <c r="J76" s="209"/>
      <c r="K76" s="208"/>
      <c r="M76" s="388"/>
    </row>
    <row r="77" spans="1:13">
      <c r="A77" s="40"/>
      <c r="B77" s="209"/>
      <c r="C77" s="209"/>
      <c r="D77" s="209"/>
      <c r="E77" s="209"/>
      <c r="F77" s="209"/>
      <c r="G77" s="209"/>
      <c r="H77" s="209"/>
      <c r="I77" s="209"/>
      <c r="J77" s="209"/>
      <c r="K77" s="291"/>
      <c r="M77" s="388"/>
    </row>
    <row r="78" spans="1:13">
      <c r="A78" s="40"/>
      <c r="B78" s="209"/>
      <c r="C78" s="209"/>
      <c r="D78" s="209"/>
      <c r="E78" s="209"/>
      <c r="F78" s="209"/>
      <c r="G78" s="209"/>
      <c r="H78" s="209"/>
      <c r="I78" s="209"/>
      <c r="J78" s="209"/>
      <c r="K78" s="23"/>
      <c r="M78" s="388"/>
    </row>
    <row r="79" spans="1:13" s="226" customFormat="1">
      <c r="A79" s="689"/>
      <c r="B79" s="689"/>
      <c r="C79" s="689"/>
      <c r="D79" s="689"/>
      <c r="E79" s="689"/>
      <c r="F79" s="689"/>
      <c r="G79" s="689"/>
      <c r="H79" s="689"/>
      <c r="I79" s="689"/>
      <c r="J79" s="689"/>
      <c r="K79" s="698" t="s">
        <v>1343</v>
      </c>
      <c r="M79" s="209"/>
    </row>
    <row r="80" spans="1:13" s="226" customFormat="1">
      <c r="A80" s="2076" t="s">
        <v>2667</v>
      </c>
      <c r="B80" s="2057"/>
      <c r="C80" s="2057"/>
      <c r="D80" s="2057"/>
      <c r="E80" s="2057"/>
      <c r="F80" s="2057"/>
      <c r="G80" s="2057"/>
      <c r="H80" s="2057"/>
      <c r="I80" s="2057"/>
      <c r="J80" s="2057"/>
      <c r="K80" s="2067">
        <v>47</v>
      </c>
      <c r="M80" s="209"/>
    </row>
    <row r="81" spans="1:11">
      <c r="A81" s="25" t="s">
        <v>956</v>
      </c>
      <c r="B81" s="26"/>
      <c r="C81" s="26"/>
      <c r="D81" s="27"/>
      <c r="E81" s="27"/>
      <c r="F81" s="27"/>
      <c r="G81" s="27"/>
      <c r="H81" s="27"/>
      <c r="I81" s="27"/>
      <c r="J81" s="27"/>
      <c r="K81" s="28"/>
    </row>
    <row r="82" spans="1:11">
      <c r="A82" s="341"/>
      <c r="B82" s="342"/>
      <c r="C82" s="342"/>
      <c r="D82" s="342"/>
      <c r="E82" s="342"/>
      <c r="F82" s="342"/>
      <c r="G82" s="342"/>
      <c r="H82" s="342"/>
      <c r="I82" s="342"/>
      <c r="J82" s="342"/>
      <c r="K82" s="343"/>
    </row>
    <row r="83" spans="1:11">
      <c r="A83" s="40"/>
      <c r="B83" s="209"/>
      <c r="C83" s="209"/>
      <c r="D83" s="209"/>
      <c r="E83" s="209"/>
      <c r="F83" s="209"/>
      <c r="G83" s="209"/>
      <c r="H83" s="209"/>
      <c r="I83" s="209"/>
      <c r="J83" s="209"/>
      <c r="K83" s="208"/>
    </row>
    <row r="84" spans="1:11">
      <c r="A84" s="344"/>
      <c r="B84" s="209"/>
      <c r="C84" s="209"/>
      <c r="D84" s="209"/>
      <c r="E84" s="209"/>
      <c r="F84" s="209"/>
      <c r="G84" s="209"/>
      <c r="H84" s="209"/>
      <c r="I84" s="209"/>
      <c r="J84" s="209"/>
      <c r="K84" s="208"/>
    </row>
    <row r="85" spans="1:11">
      <c r="A85" s="40"/>
      <c r="B85" s="209"/>
      <c r="C85" s="209"/>
      <c r="D85" s="209"/>
      <c r="E85" s="209"/>
      <c r="F85" s="209"/>
      <c r="G85" s="209"/>
      <c r="H85" s="209"/>
      <c r="I85" s="209"/>
      <c r="J85" s="209"/>
      <c r="K85" s="208"/>
    </row>
    <row r="86" spans="1:11">
      <c r="A86" s="40"/>
      <c r="B86" s="209"/>
      <c r="C86" s="209"/>
      <c r="D86" s="209"/>
      <c r="E86" s="209"/>
      <c r="F86" s="209"/>
      <c r="G86" s="209"/>
      <c r="H86" s="209"/>
      <c r="I86" s="209"/>
      <c r="J86" s="209"/>
      <c r="K86" s="208"/>
    </row>
    <row r="87" spans="1:11">
      <c r="A87" s="40"/>
      <c r="B87" s="209"/>
      <c r="C87" s="209"/>
      <c r="D87" s="209"/>
      <c r="E87" s="209"/>
      <c r="F87" s="209"/>
      <c r="G87" s="209"/>
      <c r="H87" s="209"/>
      <c r="I87" s="209"/>
      <c r="J87" s="209"/>
      <c r="K87" s="208"/>
    </row>
    <row r="88" spans="1:11">
      <c r="A88" s="344"/>
      <c r="B88" s="209"/>
      <c r="C88" s="209"/>
      <c r="D88" s="209"/>
      <c r="E88" s="209"/>
      <c r="F88" s="209"/>
      <c r="G88" s="209"/>
      <c r="H88" s="209"/>
      <c r="I88" s="209"/>
      <c r="J88" s="209"/>
      <c r="K88" s="208"/>
    </row>
    <row r="89" spans="1:11">
      <c r="A89" s="642"/>
      <c r="B89" s="209"/>
      <c r="C89" s="209"/>
      <c r="D89" s="209"/>
      <c r="E89" s="209"/>
      <c r="F89" s="209"/>
      <c r="G89" s="209"/>
      <c r="H89" s="209"/>
      <c r="I89" s="209"/>
      <c r="J89" s="209"/>
      <c r="K89" s="208"/>
    </row>
    <row r="90" spans="1:11">
      <c r="A90" s="40"/>
      <c r="B90" s="209"/>
      <c r="C90" s="209"/>
      <c r="D90" s="209"/>
      <c r="E90" s="209"/>
      <c r="F90" s="209"/>
      <c r="G90" s="209"/>
      <c r="H90" s="209"/>
      <c r="I90" s="209"/>
      <c r="J90" s="209"/>
      <c r="K90" s="208"/>
    </row>
    <row r="91" spans="1:11">
      <c r="A91" s="344"/>
      <c r="B91" s="209"/>
      <c r="C91" s="209"/>
      <c r="D91" s="209"/>
      <c r="E91" s="209"/>
      <c r="F91" s="209"/>
      <c r="G91" s="209"/>
      <c r="H91" s="209"/>
      <c r="I91" s="209"/>
      <c r="J91" s="209"/>
      <c r="K91" s="208"/>
    </row>
    <row r="92" spans="1:11">
      <c r="A92" s="40"/>
      <c r="B92" s="209"/>
      <c r="C92" s="209"/>
      <c r="D92" s="209"/>
      <c r="E92" s="209"/>
      <c r="F92" s="209"/>
      <c r="G92" s="209"/>
      <c r="H92" s="209"/>
      <c r="I92" s="209"/>
      <c r="J92" s="209"/>
      <c r="K92" s="208"/>
    </row>
    <row r="93" spans="1:11">
      <c r="A93" s="344"/>
      <c r="B93" s="209"/>
      <c r="C93" s="209"/>
      <c r="D93" s="209"/>
      <c r="E93" s="209"/>
      <c r="F93" s="209"/>
      <c r="G93" s="209"/>
      <c r="H93" s="209"/>
      <c r="I93" s="209"/>
      <c r="J93" s="209"/>
      <c r="K93" s="208"/>
    </row>
    <row r="94" spans="1:11">
      <c r="A94" s="40"/>
      <c r="B94" s="209"/>
      <c r="C94" s="209"/>
      <c r="D94" s="209"/>
      <c r="E94" s="209"/>
      <c r="F94" s="209"/>
      <c r="G94" s="209"/>
      <c r="H94" s="209"/>
      <c r="I94" s="209"/>
      <c r="J94" s="209"/>
      <c r="K94" s="208"/>
    </row>
    <row r="95" spans="1:11">
      <c r="A95" s="344"/>
      <c r="B95" s="209"/>
      <c r="C95" s="209"/>
      <c r="D95" s="209"/>
      <c r="E95" s="209"/>
      <c r="F95" s="209"/>
      <c r="G95" s="209"/>
      <c r="H95" s="209"/>
      <c r="I95" s="209"/>
      <c r="J95" s="209"/>
      <c r="K95" s="208"/>
    </row>
    <row r="96" spans="1:11">
      <c r="A96" s="40"/>
      <c r="B96" s="209"/>
      <c r="C96" s="209"/>
      <c r="D96" s="209"/>
      <c r="E96" s="209"/>
      <c r="F96" s="209"/>
      <c r="G96" s="209"/>
      <c r="H96" s="209"/>
      <c r="I96" s="209"/>
      <c r="J96" s="209"/>
      <c r="K96" s="208"/>
    </row>
    <row r="97" spans="1:11">
      <c r="A97" s="40"/>
      <c r="B97" s="209"/>
      <c r="C97" s="209"/>
      <c r="D97" s="209"/>
      <c r="E97" s="209"/>
      <c r="F97" s="209"/>
      <c r="G97" s="209"/>
      <c r="H97" s="209"/>
      <c r="I97" s="209"/>
      <c r="J97" s="209"/>
      <c r="K97" s="208"/>
    </row>
    <row r="98" spans="1:11">
      <c r="A98" s="344"/>
      <c r="B98" s="481"/>
      <c r="C98" s="481"/>
      <c r="D98" s="209"/>
      <c r="E98" s="209"/>
      <c r="F98" s="342"/>
      <c r="G98" s="342"/>
      <c r="H98" s="342"/>
      <c r="I98" s="342"/>
      <c r="J98" s="209"/>
      <c r="K98" s="42"/>
    </row>
    <row r="99" spans="1:11">
      <c r="A99" s="344"/>
      <c r="B99" s="481"/>
      <c r="C99" s="481"/>
      <c r="D99" s="209"/>
      <c r="E99" s="41"/>
      <c r="F99" s="342"/>
      <c r="G99" s="342"/>
      <c r="H99" s="342"/>
      <c r="I99" s="342"/>
      <c r="J99" s="41"/>
      <c r="K99" s="42"/>
    </row>
    <row r="100" spans="1:11">
      <c r="A100" s="344"/>
      <c r="B100" s="481"/>
      <c r="C100" s="481"/>
      <c r="D100" s="209"/>
      <c r="E100" s="41"/>
      <c r="F100" s="41"/>
      <c r="G100" s="41"/>
      <c r="H100" s="41"/>
      <c r="I100" s="41"/>
      <c r="J100" s="41"/>
      <c r="K100" s="42"/>
    </row>
    <row r="101" spans="1:11">
      <c r="A101" s="344"/>
      <c r="B101" s="481"/>
      <c r="C101" s="481"/>
      <c r="D101" s="41"/>
      <c r="E101" s="41"/>
      <c r="F101" s="41"/>
      <c r="G101" s="41"/>
      <c r="H101" s="41"/>
      <c r="I101" s="41"/>
      <c r="J101" s="41"/>
      <c r="K101" s="42"/>
    </row>
    <row r="102" spans="1:11">
      <c r="A102" s="40"/>
      <c r="B102" s="209"/>
      <c r="C102" s="209"/>
      <c r="D102" s="209"/>
      <c r="E102" s="41"/>
      <c r="F102" s="41"/>
      <c r="G102" s="41"/>
      <c r="H102" s="41"/>
      <c r="I102" s="41"/>
      <c r="J102" s="41"/>
      <c r="K102" s="208"/>
    </row>
    <row r="103" spans="1:11">
      <c r="A103" s="40"/>
      <c r="B103" s="209"/>
      <c r="C103" s="209"/>
      <c r="D103" s="41"/>
      <c r="E103" s="41"/>
      <c r="F103" s="41"/>
      <c r="G103" s="41"/>
      <c r="H103" s="41"/>
      <c r="I103" s="41"/>
      <c r="J103" s="41"/>
      <c r="K103" s="208"/>
    </row>
    <row r="104" spans="1:11">
      <c r="A104" s="40"/>
      <c r="B104" s="209"/>
      <c r="C104" s="209"/>
      <c r="D104" s="41"/>
      <c r="E104" s="41"/>
      <c r="F104" s="41"/>
      <c r="G104" s="41"/>
      <c r="H104" s="41"/>
      <c r="I104" s="41"/>
      <c r="J104" s="41"/>
      <c r="K104" s="208"/>
    </row>
    <row r="105" spans="1:11">
      <c r="A105" s="344"/>
      <c r="B105" s="209"/>
      <c r="C105" s="481"/>
      <c r="D105" s="209"/>
      <c r="E105" s="209"/>
      <c r="F105" s="209"/>
      <c r="G105" s="209"/>
      <c r="H105" s="209"/>
      <c r="I105" s="209"/>
      <c r="J105" s="209"/>
      <c r="K105" s="42"/>
    </row>
    <row r="106" spans="1:11">
      <c r="A106" s="344"/>
      <c r="B106" s="209"/>
      <c r="C106" s="481"/>
      <c r="D106" s="209"/>
      <c r="E106" s="209"/>
      <c r="F106" s="209"/>
      <c r="G106" s="209"/>
      <c r="H106" s="209"/>
      <c r="I106" s="209"/>
      <c r="J106" s="209"/>
      <c r="K106" s="42"/>
    </row>
    <row r="107" spans="1:11">
      <c r="A107" s="344"/>
      <c r="B107" s="209"/>
      <c r="C107" s="481"/>
      <c r="D107" s="209"/>
      <c r="E107" s="209"/>
      <c r="F107" s="209"/>
      <c r="G107" s="209"/>
      <c r="H107" s="209"/>
      <c r="I107" s="209"/>
      <c r="J107" s="209"/>
      <c r="K107" s="42"/>
    </row>
    <row r="108" spans="1:11">
      <c r="A108" s="344"/>
      <c r="B108" s="209"/>
      <c r="C108" s="481"/>
      <c r="D108" s="209"/>
      <c r="E108" s="209"/>
      <c r="F108" s="209"/>
      <c r="G108" s="209"/>
      <c r="H108" s="209"/>
      <c r="I108" s="209"/>
      <c r="J108" s="209"/>
      <c r="K108" s="42"/>
    </row>
    <row r="109" spans="1:11">
      <c r="A109" s="344"/>
      <c r="B109" s="209"/>
      <c r="C109" s="481"/>
      <c r="D109" s="209"/>
      <c r="E109" s="209"/>
      <c r="F109" s="209"/>
      <c r="G109" s="209"/>
      <c r="H109" s="209"/>
      <c r="I109" s="209"/>
      <c r="J109" s="209"/>
      <c r="K109" s="42"/>
    </row>
    <row r="110" spans="1:11">
      <c r="A110" s="344"/>
      <c r="B110" s="209"/>
      <c r="C110" s="481"/>
      <c r="D110" s="209"/>
      <c r="E110" s="209"/>
      <c r="F110" s="209"/>
      <c r="G110" s="209"/>
      <c r="H110" s="209"/>
      <c r="I110" s="209"/>
      <c r="J110" s="209"/>
      <c r="K110" s="42"/>
    </row>
    <row r="111" spans="1:11">
      <c r="A111" s="344"/>
      <c r="B111" s="209"/>
      <c r="C111" s="481"/>
      <c r="D111" s="209"/>
      <c r="E111" s="209"/>
      <c r="F111" s="209"/>
      <c r="G111" s="209"/>
      <c r="H111" s="209"/>
      <c r="I111" s="209"/>
      <c r="J111" s="209"/>
      <c r="K111" s="42"/>
    </row>
    <row r="112" spans="1:11">
      <c r="A112" s="344"/>
      <c r="B112" s="209"/>
      <c r="C112" s="481"/>
      <c r="D112" s="209"/>
      <c r="E112" s="209"/>
      <c r="F112" s="209"/>
      <c r="G112" s="209"/>
      <c r="H112" s="209"/>
      <c r="I112" s="209"/>
      <c r="J112" s="209"/>
      <c r="K112" s="42"/>
    </row>
    <row r="113" spans="1:11">
      <c r="A113" s="344"/>
      <c r="B113" s="209"/>
      <c r="C113" s="481"/>
      <c r="D113" s="209"/>
      <c r="E113" s="209"/>
      <c r="F113" s="209"/>
      <c r="G113" s="209"/>
      <c r="H113" s="209"/>
      <c r="I113" s="209"/>
      <c r="J113" s="209"/>
      <c r="K113" s="42"/>
    </row>
    <row r="114" spans="1:11">
      <c r="A114" s="344"/>
      <c r="B114" s="209"/>
      <c r="C114" s="481"/>
      <c r="D114" s="209"/>
      <c r="E114" s="209"/>
      <c r="F114" s="209"/>
      <c r="G114" s="209"/>
      <c r="H114" s="209"/>
      <c r="I114" s="209"/>
      <c r="J114" s="209"/>
      <c r="K114" s="42"/>
    </row>
    <row r="115" spans="1:11">
      <c r="A115" s="344"/>
      <c r="B115" s="209"/>
      <c r="C115" s="481"/>
      <c r="D115" s="209"/>
      <c r="E115" s="209"/>
      <c r="F115" s="209"/>
      <c r="G115" s="209"/>
      <c r="H115" s="209"/>
      <c r="I115" s="209"/>
      <c r="J115" s="209"/>
      <c r="K115" s="42"/>
    </row>
    <row r="116" spans="1:11">
      <c r="A116" s="344"/>
      <c r="B116" s="209"/>
      <c r="C116" s="481"/>
      <c r="D116" s="209"/>
      <c r="E116" s="209"/>
      <c r="F116" s="209"/>
      <c r="G116" s="209"/>
      <c r="H116" s="209"/>
      <c r="I116" s="209"/>
      <c r="J116" s="209"/>
      <c r="K116" s="42"/>
    </row>
    <row r="117" spans="1:11">
      <c r="A117" s="344"/>
      <c r="B117" s="209"/>
      <c r="C117" s="481"/>
      <c r="D117" s="209"/>
      <c r="E117" s="209"/>
      <c r="F117" s="209"/>
      <c r="G117" s="209"/>
      <c r="H117" s="209"/>
      <c r="I117" s="209"/>
      <c r="J117" s="209"/>
      <c r="K117" s="42"/>
    </row>
    <row r="118" spans="1:11">
      <c r="A118" s="344"/>
      <c r="B118" s="209"/>
      <c r="C118" s="481"/>
      <c r="D118" s="209"/>
      <c r="E118" s="209"/>
      <c r="F118" s="209"/>
      <c r="G118" s="209"/>
      <c r="H118" s="209"/>
      <c r="I118" s="209"/>
      <c r="J118" s="209"/>
      <c r="K118" s="42"/>
    </row>
    <row r="119" spans="1:11">
      <c r="A119" s="344"/>
      <c r="B119" s="209"/>
      <c r="C119" s="481"/>
      <c r="D119" s="209"/>
      <c r="E119" s="209"/>
      <c r="F119" s="209"/>
      <c r="G119" s="209"/>
      <c r="H119" s="209"/>
      <c r="I119" s="209"/>
      <c r="J119" s="209"/>
      <c r="K119" s="42"/>
    </row>
    <row r="120" spans="1:11">
      <c r="A120" s="344"/>
      <c r="B120" s="209"/>
      <c r="C120" s="481"/>
      <c r="D120" s="209"/>
      <c r="E120" s="209"/>
      <c r="F120" s="209"/>
      <c r="G120" s="209"/>
      <c r="H120" s="209"/>
      <c r="I120" s="209"/>
      <c r="J120" s="209"/>
      <c r="K120" s="42"/>
    </row>
    <row r="121" spans="1:11">
      <c r="A121" s="344"/>
      <c r="B121" s="209"/>
      <c r="C121" s="481"/>
      <c r="D121" s="209"/>
      <c r="E121" s="209"/>
      <c r="F121" s="209"/>
      <c r="G121" s="209"/>
      <c r="H121" s="209"/>
      <c r="I121" s="209"/>
      <c r="J121" s="209"/>
      <c r="K121" s="42"/>
    </row>
    <row r="122" spans="1:11">
      <c r="A122" s="344"/>
      <c r="B122" s="209"/>
      <c r="C122" s="481"/>
      <c r="D122" s="209"/>
      <c r="E122" s="209"/>
      <c r="F122" s="209"/>
      <c r="G122" s="209"/>
      <c r="H122" s="209"/>
      <c r="I122" s="209"/>
      <c r="J122" s="209"/>
      <c r="K122" s="42"/>
    </row>
    <row r="123" spans="1:11">
      <c r="A123" s="344"/>
      <c r="B123" s="209"/>
      <c r="C123" s="481"/>
      <c r="D123" s="209"/>
      <c r="E123" s="209"/>
      <c r="F123" s="209"/>
      <c r="G123" s="209"/>
      <c r="H123" s="209"/>
      <c r="I123" s="209"/>
      <c r="J123" s="209"/>
      <c r="K123" s="42"/>
    </row>
    <row r="124" spans="1:11">
      <c r="A124" s="344"/>
      <c r="B124" s="209"/>
      <c r="C124" s="481"/>
      <c r="D124" s="209"/>
      <c r="E124" s="209"/>
      <c r="F124" s="209"/>
      <c r="G124" s="209"/>
      <c r="H124" s="209"/>
      <c r="I124" s="209"/>
      <c r="J124" s="209"/>
      <c r="K124" s="42"/>
    </row>
    <row r="125" spans="1:11">
      <c r="A125" s="344"/>
      <c r="B125" s="209"/>
      <c r="C125" s="481"/>
      <c r="D125" s="209"/>
      <c r="E125" s="209"/>
      <c r="F125" s="209"/>
      <c r="G125" s="209"/>
      <c r="H125" s="209"/>
      <c r="I125" s="209"/>
      <c r="J125" s="209"/>
      <c r="K125" s="42"/>
    </row>
    <row r="126" spans="1:11">
      <c r="A126" s="344"/>
      <c r="B126" s="209"/>
      <c r="C126" s="481"/>
      <c r="D126" s="209"/>
      <c r="E126" s="209"/>
      <c r="F126" s="209"/>
      <c r="G126" s="209"/>
      <c r="H126" s="209"/>
      <c r="I126" s="209"/>
      <c r="J126" s="209"/>
      <c r="K126" s="42"/>
    </row>
    <row r="127" spans="1:11">
      <c r="A127" s="344"/>
      <c r="B127" s="209"/>
      <c r="C127" s="481"/>
      <c r="D127" s="209"/>
      <c r="E127" s="209"/>
      <c r="F127" s="209"/>
      <c r="G127" s="209"/>
      <c r="H127" s="209"/>
      <c r="I127" s="209"/>
      <c r="J127" s="209"/>
      <c r="K127" s="42"/>
    </row>
    <row r="128" spans="1:11">
      <c r="A128" s="344"/>
      <c r="B128" s="209"/>
      <c r="C128" s="481"/>
      <c r="D128" s="209"/>
      <c r="E128" s="209"/>
      <c r="F128" s="209"/>
      <c r="G128" s="209"/>
      <c r="H128" s="209"/>
      <c r="I128" s="209"/>
      <c r="J128" s="209"/>
      <c r="K128" s="42"/>
    </row>
    <row r="129" spans="1:11">
      <c r="A129" s="344"/>
      <c r="B129" s="209"/>
      <c r="C129" s="481"/>
      <c r="D129" s="209"/>
      <c r="E129" s="209"/>
      <c r="F129" s="209"/>
      <c r="G129" s="209"/>
      <c r="H129" s="209"/>
      <c r="I129" s="209"/>
      <c r="J129" s="209"/>
      <c r="K129" s="42"/>
    </row>
    <row r="130" spans="1:11">
      <c r="A130" s="344"/>
      <c r="B130" s="209"/>
      <c r="C130" s="481"/>
      <c r="D130" s="209"/>
      <c r="E130" s="209"/>
      <c r="F130" s="209"/>
      <c r="G130" s="209"/>
      <c r="H130" s="209"/>
      <c r="I130" s="209"/>
      <c r="J130" s="209"/>
      <c r="K130" s="42"/>
    </row>
    <row r="131" spans="1:11">
      <c r="A131" s="344"/>
      <c r="B131" s="209"/>
      <c r="C131" s="481"/>
      <c r="D131" s="209"/>
      <c r="E131" s="209"/>
      <c r="F131" s="209"/>
      <c r="G131" s="209"/>
      <c r="H131" s="209"/>
      <c r="I131" s="209"/>
      <c r="J131" s="209"/>
      <c r="K131" s="42"/>
    </row>
    <row r="132" spans="1:11">
      <c r="A132" s="344"/>
      <c r="B132" s="209"/>
      <c r="C132" s="481"/>
      <c r="D132" s="209"/>
      <c r="E132" s="209"/>
      <c r="F132" s="209"/>
      <c r="G132" s="209"/>
      <c r="H132" s="209"/>
      <c r="I132" s="209"/>
      <c r="J132" s="209"/>
      <c r="K132" s="42"/>
    </row>
    <row r="133" spans="1:11">
      <c r="A133" s="344"/>
      <c r="B133" s="209"/>
      <c r="C133" s="481"/>
      <c r="D133" s="209"/>
      <c r="E133" s="209"/>
      <c r="F133" s="209"/>
      <c r="G133" s="209"/>
      <c r="H133" s="209"/>
      <c r="I133" s="209"/>
      <c r="J133" s="209"/>
      <c r="K133" s="42"/>
    </row>
    <row r="134" spans="1:11">
      <c r="A134" s="344"/>
      <c r="B134" s="209"/>
      <c r="C134" s="481"/>
      <c r="D134" s="209"/>
      <c r="E134" s="209"/>
      <c r="F134" s="209"/>
      <c r="G134" s="209"/>
      <c r="H134" s="209"/>
      <c r="I134" s="209"/>
      <c r="J134" s="209"/>
      <c r="K134" s="42"/>
    </row>
    <row r="135" spans="1:11">
      <c r="A135" s="344"/>
      <c r="B135" s="209"/>
      <c r="C135" s="481"/>
      <c r="D135" s="209"/>
      <c r="E135" s="209"/>
      <c r="F135" s="209"/>
      <c r="G135" s="209"/>
      <c r="H135" s="209"/>
      <c r="I135" s="209"/>
      <c r="J135" s="209"/>
      <c r="K135" s="42"/>
    </row>
    <row r="136" spans="1:11">
      <c r="A136" s="344"/>
      <c r="B136" s="209"/>
      <c r="C136" s="481"/>
      <c r="D136" s="209"/>
      <c r="E136" s="209"/>
      <c r="F136" s="209"/>
      <c r="G136" s="209"/>
      <c r="H136" s="209"/>
      <c r="I136" s="209"/>
      <c r="J136" s="209"/>
      <c r="K136" s="42"/>
    </row>
    <row r="137" spans="1:11">
      <c r="A137" s="344"/>
      <c r="B137" s="209"/>
      <c r="C137" s="481"/>
      <c r="D137" s="209"/>
      <c r="E137" s="209"/>
      <c r="F137" s="209"/>
      <c r="G137" s="209"/>
      <c r="H137" s="209"/>
      <c r="I137" s="209"/>
      <c r="J137" s="209"/>
      <c r="K137" s="42"/>
    </row>
    <row r="138" spans="1:11">
      <c r="A138" s="344"/>
      <c r="B138" s="209"/>
      <c r="C138" s="481"/>
      <c r="D138" s="209"/>
      <c r="E138" s="209"/>
      <c r="F138" s="209"/>
      <c r="G138" s="209"/>
      <c r="H138" s="209"/>
      <c r="I138" s="209"/>
      <c r="J138" s="209"/>
      <c r="K138" s="42"/>
    </row>
    <row r="139" spans="1:11">
      <c r="A139" s="344"/>
      <c r="B139" s="209"/>
      <c r="C139" s="481"/>
      <c r="D139" s="209"/>
      <c r="E139" s="209"/>
      <c r="F139" s="209"/>
      <c r="G139" s="209"/>
      <c r="H139" s="209"/>
      <c r="I139" s="209"/>
      <c r="J139" s="209"/>
      <c r="K139" s="42"/>
    </row>
    <row r="140" spans="1:11">
      <c r="A140" s="344"/>
      <c r="B140" s="209"/>
      <c r="C140" s="481"/>
      <c r="D140" s="209"/>
      <c r="E140" s="209"/>
      <c r="F140" s="209"/>
      <c r="G140" s="209"/>
      <c r="H140" s="209"/>
      <c r="I140" s="209"/>
      <c r="J140" s="209"/>
      <c r="K140" s="42"/>
    </row>
    <row r="141" spans="1:11">
      <c r="A141" s="344"/>
      <c r="B141" s="209"/>
      <c r="C141" s="481"/>
      <c r="D141" s="209"/>
      <c r="E141" s="209"/>
      <c r="F141" s="209"/>
      <c r="G141" s="209"/>
      <c r="H141" s="209"/>
      <c r="I141" s="209"/>
      <c r="J141" s="209"/>
      <c r="K141" s="42"/>
    </row>
    <row r="142" spans="1:11">
      <c r="A142" s="344"/>
      <c r="B142" s="209"/>
      <c r="C142" s="481"/>
      <c r="D142" s="209"/>
      <c r="E142" s="209"/>
      <c r="F142" s="209"/>
      <c r="G142" s="209"/>
      <c r="H142" s="209"/>
      <c r="I142" s="209"/>
      <c r="J142" s="209"/>
      <c r="K142" s="42"/>
    </row>
    <row r="143" spans="1:11">
      <c r="A143" s="344"/>
      <c r="B143" s="209"/>
      <c r="C143" s="481"/>
      <c r="D143" s="209"/>
      <c r="E143" s="209"/>
      <c r="F143" s="209"/>
      <c r="G143" s="209"/>
      <c r="H143" s="209"/>
      <c r="I143" s="209"/>
      <c r="J143" s="209"/>
      <c r="K143" s="42"/>
    </row>
    <row r="144" spans="1:11">
      <c r="A144" s="344"/>
      <c r="B144" s="209"/>
      <c r="C144" s="481"/>
      <c r="D144" s="209"/>
      <c r="E144" s="209"/>
      <c r="F144" s="209"/>
      <c r="G144" s="209"/>
      <c r="H144" s="209"/>
      <c r="I144" s="209"/>
      <c r="J144" s="209"/>
      <c r="K144" s="42"/>
    </row>
    <row r="145" spans="1:11">
      <c r="A145" s="344"/>
      <c r="B145" s="209"/>
      <c r="C145" s="481"/>
      <c r="D145" s="209"/>
      <c r="E145" s="209"/>
      <c r="F145" s="209"/>
      <c r="G145" s="209"/>
      <c r="H145" s="209"/>
      <c r="I145" s="209"/>
      <c r="J145" s="209"/>
      <c r="K145" s="42"/>
    </row>
    <row r="146" spans="1:11">
      <c r="A146" s="344"/>
      <c r="B146" s="209"/>
      <c r="C146" s="481"/>
      <c r="D146" s="209"/>
      <c r="E146" s="209"/>
      <c r="F146" s="209"/>
      <c r="G146" s="209"/>
      <c r="H146" s="209"/>
      <c r="I146" s="209"/>
      <c r="J146" s="209"/>
      <c r="K146" s="42"/>
    </row>
    <row r="147" spans="1:11">
      <c r="A147" s="344"/>
      <c r="B147" s="209"/>
      <c r="C147" s="481"/>
      <c r="D147" s="209"/>
      <c r="E147" s="209"/>
      <c r="F147" s="209"/>
      <c r="G147" s="209"/>
      <c r="H147" s="209"/>
      <c r="I147" s="209"/>
      <c r="J147" s="209"/>
      <c r="K147" s="42"/>
    </row>
    <row r="148" spans="1:11">
      <c r="A148" s="344"/>
      <c r="B148" s="209"/>
      <c r="C148" s="481"/>
      <c r="D148" s="209"/>
      <c r="E148" s="209"/>
      <c r="F148" s="209"/>
      <c r="G148" s="209"/>
      <c r="H148" s="209"/>
      <c r="I148" s="209"/>
      <c r="J148" s="209"/>
      <c r="K148" s="42"/>
    </row>
    <row r="149" spans="1:11">
      <c r="A149" s="344"/>
      <c r="B149" s="209"/>
      <c r="C149" s="481"/>
      <c r="D149" s="209"/>
      <c r="E149" s="209"/>
      <c r="F149" s="209"/>
      <c r="G149" s="209"/>
      <c r="H149" s="209"/>
      <c r="I149" s="209"/>
      <c r="J149" s="209"/>
      <c r="K149" s="42"/>
    </row>
    <row r="150" spans="1:11">
      <c r="A150" s="344"/>
      <c r="B150" s="209"/>
      <c r="C150" s="481"/>
      <c r="D150" s="209"/>
      <c r="E150" s="209"/>
      <c r="F150" s="209"/>
      <c r="G150" s="209"/>
      <c r="H150" s="209"/>
      <c r="I150" s="209"/>
      <c r="J150" s="209"/>
      <c r="K150" s="42"/>
    </row>
    <row r="151" spans="1:11">
      <c r="A151" s="344"/>
      <c r="B151" s="209"/>
      <c r="C151" s="481"/>
      <c r="D151" s="209"/>
      <c r="E151" s="209"/>
      <c r="F151" s="209"/>
      <c r="G151" s="209"/>
      <c r="H151" s="209"/>
      <c r="I151" s="209"/>
      <c r="J151" s="209"/>
      <c r="K151" s="42"/>
    </row>
    <row r="152" spans="1:11">
      <c r="A152" s="344"/>
      <c r="B152" s="209"/>
      <c r="C152" s="481"/>
      <c r="D152" s="209"/>
      <c r="E152" s="209"/>
      <c r="F152" s="209"/>
      <c r="G152" s="209"/>
      <c r="H152" s="209"/>
      <c r="I152" s="209"/>
      <c r="J152" s="209"/>
      <c r="K152" s="42"/>
    </row>
    <row r="153" spans="1:11">
      <c r="A153" s="344"/>
      <c r="B153" s="209"/>
      <c r="C153" s="481"/>
      <c r="D153" s="209"/>
      <c r="E153" s="209"/>
      <c r="F153" s="209"/>
      <c r="G153" s="209"/>
      <c r="H153" s="209"/>
      <c r="I153" s="209"/>
      <c r="J153" s="209"/>
      <c r="K153" s="42"/>
    </row>
    <row r="154" spans="1:11">
      <c r="A154" s="344"/>
      <c r="B154" s="209"/>
      <c r="C154" s="481"/>
      <c r="D154" s="209"/>
      <c r="E154" s="209"/>
      <c r="F154" s="209"/>
      <c r="G154" s="209"/>
      <c r="H154" s="209"/>
      <c r="I154" s="209"/>
      <c r="J154" s="209"/>
      <c r="K154" s="42"/>
    </row>
    <row r="155" spans="1:11">
      <c r="A155" s="344"/>
      <c r="B155" s="209"/>
      <c r="C155" s="481"/>
      <c r="D155" s="209"/>
      <c r="E155" s="209"/>
      <c r="F155" s="209"/>
      <c r="G155" s="209"/>
      <c r="H155" s="209"/>
      <c r="I155" s="209"/>
      <c r="J155" s="209"/>
      <c r="K155" s="42"/>
    </row>
    <row r="156" spans="1:11">
      <c r="A156" s="344"/>
      <c r="B156" s="209"/>
      <c r="C156" s="481"/>
      <c r="D156" s="209"/>
      <c r="E156" s="209"/>
      <c r="F156" s="209"/>
      <c r="G156" s="209"/>
      <c r="H156" s="209"/>
      <c r="I156" s="209"/>
      <c r="J156" s="209"/>
      <c r="K156" s="42"/>
    </row>
    <row r="157" spans="1:11">
      <c r="A157" s="344"/>
      <c r="B157" s="209"/>
      <c r="C157" s="481"/>
      <c r="D157" s="209"/>
      <c r="E157" s="209"/>
      <c r="F157" s="209"/>
      <c r="G157" s="209"/>
      <c r="H157" s="209"/>
      <c r="I157" s="209"/>
      <c r="J157" s="209"/>
      <c r="K157" s="42"/>
    </row>
    <row r="158" spans="1:11">
      <c r="A158" s="71"/>
      <c r="B158" s="72"/>
      <c r="C158" s="478"/>
      <c r="D158" s="72"/>
      <c r="E158" s="72"/>
      <c r="F158" s="72"/>
      <c r="G158" s="72"/>
      <c r="H158" s="72"/>
      <c r="I158" s="72"/>
      <c r="J158" s="72"/>
      <c r="K158" s="397"/>
    </row>
    <row r="159" spans="1:11" s="2076" customFormat="1">
      <c r="A159" s="2006"/>
      <c r="B159" s="2006"/>
      <c r="C159" s="2107"/>
      <c r="D159" s="2006"/>
      <c r="E159" s="63"/>
      <c r="F159" s="63"/>
      <c r="G159" s="63"/>
      <c r="H159" s="63"/>
      <c r="I159" s="63"/>
      <c r="J159" s="2276" t="s">
        <v>1343</v>
      </c>
      <c r="K159" s="2276"/>
    </row>
    <row r="160" spans="1:11">
      <c r="A160" s="209"/>
      <c r="B160" s="209"/>
      <c r="C160" s="481"/>
      <c r="D160" s="41"/>
      <c r="E160" s="209"/>
      <c r="F160" s="209"/>
      <c r="G160" s="209"/>
      <c r="H160" s="209"/>
      <c r="I160" s="209"/>
      <c r="J160" s="209"/>
      <c r="K160" s="209"/>
    </row>
    <row r="161" spans="1:11">
      <c r="A161" s="41"/>
      <c r="B161" s="209"/>
      <c r="C161" s="481"/>
      <c r="D161" s="209"/>
      <c r="E161" s="209"/>
      <c r="F161" s="209"/>
      <c r="G161" s="209"/>
      <c r="H161" s="209"/>
      <c r="I161" s="209"/>
      <c r="J161" s="209"/>
      <c r="K161" s="41"/>
    </row>
    <row r="162" spans="1:11">
      <c r="A162" s="41"/>
      <c r="B162" s="209"/>
      <c r="C162" s="481"/>
      <c r="D162" s="209"/>
      <c r="E162" s="209"/>
      <c r="F162" s="209"/>
      <c r="G162" s="209"/>
      <c r="H162" s="209"/>
      <c r="I162" s="209"/>
      <c r="J162" s="209"/>
      <c r="K162" s="41"/>
    </row>
    <row r="163" spans="1:11">
      <c r="A163" s="41"/>
      <c r="B163" s="209"/>
      <c r="C163" s="480"/>
      <c r="D163" s="209"/>
      <c r="E163" s="209"/>
      <c r="F163" s="209"/>
      <c r="G163" s="209"/>
      <c r="H163" s="209"/>
      <c r="I163" s="209"/>
      <c r="J163" s="209"/>
      <c r="K163" s="41"/>
    </row>
    <row r="164" spans="1:11">
      <c r="A164" s="41"/>
      <c r="B164" s="209"/>
      <c r="C164" s="481"/>
      <c r="D164" s="209"/>
      <c r="E164" s="209"/>
      <c r="F164" s="209"/>
      <c r="G164" s="209"/>
      <c r="H164" s="209"/>
      <c r="I164" s="209"/>
      <c r="J164" s="209"/>
      <c r="K164" s="41"/>
    </row>
    <row r="165" spans="1:11">
      <c r="A165" s="41"/>
      <c r="B165" s="209"/>
      <c r="C165" s="481"/>
      <c r="D165" s="209"/>
      <c r="E165" s="209"/>
      <c r="F165" s="209"/>
      <c r="G165" s="209"/>
      <c r="H165" s="209"/>
      <c r="I165" s="209"/>
      <c r="J165" s="209"/>
      <c r="K165" s="41"/>
    </row>
    <row r="166" spans="1:11">
      <c r="A166" s="41"/>
      <c r="B166" s="209"/>
      <c r="C166" s="481"/>
      <c r="D166" s="209"/>
      <c r="E166" s="209"/>
      <c r="F166" s="209"/>
      <c r="G166" s="209"/>
      <c r="H166" s="209"/>
      <c r="I166" s="209"/>
      <c r="J166" s="209"/>
      <c r="K166" s="41"/>
    </row>
    <row r="167" spans="1:11">
      <c r="A167" s="41"/>
      <c r="B167" s="209"/>
      <c r="C167" s="481"/>
      <c r="D167" s="209"/>
      <c r="E167" s="209"/>
      <c r="F167" s="209"/>
      <c r="G167" s="209"/>
      <c r="H167" s="209"/>
      <c r="I167" s="209"/>
      <c r="J167" s="209"/>
      <c r="K167" s="41"/>
    </row>
    <row r="168" spans="1:11">
      <c r="A168" s="41"/>
      <c r="B168" s="209"/>
      <c r="C168" s="481"/>
      <c r="D168" s="209"/>
      <c r="E168" s="209"/>
      <c r="F168" s="209"/>
      <c r="G168" s="209"/>
      <c r="H168" s="209"/>
      <c r="I168" s="209"/>
      <c r="J168" s="209"/>
      <c r="K168" s="41"/>
    </row>
    <row r="169" spans="1:11">
      <c r="A169" s="41"/>
      <c r="B169" s="41"/>
      <c r="C169" s="481"/>
      <c r="D169" s="41"/>
      <c r="E169" s="209"/>
      <c r="F169" s="209"/>
      <c r="G169" s="209"/>
      <c r="H169" s="209"/>
      <c r="I169" s="209"/>
      <c r="J169" s="209"/>
      <c r="K169" s="41"/>
    </row>
    <row r="170" spans="1:11">
      <c r="A170" s="41"/>
      <c r="B170" s="209"/>
      <c r="C170" s="481"/>
      <c r="D170" s="41"/>
      <c r="E170" s="209"/>
      <c r="F170" s="209"/>
      <c r="G170" s="209"/>
      <c r="H170" s="209"/>
      <c r="I170" s="209"/>
      <c r="J170" s="209"/>
      <c r="K170" s="41"/>
    </row>
    <row r="171" spans="1:11">
      <c r="A171" s="209"/>
      <c r="B171" s="388"/>
      <c r="C171" s="388"/>
      <c r="D171" s="388"/>
      <c r="E171" s="388"/>
      <c r="F171" s="388"/>
      <c r="G171" s="388"/>
      <c r="H171" s="388"/>
      <c r="I171" s="388"/>
      <c r="J171" s="388"/>
      <c r="K171" s="209"/>
    </row>
    <row r="172" spans="1:11">
      <c r="A172" s="388"/>
      <c r="B172" s="388"/>
      <c r="C172" s="388"/>
      <c r="D172" s="388"/>
      <c r="E172" s="388"/>
      <c r="F172" s="388"/>
      <c r="G172" s="388"/>
      <c r="H172" s="388"/>
      <c r="I172" s="388"/>
      <c r="J172" s="388"/>
      <c r="K172" s="19"/>
    </row>
  </sheetData>
  <customSheetViews>
    <customSheetView guid="{4095EAE0-09D5-4E29-9353-57BE8D9E0DE0}" showPageBreaks="1">
      <selection activeCell="O46" sqref="O46"/>
      <rowBreaks count="1" manualBreakCount="1">
        <brk id="79" max="16383" man="1"/>
      </rowBreaks>
      <pageMargins left="0.75" right="0.75" top="0.75" bottom="0.75" header="0.5" footer="0.5"/>
      <pageSetup scale="83" fitToHeight="2" orientation="portrait" r:id="rId1"/>
      <headerFooter alignWithMargins="0"/>
    </customSheetView>
    <customSheetView guid="{B4382265-C345-4F78-A0C9-5C84571AE8A3}" showPageBreaks="1">
      <selection activeCell="L23" sqref="L23"/>
      <rowBreaks count="1" manualBreakCount="1">
        <brk id="79" max="16383" man="1"/>
      </rowBreaks>
      <pageMargins left="0.75" right="0.75" top="0.75" bottom="0.75" header="0.5" footer="0.5"/>
      <pageSetup scale="83" fitToHeight="2" orientation="portrait" r:id="rId2"/>
      <headerFooter alignWithMargins="0"/>
    </customSheetView>
  </customSheetViews>
  <mergeCells count="1">
    <mergeCell ref="J159:K159"/>
  </mergeCells>
  <phoneticPr fontId="0" type="noConversion"/>
  <pageMargins left="0.75" right="0.75" top="0.75" bottom="0.75" header="0.5" footer="0.5"/>
  <pageSetup scale="83" fitToHeight="2" orientation="portrait" r:id="rId3"/>
  <headerFooter alignWithMargins="0"/>
  <rowBreaks count="1" manualBreakCount="1">
    <brk id="7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workbookViewId="0"/>
  </sheetViews>
  <sheetFormatPr defaultRowHeight="11.25"/>
  <cols>
    <col min="1" max="1" width="5" style="10" customWidth="1"/>
    <col min="2" max="2" width="9.33203125" style="10"/>
    <col min="3" max="3" width="47.1640625" style="10" customWidth="1"/>
    <col min="4" max="6" width="18.6640625" style="10" customWidth="1"/>
    <col min="7" max="16384" width="9.33203125" style="10"/>
  </cols>
  <sheetData>
    <row r="1" spans="1:7" s="226" customFormat="1">
      <c r="A1" s="1371">
        <v>48</v>
      </c>
      <c r="B1" s="2006"/>
      <c r="C1" s="2006"/>
      <c r="D1" s="63"/>
      <c r="E1" s="63"/>
      <c r="F1" s="1371"/>
      <c r="G1" s="1667" t="s">
        <v>2667</v>
      </c>
    </row>
    <row r="2" spans="1:7" s="226" customFormat="1">
      <c r="A2" s="34"/>
      <c r="B2" s="29"/>
      <c r="C2" s="29"/>
      <c r="D2" s="30"/>
      <c r="E2" s="30"/>
      <c r="F2" s="37"/>
      <c r="G2" s="620"/>
    </row>
    <row r="3" spans="1:7">
      <c r="A3" s="32" t="s">
        <v>1184</v>
      </c>
      <c r="B3" s="22"/>
      <c r="C3" s="22"/>
      <c r="D3" s="22"/>
      <c r="E3" s="22"/>
      <c r="F3" s="22"/>
      <c r="G3" s="33"/>
    </row>
    <row r="4" spans="1:7">
      <c r="A4" s="341" t="s">
        <v>330</v>
      </c>
      <c r="B4" s="22"/>
      <c r="C4" s="22"/>
      <c r="D4" s="22"/>
      <c r="E4" s="22"/>
      <c r="F4" s="22"/>
      <c r="G4" s="33"/>
    </row>
    <row r="5" spans="1:7">
      <c r="A5" s="646"/>
      <c r="B5" s="63"/>
      <c r="C5" s="63"/>
      <c r="D5" s="63"/>
      <c r="E5" s="63"/>
      <c r="F5" s="63"/>
      <c r="G5" s="647"/>
    </row>
    <row r="6" spans="1:7">
      <c r="A6" s="344" t="s">
        <v>423</v>
      </c>
      <c r="B6" s="209" t="s">
        <v>228</v>
      </c>
      <c r="C6" s="209"/>
      <c r="D6" s="209"/>
      <c r="E6" s="209"/>
      <c r="F6" s="209"/>
      <c r="G6" s="208"/>
    </row>
    <row r="7" spans="1:7">
      <c r="A7" s="24"/>
      <c r="B7" s="209" t="s">
        <v>229</v>
      </c>
      <c r="C7" s="63"/>
      <c r="D7" s="63"/>
      <c r="E7" s="63"/>
      <c r="F7" s="63"/>
      <c r="G7" s="647"/>
    </row>
    <row r="8" spans="1:7">
      <c r="A8" s="24"/>
      <c r="B8" s="209" t="s">
        <v>230</v>
      </c>
      <c r="C8" s="63"/>
      <c r="D8" s="63"/>
      <c r="E8" s="63"/>
      <c r="F8" s="63"/>
      <c r="G8" s="647"/>
    </row>
    <row r="9" spans="1:7">
      <c r="A9" s="24"/>
      <c r="B9" s="209" t="s">
        <v>231</v>
      </c>
      <c r="C9" s="63"/>
      <c r="D9" s="63"/>
      <c r="E9" s="63"/>
      <c r="F9" s="63"/>
      <c r="G9" s="647"/>
    </row>
    <row r="10" spans="1:7">
      <c r="A10" s="24"/>
      <c r="B10" s="209" t="s">
        <v>232</v>
      </c>
      <c r="C10" s="63"/>
      <c r="D10" s="63"/>
      <c r="E10" s="63"/>
      <c r="F10" s="63"/>
      <c r="G10" s="647"/>
    </row>
    <row r="11" spans="1:7">
      <c r="A11" s="24"/>
      <c r="B11" s="209" t="s">
        <v>233</v>
      </c>
      <c r="C11" s="63"/>
      <c r="D11" s="63"/>
      <c r="E11" s="63"/>
      <c r="F11" s="63"/>
      <c r="G11" s="647"/>
    </row>
    <row r="12" spans="1:7">
      <c r="A12" s="24"/>
      <c r="B12" s="209" t="s">
        <v>234</v>
      </c>
      <c r="C12" s="63"/>
      <c r="D12" s="63"/>
      <c r="E12" s="63"/>
      <c r="F12" s="63"/>
      <c r="G12" s="647"/>
    </row>
    <row r="13" spans="1:7">
      <c r="A13" s="24"/>
      <c r="B13" s="209" t="s">
        <v>235</v>
      </c>
      <c r="C13" s="63"/>
      <c r="D13" s="63"/>
      <c r="E13" s="63"/>
      <c r="F13" s="63"/>
      <c r="G13" s="647"/>
    </row>
    <row r="14" spans="1:7">
      <c r="A14" s="40"/>
      <c r="B14" s="63"/>
      <c r="C14" s="63"/>
      <c r="D14" s="63"/>
      <c r="E14" s="63"/>
      <c r="F14" s="63"/>
      <c r="G14" s="647"/>
    </row>
    <row r="15" spans="1:7">
      <c r="A15" s="344" t="s">
        <v>424</v>
      </c>
      <c r="B15" s="209" t="s">
        <v>236</v>
      </c>
      <c r="C15" s="209"/>
      <c r="D15" s="209"/>
      <c r="E15" s="209"/>
      <c r="F15" s="209"/>
      <c r="G15" s="208"/>
    </row>
    <row r="16" spans="1:7">
      <c r="A16" s="24"/>
      <c r="B16" s="209" t="s">
        <v>237</v>
      </c>
      <c r="C16" s="63"/>
      <c r="D16" s="63"/>
      <c r="E16" s="63"/>
      <c r="F16" s="63"/>
      <c r="G16" s="647"/>
    </row>
    <row r="17" spans="1:7">
      <c r="A17" s="40"/>
      <c r="B17" s="63"/>
      <c r="C17" s="63"/>
      <c r="D17" s="63"/>
      <c r="E17" s="63"/>
      <c r="F17" s="63"/>
      <c r="G17" s="647"/>
    </row>
    <row r="18" spans="1:7">
      <c r="A18" s="344" t="s">
        <v>425</v>
      </c>
      <c r="B18" s="209" t="s">
        <v>238</v>
      </c>
      <c r="C18" s="209"/>
      <c r="D18" s="209"/>
      <c r="E18" s="209"/>
      <c r="F18" s="209"/>
      <c r="G18" s="208"/>
    </row>
    <row r="19" spans="1:7">
      <c r="A19" s="24"/>
      <c r="B19" s="209" t="s">
        <v>239</v>
      </c>
      <c r="C19" s="63"/>
      <c r="D19" s="63"/>
      <c r="E19" s="63"/>
      <c r="F19" s="63"/>
      <c r="G19" s="647"/>
    </row>
    <row r="20" spans="1:7">
      <c r="A20" s="24"/>
      <c r="B20" s="209" t="s">
        <v>240</v>
      </c>
      <c r="C20" s="63"/>
      <c r="D20" s="63"/>
      <c r="E20" s="63"/>
      <c r="F20" s="63"/>
      <c r="G20" s="647"/>
    </row>
    <row r="21" spans="1:7">
      <c r="A21" s="24"/>
      <c r="B21" s="209" t="s">
        <v>241</v>
      </c>
      <c r="C21" s="63"/>
      <c r="D21" s="63"/>
      <c r="E21" s="63"/>
      <c r="F21" s="63"/>
      <c r="G21" s="647"/>
    </row>
    <row r="22" spans="1:7">
      <c r="A22" s="40"/>
      <c r="B22" s="63"/>
      <c r="C22" s="63"/>
      <c r="D22" s="63"/>
      <c r="E22" s="63"/>
      <c r="F22" s="63"/>
      <c r="G22" s="647"/>
    </row>
    <row r="23" spans="1:7">
      <c r="A23" s="344" t="s">
        <v>428</v>
      </c>
      <c r="B23" s="209" t="s">
        <v>719</v>
      </c>
      <c r="C23" s="209"/>
      <c r="D23" s="209"/>
      <c r="E23" s="209"/>
      <c r="F23" s="209"/>
      <c r="G23" s="208"/>
    </row>
    <row r="24" spans="1:7">
      <c r="A24" s="40"/>
      <c r="B24" s="63"/>
      <c r="C24" s="63"/>
      <c r="D24" s="63"/>
      <c r="E24" s="63"/>
      <c r="F24" s="63"/>
      <c r="G24" s="647"/>
    </row>
    <row r="25" spans="1:7">
      <c r="A25" s="344" t="s">
        <v>430</v>
      </c>
      <c r="B25" s="209" t="s">
        <v>1204</v>
      </c>
      <c r="C25" s="209"/>
      <c r="D25" s="209"/>
      <c r="E25" s="209"/>
      <c r="F25" s="209"/>
      <c r="G25" s="208"/>
    </row>
    <row r="26" spans="1:7">
      <c r="A26" s="24"/>
      <c r="B26" s="209" t="s">
        <v>1205</v>
      </c>
      <c r="C26" s="63"/>
      <c r="D26" s="63"/>
      <c r="E26" s="63"/>
      <c r="F26" s="63"/>
      <c r="G26" s="647"/>
    </row>
    <row r="27" spans="1:7">
      <c r="A27" s="24"/>
      <c r="B27" s="209" t="s">
        <v>242</v>
      </c>
      <c r="C27" s="63"/>
      <c r="D27" s="63"/>
      <c r="E27" s="63"/>
      <c r="F27" s="63"/>
      <c r="G27" s="647"/>
    </row>
    <row r="28" spans="1:7">
      <c r="A28" s="24"/>
      <c r="B28" s="209" t="s">
        <v>243</v>
      </c>
      <c r="C28" s="63"/>
      <c r="D28" s="63"/>
      <c r="E28" s="63"/>
      <c r="F28" s="63"/>
      <c r="G28" s="647"/>
    </row>
    <row r="29" spans="1:7">
      <c r="A29" s="24"/>
      <c r="B29" s="394" t="s">
        <v>244</v>
      </c>
      <c r="C29" s="63"/>
      <c r="D29" s="63"/>
      <c r="E29" s="63"/>
      <c r="F29" s="63"/>
      <c r="G29" s="647"/>
    </row>
    <row r="30" spans="1:7">
      <c r="A30" s="24"/>
      <c r="B30" s="209" t="s">
        <v>245</v>
      </c>
      <c r="C30" s="63"/>
      <c r="D30" s="63"/>
      <c r="E30" s="63"/>
      <c r="F30" s="63"/>
      <c r="G30" s="647"/>
    </row>
    <row r="31" spans="1:7">
      <c r="A31" s="24"/>
      <c r="B31" s="209" t="s">
        <v>246</v>
      </c>
      <c r="C31" s="63"/>
      <c r="D31" s="63"/>
      <c r="E31" s="63"/>
      <c r="F31" s="63"/>
      <c r="G31" s="647"/>
    </row>
    <row r="32" spans="1:7">
      <c r="A32" s="40"/>
      <c r="B32" s="63"/>
      <c r="C32" s="63"/>
      <c r="D32" s="63"/>
      <c r="E32" s="63"/>
      <c r="F32" s="63"/>
      <c r="G32" s="647"/>
    </row>
    <row r="33" spans="1:7">
      <c r="A33" s="344" t="s">
        <v>859</v>
      </c>
      <c r="B33" s="209" t="s">
        <v>247</v>
      </c>
      <c r="C33" s="209"/>
      <c r="D33" s="209"/>
      <c r="E33" s="209"/>
      <c r="F33" s="209"/>
      <c r="G33" s="208"/>
    </row>
    <row r="34" spans="1:7">
      <c r="A34" s="24"/>
      <c r="B34" s="209" t="s">
        <v>248</v>
      </c>
      <c r="C34" s="63"/>
      <c r="D34" s="63"/>
      <c r="E34" s="63"/>
      <c r="F34" s="63"/>
      <c r="G34" s="647"/>
    </row>
    <row r="35" spans="1:7">
      <c r="A35" s="48"/>
      <c r="B35" s="224"/>
      <c r="C35" s="224"/>
      <c r="D35" s="224"/>
      <c r="E35" s="224"/>
      <c r="F35" s="224"/>
      <c r="G35" s="701"/>
    </row>
    <row r="36" spans="1:7">
      <c r="A36" s="311"/>
      <c r="B36" s="312"/>
      <c r="C36" s="312"/>
      <c r="D36" s="312"/>
      <c r="E36" s="312"/>
      <c r="F36" s="323" t="s">
        <v>1876</v>
      </c>
      <c r="G36" s="320"/>
    </row>
    <row r="37" spans="1:7">
      <c r="A37" s="311"/>
      <c r="B37" s="323" t="s">
        <v>386</v>
      </c>
      <c r="C37" s="312"/>
      <c r="D37" s="323" t="s">
        <v>249</v>
      </c>
      <c r="E37" s="323" t="s">
        <v>250</v>
      </c>
      <c r="F37" s="323" t="s">
        <v>251</v>
      </c>
      <c r="G37" s="324"/>
    </row>
    <row r="38" spans="1:7">
      <c r="A38" s="325" t="s">
        <v>307</v>
      </c>
      <c r="B38" s="323" t="s">
        <v>252</v>
      </c>
      <c r="C38" s="323" t="s">
        <v>253</v>
      </c>
      <c r="D38" s="323" t="s">
        <v>254</v>
      </c>
      <c r="E38" s="323" t="s">
        <v>255</v>
      </c>
      <c r="F38" s="323" t="s">
        <v>256</v>
      </c>
      <c r="G38" s="324" t="s">
        <v>307</v>
      </c>
    </row>
    <row r="39" spans="1:7">
      <c r="A39" s="325" t="s">
        <v>312</v>
      </c>
      <c r="B39" s="323" t="s">
        <v>257</v>
      </c>
      <c r="C39" s="312"/>
      <c r="D39" s="323" t="s">
        <v>258</v>
      </c>
      <c r="E39" s="323" t="s">
        <v>259</v>
      </c>
      <c r="F39" s="323" t="s">
        <v>260</v>
      </c>
      <c r="G39" s="324" t="s">
        <v>312</v>
      </c>
    </row>
    <row r="40" spans="1:7">
      <c r="A40" s="328"/>
      <c r="B40" s="321" t="s">
        <v>317</v>
      </c>
      <c r="C40" s="321" t="s">
        <v>318</v>
      </c>
      <c r="D40" s="321" t="s">
        <v>319</v>
      </c>
      <c r="E40" s="321" t="s">
        <v>320</v>
      </c>
      <c r="F40" s="321" t="s">
        <v>321</v>
      </c>
      <c r="G40" s="329"/>
    </row>
    <row r="41" spans="1:7">
      <c r="A41" s="336" t="s">
        <v>261</v>
      </c>
      <c r="B41" s="321" t="s">
        <v>2843</v>
      </c>
      <c r="C41" s="215" t="s">
        <v>2844</v>
      </c>
      <c r="D41" s="1925">
        <v>15915</v>
      </c>
      <c r="E41" s="1206">
        <f>39673346-3</f>
        <v>39673343</v>
      </c>
      <c r="F41" s="1206">
        <v>10749821</v>
      </c>
      <c r="G41" s="330" t="s">
        <v>261</v>
      </c>
    </row>
    <row r="42" spans="1:7">
      <c r="A42" s="336" t="s">
        <v>421</v>
      </c>
      <c r="B42" s="321" t="s">
        <v>570</v>
      </c>
      <c r="C42" s="215"/>
      <c r="D42" s="215"/>
      <c r="E42" s="215"/>
      <c r="F42" s="215"/>
      <c r="G42" s="330" t="s">
        <v>421</v>
      </c>
    </row>
    <row r="43" spans="1:7">
      <c r="A43" s="336" t="s">
        <v>856</v>
      </c>
      <c r="B43" s="321" t="s">
        <v>570</v>
      </c>
      <c r="C43" s="215" t="s">
        <v>570</v>
      </c>
      <c r="D43" s="215"/>
      <c r="E43" s="215"/>
      <c r="F43" s="215"/>
      <c r="G43" s="330" t="s">
        <v>856</v>
      </c>
    </row>
    <row r="44" spans="1:7">
      <c r="A44" s="336" t="s">
        <v>323</v>
      </c>
      <c r="B44" s="321"/>
      <c r="C44" s="215"/>
      <c r="D44" s="215"/>
      <c r="E44" s="215"/>
      <c r="F44" s="215"/>
      <c r="G44" s="330" t="s">
        <v>323</v>
      </c>
    </row>
    <row r="45" spans="1:7">
      <c r="A45" s="336" t="s">
        <v>262</v>
      </c>
      <c r="B45" s="321"/>
      <c r="C45" s="215"/>
      <c r="D45" s="215"/>
      <c r="E45" s="215"/>
      <c r="F45" s="215"/>
      <c r="G45" s="330" t="s">
        <v>262</v>
      </c>
    </row>
    <row r="46" spans="1:7">
      <c r="A46" s="336" t="s">
        <v>526</v>
      </c>
      <c r="B46" s="321"/>
      <c r="C46" s="215"/>
      <c r="D46" s="215"/>
      <c r="E46" s="215"/>
      <c r="F46" s="215"/>
      <c r="G46" s="330" t="s">
        <v>526</v>
      </c>
    </row>
    <row r="47" spans="1:7">
      <c r="A47" s="336" t="s">
        <v>263</v>
      </c>
      <c r="B47" s="321"/>
      <c r="C47" s="215"/>
      <c r="D47" s="215"/>
      <c r="E47" s="215"/>
      <c r="F47" s="215"/>
      <c r="G47" s="330" t="s">
        <v>263</v>
      </c>
    </row>
    <row r="48" spans="1:7">
      <c r="A48" s="336" t="s">
        <v>264</v>
      </c>
      <c r="B48" s="321" t="s">
        <v>570</v>
      </c>
      <c r="C48" s="215"/>
      <c r="D48" s="215"/>
      <c r="E48" s="215"/>
      <c r="F48" s="215"/>
      <c r="G48" s="330" t="s">
        <v>264</v>
      </c>
    </row>
    <row r="49" spans="1:7">
      <c r="A49" s="336" t="s">
        <v>265</v>
      </c>
      <c r="B49" s="321" t="s">
        <v>570</v>
      </c>
      <c r="C49" s="215" t="s">
        <v>570</v>
      </c>
      <c r="D49" s="215"/>
      <c r="E49" s="215"/>
      <c r="F49" s="215"/>
      <c r="G49" s="330" t="s">
        <v>265</v>
      </c>
    </row>
    <row r="50" spans="1:7">
      <c r="A50" s="336" t="s">
        <v>266</v>
      </c>
      <c r="B50" s="321" t="s">
        <v>570</v>
      </c>
      <c r="C50" s="215" t="s">
        <v>570</v>
      </c>
      <c r="D50" s="215"/>
      <c r="E50" s="215"/>
      <c r="F50" s="215"/>
      <c r="G50" s="330" t="s">
        <v>266</v>
      </c>
    </row>
    <row r="51" spans="1:7">
      <c r="A51" s="336" t="s">
        <v>267</v>
      </c>
      <c r="B51" s="321" t="s">
        <v>2845</v>
      </c>
      <c r="C51" s="215" t="s">
        <v>2846</v>
      </c>
      <c r="D51" s="950">
        <v>137</v>
      </c>
      <c r="E51" s="950">
        <v>246313</v>
      </c>
      <c r="F51" s="950">
        <v>75546</v>
      </c>
      <c r="G51" s="330" t="s">
        <v>267</v>
      </c>
    </row>
    <row r="52" spans="1:7">
      <c r="A52" s="336" t="s">
        <v>268</v>
      </c>
      <c r="B52" s="321" t="s">
        <v>2845</v>
      </c>
      <c r="C52" s="215" t="s">
        <v>2847</v>
      </c>
      <c r="D52" s="950">
        <v>86</v>
      </c>
      <c r="E52" s="950">
        <v>45814</v>
      </c>
      <c r="F52" s="950">
        <v>10771</v>
      </c>
      <c r="G52" s="330" t="s">
        <v>268</v>
      </c>
    </row>
    <row r="53" spans="1:7">
      <c r="A53" s="336" t="s">
        <v>269</v>
      </c>
      <c r="B53" s="321" t="s">
        <v>2845</v>
      </c>
      <c r="C53" s="215" t="s">
        <v>2848</v>
      </c>
      <c r="D53" s="950">
        <v>40</v>
      </c>
      <c r="E53" s="950">
        <v>24000</v>
      </c>
      <c r="F53" s="950">
        <v>10057</v>
      </c>
      <c r="G53" s="330" t="s">
        <v>269</v>
      </c>
    </row>
    <row r="54" spans="1:7">
      <c r="A54" s="336" t="s">
        <v>270</v>
      </c>
      <c r="B54" s="321" t="s">
        <v>2845</v>
      </c>
      <c r="C54" s="215" t="s">
        <v>2849</v>
      </c>
      <c r="D54" s="950">
        <v>6</v>
      </c>
      <c r="E54" s="950">
        <v>3587</v>
      </c>
      <c r="F54" s="950">
        <v>954</v>
      </c>
      <c r="G54" s="330" t="s">
        <v>270</v>
      </c>
    </row>
    <row r="55" spans="1:7">
      <c r="A55" s="336" t="s">
        <v>271</v>
      </c>
      <c r="B55" s="321" t="s">
        <v>2845</v>
      </c>
      <c r="C55" s="215" t="s">
        <v>2850</v>
      </c>
      <c r="D55" s="950">
        <v>17</v>
      </c>
      <c r="E55" s="950">
        <v>2957</v>
      </c>
      <c r="F55" s="950">
        <v>1592</v>
      </c>
      <c r="G55" s="330" t="s">
        <v>271</v>
      </c>
    </row>
    <row r="56" spans="1:7">
      <c r="A56" s="336" t="s">
        <v>272</v>
      </c>
      <c r="B56" s="321" t="s">
        <v>2845</v>
      </c>
      <c r="C56" s="215" t="s">
        <v>2849</v>
      </c>
      <c r="D56" s="950">
        <v>0</v>
      </c>
      <c r="E56" s="950">
        <v>431</v>
      </c>
      <c r="F56" s="950">
        <v>25</v>
      </c>
      <c r="G56" s="330" t="s">
        <v>272</v>
      </c>
    </row>
    <row r="57" spans="1:7">
      <c r="A57" s="336" t="s">
        <v>273</v>
      </c>
      <c r="B57" s="321"/>
      <c r="C57" s="1246" t="s">
        <v>2851</v>
      </c>
      <c r="D57" s="1925">
        <v>286</v>
      </c>
      <c r="E57" s="1206">
        <f>SUM(E51:E56)</f>
        <v>323102</v>
      </c>
      <c r="F57" s="1206">
        <f>SUM(F51:F56)</f>
        <v>98945</v>
      </c>
      <c r="G57" s="330" t="s">
        <v>273</v>
      </c>
    </row>
    <row r="58" spans="1:7">
      <c r="A58" s="336" t="s">
        <v>274</v>
      </c>
      <c r="B58" s="215"/>
      <c r="C58" s="215"/>
      <c r="D58" s="215"/>
      <c r="E58" s="215"/>
      <c r="F58" s="215"/>
      <c r="G58" s="330" t="s">
        <v>274</v>
      </c>
    </row>
    <row r="59" spans="1:7">
      <c r="A59" s="336" t="s">
        <v>275</v>
      </c>
      <c r="B59" s="215"/>
      <c r="C59" s="215"/>
      <c r="D59" s="215"/>
      <c r="E59" s="215"/>
      <c r="F59" s="215"/>
      <c r="G59" s="330" t="s">
        <v>275</v>
      </c>
    </row>
    <row r="60" spans="1:7">
      <c r="A60" s="336" t="s">
        <v>276</v>
      </c>
      <c r="B60" s="215"/>
      <c r="C60" s="215"/>
      <c r="D60" s="215"/>
      <c r="E60" s="215"/>
      <c r="F60" s="215"/>
      <c r="G60" s="330" t="s">
        <v>276</v>
      </c>
    </row>
    <row r="61" spans="1:7">
      <c r="A61" s="336" t="s">
        <v>277</v>
      </c>
      <c r="B61" s="215"/>
      <c r="C61" s="215"/>
      <c r="D61" s="215"/>
      <c r="E61" s="215"/>
      <c r="F61" s="215"/>
      <c r="G61" s="330" t="s">
        <v>277</v>
      </c>
    </row>
    <row r="62" spans="1:7">
      <c r="A62" s="336" t="s">
        <v>278</v>
      </c>
      <c r="B62" s="215"/>
      <c r="C62" s="215"/>
      <c r="D62" s="215"/>
      <c r="E62" s="215"/>
      <c r="F62" s="215"/>
      <c r="G62" s="330" t="s">
        <v>278</v>
      </c>
    </row>
    <row r="63" spans="1:7">
      <c r="A63" s="336" t="s">
        <v>279</v>
      </c>
      <c r="B63" s="215"/>
      <c r="C63" s="215"/>
      <c r="D63" s="215"/>
      <c r="E63" s="215"/>
      <c r="F63" s="215"/>
      <c r="G63" s="330" t="s">
        <v>279</v>
      </c>
    </row>
    <row r="64" spans="1:7">
      <c r="A64" s="336" t="s">
        <v>280</v>
      </c>
      <c r="B64" s="215"/>
      <c r="C64" s="215"/>
      <c r="D64" s="215"/>
      <c r="E64" s="215"/>
      <c r="F64" s="215"/>
      <c r="G64" s="330" t="s">
        <v>280</v>
      </c>
    </row>
    <row r="65" spans="1:7">
      <c r="A65" s="336" t="s">
        <v>281</v>
      </c>
      <c r="B65" s="215"/>
      <c r="C65" s="215"/>
      <c r="D65" s="215"/>
      <c r="E65" s="215"/>
      <c r="F65" s="215"/>
      <c r="G65" s="330" t="s">
        <v>281</v>
      </c>
    </row>
    <row r="66" spans="1:7">
      <c r="A66" s="336" t="s">
        <v>282</v>
      </c>
      <c r="B66" s="215"/>
      <c r="C66" s="215"/>
      <c r="D66" s="215"/>
      <c r="E66" s="215"/>
      <c r="F66" s="215"/>
      <c r="G66" s="330" t="s">
        <v>282</v>
      </c>
    </row>
    <row r="67" spans="1:7">
      <c r="A67" s="336" t="s">
        <v>283</v>
      </c>
      <c r="B67" s="215"/>
      <c r="C67" s="215"/>
      <c r="D67" s="215"/>
      <c r="E67" s="215"/>
      <c r="F67" s="215"/>
      <c r="G67" s="330" t="s">
        <v>283</v>
      </c>
    </row>
    <row r="68" spans="1:7">
      <c r="A68" s="336" t="s">
        <v>284</v>
      </c>
      <c r="B68" s="215"/>
      <c r="C68" s="215"/>
      <c r="D68" s="215"/>
      <c r="E68" s="215"/>
      <c r="F68" s="215"/>
      <c r="G68" s="330" t="s">
        <v>284</v>
      </c>
    </row>
    <row r="69" spans="1:7">
      <c r="A69" s="336" t="s">
        <v>285</v>
      </c>
      <c r="B69" s="215"/>
      <c r="C69" s="215"/>
      <c r="D69" s="215"/>
      <c r="E69" s="215"/>
      <c r="F69" s="215"/>
      <c r="G69" s="330" t="s">
        <v>285</v>
      </c>
    </row>
    <row r="70" spans="1:7" ht="12" thickBot="1">
      <c r="A70" s="336" t="s">
        <v>286</v>
      </c>
      <c r="B70" s="215"/>
      <c r="C70" s="215"/>
      <c r="D70" s="215"/>
      <c r="E70" s="215"/>
      <c r="F70" s="215"/>
      <c r="G70" s="330" t="s">
        <v>286</v>
      </c>
    </row>
    <row r="71" spans="1:7" ht="12" thickBot="1">
      <c r="A71" s="336" t="s">
        <v>287</v>
      </c>
      <c r="B71" s="215"/>
      <c r="C71" s="648" t="s">
        <v>3265</v>
      </c>
      <c r="D71" s="1243">
        <f>SUM(D41,D57)</f>
        <v>16201</v>
      </c>
      <c r="E71" s="1244">
        <f>SUM(E41,E57)</f>
        <v>39996445</v>
      </c>
      <c r="F71" s="1245">
        <f>SUM(F41,F57)</f>
        <v>10848766</v>
      </c>
      <c r="G71" s="330" t="s">
        <v>287</v>
      </c>
    </row>
    <row r="72" spans="1:7">
      <c r="A72" s="344"/>
      <c r="B72" s="209"/>
      <c r="C72" s="443"/>
      <c r="D72" s="1266"/>
      <c r="E72" s="1266"/>
      <c r="F72" s="1266"/>
      <c r="G72" s="42"/>
    </row>
    <row r="73" spans="1:7">
      <c r="A73" s="73"/>
      <c r="B73" s="14"/>
      <c r="C73" s="14"/>
      <c r="D73" s="14"/>
      <c r="E73" s="14"/>
      <c r="F73" s="14"/>
      <c r="G73" s="70"/>
    </row>
    <row r="74" spans="1:7" s="2076" customFormat="1">
      <c r="A74" s="63"/>
      <c r="B74" s="63"/>
      <c r="C74" s="63"/>
      <c r="D74" s="63"/>
      <c r="E74" s="63"/>
      <c r="F74" s="63"/>
      <c r="G74" s="19" t="s">
        <v>1343</v>
      </c>
    </row>
  </sheetData>
  <customSheetViews>
    <customSheetView guid="{4095EAE0-09D5-4E29-9353-57BE8D9E0DE0}" showPageBreaks="1" printArea="1" topLeftCell="A49">
      <selection activeCell="A74" sqref="A74:XFD74"/>
      <pageMargins left="0.75" right="0.75" top="0.75" bottom="0.75" header="0.5" footer="0.5"/>
      <pageSetup scale="90" orientation="portrait" r:id="rId1"/>
      <headerFooter alignWithMargins="0"/>
    </customSheetView>
    <customSheetView guid="{B4382265-C345-4F78-A0C9-5C84571AE8A3}" showPageBreaks="1" printArea="1" topLeftCell="A30">
      <selection activeCell="F70" sqref="F70"/>
      <pageMargins left="0.75" right="0.75" top="0.75" bottom="0.75" header="0.5" footer="0.5"/>
      <pageSetup scale="90" orientation="portrait" r:id="rId2"/>
      <headerFooter alignWithMargins="0"/>
    </customSheetView>
  </customSheetViews>
  <phoneticPr fontId="0" type="noConversion"/>
  <pageMargins left="0.75" right="0.75" top="0.75" bottom="0.75" header="0.5" footer="0.5"/>
  <pageSetup scale="90"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zoomScaleNormal="100" workbookViewId="0"/>
  </sheetViews>
  <sheetFormatPr defaultRowHeight="11.25"/>
  <cols>
    <col min="1" max="2" width="5.5" style="10" customWidth="1"/>
    <col min="3" max="3" width="4.5" style="10" customWidth="1"/>
    <col min="4" max="4" width="39.83203125" style="10" customWidth="1"/>
    <col min="5" max="8" width="16.5" style="10" customWidth="1"/>
    <col min="9" max="9" width="5.6640625" style="10" customWidth="1"/>
    <col min="10" max="16384" width="9.33203125" style="10"/>
  </cols>
  <sheetData>
    <row r="1" spans="1:10" s="226" customFormat="1">
      <c r="A1" s="2076" t="s">
        <v>2667</v>
      </c>
      <c r="B1" s="209"/>
      <c r="C1" s="209"/>
      <c r="D1" s="209"/>
      <c r="E1" s="209"/>
      <c r="F1" s="209"/>
      <c r="G1" s="209"/>
      <c r="H1" s="209"/>
      <c r="I1" s="2102">
        <v>49</v>
      </c>
    </row>
    <row r="2" spans="1:10" s="226" customFormat="1">
      <c r="A2" s="59"/>
      <c r="B2" s="39"/>
      <c r="C2" s="39"/>
      <c r="D2" s="39"/>
      <c r="E2" s="39"/>
      <c r="F2" s="39"/>
      <c r="G2" s="39"/>
      <c r="H2" s="39"/>
      <c r="I2" s="84"/>
    </row>
    <row r="3" spans="1:10">
      <c r="A3" s="32" t="s">
        <v>288</v>
      </c>
      <c r="B3" s="342"/>
      <c r="C3" s="342"/>
      <c r="D3" s="342"/>
      <c r="E3" s="342"/>
      <c r="F3" s="342"/>
      <c r="G3" s="342"/>
      <c r="H3" s="342"/>
      <c r="I3" s="343"/>
    </row>
    <row r="4" spans="1:10">
      <c r="A4" s="341" t="s">
        <v>330</v>
      </c>
      <c r="B4" s="342"/>
      <c r="C4" s="342"/>
      <c r="D4" s="342"/>
      <c r="E4" s="342"/>
      <c r="F4" s="342"/>
      <c r="G4" s="342"/>
      <c r="H4" s="342"/>
      <c r="I4" s="343"/>
      <c r="J4" s="388"/>
    </row>
    <row r="5" spans="1:10">
      <c r="A5" s="40"/>
      <c r="B5" s="209"/>
      <c r="C5" s="209"/>
      <c r="D5" s="209"/>
      <c r="E5" s="209"/>
      <c r="F5" s="209"/>
      <c r="G5" s="209"/>
      <c r="H5" s="209"/>
      <c r="I5" s="208"/>
      <c r="J5" s="388"/>
    </row>
    <row r="6" spans="1:10">
      <c r="A6" s="344" t="s">
        <v>423</v>
      </c>
      <c r="B6" s="209" t="s">
        <v>289</v>
      </c>
      <c r="C6" s="209"/>
      <c r="D6" s="209"/>
      <c r="E6" s="209"/>
      <c r="F6" s="209"/>
      <c r="G6" s="209"/>
      <c r="H6" s="209"/>
      <c r="I6" s="208"/>
      <c r="J6" s="388"/>
    </row>
    <row r="7" spans="1:10">
      <c r="A7" s="24"/>
      <c r="B7" s="209" t="s">
        <v>290</v>
      </c>
      <c r="C7" s="209"/>
      <c r="D7" s="209"/>
      <c r="E7" s="209"/>
      <c r="F7" s="209"/>
      <c r="G7" s="209"/>
      <c r="H7" s="209"/>
      <c r="I7" s="208"/>
      <c r="J7" s="388"/>
    </row>
    <row r="8" spans="1:10">
      <c r="A8" s="40"/>
      <c r="B8" s="209"/>
      <c r="C8" s="209"/>
      <c r="D8" s="209"/>
      <c r="E8" s="209"/>
      <c r="F8" s="209"/>
      <c r="G8" s="209"/>
      <c r="H8" s="209"/>
      <c r="I8" s="208"/>
      <c r="J8" s="388"/>
    </row>
    <row r="9" spans="1:10">
      <c r="A9" s="344" t="s">
        <v>424</v>
      </c>
      <c r="B9" s="209" t="s">
        <v>291</v>
      </c>
      <c r="C9" s="209"/>
      <c r="D9" s="209"/>
      <c r="E9" s="209"/>
      <c r="F9" s="209"/>
      <c r="G9" s="209"/>
      <c r="H9" s="209"/>
      <c r="I9" s="208"/>
      <c r="J9" s="388"/>
    </row>
    <row r="10" spans="1:10">
      <c r="A10" s="24"/>
      <c r="B10" s="209" t="s">
        <v>292</v>
      </c>
      <c r="C10" s="209"/>
      <c r="D10" s="209"/>
      <c r="E10" s="209"/>
      <c r="F10" s="209"/>
      <c r="G10" s="209"/>
      <c r="H10" s="209"/>
      <c r="I10" s="208"/>
      <c r="J10" s="388"/>
    </row>
    <row r="11" spans="1:10">
      <c r="A11" s="24"/>
      <c r="B11" s="209" t="s">
        <v>293</v>
      </c>
      <c r="C11" s="209"/>
      <c r="D11" s="209"/>
      <c r="E11" s="209"/>
      <c r="F11" s="209"/>
      <c r="G11" s="209"/>
      <c r="H11" s="209"/>
      <c r="I11" s="208"/>
      <c r="J11" s="388"/>
    </row>
    <row r="12" spans="1:10">
      <c r="A12" s="40"/>
      <c r="B12" s="209"/>
      <c r="C12" s="209"/>
      <c r="D12" s="209"/>
      <c r="E12" s="209"/>
      <c r="F12" s="209"/>
      <c r="G12" s="209"/>
      <c r="H12" s="209"/>
      <c r="I12" s="208"/>
      <c r="J12" s="388"/>
    </row>
    <row r="13" spans="1:10">
      <c r="A13" s="344" t="s">
        <v>425</v>
      </c>
      <c r="B13" s="209" t="s">
        <v>294</v>
      </c>
      <c r="C13" s="209"/>
      <c r="D13" s="209"/>
      <c r="E13" s="209"/>
      <c r="F13" s="209"/>
      <c r="G13" s="209"/>
      <c r="H13" s="209"/>
      <c r="I13" s="208"/>
      <c r="J13" s="388"/>
    </row>
    <row r="14" spans="1:10">
      <c r="A14" s="24"/>
      <c r="B14" s="209" t="s">
        <v>295</v>
      </c>
      <c r="C14" s="209"/>
      <c r="D14" s="209"/>
      <c r="E14" s="209"/>
      <c r="F14" s="209"/>
      <c r="G14" s="209"/>
      <c r="H14" s="209"/>
      <c r="I14" s="208"/>
      <c r="J14" s="388"/>
    </row>
    <row r="15" spans="1:10">
      <c r="A15" s="24"/>
      <c r="B15" s="209" t="s">
        <v>3311</v>
      </c>
      <c r="C15" s="209"/>
      <c r="D15" s="209"/>
      <c r="E15" s="209"/>
      <c r="F15" s="209"/>
      <c r="G15" s="209"/>
      <c r="H15" s="209"/>
      <c r="I15" s="208"/>
      <c r="J15" s="388"/>
    </row>
    <row r="16" spans="1:10">
      <c r="A16" s="40"/>
      <c r="B16" s="209"/>
      <c r="C16" s="209"/>
      <c r="D16" s="209"/>
      <c r="E16" s="209"/>
      <c r="F16" s="209"/>
      <c r="G16" s="209"/>
      <c r="H16" s="209"/>
      <c r="I16" s="208"/>
      <c r="J16" s="388"/>
    </row>
    <row r="17" spans="1:10">
      <c r="A17" s="344" t="s">
        <v>428</v>
      </c>
      <c r="B17" s="209" t="s">
        <v>1227</v>
      </c>
      <c r="C17" s="209"/>
      <c r="D17" s="209"/>
      <c r="E17" s="209"/>
      <c r="F17" s="209"/>
      <c r="G17" s="209"/>
      <c r="H17" s="209"/>
      <c r="I17" s="208"/>
      <c r="J17" s="388"/>
    </row>
    <row r="18" spans="1:10">
      <c r="A18" s="24"/>
      <c r="B18" s="209" t="s">
        <v>1228</v>
      </c>
      <c r="C18" s="209"/>
      <c r="D18" s="209"/>
      <c r="E18" s="209"/>
      <c r="F18" s="209"/>
      <c r="G18" s="209"/>
      <c r="H18" s="209"/>
      <c r="I18" s="208"/>
      <c r="J18" s="388"/>
    </row>
    <row r="19" spans="1:10">
      <c r="A19" s="24"/>
      <c r="B19" s="209" t="s">
        <v>1229</v>
      </c>
      <c r="C19" s="209"/>
      <c r="D19" s="209"/>
      <c r="E19" s="209"/>
      <c r="F19" s="209"/>
      <c r="G19" s="209"/>
      <c r="H19" s="209"/>
      <c r="I19" s="208"/>
      <c r="J19" s="388"/>
    </row>
    <row r="20" spans="1:10">
      <c r="A20" s="24"/>
      <c r="B20" s="209" t="s">
        <v>1230</v>
      </c>
      <c r="C20" s="209"/>
      <c r="D20" s="209"/>
      <c r="E20" s="209"/>
      <c r="F20" s="209"/>
      <c r="G20" s="209"/>
      <c r="H20" s="209"/>
      <c r="I20" s="208"/>
      <c r="J20" s="388"/>
    </row>
    <row r="21" spans="1:10">
      <c r="A21" s="216"/>
      <c r="B21" s="72"/>
      <c r="C21" s="72"/>
      <c r="D21" s="72"/>
      <c r="E21" s="72"/>
      <c r="F21" s="72"/>
      <c r="G21" s="72"/>
      <c r="H21" s="72"/>
      <c r="I21" s="74"/>
      <c r="J21" s="388"/>
    </row>
    <row r="22" spans="1:10">
      <c r="A22" s="325" t="s">
        <v>307</v>
      </c>
      <c r="B22" s="323" t="s">
        <v>331</v>
      </c>
      <c r="C22" s="399"/>
      <c r="D22" s="386" t="s">
        <v>332</v>
      </c>
      <c r="E22" s="323" t="s">
        <v>1231</v>
      </c>
      <c r="F22" s="323" t="s">
        <v>1232</v>
      </c>
      <c r="G22" s="323" t="s">
        <v>1233</v>
      </c>
      <c r="H22" s="323" t="s">
        <v>1234</v>
      </c>
      <c r="I22" s="324" t="s">
        <v>307</v>
      </c>
      <c r="J22" s="398"/>
    </row>
    <row r="23" spans="1:10">
      <c r="A23" s="325" t="s">
        <v>312</v>
      </c>
      <c r="B23" s="323" t="s">
        <v>334</v>
      </c>
      <c r="C23" s="399"/>
      <c r="D23" s="386"/>
      <c r="E23" s="323"/>
      <c r="F23" s="323" t="s">
        <v>1235</v>
      </c>
      <c r="G23" s="323" t="s">
        <v>1236</v>
      </c>
      <c r="H23" s="323" t="s">
        <v>1237</v>
      </c>
      <c r="I23" s="324" t="s">
        <v>312</v>
      </c>
      <c r="J23" s="398"/>
    </row>
    <row r="24" spans="1:10" ht="12" thickBot="1">
      <c r="A24" s="328"/>
      <c r="B24" s="215"/>
      <c r="C24" s="405"/>
      <c r="D24" s="387" t="s">
        <v>317</v>
      </c>
      <c r="E24" s="321" t="s">
        <v>318</v>
      </c>
      <c r="F24" s="321" t="s">
        <v>319</v>
      </c>
      <c r="G24" s="321" t="s">
        <v>320</v>
      </c>
      <c r="H24" s="321" t="s">
        <v>321</v>
      </c>
      <c r="I24" s="329"/>
      <c r="J24" s="388"/>
    </row>
    <row r="25" spans="1:10">
      <c r="A25" s="336">
        <v>1</v>
      </c>
      <c r="B25" s="215"/>
      <c r="C25" s="615" t="s">
        <v>972</v>
      </c>
      <c r="D25" s="210" t="s">
        <v>973</v>
      </c>
      <c r="E25" s="1249">
        <v>1704624</v>
      </c>
      <c r="F25" s="1250">
        <v>0</v>
      </c>
      <c r="G25" s="1250">
        <v>0</v>
      </c>
      <c r="H25" s="1251">
        <v>581</v>
      </c>
      <c r="I25" s="330">
        <v>1</v>
      </c>
      <c r="J25" s="388"/>
    </row>
    <row r="26" spans="1:10">
      <c r="A26" s="336">
        <v>2</v>
      </c>
      <c r="B26" s="215"/>
      <c r="C26" s="615">
        <v>-3</v>
      </c>
      <c r="D26" s="210" t="s">
        <v>974</v>
      </c>
      <c r="E26" s="949">
        <v>2600228</v>
      </c>
      <c r="F26" s="950">
        <v>0</v>
      </c>
      <c r="G26" s="950">
        <v>0</v>
      </c>
      <c r="H26" s="952">
        <v>13375</v>
      </c>
      <c r="I26" s="330">
        <v>2</v>
      </c>
      <c r="J26" s="388"/>
    </row>
    <row r="27" spans="1:10">
      <c r="A27" s="336">
        <v>3</v>
      </c>
      <c r="B27" s="215"/>
      <c r="C27" s="615">
        <f t="shared" ref="C27:C32" si="0">C26-1</f>
        <v>-4</v>
      </c>
      <c r="D27" s="210" t="s">
        <v>975</v>
      </c>
      <c r="E27" s="949">
        <v>10028</v>
      </c>
      <c r="F27" s="950">
        <v>0</v>
      </c>
      <c r="G27" s="950">
        <v>0</v>
      </c>
      <c r="H27" s="952">
        <v>7</v>
      </c>
      <c r="I27" s="330">
        <v>3</v>
      </c>
      <c r="J27" s="388"/>
    </row>
    <row r="28" spans="1:10">
      <c r="A28" s="336">
        <v>4</v>
      </c>
      <c r="B28" s="215"/>
      <c r="C28" s="615">
        <f t="shared" si="0"/>
        <v>-5</v>
      </c>
      <c r="D28" s="210" t="s">
        <v>976</v>
      </c>
      <c r="E28" s="949">
        <v>306126</v>
      </c>
      <c r="F28" s="950">
        <v>0</v>
      </c>
      <c r="G28" s="950">
        <v>0</v>
      </c>
      <c r="H28" s="952">
        <v>388</v>
      </c>
      <c r="I28" s="330">
        <v>4</v>
      </c>
      <c r="J28" s="388"/>
    </row>
    <row r="29" spans="1:10">
      <c r="A29" s="336">
        <v>5</v>
      </c>
      <c r="B29" s="215"/>
      <c r="C29" s="615">
        <f t="shared" si="0"/>
        <v>-6</v>
      </c>
      <c r="D29" s="210" t="s">
        <v>977</v>
      </c>
      <c r="E29" s="949">
        <v>2238330</v>
      </c>
      <c r="F29" s="950">
        <v>0</v>
      </c>
      <c r="G29" s="950">
        <v>0</v>
      </c>
      <c r="H29" s="952">
        <v>10939</v>
      </c>
      <c r="I29" s="330">
        <v>5</v>
      </c>
      <c r="J29" s="388"/>
    </row>
    <row r="30" spans="1:10">
      <c r="A30" s="336">
        <v>6</v>
      </c>
      <c r="B30" s="215"/>
      <c r="C30" s="615">
        <f t="shared" si="0"/>
        <v>-7</v>
      </c>
      <c r="D30" s="210" t="s">
        <v>978</v>
      </c>
      <c r="E30" s="949">
        <v>0</v>
      </c>
      <c r="F30" s="950">
        <v>0</v>
      </c>
      <c r="G30" s="950">
        <v>0</v>
      </c>
      <c r="H30" s="952">
        <v>0</v>
      </c>
      <c r="I30" s="330">
        <v>6</v>
      </c>
      <c r="J30" s="388"/>
    </row>
    <row r="31" spans="1:10">
      <c r="A31" s="336">
        <v>7</v>
      </c>
      <c r="B31" s="215"/>
      <c r="C31" s="615">
        <f t="shared" si="0"/>
        <v>-8</v>
      </c>
      <c r="D31" s="210" t="s">
        <v>979</v>
      </c>
      <c r="E31" s="949">
        <v>5293153</v>
      </c>
      <c r="F31" s="950">
        <v>0</v>
      </c>
      <c r="G31" s="950">
        <v>0</v>
      </c>
      <c r="H31" s="952">
        <v>75203</v>
      </c>
      <c r="I31" s="330">
        <v>7</v>
      </c>
      <c r="J31" s="388"/>
    </row>
    <row r="32" spans="1:10">
      <c r="A32" s="336">
        <v>8</v>
      </c>
      <c r="B32" s="215"/>
      <c r="C32" s="615">
        <f t="shared" si="0"/>
        <v>-9</v>
      </c>
      <c r="D32" s="210" t="s">
        <v>980</v>
      </c>
      <c r="E32" s="949">
        <v>6971368</v>
      </c>
      <c r="F32" s="950">
        <v>0</v>
      </c>
      <c r="G32" s="950">
        <v>0</v>
      </c>
      <c r="H32" s="952">
        <v>117881</v>
      </c>
      <c r="I32" s="330">
        <v>8</v>
      </c>
      <c r="J32" s="388"/>
    </row>
    <row r="33" spans="1:10">
      <c r="A33" s="336">
        <v>9</v>
      </c>
      <c r="B33" s="215"/>
      <c r="C33" s="615">
        <v>-11</v>
      </c>
      <c r="D33" s="210" t="s">
        <v>981</v>
      </c>
      <c r="E33" s="949">
        <v>2848467</v>
      </c>
      <c r="F33" s="950">
        <v>0</v>
      </c>
      <c r="G33" s="950">
        <v>0</v>
      </c>
      <c r="H33" s="952">
        <v>55416</v>
      </c>
      <c r="I33" s="330">
        <v>9</v>
      </c>
      <c r="J33" s="388"/>
    </row>
    <row r="34" spans="1:10">
      <c r="A34" s="336">
        <v>10</v>
      </c>
      <c r="B34" s="215"/>
      <c r="C34" s="615">
        <v>-13</v>
      </c>
      <c r="D34" s="210" t="s">
        <v>982</v>
      </c>
      <c r="E34" s="949">
        <v>24112</v>
      </c>
      <c r="F34" s="950">
        <v>0</v>
      </c>
      <c r="G34" s="950">
        <v>0</v>
      </c>
      <c r="H34" s="952">
        <v>11</v>
      </c>
      <c r="I34" s="330">
        <v>10</v>
      </c>
      <c r="J34" s="388"/>
    </row>
    <row r="35" spans="1:10">
      <c r="A35" s="336">
        <v>11</v>
      </c>
      <c r="B35" s="215"/>
      <c r="C35" s="615">
        <v>-16</v>
      </c>
      <c r="D35" s="210" t="s">
        <v>983</v>
      </c>
      <c r="E35" s="949">
        <v>1051406</v>
      </c>
      <c r="F35" s="950">
        <v>0</v>
      </c>
      <c r="G35" s="950">
        <v>0</v>
      </c>
      <c r="H35" s="952">
        <v>706</v>
      </c>
      <c r="I35" s="330">
        <v>11</v>
      </c>
      <c r="J35" s="388"/>
    </row>
    <row r="36" spans="1:10">
      <c r="A36" s="336">
        <v>12</v>
      </c>
      <c r="B36" s="215"/>
      <c r="C36" s="615">
        <f>C35-1</f>
        <v>-17</v>
      </c>
      <c r="D36" s="210" t="s">
        <v>984</v>
      </c>
      <c r="E36" s="949">
        <v>20424</v>
      </c>
      <c r="F36" s="950">
        <v>0</v>
      </c>
      <c r="G36" s="950">
        <v>0</v>
      </c>
      <c r="H36" s="952">
        <v>0</v>
      </c>
      <c r="I36" s="330">
        <v>12</v>
      </c>
      <c r="J36" s="388"/>
    </row>
    <row r="37" spans="1:10">
      <c r="A37" s="336">
        <v>13</v>
      </c>
      <c r="B37" s="215"/>
      <c r="C37" s="615">
        <f>C36-1</f>
        <v>-18</v>
      </c>
      <c r="D37" s="210" t="s">
        <v>985</v>
      </c>
      <c r="E37" s="949">
        <v>0</v>
      </c>
      <c r="F37" s="950">
        <v>0</v>
      </c>
      <c r="G37" s="950">
        <v>0</v>
      </c>
      <c r="H37" s="952">
        <v>0</v>
      </c>
      <c r="I37" s="330">
        <v>13</v>
      </c>
      <c r="J37" s="388"/>
    </row>
    <row r="38" spans="1:10">
      <c r="A38" s="336">
        <v>14</v>
      </c>
      <c r="B38" s="215"/>
      <c r="C38" s="615">
        <f>C37-1</f>
        <v>-19</v>
      </c>
      <c r="D38" s="210" t="s">
        <v>986</v>
      </c>
      <c r="E38" s="949">
        <v>109762</v>
      </c>
      <c r="F38" s="950">
        <v>0</v>
      </c>
      <c r="G38" s="950">
        <v>0</v>
      </c>
      <c r="H38" s="952">
        <v>0</v>
      </c>
      <c r="I38" s="330">
        <v>14</v>
      </c>
      <c r="J38" s="388"/>
    </row>
    <row r="39" spans="1:10">
      <c r="A39" s="336">
        <v>15</v>
      </c>
      <c r="B39" s="215"/>
      <c r="C39" s="615">
        <f>C38-1</f>
        <v>-20</v>
      </c>
      <c r="D39" s="210" t="s">
        <v>987</v>
      </c>
      <c r="E39" s="949">
        <v>340366</v>
      </c>
      <c r="F39" s="950">
        <v>0</v>
      </c>
      <c r="G39" s="950">
        <v>0</v>
      </c>
      <c r="H39" s="952">
        <v>0</v>
      </c>
      <c r="I39" s="330">
        <v>15</v>
      </c>
      <c r="J39" s="388"/>
    </row>
    <row r="40" spans="1:10">
      <c r="A40" s="336">
        <v>16</v>
      </c>
      <c r="B40" s="215"/>
      <c r="C40" s="615">
        <v>-22</v>
      </c>
      <c r="D40" s="210" t="s">
        <v>988</v>
      </c>
      <c r="E40" s="949">
        <v>5548</v>
      </c>
      <c r="F40" s="950">
        <v>0</v>
      </c>
      <c r="G40" s="950">
        <v>0</v>
      </c>
      <c r="H40" s="952">
        <v>0</v>
      </c>
      <c r="I40" s="330">
        <v>16</v>
      </c>
      <c r="J40" s="388"/>
    </row>
    <row r="41" spans="1:10">
      <c r="A41" s="336">
        <v>17</v>
      </c>
      <c r="B41" s="215"/>
      <c r="C41" s="615">
        <f>C40-1</f>
        <v>-23</v>
      </c>
      <c r="D41" s="210" t="s">
        <v>989</v>
      </c>
      <c r="E41" s="949">
        <v>12467</v>
      </c>
      <c r="F41" s="950">
        <v>0</v>
      </c>
      <c r="G41" s="950">
        <v>0</v>
      </c>
      <c r="H41" s="952">
        <v>0</v>
      </c>
      <c r="I41" s="330">
        <v>17</v>
      </c>
      <c r="J41" s="388"/>
    </row>
    <row r="42" spans="1:10">
      <c r="A42" s="336">
        <v>18</v>
      </c>
      <c r="B42" s="215"/>
      <c r="C42" s="615">
        <f>C41-1</f>
        <v>-24</v>
      </c>
      <c r="D42" s="210" t="s">
        <v>990</v>
      </c>
      <c r="E42" s="949">
        <v>256421</v>
      </c>
      <c r="F42" s="950">
        <v>0</v>
      </c>
      <c r="G42" s="950">
        <v>0</v>
      </c>
      <c r="H42" s="952">
        <v>0</v>
      </c>
      <c r="I42" s="330">
        <v>18</v>
      </c>
      <c r="J42" s="388"/>
    </row>
    <row r="43" spans="1:10">
      <c r="A43" s="336">
        <v>19</v>
      </c>
      <c r="B43" s="215"/>
      <c r="C43" s="615">
        <f>C42-1</f>
        <v>-25</v>
      </c>
      <c r="D43" s="210" t="s">
        <v>991</v>
      </c>
      <c r="E43" s="949">
        <v>91542</v>
      </c>
      <c r="F43" s="950">
        <v>0</v>
      </c>
      <c r="G43" s="950">
        <v>0</v>
      </c>
      <c r="H43" s="952">
        <v>0</v>
      </c>
      <c r="I43" s="330">
        <v>19</v>
      </c>
      <c r="J43" s="388"/>
    </row>
    <row r="44" spans="1:10">
      <c r="A44" s="336">
        <v>20</v>
      </c>
      <c r="B44" s="215"/>
      <c r="C44" s="615">
        <f>C43-1</f>
        <v>-26</v>
      </c>
      <c r="D44" s="210" t="s">
        <v>992</v>
      </c>
      <c r="E44" s="949">
        <v>687802</v>
      </c>
      <c r="F44" s="950">
        <v>0</v>
      </c>
      <c r="G44" s="950">
        <v>0</v>
      </c>
      <c r="H44" s="952">
        <v>383</v>
      </c>
      <c r="I44" s="330">
        <v>20</v>
      </c>
      <c r="J44" s="388"/>
    </row>
    <row r="45" spans="1:10">
      <c r="A45" s="336">
        <v>21</v>
      </c>
      <c r="B45" s="215"/>
      <c r="C45" s="615">
        <f>C44-1</f>
        <v>-27</v>
      </c>
      <c r="D45" s="210" t="s">
        <v>993</v>
      </c>
      <c r="E45" s="949">
        <v>2507449</v>
      </c>
      <c r="F45" s="950">
        <v>0</v>
      </c>
      <c r="G45" s="950">
        <v>0</v>
      </c>
      <c r="H45" s="952">
        <v>36370</v>
      </c>
      <c r="I45" s="330">
        <v>21</v>
      </c>
      <c r="J45" s="388"/>
    </row>
    <row r="46" spans="1:10">
      <c r="A46" s="336">
        <v>22</v>
      </c>
      <c r="B46" s="215"/>
      <c r="C46" s="615">
        <v>-29</v>
      </c>
      <c r="D46" s="210" t="s">
        <v>994</v>
      </c>
      <c r="E46" s="949">
        <v>2024</v>
      </c>
      <c r="F46" s="950">
        <v>0</v>
      </c>
      <c r="G46" s="950">
        <v>0</v>
      </c>
      <c r="H46" s="952">
        <v>0</v>
      </c>
      <c r="I46" s="330">
        <v>22</v>
      </c>
      <c r="J46" s="388"/>
    </row>
    <row r="47" spans="1:10">
      <c r="A47" s="336">
        <v>23</v>
      </c>
      <c r="B47" s="215"/>
      <c r="C47" s="615">
        <v>-31</v>
      </c>
      <c r="D47" s="210" t="s">
        <v>995</v>
      </c>
      <c r="E47" s="949">
        <v>47853</v>
      </c>
      <c r="F47" s="950">
        <v>0</v>
      </c>
      <c r="G47" s="950">
        <v>0</v>
      </c>
      <c r="H47" s="952">
        <v>239</v>
      </c>
      <c r="I47" s="330">
        <v>23</v>
      </c>
      <c r="J47" s="388"/>
    </row>
    <row r="48" spans="1:10">
      <c r="A48" s="336">
        <v>24</v>
      </c>
      <c r="B48" s="215"/>
      <c r="C48" s="615">
        <v>-35</v>
      </c>
      <c r="D48" s="210" t="s">
        <v>996</v>
      </c>
      <c r="E48" s="949">
        <v>0</v>
      </c>
      <c r="F48" s="950">
        <v>0</v>
      </c>
      <c r="G48" s="950">
        <v>0</v>
      </c>
      <c r="H48" s="952">
        <v>0</v>
      </c>
      <c r="I48" s="330">
        <v>24</v>
      </c>
      <c r="J48" s="388"/>
    </row>
    <row r="49" spans="1:10">
      <c r="A49" s="336">
        <v>25</v>
      </c>
      <c r="B49" s="215"/>
      <c r="C49" s="615">
        <v>-37</v>
      </c>
      <c r="D49" s="210" t="s">
        <v>997</v>
      </c>
      <c r="E49" s="949">
        <v>594512</v>
      </c>
      <c r="F49" s="950">
        <v>0</v>
      </c>
      <c r="G49" s="950">
        <v>0</v>
      </c>
      <c r="H49" s="952">
        <v>0</v>
      </c>
      <c r="I49" s="330">
        <v>25</v>
      </c>
      <c r="J49" s="388"/>
    </row>
    <row r="50" spans="1:10">
      <c r="A50" s="336">
        <v>26</v>
      </c>
      <c r="B50" s="215"/>
      <c r="C50" s="615">
        <v>-39</v>
      </c>
      <c r="D50" s="210" t="s">
        <v>998</v>
      </c>
      <c r="E50" s="949">
        <v>815634</v>
      </c>
      <c r="F50" s="950">
        <v>0</v>
      </c>
      <c r="G50" s="950">
        <v>0</v>
      </c>
      <c r="H50" s="952">
        <v>11558</v>
      </c>
      <c r="I50" s="330">
        <v>26</v>
      </c>
      <c r="J50" s="388"/>
    </row>
    <row r="51" spans="1:10">
      <c r="A51" s="336">
        <v>27</v>
      </c>
      <c r="B51" s="215"/>
      <c r="C51" s="615" t="s">
        <v>999</v>
      </c>
      <c r="D51" s="210" t="s">
        <v>1000</v>
      </c>
      <c r="E51" s="949">
        <v>179257</v>
      </c>
      <c r="F51" s="950">
        <v>0</v>
      </c>
      <c r="G51" s="950">
        <v>0</v>
      </c>
      <c r="H51" s="952">
        <v>45</v>
      </c>
      <c r="I51" s="330">
        <v>27</v>
      </c>
      <c r="J51" s="388"/>
    </row>
    <row r="52" spans="1:10">
      <c r="A52" s="336">
        <v>28</v>
      </c>
      <c r="B52" s="215"/>
      <c r="C52" s="615">
        <v>-45</v>
      </c>
      <c r="D52" s="210" t="s">
        <v>1001</v>
      </c>
      <c r="E52" s="949">
        <v>3276</v>
      </c>
      <c r="F52" s="950">
        <v>0</v>
      </c>
      <c r="G52" s="950">
        <v>0</v>
      </c>
      <c r="H52" s="952">
        <v>0</v>
      </c>
      <c r="I52" s="330">
        <v>28</v>
      </c>
      <c r="J52" s="388"/>
    </row>
    <row r="53" spans="1:10">
      <c r="A53" s="336">
        <v>29</v>
      </c>
      <c r="B53" s="215"/>
      <c r="C53" s="615"/>
      <c r="D53" s="210" t="s">
        <v>1238</v>
      </c>
      <c r="E53" s="949">
        <v>0</v>
      </c>
      <c r="F53" s="950">
        <v>0</v>
      </c>
      <c r="G53" s="950">
        <v>0</v>
      </c>
      <c r="H53" s="952">
        <v>0</v>
      </c>
      <c r="I53" s="330">
        <v>29</v>
      </c>
      <c r="J53" s="388"/>
    </row>
    <row r="54" spans="1:10">
      <c r="A54" s="336">
        <v>30</v>
      </c>
      <c r="B54" s="215"/>
      <c r="C54" s="615"/>
      <c r="D54" s="210" t="s">
        <v>1239</v>
      </c>
      <c r="E54" s="949">
        <v>0</v>
      </c>
      <c r="F54" s="950">
        <v>0</v>
      </c>
      <c r="G54" s="950">
        <v>0</v>
      </c>
      <c r="H54" s="952">
        <v>0</v>
      </c>
      <c r="I54" s="330">
        <v>30</v>
      </c>
      <c r="J54" s="388"/>
    </row>
    <row r="55" spans="1:10">
      <c r="A55" s="336">
        <v>31</v>
      </c>
      <c r="B55" s="215"/>
      <c r="C55" s="402"/>
      <c r="D55" s="210" t="s">
        <v>104</v>
      </c>
      <c r="E55" s="1248">
        <f>SUM(E25:E54)</f>
        <v>28722179</v>
      </c>
      <c r="F55" s="1247">
        <f>SUM(F25:F54)</f>
        <v>0</v>
      </c>
      <c r="G55" s="1247">
        <f>SUM(G25:G54)</f>
        <v>0</v>
      </c>
      <c r="H55" s="1252">
        <f>SUM(H25:H54)</f>
        <v>323102</v>
      </c>
      <c r="I55" s="330">
        <v>31</v>
      </c>
      <c r="J55" s="388"/>
    </row>
    <row r="56" spans="1:10">
      <c r="A56" s="336">
        <v>32</v>
      </c>
      <c r="B56" s="215"/>
      <c r="C56" s="615">
        <v>-52</v>
      </c>
      <c r="D56" s="210" t="s">
        <v>1004</v>
      </c>
      <c r="E56" s="949">
        <f>6056187</f>
        <v>6056187</v>
      </c>
      <c r="F56" s="950">
        <v>0</v>
      </c>
      <c r="G56" s="950">
        <v>0</v>
      </c>
      <c r="H56" s="952">
        <v>0</v>
      </c>
      <c r="I56" s="330">
        <v>32</v>
      </c>
      <c r="J56" s="388"/>
    </row>
    <row r="57" spans="1:10">
      <c r="A57" s="336">
        <v>33</v>
      </c>
      <c r="B57" s="215"/>
      <c r="C57" s="615">
        <f t="shared" ref="C57:C63" si="1">C56-1</f>
        <v>-53</v>
      </c>
      <c r="D57" s="210" t="s">
        <v>1005</v>
      </c>
      <c r="E57" s="949">
        <v>3379517</v>
      </c>
      <c r="F57" s="950">
        <v>0</v>
      </c>
      <c r="G57" s="950">
        <v>0</v>
      </c>
      <c r="H57" s="952">
        <v>0</v>
      </c>
      <c r="I57" s="330">
        <v>33</v>
      </c>
      <c r="J57" s="388"/>
    </row>
    <row r="58" spans="1:10">
      <c r="A58" s="336">
        <v>34</v>
      </c>
      <c r="B58" s="215"/>
      <c r="C58" s="615">
        <f t="shared" si="1"/>
        <v>-54</v>
      </c>
      <c r="D58" s="210" t="s">
        <v>1006</v>
      </c>
      <c r="E58" s="949">
        <v>1823</v>
      </c>
      <c r="F58" s="950">
        <v>0</v>
      </c>
      <c r="G58" s="950">
        <v>0</v>
      </c>
      <c r="H58" s="952">
        <v>0</v>
      </c>
      <c r="I58" s="330">
        <v>34</v>
      </c>
      <c r="J58" s="388"/>
    </row>
    <row r="59" spans="1:10">
      <c r="A59" s="336">
        <v>35</v>
      </c>
      <c r="B59" s="215"/>
      <c r="C59" s="615">
        <f t="shared" si="1"/>
        <v>-55</v>
      </c>
      <c r="D59" s="210" t="s">
        <v>1007</v>
      </c>
      <c r="E59" s="949">
        <v>0</v>
      </c>
      <c r="F59" s="950">
        <v>0</v>
      </c>
      <c r="G59" s="950">
        <v>0</v>
      </c>
      <c r="H59" s="952">
        <v>0</v>
      </c>
      <c r="I59" s="330">
        <v>35</v>
      </c>
    </row>
    <row r="60" spans="1:10">
      <c r="A60" s="336">
        <v>36</v>
      </c>
      <c r="B60" s="215"/>
      <c r="C60" s="615">
        <f t="shared" si="1"/>
        <v>-56</v>
      </c>
      <c r="D60" s="210" t="s">
        <v>1008</v>
      </c>
      <c r="E60" s="949">
        <v>1062</v>
      </c>
      <c r="F60" s="950">
        <v>0</v>
      </c>
      <c r="G60" s="950">
        <v>0</v>
      </c>
      <c r="H60" s="952">
        <v>0</v>
      </c>
      <c r="I60" s="330">
        <v>36</v>
      </c>
    </row>
    <row r="61" spans="1:10">
      <c r="A61" s="336">
        <v>37</v>
      </c>
      <c r="B61" s="215"/>
      <c r="C61" s="615">
        <f t="shared" si="1"/>
        <v>-57</v>
      </c>
      <c r="D61" s="210" t="s">
        <v>1009</v>
      </c>
      <c r="E61" s="949">
        <v>177663</v>
      </c>
      <c r="F61" s="950">
        <v>0</v>
      </c>
      <c r="G61" s="950">
        <v>0</v>
      </c>
      <c r="H61" s="952">
        <v>0</v>
      </c>
      <c r="I61" s="330">
        <v>37</v>
      </c>
    </row>
    <row r="62" spans="1:10">
      <c r="A62" s="336">
        <v>38</v>
      </c>
      <c r="B62" s="215"/>
      <c r="C62" s="615">
        <f t="shared" si="1"/>
        <v>-58</v>
      </c>
      <c r="D62" s="210" t="s">
        <v>1010</v>
      </c>
      <c r="E62" s="949">
        <v>385380</v>
      </c>
      <c r="F62" s="950">
        <v>0</v>
      </c>
      <c r="G62" s="950">
        <v>0</v>
      </c>
      <c r="H62" s="952">
        <v>0</v>
      </c>
      <c r="I62" s="330">
        <v>38</v>
      </c>
    </row>
    <row r="63" spans="1:10">
      <c r="A63" s="336">
        <v>39</v>
      </c>
      <c r="B63" s="215"/>
      <c r="C63" s="615">
        <f t="shared" si="1"/>
        <v>-59</v>
      </c>
      <c r="D63" s="210" t="s">
        <v>106</v>
      </c>
      <c r="E63" s="2159">
        <f>172507</f>
        <v>172507</v>
      </c>
      <c r="F63" s="950">
        <v>0</v>
      </c>
      <c r="G63" s="950">
        <v>0</v>
      </c>
      <c r="H63" s="952">
        <v>0</v>
      </c>
      <c r="I63" s="330">
        <v>39</v>
      </c>
    </row>
    <row r="64" spans="1:10">
      <c r="A64" s="336">
        <v>40</v>
      </c>
      <c r="B64" s="215"/>
      <c r="C64" s="615"/>
      <c r="D64" s="210" t="s">
        <v>107</v>
      </c>
      <c r="E64" s="1248">
        <f>SUM(E56:E63)</f>
        <v>10174139</v>
      </c>
      <c r="F64" s="1206">
        <f>SUM(F56:F63)</f>
        <v>0</v>
      </c>
      <c r="G64" s="1206">
        <f>SUM(G56:G63)</f>
        <v>0</v>
      </c>
      <c r="H64" s="1253">
        <f>SUM(H56:H63)</f>
        <v>0</v>
      </c>
      <c r="I64" s="330">
        <v>40</v>
      </c>
    </row>
    <row r="65" spans="1:9">
      <c r="A65" s="336">
        <v>41</v>
      </c>
      <c r="B65" s="215"/>
      <c r="C65" s="615">
        <v>-76</v>
      </c>
      <c r="D65" s="210" t="s">
        <v>1013</v>
      </c>
      <c r="E65" s="949">
        <v>0</v>
      </c>
      <c r="F65" s="950">
        <v>0</v>
      </c>
      <c r="G65" s="950">
        <v>0</v>
      </c>
      <c r="H65" s="952">
        <v>0</v>
      </c>
      <c r="I65" s="330">
        <v>41</v>
      </c>
    </row>
    <row r="66" spans="1:9">
      <c r="A66" s="336">
        <v>42</v>
      </c>
      <c r="B66" s="215"/>
      <c r="C66" s="615">
        <v>-80</v>
      </c>
      <c r="D66" s="210" t="s">
        <v>1014</v>
      </c>
      <c r="E66" s="949">
        <v>0</v>
      </c>
      <c r="F66" s="950">
        <v>0</v>
      </c>
      <c r="G66" s="950">
        <v>0</v>
      </c>
      <c r="H66" s="952">
        <v>0</v>
      </c>
      <c r="I66" s="330">
        <v>42</v>
      </c>
    </row>
    <row r="67" spans="1:9">
      <c r="A67" s="336">
        <v>43</v>
      </c>
      <c r="B67" s="215"/>
      <c r="C67" s="615">
        <v>-90</v>
      </c>
      <c r="D67" s="210" t="s">
        <v>1015</v>
      </c>
      <c r="E67" s="949">
        <v>777028</v>
      </c>
      <c r="F67" s="950">
        <v>0</v>
      </c>
      <c r="G67" s="950">
        <v>0</v>
      </c>
      <c r="H67" s="952">
        <v>0</v>
      </c>
      <c r="I67" s="330">
        <v>43</v>
      </c>
    </row>
    <row r="68" spans="1:9" ht="12" thickBot="1">
      <c r="A68" s="336">
        <v>44</v>
      </c>
      <c r="B68" s="215"/>
      <c r="C68" s="403"/>
      <c r="D68" s="210" t="s">
        <v>1016</v>
      </c>
      <c r="E68" s="1254">
        <f>E55+E64+E67</f>
        <v>39673346</v>
      </c>
      <c r="F68" s="1256">
        <f>F55+F64+F67</f>
        <v>0</v>
      </c>
      <c r="G68" s="1256">
        <f>G55+G64+G67</f>
        <v>0</v>
      </c>
      <c r="H68" s="1255">
        <f>H55+H64+H67</f>
        <v>323102</v>
      </c>
      <c r="I68" s="330">
        <v>44</v>
      </c>
    </row>
    <row r="69" spans="1:9">
      <c r="A69" s="344"/>
      <c r="B69" s="209"/>
      <c r="C69" s="481"/>
      <c r="D69" s="209"/>
      <c r="E69" s="1266"/>
      <c r="F69" s="1266"/>
      <c r="G69" s="1266"/>
      <c r="H69" s="1266"/>
      <c r="I69" s="42"/>
    </row>
    <row r="70" spans="1:9">
      <c r="A70" s="344"/>
      <c r="B70" s="209"/>
      <c r="C70" s="481"/>
      <c r="D70" s="209"/>
      <c r="E70" s="1266"/>
      <c r="F70" s="1266"/>
      <c r="G70" s="1266"/>
      <c r="H70" s="1266"/>
      <c r="I70" s="42"/>
    </row>
    <row r="71" spans="1:9">
      <c r="A71" s="344"/>
      <c r="B71" s="209"/>
      <c r="C71" s="481"/>
      <c r="D71" s="209"/>
      <c r="E71" s="1266"/>
      <c r="F71" s="1266"/>
      <c r="G71" s="1266"/>
      <c r="H71" s="1266"/>
      <c r="I71" s="42"/>
    </row>
    <row r="72" spans="1:9">
      <c r="A72" s="344"/>
      <c r="B72" s="209"/>
      <c r="C72" s="481"/>
      <c r="D72" s="209"/>
      <c r="E72" s="1266"/>
      <c r="F72" s="1266"/>
      <c r="G72" s="1266"/>
      <c r="H72" s="1266"/>
      <c r="I72" s="42"/>
    </row>
    <row r="73" spans="1:9">
      <c r="A73" s="344"/>
      <c r="B73" s="209"/>
      <c r="C73" s="481"/>
      <c r="D73" s="209"/>
      <c r="E73" s="1266"/>
      <c r="F73" s="1266"/>
      <c r="G73" s="1266"/>
      <c r="H73" s="1266"/>
      <c r="I73" s="42"/>
    </row>
    <row r="74" spans="1:9">
      <c r="A74" s="73"/>
      <c r="B74" s="14"/>
      <c r="C74" s="482"/>
      <c r="D74" s="14"/>
      <c r="E74" s="14"/>
      <c r="F74" s="14"/>
      <c r="G74" s="14"/>
      <c r="H74" s="14"/>
      <c r="I74" s="70"/>
    </row>
    <row r="75" spans="1:9" s="226" customFormat="1">
      <c r="A75" s="1371" t="s">
        <v>1343</v>
      </c>
    </row>
  </sheetData>
  <customSheetViews>
    <customSheetView guid="{4095EAE0-09D5-4E29-9353-57BE8D9E0DE0}" showPageBreaks="1">
      <selection activeCell="F90" sqref="F90"/>
      <pageMargins left="0.75" right="0.75" top="0.75" bottom="0.75" header="0.5" footer="0.5"/>
      <pageSetup scale="87" orientation="portrait" r:id="rId1"/>
      <headerFooter alignWithMargins="0"/>
    </customSheetView>
    <customSheetView guid="{B4382265-C345-4F78-A0C9-5C84571AE8A3}" showPageBreaks="1">
      <selection activeCell="F90" sqref="F90"/>
      <pageMargins left="0.75" right="0.75" top="0.75" bottom="0.75" header="0.5" footer="0.5"/>
      <pageSetup scale="87" orientation="portrait" r:id="rId2"/>
      <headerFooter alignWithMargins="0"/>
    </customSheetView>
  </customSheetViews>
  <phoneticPr fontId="0" type="noConversion"/>
  <pageMargins left="0.75" right="0.75" top="0.75" bottom="0.75" header="0.5" footer="0.5"/>
  <pageSetup scale="87"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66"/>
  <sheetViews>
    <sheetView showGridLines="0" zoomScaleNormal="100" workbookViewId="0"/>
  </sheetViews>
  <sheetFormatPr defaultRowHeight="11.25"/>
  <cols>
    <col min="1" max="1" width="3.33203125" style="728" customWidth="1"/>
    <col min="2" max="2" width="49.6640625" style="226" customWidth="1"/>
    <col min="3" max="3" width="4.83203125" style="226" customWidth="1"/>
    <col min="4" max="4" width="49.6640625" style="226" customWidth="1"/>
    <col min="5" max="5" width="5.1640625" style="226" customWidth="1"/>
    <col min="6" max="6" width="36.33203125" style="226" bestFit="1" customWidth="1"/>
    <col min="7" max="7" width="33.33203125" style="226" bestFit="1" customWidth="1"/>
    <col min="8" max="16384" width="9.33203125" style="226"/>
  </cols>
  <sheetData>
    <row r="1" spans="1:7">
      <c r="A1" s="2060">
        <v>50</v>
      </c>
      <c r="B1" s="2062"/>
      <c r="C1" s="2042"/>
      <c r="D1" s="2042"/>
      <c r="E1" s="2055" t="s">
        <v>2667</v>
      </c>
    </row>
    <row r="2" spans="1:7">
      <c r="A2" s="34"/>
      <c r="B2" s="29"/>
      <c r="C2" s="30"/>
      <c r="D2" s="30"/>
      <c r="E2" s="620"/>
    </row>
    <row r="3" spans="1:7">
      <c r="A3" s="2277" t="s">
        <v>1240</v>
      </c>
      <c r="B3" s="2278"/>
      <c r="C3" s="2278"/>
      <c r="D3" s="2278"/>
      <c r="E3" s="2279"/>
      <c r="F3" s="76"/>
      <c r="G3" s="76"/>
    </row>
    <row r="4" spans="1:7">
      <c r="A4" s="2254" t="s">
        <v>1241</v>
      </c>
      <c r="B4" s="2255"/>
      <c r="C4" s="2255"/>
      <c r="D4" s="2255"/>
      <c r="E4" s="2256"/>
      <c r="F4" s="229"/>
      <c r="G4" s="229"/>
    </row>
    <row r="5" spans="1:7">
      <c r="A5" s="283"/>
      <c r="B5" s="1675"/>
      <c r="C5" s="1675"/>
      <c r="D5" s="1675"/>
      <c r="E5" s="1676"/>
      <c r="F5" s="229"/>
      <c r="G5" s="229"/>
    </row>
    <row r="6" spans="1:7">
      <c r="A6" s="268"/>
      <c r="E6" s="291"/>
    </row>
    <row r="7" spans="1:7">
      <c r="A7" s="268"/>
      <c r="B7" s="657" t="s">
        <v>697</v>
      </c>
      <c r="C7" s="657"/>
      <c r="D7" s="657" t="s">
        <v>692</v>
      </c>
      <c r="E7" s="1672"/>
    </row>
    <row r="8" spans="1:7">
      <c r="A8" s="268"/>
      <c r="B8" s="226" t="s">
        <v>1243</v>
      </c>
      <c r="C8" s="292" t="s">
        <v>1244</v>
      </c>
      <c r="D8" s="226" t="s">
        <v>1245</v>
      </c>
      <c r="E8" s="291"/>
    </row>
    <row r="9" spans="1:7">
      <c r="A9" s="268"/>
      <c r="B9" s="226" t="s">
        <v>1248</v>
      </c>
      <c r="C9" s="292" t="s">
        <v>1244</v>
      </c>
      <c r="D9" s="226" t="s">
        <v>1249</v>
      </c>
      <c r="E9" s="291"/>
    </row>
    <row r="10" spans="1:7">
      <c r="A10" s="268"/>
      <c r="B10" s="226" t="s">
        <v>1250</v>
      </c>
      <c r="C10" s="292" t="s">
        <v>1244</v>
      </c>
      <c r="D10" s="226" t="s">
        <v>1251</v>
      </c>
      <c r="E10" s="291"/>
    </row>
    <row r="11" spans="1:7">
      <c r="A11" s="268"/>
      <c r="E11" s="291"/>
    </row>
    <row r="12" spans="1:7">
      <c r="A12" s="268"/>
      <c r="B12" s="657"/>
      <c r="C12" s="657"/>
      <c r="D12" s="657" t="s">
        <v>1253</v>
      </c>
      <c r="E12" s="1672"/>
    </row>
    <row r="13" spans="1:7">
      <c r="A13" s="268"/>
      <c r="B13" s="226" t="s">
        <v>1255</v>
      </c>
      <c r="C13" s="292" t="s">
        <v>1244</v>
      </c>
      <c r="D13" s="226" t="s">
        <v>1256</v>
      </c>
      <c r="E13" s="291"/>
    </row>
    <row r="14" spans="1:7">
      <c r="A14" s="268"/>
      <c r="B14" s="226" t="s">
        <v>1259</v>
      </c>
      <c r="C14" s="292" t="s">
        <v>1244</v>
      </c>
      <c r="D14" s="226" t="s">
        <v>1260</v>
      </c>
      <c r="E14" s="291"/>
    </row>
    <row r="15" spans="1:7">
      <c r="A15" s="268"/>
      <c r="E15" s="291"/>
    </row>
    <row r="16" spans="1:7">
      <c r="A16" s="268"/>
      <c r="D16" s="226" t="s">
        <v>1265</v>
      </c>
      <c r="E16" s="291"/>
    </row>
    <row r="17" spans="1:5">
      <c r="A17" s="1673"/>
      <c r="B17" s="226" t="s">
        <v>1267</v>
      </c>
      <c r="C17" s="292" t="s">
        <v>1244</v>
      </c>
      <c r="D17" s="226" t="s">
        <v>1268</v>
      </c>
      <c r="E17" s="291"/>
    </row>
    <row r="18" spans="1:5">
      <c r="A18" s="1673"/>
      <c r="B18" s="226" t="s">
        <v>1269</v>
      </c>
      <c r="C18" s="292" t="s">
        <v>1244</v>
      </c>
      <c r="D18" s="226" t="s">
        <v>1270</v>
      </c>
      <c r="E18" s="291"/>
    </row>
    <row r="19" spans="1:5">
      <c r="A19" s="1673"/>
      <c r="B19" s="226" t="s">
        <v>1272</v>
      </c>
      <c r="C19" s="292" t="s">
        <v>1244</v>
      </c>
      <c r="D19" s="226" t="s">
        <v>1273</v>
      </c>
      <c r="E19" s="291"/>
    </row>
    <row r="20" spans="1:5">
      <c r="A20" s="1673"/>
      <c r="B20" s="226" t="s">
        <v>1275</v>
      </c>
      <c r="C20" s="292" t="s">
        <v>1244</v>
      </c>
      <c r="D20" s="226" t="s">
        <v>1276</v>
      </c>
      <c r="E20" s="291"/>
    </row>
    <row r="21" spans="1:5">
      <c r="A21" s="1673"/>
      <c r="B21" s="226" t="s">
        <v>1277</v>
      </c>
      <c r="C21" s="292" t="s">
        <v>1244</v>
      </c>
      <c r="D21" s="226" t="s">
        <v>1278</v>
      </c>
      <c r="E21" s="291"/>
    </row>
    <row r="22" spans="1:5">
      <c r="A22" s="1673"/>
      <c r="B22" s="226" t="s">
        <v>1279</v>
      </c>
      <c r="C22" s="292" t="s">
        <v>1244</v>
      </c>
      <c r="D22" s="226" t="s">
        <v>1280</v>
      </c>
      <c r="E22" s="291"/>
    </row>
    <row r="23" spans="1:5">
      <c r="A23" s="1673"/>
      <c r="B23" s="226" t="s">
        <v>1281</v>
      </c>
      <c r="C23" s="292" t="s">
        <v>1244</v>
      </c>
      <c r="D23" s="226" t="s">
        <v>1282</v>
      </c>
      <c r="E23" s="291"/>
    </row>
    <row r="24" spans="1:5">
      <c r="A24" s="1673"/>
      <c r="B24" s="226" t="s">
        <v>1285</v>
      </c>
      <c r="C24" s="292" t="s">
        <v>1244</v>
      </c>
      <c r="D24" s="226" t="s">
        <v>1286</v>
      </c>
      <c r="E24" s="291"/>
    </row>
    <row r="25" spans="1:5">
      <c r="A25" s="1673"/>
      <c r="B25" s="226" t="s">
        <v>1289</v>
      </c>
      <c r="C25" s="292" t="s">
        <v>1244</v>
      </c>
      <c r="D25" s="226" t="s">
        <v>1290</v>
      </c>
      <c r="E25" s="291"/>
    </row>
    <row r="26" spans="1:5">
      <c r="A26" s="1673"/>
      <c r="B26" s="226" t="s">
        <v>1293</v>
      </c>
      <c r="C26" s="292" t="s">
        <v>1244</v>
      </c>
      <c r="D26" s="226" t="s">
        <v>1294</v>
      </c>
      <c r="E26" s="291"/>
    </row>
    <row r="27" spans="1:5" ht="11.25" customHeight="1">
      <c r="A27" s="1673"/>
      <c r="B27" s="226" t="s">
        <v>1296</v>
      </c>
      <c r="C27" s="292" t="s">
        <v>1244</v>
      </c>
      <c r="D27" s="226" t="s">
        <v>1297</v>
      </c>
      <c r="E27" s="291"/>
    </row>
    <row r="28" spans="1:5">
      <c r="A28" s="1673"/>
      <c r="E28" s="291"/>
    </row>
    <row r="29" spans="1:5">
      <c r="A29" s="1673"/>
      <c r="D29" s="226" t="s">
        <v>692</v>
      </c>
      <c r="E29" s="291"/>
    </row>
    <row r="30" spans="1:5">
      <c r="A30" s="1673"/>
      <c r="B30" s="226" t="s">
        <v>1302</v>
      </c>
      <c r="C30" s="292" t="s">
        <v>1244</v>
      </c>
      <c r="D30" s="226" t="s">
        <v>1303</v>
      </c>
      <c r="E30" s="291"/>
    </row>
    <row r="31" spans="1:5">
      <c r="A31" s="1673"/>
      <c r="E31" s="291"/>
    </row>
    <row r="32" spans="1:5">
      <c r="A32" s="1673"/>
      <c r="B32" s="657" t="s">
        <v>697</v>
      </c>
      <c r="C32" s="657"/>
      <c r="D32" s="657" t="s">
        <v>1242</v>
      </c>
      <c r="E32" s="291"/>
    </row>
    <row r="33" spans="1:5">
      <c r="A33" s="1673"/>
      <c r="B33" s="226" t="s">
        <v>1246</v>
      </c>
      <c r="C33" s="292" t="s">
        <v>1244</v>
      </c>
      <c r="D33" s="226" t="s">
        <v>1247</v>
      </c>
      <c r="E33" s="291"/>
    </row>
    <row r="34" spans="1:5">
      <c r="A34" s="1673"/>
      <c r="B34" s="226" t="s">
        <v>3194</v>
      </c>
      <c r="C34" s="292" t="s">
        <v>1244</v>
      </c>
      <c r="D34" s="226" t="s">
        <v>1252</v>
      </c>
      <c r="E34" s="291"/>
    </row>
    <row r="35" spans="1:5">
      <c r="A35" s="1673"/>
      <c r="E35" s="291"/>
    </row>
    <row r="36" spans="1:5">
      <c r="A36" s="1673"/>
      <c r="B36" s="657"/>
      <c r="C36" s="657"/>
      <c r="D36" s="657" t="s">
        <v>1254</v>
      </c>
      <c r="E36" s="291"/>
    </row>
    <row r="37" spans="1:5">
      <c r="A37" s="1673"/>
      <c r="B37" s="226" t="s">
        <v>1257</v>
      </c>
      <c r="C37" s="292" t="s">
        <v>1244</v>
      </c>
      <c r="D37" s="226" t="s">
        <v>1258</v>
      </c>
      <c r="E37" s="291"/>
    </row>
    <row r="38" spans="1:5">
      <c r="A38" s="1673"/>
      <c r="B38" s="226" t="s">
        <v>1261</v>
      </c>
      <c r="C38" s="292" t="s">
        <v>1244</v>
      </c>
      <c r="D38" s="226" t="s">
        <v>1262</v>
      </c>
      <c r="E38" s="291"/>
    </row>
    <row r="39" spans="1:5">
      <c r="A39" s="1673"/>
      <c r="B39" s="226" t="s">
        <v>1263</v>
      </c>
      <c r="C39" s="292" t="s">
        <v>1244</v>
      </c>
      <c r="D39" s="226" t="s">
        <v>1264</v>
      </c>
      <c r="E39" s="291"/>
    </row>
    <row r="40" spans="1:5">
      <c r="A40" s="1673"/>
      <c r="D40" s="292" t="s">
        <v>1266</v>
      </c>
      <c r="E40" s="291"/>
    </row>
    <row r="41" spans="1:5">
      <c r="A41" s="1673"/>
      <c r="D41" s="226" t="s">
        <v>1253</v>
      </c>
      <c r="E41" s="291"/>
    </row>
    <row r="42" spans="1:5">
      <c r="A42" s="1673"/>
      <c r="D42" s="226" t="s">
        <v>1271</v>
      </c>
      <c r="E42" s="291"/>
    </row>
    <row r="43" spans="1:5">
      <c r="A43" s="1673"/>
      <c r="D43" s="226" t="s">
        <v>1274</v>
      </c>
      <c r="E43" s="291"/>
    </row>
    <row r="44" spans="1:5">
      <c r="A44" s="1673"/>
      <c r="E44" s="291"/>
    </row>
    <row r="45" spans="1:5">
      <c r="A45" s="1673"/>
      <c r="D45" s="657" t="s">
        <v>1254</v>
      </c>
      <c r="E45" s="291"/>
    </row>
    <row r="46" spans="1:5">
      <c r="A46" s="1673"/>
      <c r="B46" s="226" t="s">
        <v>1283</v>
      </c>
      <c r="C46" s="292" t="s">
        <v>1244</v>
      </c>
      <c r="D46" s="226" t="s">
        <v>1284</v>
      </c>
      <c r="E46" s="291"/>
    </row>
    <row r="47" spans="1:5">
      <c r="A47" s="1673"/>
      <c r="B47" s="226" t="s">
        <v>1287</v>
      </c>
      <c r="C47" s="292" t="s">
        <v>1244</v>
      </c>
      <c r="D47" s="226" t="s">
        <v>1288</v>
      </c>
      <c r="E47" s="291"/>
    </row>
    <row r="48" spans="1:5">
      <c r="A48" s="1673"/>
      <c r="B48" s="226" t="s">
        <v>1291</v>
      </c>
      <c r="C48" s="292" t="s">
        <v>1244</v>
      </c>
      <c r="D48" s="226" t="s">
        <v>1292</v>
      </c>
      <c r="E48" s="291"/>
    </row>
    <row r="49" spans="1:5">
      <c r="A49" s="1673"/>
      <c r="D49" s="226" t="s">
        <v>1295</v>
      </c>
      <c r="E49" s="291"/>
    </row>
    <row r="50" spans="1:5">
      <c r="A50" s="1673"/>
      <c r="E50" s="291"/>
    </row>
    <row r="51" spans="1:5">
      <c r="A51" s="1673"/>
      <c r="E51" s="291"/>
    </row>
    <row r="52" spans="1:5">
      <c r="A52" s="1673"/>
      <c r="B52" s="226" t="s">
        <v>1298</v>
      </c>
      <c r="D52" s="226" t="s">
        <v>1299</v>
      </c>
      <c r="E52" s="291"/>
    </row>
    <row r="53" spans="1:5">
      <c r="A53" s="1673"/>
      <c r="B53" s="226" t="s">
        <v>1300</v>
      </c>
      <c r="E53" s="291"/>
    </row>
    <row r="54" spans="1:5">
      <c r="A54" s="1673"/>
      <c r="B54" s="226" t="s">
        <v>1301</v>
      </c>
      <c r="E54" s="291"/>
    </row>
    <row r="55" spans="1:5">
      <c r="A55" s="1673"/>
      <c r="E55" s="291"/>
    </row>
    <row r="56" spans="1:5">
      <c r="A56" s="1673"/>
      <c r="B56" s="226" t="s">
        <v>1304</v>
      </c>
      <c r="D56" s="226" t="s">
        <v>1305</v>
      </c>
      <c r="E56" s="291"/>
    </row>
    <row r="57" spans="1:5">
      <c r="A57" s="1673"/>
      <c r="B57" s="226" t="s">
        <v>1300</v>
      </c>
      <c r="E57" s="291"/>
    </row>
    <row r="58" spans="1:5">
      <c r="A58" s="1673"/>
      <c r="B58" s="226" t="s">
        <v>1306</v>
      </c>
      <c r="E58" s="291"/>
    </row>
    <row r="59" spans="1:5">
      <c r="A59" s="268"/>
      <c r="E59" s="291"/>
    </row>
    <row r="60" spans="1:5">
      <c r="A60" s="268"/>
      <c r="B60" s="226" t="s">
        <v>1307</v>
      </c>
      <c r="D60" s="226" t="s">
        <v>1308</v>
      </c>
      <c r="E60" s="291"/>
    </row>
    <row r="61" spans="1:5">
      <c r="A61" s="268"/>
      <c r="B61" s="226" t="s">
        <v>1309</v>
      </c>
      <c r="E61" s="291"/>
    </row>
    <row r="62" spans="1:5">
      <c r="A62" s="268"/>
      <c r="B62" s="226" t="s">
        <v>1310</v>
      </c>
      <c r="E62" s="291"/>
    </row>
    <row r="63" spans="1:5">
      <c r="A63" s="268"/>
      <c r="E63" s="291"/>
    </row>
    <row r="64" spans="1:5">
      <c r="A64" s="268"/>
      <c r="E64" s="291"/>
    </row>
    <row r="65" spans="1:5">
      <c r="A65" s="268"/>
      <c r="E65" s="291"/>
    </row>
    <row r="66" spans="1:5" s="2076" customFormat="1">
      <c r="A66" s="697"/>
      <c r="B66" s="697"/>
      <c r="C66" s="697"/>
      <c r="D66" s="697"/>
      <c r="E66" s="698" t="s">
        <v>1343</v>
      </c>
    </row>
  </sheetData>
  <customSheetViews>
    <customSheetView guid="{4095EAE0-09D5-4E29-9353-57BE8D9E0DE0}" showPageBreaks="1">
      <selection activeCell="D30" sqref="D30"/>
      <pageMargins left="0.75" right="0.75" top="0.75" bottom="0.75" header="0.5" footer="0.5"/>
      <pageSetup orientation="portrait" r:id="rId1"/>
      <headerFooter alignWithMargins="0"/>
    </customSheetView>
    <customSheetView guid="{B4382265-C345-4F78-A0C9-5C84571AE8A3}" showPageBreaks="1" topLeftCell="A16">
      <selection activeCell="I65" sqref="I65"/>
      <pageMargins left="0.75" right="0.75" top="0.75" bottom="0.75" header="0.5" footer="0.5"/>
      <pageSetup orientation="landscape" r:id="rId2"/>
      <headerFooter alignWithMargins="0"/>
    </customSheetView>
  </customSheetViews>
  <mergeCells count="2">
    <mergeCell ref="A3:E3"/>
    <mergeCell ref="A4:E4"/>
  </mergeCells>
  <phoneticPr fontId="0" type="noConversion"/>
  <pageMargins left="0.75" right="0.75" top="0.75" bottom="0.75" header="0.5" footer="0.5"/>
  <pageSetup orientation="portrait"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3"/>
  <sheetViews>
    <sheetView showGridLines="0" zoomScaleNormal="100" workbookViewId="0">
      <selection sqref="A1:A12"/>
    </sheetView>
  </sheetViews>
  <sheetFormatPr defaultRowHeight="15" customHeight="1"/>
  <cols>
    <col min="1" max="1" width="3" style="1956" customWidth="1"/>
    <col min="2" max="2" width="5.5" style="10" customWidth="1"/>
    <col min="3" max="3" width="9.6640625" style="10" customWidth="1"/>
    <col min="4" max="4" width="4.33203125" style="10" customWidth="1"/>
    <col min="5" max="5" width="51.5" style="10" customWidth="1"/>
    <col min="6" max="12" width="15.6640625" style="10" customWidth="1"/>
    <col min="13" max="13" width="7.83203125" style="10" customWidth="1"/>
    <col min="14" max="14" width="3" style="1956" customWidth="1"/>
    <col min="15" max="15" width="9.33203125" style="10"/>
    <col min="16" max="16" width="10.6640625" style="10" bestFit="1" customWidth="1"/>
    <col min="17" max="16384" width="9.33203125" style="10"/>
  </cols>
  <sheetData>
    <row r="1" spans="1:22" s="226" customFormat="1" ht="15" customHeight="1">
      <c r="A1" s="2260" t="s">
        <v>1343</v>
      </c>
      <c r="B1" s="438"/>
      <c r="C1" s="222"/>
      <c r="D1" s="222"/>
      <c r="E1" s="222"/>
      <c r="F1" s="222"/>
      <c r="G1" s="222"/>
      <c r="H1" s="222"/>
      <c r="I1" s="222"/>
      <c r="J1" s="222"/>
      <c r="K1" s="222"/>
      <c r="L1" s="222"/>
      <c r="M1" s="56"/>
      <c r="N1" s="2280" t="s">
        <v>2667</v>
      </c>
    </row>
    <row r="2" spans="1:22" ht="15" customHeight="1">
      <c r="A2" s="2260"/>
      <c r="B2" s="44" t="s">
        <v>1311</v>
      </c>
      <c r="C2" s="229"/>
      <c r="D2" s="229"/>
      <c r="E2" s="229"/>
      <c r="F2" s="229"/>
      <c r="G2" s="229"/>
      <c r="H2" s="229"/>
      <c r="I2" s="229"/>
      <c r="J2" s="229"/>
      <c r="K2" s="229"/>
      <c r="L2" s="229"/>
      <c r="M2" s="546"/>
      <c r="N2" s="2280"/>
    </row>
    <row r="3" spans="1:22" ht="15" customHeight="1">
      <c r="A3" s="2260"/>
      <c r="B3" s="545" t="s">
        <v>330</v>
      </c>
      <c r="C3" s="229"/>
      <c r="D3" s="229"/>
      <c r="E3" s="229"/>
      <c r="F3" s="229"/>
      <c r="G3" s="229"/>
      <c r="H3" s="229"/>
      <c r="I3" s="229"/>
      <c r="J3" s="229"/>
      <c r="K3" s="229"/>
      <c r="L3" s="229"/>
      <c r="M3" s="546"/>
      <c r="N3" s="2280"/>
    </row>
    <row r="4" spans="1:22" ht="15" customHeight="1">
      <c r="A4" s="2260"/>
      <c r="B4" s="24"/>
      <c r="C4" s="226"/>
      <c r="D4" s="226"/>
      <c r="E4" s="226"/>
      <c r="F4" s="226"/>
      <c r="G4" s="226"/>
      <c r="H4" s="226"/>
      <c r="I4" s="226"/>
      <c r="J4" s="226"/>
      <c r="K4" s="226"/>
      <c r="L4" s="226"/>
      <c r="M4" s="291"/>
      <c r="N4" s="2280"/>
    </row>
    <row r="5" spans="1:22" ht="15" customHeight="1">
      <c r="A5" s="2260"/>
      <c r="B5" s="24" t="s">
        <v>1312</v>
      </c>
      <c r="C5" s="226"/>
      <c r="D5" s="226"/>
      <c r="E5" s="226"/>
      <c r="F5" s="226"/>
      <c r="G5" s="226"/>
      <c r="H5" s="226"/>
      <c r="I5" s="226"/>
      <c r="J5" s="226"/>
      <c r="K5" s="226"/>
      <c r="L5" s="226"/>
      <c r="M5" s="291"/>
      <c r="N5" s="2280"/>
    </row>
    <row r="6" spans="1:22" ht="15" customHeight="1">
      <c r="A6" s="2260"/>
      <c r="B6" s="24" t="s">
        <v>1313</v>
      </c>
      <c r="C6" s="226"/>
      <c r="D6" s="226"/>
      <c r="E6" s="226"/>
      <c r="F6" s="226"/>
      <c r="G6" s="226"/>
      <c r="H6" s="226"/>
      <c r="I6" s="226"/>
      <c r="J6" s="226"/>
      <c r="K6" s="226"/>
      <c r="L6" s="226"/>
      <c r="M6" s="291"/>
      <c r="N6" s="2280"/>
    </row>
    <row r="7" spans="1:22" ht="15" customHeight="1">
      <c r="A7" s="2260"/>
      <c r="B7" s="269"/>
      <c r="C7" s="225"/>
      <c r="D7" s="225"/>
      <c r="E7" s="225"/>
      <c r="F7" s="225"/>
      <c r="G7" s="225"/>
      <c r="H7" s="225"/>
      <c r="I7" s="225"/>
      <c r="J7" s="225"/>
      <c r="K7" s="225"/>
      <c r="L7" s="225"/>
      <c r="M7" s="607"/>
      <c r="N7" s="2280"/>
    </row>
    <row r="8" spans="1:22" ht="15" customHeight="1">
      <c r="A8" s="2260"/>
      <c r="B8" s="272"/>
      <c r="C8" s="245"/>
      <c r="D8" s="233"/>
      <c r="E8" s="295"/>
      <c r="F8" s="245"/>
      <c r="G8" s="245"/>
      <c r="H8" s="245"/>
      <c r="I8" s="245"/>
      <c r="J8" s="245"/>
      <c r="K8" s="245"/>
      <c r="L8" s="245"/>
      <c r="M8" s="571"/>
      <c r="N8" s="2280"/>
    </row>
    <row r="9" spans="1:22" ht="15" customHeight="1">
      <c r="A9" s="2260"/>
      <c r="B9" s="272"/>
      <c r="C9" s="245"/>
      <c r="D9" s="233"/>
      <c r="E9" s="295"/>
      <c r="F9" s="245"/>
      <c r="G9" s="245" t="s">
        <v>1314</v>
      </c>
      <c r="H9" s="245"/>
      <c r="I9" s="245"/>
      <c r="J9" s="245" t="s">
        <v>1315</v>
      </c>
      <c r="K9" s="245"/>
      <c r="L9" s="245"/>
      <c r="M9" s="571"/>
      <c r="N9" s="2280"/>
    </row>
    <row r="10" spans="1:22" ht="15" customHeight="1">
      <c r="A10" s="2260"/>
      <c r="B10" s="272" t="s">
        <v>307</v>
      </c>
      <c r="C10" s="245" t="s">
        <v>331</v>
      </c>
      <c r="D10" s="233"/>
      <c r="E10" s="295" t="s">
        <v>1316</v>
      </c>
      <c r="F10" s="245" t="s">
        <v>1317</v>
      </c>
      <c r="G10" s="245" t="s">
        <v>1318</v>
      </c>
      <c r="H10" s="245" t="s">
        <v>1319</v>
      </c>
      <c r="I10" s="245" t="s">
        <v>1320</v>
      </c>
      <c r="J10" s="245" t="s">
        <v>1321</v>
      </c>
      <c r="K10" s="245" t="s">
        <v>1322</v>
      </c>
      <c r="L10" s="245" t="s">
        <v>1315</v>
      </c>
      <c r="M10" s="571" t="s">
        <v>307</v>
      </c>
      <c r="N10" s="2280"/>
    </row>
    <row r="11" spans="1:22" ht="15" customHeight="1">
      <c r="A11" s="2260"/>
      <c r="B11" s="272" t="s">
        <v>312</v>
      </c>
      <c r="C11" s="245" t="s">
        <v>334</v>
      </c>
      <c r="D11" s="233"/>
      <c r="E11" s="295"/>
      <c r="F11" s="245" t="s">
        <v>1323</v>
      </c>
      <c r="G11" s="245" t="s">
        <v>1324</v>
      </c>
      <c r="H11" s="245" t="s">
        <v>1325</v>
      </c>
      <c r="I11" s="245"/>
      <c r="J11" s="245" t="s">
        <v>1326</v>
      </c>
      <c r="K11" s="245"/>
      <c r="L11" s="245"/>
      <c r="M11" s="571" t="s">
        <v>312</v>
      </c>
      <c r="N11" s="2280"/>
    </row>
    <row r="12" spans="1:22" ht="15" customHeight="1" thickBot="1">
      <c r="A12" s="2260"/>
      <c r="B12" s="273"/>
      <c r="C12" s="247"/>
      <c r="D12" s="234"/>
      <c r="E12" s="658" t="s">
        <v>317</v>
      </c>
      <c r="F12" s="245" t="s">
        <v>318</v>
      </c>
      <c r="G12" s="245" t="s">
        <v>319</v>
      </c>
      <c r="H12" s="245" t="s">
        <v>320</v>
      </c>
      <c r="I12" s="245" t="s">
        <v>321</v>
      </c>
      <c r="J12" s="245" t="s">
        <v>322</v>
      </c>
      <c r="K12" s="245" t="s">
        <v>176</v>
      </c>
      <c r="L12" s="245" t="s">
        <v>177</v>
      </c>
      <c r="M12" s="610"/>
      <c r="N12" s="2280"/>
    </row>
    <row r="13" spans="1:22" ht="15" customHeight="1">
      <c r="B13" s="609"/>
      <c r="C13" s="241"/>
      <c r="D13" s="226" t="s">
        <v>1327</v>
      </c>
      <c r="E13" s="226"/>
      <c r="F13" s="659"/>
      <c r="G13" s="660"/>
      <c r="H13" s="660"/>
      <c r="I13" s="660"/>
      <c r="J13" s="660"/>
      <c r="K13" s="660"/>
      <c r="L13" s="661"/>
      <c r="M13" s="291"/>
      <c r="N13" s="2280"/>
    </row>
    <row r="14" spans="1:22" ht="15" customHeight="1">
      <c r="B14" s="609"/>
      <c r="C14" s="241"/>
      <c r="D14" s="226" t="s">
        <v>1328</v>
      </c>
      <c r="E14" s="226"/>
      <c r="F14" s="662"/>
      <c r="G14" s="241"/>
      <c r="H14" s="241"/>
      <c r="I14" s="241"/>
      <c r="J14" s="241"/>
      <c r="K14" s="241"/>
      <c r="L14" s="663"/>
      <c r="M14" s="291"/>
      <c r="N14" s="2280"/>
    </row>
    <row r="15" spans="1:22" ht="15" customHeight="1">
      <c r="B15" s="569">
        <v>1</v>
      </c>
      <c r="C15" s="247"/>
      <c r="D15" s="225"/>
      <c r="E15" s="225" t="s">
        <v>1329</v>
      </c>
      <c r="F15" s="990">
        <v>4406</v>
      </c>
      <c r="G15" s="991">
        <v>1022</v>
      </c>
      <c r="H15" s="991">
        <v>3882</v>
      </c>
      <c r="I15" s="991">
        <v>1664</v>
      </c>
      <c r="J15" s="991">
        <v>10974</v>
      </c>
      <c r="K15" s="992" t="s">
        <v>680</v>
      </c>
      <c r="L15" s="993">
        <v>10974</v>
      </c>
      <c r="M15" s="792">
        <v>1</v>
      </c>
      <c r="N15" s="2280"/>
      <c r="P15" s="2147"/>
      <c r="Q15" s="2147"/>
      <c r="R15" s="2147"/>
      <c r="S15" s="2147"/>
      <c r="T15" s="2147"/>
      <c r="U15" s="2147"/>
      <c r="V15" s="2147"/>
    </row>
    <row r="16" spans="1:22" ht="15" customHeight="1">
      <c r="B16" s="569">
        <v>2</v>
      </c>
      <c r="C16" s="247"/>
      <c r="D16" s="225"/>
      <c r="E16" s="225" t="s">
        <v>2228</v>
      </c>
      <c r="F16" s="1005">
        <v>3906</v>
      </c>
      <c r="G16" s="1006">
        <v>225</v>
      </c>
      <c r="H16" s="1006">
        <v>2725</v>
      </c>
      <c r="I16" s="1006">
        <v>966</v>
      </c>
      <c r="J16" s="1006">
        <v>7822</v>
      </c>
      <c r="K16" s="1007" t="s">
        <v>680</v>
      </c>
      <c r="L16" s="1008">
        <v>7822</v>
      </c>
      <c r="M16" s="792">
        <v>2</v>
      </c>
      <c r="N16" s="2280"/>
      <c r="P16" s="2147"/>
      <c r="Q16" s="2147"/>
      <c r="R16" s="2147"/>
      <c r="S16" s="2147"/>
      <c r="T16" s="2147"/>
      <c r="U16" s="2147"/>
      <c r="V16" s="2147"/>
    </row>
    <row r="17" spans="2:22" ht="15" customHeight="1">
      <c r="B17" s="569">
        <v>3</v>
      </c>
      <c r="C17" s="247"/>
      <c r="D17" s="225"/>
      <c r="E17" s="225" t="s">
        <v>2229</v>
      </c>
      <c r="F17" s="1005">
        <v>20500</v>
      </c>
      <c r="G17" s="1006">
        <v>852</v>
      </c>
      <c r="H17" s="1006">
        <v>10711</v>
      </c>
      <c r="I17" s="1006">
        <v>5876</v>
      </c>
      <c r="J17" s="1006">
        <v>37939</v>
      </c>
      <c r="K17" s="1007" t="s">
        <v>680</v>
      </c>
      <c r="L17" s="1008">
        <v>37939</v>
      </c>
      <c r="M17" s="792">
        <v>3</v>
      </c>
      <c r="N17" s="2280"/>
      <c r="P17" s="2147"/>
      <c r="Q17" s="2147"/>
      <c r="R17" s="2147"/>
      <c r="S17" s="2147"/>
      <c r="T17" s="2147"/>
      <c r="U17" s="2147"/>
      <c r="V17" s="2147"/>
    </row>
    <row r="18" spans="2:22" ht="15" customHeight="1">
      <c r="B18" s="569">
        <v>4</v>
      </c>
      <c r="C18" s="247"/>
      <c r="D18" s="225"/>
      <c r="E18" s="225" t="s">
        <v>2230</v>
      </c>
      <c r="F18" s="1005">
        <v>0</v>
      </c>
      <c r="G18" s="1006">
        <v>98</v>
      </c>
      <c r="H18" s="1006">
        <v>3892</v>
      </c>
      <c r="I18" s="1006">
        <v>257</v>
      </c>
      <c r="J18" s="1006">
        <v>4247</v>
      </c>
      <c r="K18" s="1007" t="s">
        <v>680</v>
      </c>
      <c r="L18" s="1008">
        <v>4247</v>
      </c>
      <c r="M18" s="792">
        <v>4</v>
      </c>
      <c r="N18" s="2280"/>
      <c r="P18" s="2147"/>
      <c r="Q18" s="2147"/>
      <c r="R18" s="2147"/>
      <c r="S18" s="2147"/>
      <c r="T18" s="2147"/>
      <c r="U18" s="2147"/>
      <c r="V18" s="2147"/>
    </row>
    <row r="19" spans="2:22" ht="15" customHeight="1">
      <c r="B19" s="569">
        <v>5</v>
      </c>
      <c r="C19" s="247"/>
      <c r="D19" s="225"/>
      <c r="E19" s="225" t="s">
        <v>498</v>
      </c>
      <c r="F19" s="1005">
        <v>16013.33</v>
      </c>
      <c r="G19" s="1006">
        <v>4755</v>
      </c>
      <c r="H19" s="1006">
        <v>9503</v>
      </c>
      <c r="I19" s="1006">
        <v>8536</v>
      </c>
      <c r="J19" s="1006">
        <v>38807.33</v>
      </c>
      <c r="K19" s="1007" t="s">
        <v>680</v>
      </c>
      <c r="L19" s="1008">
        <v>38807.33</v>
      </c>
      <c r="M19" s="792">
        <v>5</v>
      </c>
      <c r="P19" s="2147"/>
      <c r="Q19" s="2147"/>
      <c r="R19" s="2147"/>
      <c r="S19" s="2147"/>
      <c r="T19" s="2147"/>
      <c r="U19" s="2147"/>
      <c r="V19" s="2147"/>
    </row>
    <row r="20" spans="2:22" ht="15" customHeight="1">
      <c r="B20" s="609"/>
      <c r="C20" s="241"/>
      <c r="D20" s="226" t="s">
        <v>2231</v>
      </c>
      <c r="E20" s="226"/>
      <c r="F20" s="1011"/>
      <c r="G20" s="1012"/>
      <c r="H20" s="1012"/>
      <c r="I20" s="1012"/>
      <c r="J20" s="1012"/>
      <c r="K20" s="1013"/>
      <c r="L20" s="1014"/>
      <c r="M20" s="291"/>
      <c r="P20" s="2147"/>
      <c r="Q20" s="2147"/>
      <c r="R20" s="2147"/>
      <c r="S20" s="2147"/>
      <c r="T20" s="2147"/>
      <c r="U20" s="2147"/>
      <c r="V20" s="2147"/>
    </row>
    <row r="21" spans="2:22" ht="15" customHeight="1">
      <c r="B21" s="569">
        <v>6</v>
      </c>
      <c r="C21" s="247"/>
      <c r="D21" s="225"/>
      <c r="E21" s="225" t="s">
        <v>2232</v>
      </c>
      <c r="F21" s="1005">
        <v>54321</v>
      </c>
      <c r="G21" s="1006">
        <v>516</v>
      </c>
      <c r="H21" s="1006">
        <v>14045</v>
      </c>
      <c r="I21" s="1006">
        <v>0</v>
      </c>
      <c r="J21" s="1006">
        <v>68882</v>
      </c>
      <c r="K21" s="1007" t="s">
        <v>680</v>
      </c>
      <c r="L21" s="1008">
        <v>68882</v>
      </c>
      <c r="M21" s="792">
        <v>6</v>
      </c>
      <c r="P21" s="2147"/>
      <c r="Q21" s="2147"/>
      <c r="R21" s="2147"/>
      <c r="S21" s="2147"/>
      <c r="T21" s="2147"/>
      <c r="U21" s="2147"/>
      <c r="V21" s="2147"/>
    </row>
    <row r="22" spans="2:22" ht="15" customHeight="1">
      <c r="B22" s="569">
        <v>7</v>
      </c>
      <c r="C22" s="247"/>
      <c r="D22" s="225"/>
      <c r="E22" s="225" t="s">
        <v>2233</v>
      </c>
      <c r="F22" s="1005">
        <v>6567</v>
      </c>
      <c r="G22" s="1006">
        <v>29</v>
      </c>
      <c r="H22" s="1006">
        <v>251</v>
      </c>
      <c r="I22" s="1006">
        <v>13</v>
      </c>
      <c r="J22" s="1006">
        <v>6860</v>
      </c>
      <c r="K22" s="1007" t="s">
        <v>680</v>
      </c>
      <c r="L22" s="1008">
        <v>6860</v>
      </c>
      <c r="M22" s="792">
        <v>7</v>
      </c>
      <c r="P22" s="2147"/>
      <c r="Q22" s="2147"/>
      <c r="R22" s="2147"/>
      <c r="S22" s="2147"/>
      <c r="T22" s="2147"/>
      <c r="U22" s="2147"/>
      <c r="V22" s="2147"/>
    </row>
    <row r="23" spans="2:22" ht="15" customHeight="1">
      <c r="B23" s="569">
        <v>8</v>
      </c>
      <c r="C23" s="247"/>
      <c r="D23" s="225"/>
      <c r="E23" s="225" t="s">
        <v>2234</v>
      </c>
      <c r="F23" s="1005">
        <v>17</v>
      </c>
      <c r="G23" s="1006">
        <v>0</v>
      </c>
      <c r="H23" s="1006">
        <v>0</v>
      </c>
      <c r="I23" s="1006">
        <v>0</v>
      </c>
      <c r="J23" s="1006">
        <v>17</v>
      </c>
      <c r="K23" s="1007" t="s">
        <v>680</v>
      </c>
      <c r="L23" s="1008">
        <v>17</v>
      </c>
      <c r="M23" s="792">
        <v>8</v>
      </c>
      <c r="P23" s="2147"/>
      <c r="Q23" s="2147"/>
      <c r="R23" s="2147"/>
      <c r="S23" s="2147"/>
      <c r="T23" s="2147"/>
      <c r="U23" s="2147"/>
      <c r="V23" s="2147"/>
    </row>
    <row r="24" spans="2:22" ht="15" customHeight="1">
      <c r="B24" s="569">
        <v>9</v>
      </c>
      <c r="C24" s="247"/>
      <c r="D24" s="225"/>
      <c r="E24" s="225" t="s">
        <v>2235</v>
      </c>
      <c r="F24" s="1005">
        <v>0</v>
      </c>
      <c r="G24" s="1006">
        <v>2241</v>
      </c>
      <c r="H24" s="1006">
        <v>0</v>
      </c>
      <c r="I24" s="1006">
        <v>0</v>
      </c>
      <c r="J24" s="1006">
        <v>2241</v>
      </c>
      <c r="K24" s="1007" t="s">
        <v>680</v>
      </c>
      <c r="L24" s="1008">
        <v>2241</v>
      </c>
      <c r="M24" s="792">
        <v>9</v>
      </c>
      <c r="P24" s="2147"/>
      <c r="Q24" s="2147"/>
      <c r="R24" s="2147"/>
      <c r="S24" s="2147"/>
      <c r="T24" s="2147"/>
      <c r="U24" s="2147"/>
      <c r="V24" s="2147"/>
    </row>
    <row r="25" spans="2:22" ht="15" customHeight="1">
      <c r="B25" s="569">
        <v>10</v>
      </c>
      <c r="C25" s="247"/>
      <c r="D25" s="225"/>
      <c r="E25" s="225" t="s">
        <v>2236</v>
      </c>
      <c r="F25" s="1005">
        <v>18716</v>
      </c>
      <c r="G25" s="1006">
        <v>2731</v>
      </c>
      <c r="H25" s="1006">
        <v>2452</v>
      </c>
      <c r="I25" s="1006">
        <v>4601</v>
      </c>
      <c r="J25" s="1006">
        <v>28500</v>
      </c>
      <c r="K25" s="1007" t="s">
        <v>680</v>
      </c>
      <c r="L25" s="1008">
        <v>28500</v>
      </c>
      <c r="M25" s="792">
        <v>10</v>
      </c>
      <c r="P25" s="2147"/>
      <c r="Q25" s="2147"/>
      <c r="R25" s="2147"/>
      <c r="S25" s="2147"/>
      <c r="T25" s="2147"/>
      <c r="U25" s="2147"/>
      <c r="V25" s="2147"/>
    </row>
    <row r="26" spans="2:22" ht="15" customHeight="1">
      <c r="B26" s="569">
        <v>11</v>
      </c>
      <c r="C26" s="247"/>
      <c r="D26" s="225"/>
      <c r="E26" s="225" t="s">
        <v>2237</v>
      </c>
      <c r="F26" s="1005">
        <v>20</v>
      </c>
      <c r="G26" s="1006">
        <v>0</v>
      </c>
      <c r="H26" s="1006">
        <v>0</v>
      </c>
      <c r="I26" s="1006">
        <v>0</v>
      </c>
      <c r="J26" s="1006">
        <v>20</v>
      </c>
      <c r="K26" s="1007" t="s">
        <v>680</v>
      </c>
      <c r="L26" s="1008">
        <v>20</v>
      </c>
      <c r="M26" s="792">
        <v>11</v>
      </c>
      <c r="P26" s="2147"/>
      <c r="Q26" s="2147"/>
      <c r="R26" s="2147"/>
      <c r="S26" s="2147"/>
      <c r="T26" s="2147"/>
      <c r="U26" s="2147"/>
      <c r="V26" s="2147"/>
    </row>
    <row r="27" spans="2:22" ht="15" customHeight="1">
      <c r="B27" s="569">
        <v>12</v>
      </c>
      <c r="C27" s="247"/>
      <c r="D27" s="225"/>
      <c r="E27" s="225" t="s">
        <v>2238</v>
      </c>
      <c r="F27" s="1005">
        <v>5648</v>
      </c>
      <c r="G27" s="1006">
        <v>540</v>
      </c>
      <c r="H27" s="1006">
        <v>33</v>
      </c>
      <c r="I27" s="1006">
        <v>252</v>
      </c>
      <c r="J27" s="1006">
        <v>6473</v>
      </c>
      <c r="K27" s="1007" t="s">
        <v>680</v>
      </c>
      <c r="L27" s="1008">
        <v>6473</v>
      </c>
      <c r="M27" s="792">
        <v>12</v>
      </c>
      <c r="P27" s="2147"/>
      <c r="Q27" s="2147"/>
      <c r="R27" s="2147"/>
      <c r="S27" s="2147"/>
      <c r="T27" s="2147"/>
      <c r="U27" s="2147"/>
      <c r="V27" s="2147"/>
    </row>
    <row r="28" spans="2:22" ht="15" customHeight="1">
      <c r="B28" s="569">
        <v>13</v>
      </c>
      <c r="C28" s="247"/>
      <c r="D28" s="225"/>
      <c r="E28" s="225" t="s">
        <v>2239</v>
      </c>
      <c r="F28" s="1005">
        <v>3701</v>
      </c>
      <c r="G28" s="1006">
        <v>8</v>
      </c>
      <c r="H28" s="1006">
        <v>0</v>
      </c>
      <c r="I28" s="1006">
        <v>0</v>
      </c>
      <c r="J28" s="1006">
        <v>3709</v>
      </c>
      <c r="K28" s="1007" t="s">
        <v>680</v>
      </c>
      <c r="L28" s="1008">
        <v>3709</v>
      </c>
      <c r="M28" s="792">
        <v>13</v>
      </c>
      <c r="P28" s="2147"/>
      <c r="Q28" s="2147"/>
      <c r="R28" s="2147"/>
      <c r="S28" s="2147"/>
      <c r="T28" s="2147"/>
      <c r="U28" s="2147"/>
      <c r="V28" s="2147"/>
    </row>
    <row r="29" spans="2:22" ht="15" customHeight="1">
      <c r="B29" s="569">
        <v>14</v>
      </c>
      <c r="C29" s="247"/>
      <c r="D29" s="225"/>
      <c r="E29" s="225" t="s">
        <v>2240</v>
      </c>
      <c r="F29" s="1005">
        <v>71633</v>
      </c>
      <c r="G29" s="1006">
        <v>11393</v>
      </c>
      <c r="H29" s="1006">
        <v>50354</v>
      </c>
      <c r="I29" s="1006">
        <v>9123</v>
      </c>
      <c r="J29" s="1006">
        <v>142503</v>
      </c>
      <c r="K29" s="1007" t="s">
        <v>680</v>
      </c>
      <c r="L29" s="1008">
        <v>142503</v>
      </c>
      <c r="M29" s="792">
        <v>14</v>
      </c>
      <c r="P29" s="2147"/>
      <c r="Q29" s="2147"/>
      <c r="R29" s="2147"/>
      <c r="S29" s="2147"/>
      <c r="T29" s="2147"/>
      <c r="U29" s="2147"/>
      <c r="V29" s="2147"/>
    </row>
    <row r="30" spans="2:22" ht="15" customHeight="1">
      <c r="B30" s="569">
        <v>15</v>
      </c>
      <c r="C30" s="247"/>
      <c r="D30" s="225"/>
      <c r="E30" s="225" t="s">
        <v>2241</v>
      </c>
      <c r="F30" s="1005">
        <v>8023</v>
      </c>
      <c r="G30" s="1006">
        <v>917</v>
      </c>
      <c r="H30" s="1006">
        <v>1</v>
      </c>
      <c r="I30" s="1006">
        <v>38</v>
      </c>
      <c r="J30" s="1006">
        <v>8979</v>
      </c>
      <c r="K30" s="1007" t="s">
        <v>680</v>
      </c>
      <c r="L30" s="1008">
        <v>8979</v>
      </c>
      <c r="M30" s="792">
        <v>15</v>
      </c>
      <c r="P30" s="2147"/>
      <c r="Q30" s="2147"/>
      <c r="R30" s="2147"/>
      <c r="S30" s="2147"/>
      <c r="T30" s="2147"/>
      <c r="U30" s="2147"/>
      <c r="V30" s="2147"/>
    </row>
    <row r="31" spans="2:22" ht="15" customHeight="1">
      <c r="B31" s="569">
        <v>16</v>
      </c>
      <c r="C31" s="247"/>
      <c r="D31" s="225"/>
      <c r="E31" s="225" t="s">
        <v>2242</v>
      </c>
      <c r="F31" s="1005">
        <v>20098</v>
      </c>
      <c r="G31" s="1006">
        <v>2409</v>
      </c>
      <c r="H31" s="1006">
        <v>0</v>
      </c>
      <c r="I31" s="1006">
        <v>0</v>
      </c>
      <c r="J31" s="1006">
        <v>22507</v>
      </c>
      <c r="K31" s="1007" t="s">
        <v>680</v>
      </c>
      <c r="L31" s="1008">
        <v>22507</v>
      </c>
      <c r="M31" s="792">
        <v>16</v>
      </c>
      <c r="P31" s="2147"/>
      <c r="Q31" s="2147"/>
      <c r="R31" s="2147"/>
      <c r="S31" s="2147"/>
      <c r="T31" s="2147"/>
      <c r="U31" s="2147"/>
      <c r="V31" s="2147"/>
    </row>
    <row r="32" spans="2:22" ht="15" customHeight="1">
      <c r="B32" s="569">
        <v>17</v>
      </c>
      <c r="C32" s="247"/>
      <c r="D32" s="225"/>
      <c r="E32" s="225" t="s">
        <v>2243</v>
      </c>
      <c r="F32" s="1005">
        <v>226</v>
      </c>
      <c r="G32" s="1006">
        <v>124</v>
      </c>
      <c r="H32" s="1006">
        <v>0</v>
      </c>
      <c r="I32" s="1006">
        <v>0</v>
      </c>
      <c r="J32" s="1006">
        <v>350</v>
      </c>
      <c r="K32" s="1007" t="s">
        <v>680</v>
      </c>
      <c r="L32" s="1008">
        <v>350</v>
      </c>
      <c r="M32" s="792">
        <v>17</v>
      </c>
      <c r="P32" s="2147"/>
      <c r="Q32" s="2147"/>
      <c r="R32" s="2147"/>
      <c r="S32" s="2147"/>
      <c r="T32" s="2147"/>
      <c r="U32" s="2147"/>
      <c r="V32" s="2147"/>
    </row>
    <row r="33" spans="1:22" ht="15" customHeight="1">
      <c r="B33" s="569">
        <v>18</v>
      </c>
      <c r="C33" s="247"/>
      <c r="D33" s="225"/>
      <c r="E33" s="225" t="s">
        <v>2244</v>
      </c>
      <c r="F33" s="1005">
        <v>2058</v>
      </c>
      <c r="G33" s="1006">
        <v>156</v>
      </c>
      <c r="H33" s="1006">
        <v>54</v>
      </c>
      <c r="I33" s="1006">
        <v>0</v>
      </c>
      <c r="J33" s="1006">
        <v>2268</v>
      </c>
      <c r="K33" s="1007" t="s">
        <v>680</v>
      </c>
      <c r="L33" s="1008">
        <v>2268</v>
      </c>
      <c r="M33" s="792">
        <v>18</v>
      </c>
      <c r="P33" s="2147"/>
      <c r="Q33" s="2147"/>
      <c r="R33" s="2147"/>
      <c r="S33" s="2147"/>
      <c r="T33" s="2147"/>
      <c r="U33" s="2147"/>
      <c r="V33" s="2147"/>
    </row>
    <row r="34" spans="1:22" ht="15" customHeight="1">
      <c r="B34" s="569">
        <v>19</v>
      </c>
      <c r="C34" s="247"/>
      <c r="D34" s="225"/>
      <c r="E34" s="225" t="s">
        <v>2245</v>
      </c>
      <c r="F34" s="1005">
        <v>769</v>
      </c>
      <c r="G34" s="1006">
        <v>0</v>
      </c>
      <c r="H34" s="1006">
        <v>0</v>
      </c>
      <c r="I34" s="1006">
        <v>0</v>
      </c>
      <c r="J34" s="1006">
        <v>769</v>
      </c>
      <c r="K34" s="1007" t="s">
        <v>680</v>
      </c>
      <c r="L34" s="1008">
        <v>769</v>
      </c>
      <c r="M34" s="792">
        <v>19</v>
      </c>
      <c r="P34" s="2147"/>
      <c r="Q34" s="2147"/>
      <c r="R34" s="2147"/>
      <c r="S34" s="2147"/>
      <c r="T34" s="2147"/>
      <c r="U34" s="2147"/>
      <c r="V34" s="2147"/>
    </row>
    <row r="35" spans="1:22" ht="15" customHeight="1">
      <c r="B35" s="569">
        <v>20</v>
      </c>
      <c r="C35" s="247"/>
      <c r="D35" s="225"/>
      <c r="E35" s="225" t="s">
        <v>2246</v>
      </c>
      <c r="F35" s="1005">
        <v>0</v>
      </c>
      <c r="G35" s="1006">
        <v>289</v>
      </c>
      <c r="H35" s="1006">
        <v>0</v>
      </c>
      <c r="I35" s="1006">
        <v>0</v>
      </c>
      <c r="J35" s="1006">
        <v>289</v>
      </c>
      <c r="K35" s="1007" t="s">
        <v>680</v>
      </c>
      <c r="L35" s="1008">
        <v>289</v>
      </c>
      <c r="M35" s="792">
        <v>20</v>
      </c>
      <c r="P35" s="2147"/>
      <c r="Q35" s="2147"/>
      <c r="R35" s="2147"/>
      <c r="S35" s="2147"/>
      <c r="T35" s="2147"/>
      <c r="U35" s="2147"/>
      <c r="V35" s="2147"/>
    </row>
    <row r="36" spans="1:22" ht="15" customHeight="1">
      <c r="B36" s="569">
        <v>21</v>
      </c>
      <c r="C36" s="247"/>
      <c r="D36" s="225"/>
      <c r="E36" s="225" t="s">
        <v>2247</v>
      </c>
      <c r="F36" s="1005">
        <v>57781</v>
      </c>
      <c r="G36" s="1006">
        <v>13828</v>
      </c>
      <c r="H36" s="1006">
        <v>6510</v>
      </c>
      <c r="I36" s="1006">
        <v>3162</v>
      </c>
      <c r="J36" s="1006">
        <v>81281</v>
      </c>
      <c r="K36" s="1007" t="s">
        <v>680</v>
      </c>
      <c r="L36" s="1008">
        <v>81281</v>
      </c>
      <c r="M36" s="792">
        <v>21</v>
      </c>
      <c r="P36" s="2147"/>
      <c r="Q36" s="2147"/>
      <c r="R36" s="2147"/>
      <c r="S36" s="2147"/>
      <c r="T36" s="2147"/>
      <c r="U36" s="2147"/>
      <c r="V36" s="2147"/>
    </row>
    <row r="37" spans="1:22" ht="15" customHeight="1">
      <c r="B37" s="569">
        <v>22</v>
      </c>
      <c r="C37" s="247"/>
      <c r="D37" s="225"/>
      <c r="E37" s="225" t="s">
        <v>2248</v>
      </c>
      <c r="F37" s="1005">
        <v>16103</v>
      </c>
      <c r="G37" s="1006">
        <v>1181</v>
      </c>
      <c r="H37" s="1006">
        <v>3136</v>
      </c>
      <c r="I37" s="1006">
        <v>0</v>
      </c>
      <c r="J37" s="1006">
        <v>20420</v>
      </c>
      <c r="K37" s="1007" t="s">
        <v>680</v>
      </c>
      <c r="L37" s="1008">
        <v>20420</v>
      </c>
      <c r="M37" s="792">
        <v>22</v>
      </c>
      <c r="P37" s="2147"/>
      <c r="Q37" s="2147"/>
      <c r="R37" s="2147"/>
      <c r="S37" s="2147"/>
      <c r="T37" s="2147"/>
      <c r="U37" s="2147"/>
      <c r="V37" s="2147"/>
    </row>
    <row r="38" spans="1:22" ht="15" customHeight="1">
      <c r="B38" s="569">
        <v>23</v>
      </c>
      <c r="C38" s="247"/>
      <c r="D38" s="225"/>
      <c r="E38" s="225" t="s">
        <v>992</v>
      </c>
      <c r="F38" s="1005">
        <v>23541</v>
      </c>
      <c r="G38" s="1006">
        <v>5753</v>
      </c>
      <c r="H38" s="1006">
        <v>9520</v>
      </c>
      <c r="I38" s="1006">
        <v>686</v>
      </c>
      <c r="J38" s="1006">
        <v>39500</v>
      </c>
      <c r="K38" s="1007" t="s">
        <v>680</v>
      </c>
      <c r="L38" s="1008">
        <v>39500</v>
      </c>
      <c r="M38" s="792">
        <v>23</v>
      </c>
      <c r="P38" s="2147"/>
      <c r="Q38" s="2147"/>
      <c r="R38" s="2147"/>
      <c r="S38" s="2147"/>
      <c r="T38" s="2147"/>
      <c r="U38" s="2147"/>
      <c r="V38" s="2147"/>
    </row>
    <row r="39" spans="1:22" ht="15" customHeight="1">
      <c r="B39" s="569">
        <v>24</v>
      </c>
      <c r="C39" s="247"/>
      <c r="D39" s="225"/>
      <c r="E39" s="225" t="s">
        <v>2249</v>
      </c>
      <c r="F39" s="1005">
        <v>1389</v>
      </c>
      <c r="G39" s="1006">
        <v>0</v>
      </c>
      <c r="H39" s="1006">
        <v>0</v>
      </c>
      <c r="I39" s="1006">
        <v>0</v>
      </c>
      <c r="J39" s="1006">
        <v>1389</v>
      </c>
      <c r="K39" s="1007" t="s">
        <v>680</v>
      </c>
      <c r="L39" s="1008">
        <v>1389</v>
      </c>
      <c r="M39" s="792">
        <v>24</v>
      </c>
      <c r="P39" s="2147"/>
      <c r="Q39" s="2147"/>
      <c r="R39" s="2147"/>
      <c r="S39" s="2147"/>
      <c r="T39" s="2147"/>
      <c r="U39" s="2147"/>
      <c r="V39" s="2147"/>
    </row>
    <row r="40" spans="1:22" ht="15" customHeight="1">
      <c r="B40" s="569">
        <v>25</v>
      </c>
      <c r="C40" s="247"/>
      <c r="D40" s="225"/>
      <c r="E40" s="225" t="s">
        <v>2250</v>
      </c>
      <c r="F40" s="1005">
        <v>15248</v>
      </c>
      <c r="G40" s="1006">
        <v>510</v>
      </c>
      <c r="H40" s="1006">
        <v>1623</v>
      </c>
      <c r="I40" s="1006">
        <v>0</v>
      </c>
      <c r="J40" s="1006">
        <v>17381</v>
      </c>
      <c r="K40" s="1007" t="s">
        <v>680</v>
      </c>
      <c r="L40" s="1008">
        <v>17381</v>
      </c>
      <c r="M40" s="792">
        <v>25</v>
      </c>
      <c r="P40" s="2147"/>
      <c r="Q40" s="2147"/>
      <c r="R40" s="2147"/>
      <c r="S40" s="2147"/>
      <c r="T40" s="2147"/>
      <c r="U40" s="2147"/>
      <c r="V40" s="2147"/>
    </row>
    <row r="41" spans="1:22" ht="15" customHeight="1">
      <c r="B41" s="569">
        <v>26</v>
      </c>
      <c r="C41" s="247"/>
      <c r="D41" s="225"/>
      <c r="E41" s="225" t="s">
        <v>2251</v>
      </c>
      <c r="F41" s="1005">
        <v>68</v>
      </c>
      <c r="G41" s="1006">
        <v>97</v>
      </c>
      <c r="H41" s="1006">
        <v>1045</v>
      </c>
      <c r="I41" s="1006">
        <v>0</v>
      </c>
      <c r="J41" s="1006">
        <v>1210</v>
      </c>
      <c r="K41" s="1007" t="s">
        <v>680</v>
      </c>
      <c r="L41" s="1008">
        <v>1210</v>
      </c>
      <c r="M41" s="792">
        <v>26</v>
      </c>
      <c r="P41" s="2147"/>
      <c r="Q41" s="2147"/>
      <c r="R41" s="2147"/>
      <c r="S41" s="2147"/>
      <c r="T41" s="2147"/>
      <c r="U41" s="2147"/>
      <c r="V41" s="2147"/>
    </row>
    <row r="42" spans="1:22" ht="15" customHeight="1">
      <c r="B42" s="569">
        <v>27</v>
      </c>
      <c r="C42" s="247"/>
      <c r="D42" s="225"/>
      <c r="E42" s="225" t="s">
        <v>2252</v>
      </c>
      <c r="F42" s="1005">
        <v>8546</v>
      </c>
      <c r="G42" s="1006">
        <v>2302</v>
      </c>
      <c r="H42" s="1006">
        <v>5002</v>
      </c>
      <c r="I42" s="1006">
        <v>1834</v>
      </c>
      <c r="J42" s="1006">
        <v>17684</v>
      </c>
      <c r="K42" s="1007" t="s">
        <v>680</v>
      </c>
      <c r="L42" s="1008">
        <v>17684</v>
      </c>
      <c r="M42" s="792">
        <v>27</v>
      </c>
      <c r="P42" s="2147"/>
      <c r="Q42" s="2147"/>
      <c r="R42" s="2147"/>
      <c r="S42" s="2147"/>
      <c r="T42" s="2147"/>
      <c r="U42" s="2147"/>
      <c r="V42" s="2147"/>
    </row>
    <row r="43" spans="1:22" ht="15" customHeight="1">
      <c r="B43" s="569">
        <v>28</v>
      </c>
      <c r="C43" s="247"/>
      <c r="D43" s="225"/>
      <c r="E43" s="225" t="s">
        <v>2253</v>
      </c>
      <c r="F43" s="1005">
        <v>3127</v>
      </c>
      <c r="G43" s="1006">
        <v>2406</v>
      </c>
      <c r="H43" s="1006">
        <v>2851</v>
      </c>
      <c r="I43" s="1006">
        <v>159</v>
      </c>
      <c r="J43" s="1006">
        <v>8543</v>
      </c>
      <c r="K43" s="1007" t="s">
        <v>680</v>
      </c>
      <c r="L43" s="1008">
        <v>8543</v>
      </c>
      <c r="M43" s="792">
        <v>28</v>
      </c>
      <c r="P43" s="2147"/>
      <c r="Q43" s="2147"/>
      <c r="R43" s="2147"/>
      <c r="S43" s="2147"/>
      <c r="T43" s="2147"/>
      <c r="U43" s="2147"/>
      <c r="V43" s="2147"/>
    </row>
    <row r="44" spans="1:22" ht="15" customHeight="1">
      <c r="B44" s="272">
        <v>29</v>
      </c>
      <c r="C44" s="241"/>
      <c r="D44" s="226"/>
      <c r="E44" s="226" t="s">
        <v>2254</v>
      </c>
      <c r="F44" s="1005">
        <v>328</v>
      </c>
      <c r="G44" s="1006">
        <v>249</v>
      </c>
      <c r="H44" s="1006">
        <v>2673</v>
      </c>
      <c r="I44" s="1006">
        <v>0</v>
      </c>
      <c r="J44" s="1006">
        <v>3250</v>
      </c>
      <c r="K44" s="1007" t="s">
        <v>680</v>
      </c>
      <c r="L44" s="1008">
        <v>3250</v>
      </c>
      <c r="M44" s="791">
        <v>29</v>
      </c>
      <c r="P44" s="2147"/>
      <c r="Q44" s="2147"/>
      <c r="R44" s="2147"/>
      <c r="S44" s="2147"/>
      <c r="T44" s="2147"/>
      <c r="U44" s="2147"/>
      <c r="V44" s="2147"/>
    </row>
    <row r="45" spans="1:22" ht="15" customHeight="1" thickBot="1">
      <c r="B45" s="794">
        <v>30</v>
      </c>
      <c r="C45" s="1683"/>
      <c r="D45" s="413"/>
      <c r="E45" s="413" t="s">
        <v>2255</v>
      </c>
      <c r="F45" s="1015">
        <v>2203</v>
      </c>
      <c r="G45" s="1016">
        <v>3050</v>
      </c>
      <c r="H45" s="1016">
        <v>5412</v>
      </c>
      <c r="I45" s="1016">
        <v>0</v>
      </c>
      <c r="J45" s="1016">
        <v>10665</v>
      </c>
      <c r="K45" s="1017" t="s">
        <v>680</v>
      </c>
      <c r="L45" s="1018">
        <v>10665</v>
      </c>
      <c r="M45" s="1674">
        <v>30</v>
      </c>
      <c r="N45" s="1956">
        <v>51</v>
      </c>
      <c r="P45" s="2147"/>
      <c r="Q45" s="2147"/>
      <c r="R45" s="2147"/>
      <c r="S45" s="2147"/>
      <c r="T45" s="2147"/>
      <c r="U45" s="2147"/>
      <c r="V45" s="2147"/>
    </row>
    <row r="46" spans="1:22" ht="4.5" customHeight="1">
      <c r="B46" s="1851"/>
      <c r="C46" s="226"/>
      <c r="D46" s="226"/>
      <c r="E46" s="226"/>
      <c r="F46" s="1680"/>
      <c r="G46" s="1680"/>
      <c r="H46" s="1680"/>
      <c r="I46" s="1680"/>
      <c r="J46" s="1680"/>
      <c r="K46" s="1497"/>
      <c r="L46" s="1680"/>
      <c r="M46" s="292"/>
      <c r="P46" s="2147"/>
      <c r="Q46" s="2147"/>
      <c r="R46" s="2147"/>
      <c r="S46" s="2147"/>
      <c r="T46" s="2147"/>
      <c r="U46" s="2147"/>
      <c r="V46" s="2147"/>
    </row>
    <row r="47" spans="1:22" ht="15" customHeight="1">
      <c r="A47" s="1999"/>
      <c r="B47" s="438"/>
      <c r="C47" s="530"/>
      <c r="D47" s="530"/>
      <c r="E47" s="530"/>
      <c r="F47" s="530"/>
      <c r="G47" s="530"/>
      <c r="H47" s="530"/>
      <c r="I47" s="530"/>
      <c r="J47" s="530"/>
      <c r="K47" s="530"/>
      <c r="L47" s="530"/>
      <c r="M47" s="207"/>
      <c r="N47" s="1957">
        <v>52</v>
      </c>
      <c r="P47" s="2147"/>
      <c r="Q47" s="2147"/>
      <c r="R47" s="2147"/>
      <c r="S47" s="2147"/>
      <c r="T47" s="2147"/>
      <c r="U47" s="2147"/>
      <c r="V47" s="2147"/>
    </row>
    <row r="48" spans="1:22" ht="15" customHeight="1">
      <c r="A48" s="1999"/>
      <c r="B48" s="32" t="s">
        <v>3266</v>
      </c>
      <c r="C48" s="342"/>
      <c r="D48" s="342"/>
      <c r="E48" s="342"/>
      <c r="F48" s="342"/>
      <c r="G48" s="342"/>
      <c r="H48" s="342"/>
      <c r="I48" s="342"/>
      <c r="J48" s="342"/>
      <c r="K48" s="342"/>
      <c r="L48" s="342"/>
      <c r="M48" s="343"/>
      <c r="N48" s="1984"/>
      <c r="P48" s="2147"/>
      <c r="Q48" s="2147"/>
      <c r="R48" s="2147"/>
      <c r="S48" s="2147"/>
      <c r="T48" s="2147"/>
      <c r="U48" s="2147"/>
      <c r="V48" s="2147"/>
    </row>
    <row r="49" spans="1:22" ht="15" customHeight="1">
      <c r="A49" s="1999"/>
      <c r="B49" s="341" t="s">
        <v>330</v>
      </c>
      <c r="C49" s="342"/>
      <c r="D49" s="342"/>
      <c r="E49" s="342"/>
      <c r="F49" s="342"/>
      <c r="G49" s="342"/>
      <c r="H49" s="342"/>
      <c r="I49" s="342"/>
      <c r="J49" s="342"/>
      <c r="K49" s="342"/>
      <c r="L49" s="342"/>
      <c r="M49" s="343"/>
      <c r="N49" s="1984"/>
      <c r="P49" s="2147"/>
      <c r="Q49" s="2147"/>
      <c r="R49" s="2147"/>
      <c r="S49" s="2147"/>
      <c r="T49" s="2147"/>
      <c r="U49" s="2147"/>
      <c r="V49" s="2147"/>
    </row>
    <row r="50" spans="1:22" ht="15" customHeight="1">
      <c r="A50" s="1999"/>
      <c r="B50" s="73"/>
      <c r="C50" s="14"/>
      <c r="D50" s="14"/>
      <c r="E50" s="14"/>
      <c r="F50" s="14"/>
      <c r="G50" s="14"/>
      <c r="H50" s="14"/>
      <c r="I50" s="14"/>
      <c r="J50" s="14"/>
      <c r="K50" s="14"/>
      <c r="L50" s="14"/>
      <c r="M50" s="70"/>
      <c r="N50" s="1984"/>
      <c r="P50" s="2147"/>
      <c r="Q50" s="2147"/>
      <c r="R50" s="2147"/>
      <c r="S50" s="2147"/>
      <c r="T50" s="2147"/>
      <c r="U50" s="2147"/>
      <c r="V50" s="2147"/>
    </row>
    <row r="51" spans="1:22" ht="15" customHeight="1">
      <c r="A51" s="1999"/>
      <c r="B51" s="325"/>
      <c r="C51" s="323"/>
      <c r="D51" s="399"/>
      <c r="E51" s="386"/>
      <c r="F51" s="323"/>
      <c r="G51" s="323"/>
      <c r="H51" s="323"/>
      <c r="I51" s="323"/>
      <c r="J51" s="323"/>
      <c r="K51" s="323"/>
      <c r="L51" s="323"/>
      <c r="M51" s="324"/>
      <c r="N51" s="1984"/>
      <c r="P51" s="2147"/>
      <c r="Q51" s="2147"/>
      <c r="R51" s="2147"/>
      <c r="S51" s="2147"/>
      <c r="T51" s="2147"/>
      <c r="U51" s="2147"/>
      <c r="V51" s="2147"/>
    </row>
    <row r="52" spans="1:22" ht="15" customHeight="1">
      <c r="A52" s="1999"/>
      <c r="B52" s="325"/>
      <c r="C52" s="323"/>
      <c r="D52" s="399"/>
      <c r="E52" s="386"/>
      <c r="F52" s="323"/>
      <c r="G52" s="323" t="s">
        <v>1314</v>
      </c>
      <c r="H52" s="323"/>
      <c r="I52" s="323"/>
      <c r="J52" s="323" t="s">
        <v>1315</v>
      </c>
      <c r="K52" s="323"/>
      <c r="L52" s="323"/>
      <c r="M52" s="324"/>
      <c r="N52" s="1984"/>
      <c r="P52" s="2147"/>
      <c r="Q52" s="2147"/>
      <c r="R52" s="2147"/>
      <c r="S52" s="2147"/>
      <c r="T52" s="2147"/>
      <c r="U52" s="2147"/>
      <c r="V52" s="2147"/>
    </row>
    <row r="53" spans="1:22" ht="15" customHeight="1">
      <c r="A53" s="1999"/>
      <c r="B53" s="325" t="s">
        <v>307</v>
      </c>
      <c r="C53" s="323" t="s">
        <v>331</v>
      </c>
      <c r="D53" s="399"/>
      <c r="E53" s="386" t="s">
        <v>1316</v>
      </c>
      <c r="F53" s="323" t="s">
        <v>1317</v>
      </c>
      <c r="G53" s="323" t="s">
        <v>1318</v>
      </c>
      <c r="H53" s="323" t="s">
        <v>1319</v>
      </c>
      <c r="I53" s="323" t="s">
        <v>1320</v>
      </c>
      <c r="J53" s="323" t="s">
        <v>1321</v>
      </c>
      <c r="K53" s="323" t="s">
        <v>1322</v>
      </c>
      <c r="L53" s="323" t="s">
        <v>1315</v>
      </c>
      <c r="M53" s="324" t="s">
        <v>307</v>
      </c>
      <c r="N53" s="1984"/>
      <c r="P53" s="2147"/>
      <c r="Q53" s="2147"/>
      <c r="R53" s="2147"/>
      <c r="S53" s="2147"/>
      <c r="T53" s="2147"/>
      <c r="U53" s="2147"/>
      <c r="V53" s="2147"/>
    </row>
    <row r="54" spans="1:22" ht="15" customHeight="1">
      <c r="A54" s="1999"/>
      <c r="B54" s="325" t="s">
        <v>312</v>
      </c>
      <c r="C54" s="323" t="s">
        <v>334</v>
      </c>
      <c r="D54" s="399"/>
      <c r="E54" s="386"/>
      <c r="F54" s="323" t="s">
        <v>1323</v>
      </c>
      <c r="G54" s="323" t="s">
        <v>1324</v>
      </c>
      <c r="H54" s="323" t="s">
        <v>1325</v>
      </c>
      <c r="I54" s="323"/>
      <c r="J54" s="323" t="s">
        <v>1326</v>
      </c>
      <c r="K54" s="323"/>
      <c r="L54" s="323"/>
      <c r="M54" s="324" t="s">
        <v>312</v>
      </c>
      <c r="N54" s="1984"/>
      <c r="P54" s="2147"/>
      <c r="Q54" s="2147"/>
      <c r="R54" s="2147"/>
      <c r="S54" s="2147"/>
      <c r="T54" s="2147"/>
      <c r="U54" s="2147"/>
      <c r="V54" s="2147"/>
    </row>
    <row r="55" spans="1:22" ht="15" customHeight="1" thickBot="1">
      <c r="A55" s="1999"/>
      <c r="B55" s="328"/>
      <c r="C55" s="215"/>
      <c r="D55" s="405"/>
      <c r="E55" s="387" t="s">
        <v>317</v>
      </c>
      <c r="F55" s="323" t="s">
        <v>318</v>
      </c>
      <c r="G55" s="323" t="s">
        <v>319</v>
      </c>
      <c r="H55" s="323" t="s">
        <v>320</v>
      </c>
      <c r="I55" s="323" t="s">
        <v>321</v>
      </c>
      <c r="J55" s="323" t="s">
        <v>322</v>
      </c>
      <c r="K55" s="323" t="s">
        <v>176</v>
      </c>
      <c r="L55" s="323" t="s">
        <v>177</v>
      </c>
      <c r="M55" s="329"/>
      <c r="N55" s="1984"/>
      <c r="P55" s="2147"/>
      <c r="Q55" s="2147"/>
      <c r="R55" s="2147"/>
      <c r="S55" s="2147"/>
      <c r="T55" s="2147"/>
      <c r="U55" s="2147"/>
      <c r="V55" s="2147"/>
    </row>
    <row r="56" spans="1:22" ht="15" customHeight="1">
      <c r="A56" s="1999"/>
      <c r="B56" s="793"/>
      <c r="C56" s="211"/>
      <c r="D56" s="209" t="s">
        <v>3267</v>
      </c>
      <c r="E56" s="209"/>
      <c r="F56" s="665"/>
      <c r="G56" s="666"/>
      <c r="H56" s="666"/>
      <c r="I56" s="666"/>
      <c r="J56" s="666"/>
      <c r="K56" s="666"/>
      <c r="L56" s="667"/>
      <c r="M56" s="208"/>
      <c r="N56" s="1984"/>
      <c r="P56" s="2147"/>
      <c r="Q56" s="2147"/>
      <c r="R56" s="2147"/>
      <c r="S56" s="2147"/>
      <c r="T56" s="2147"/>
      <c r="U56" s="2147"/>
      <c r="V56" s="2147"/>
    </row>
    <row r="57" spans="1:22" ht="15" customHeight="1">
      <c r="A57" s="1999"/>
      <c r="B57" s="336">
        <v>101</v>
      </c>
      <c r="C57" s="668"/>
      <c r="D57" s="14"/>
      <c r="E57" s="14" t="s">
        <v>2257</v>
      </c>
      <c r="F57" s="949">
        <v>3791</v>
      </c>
      <c r="G57" s="950">
        <v>123</v>
      </c>
      <c r="H57" s="950">
        <v>0</v>
      </c>
      <c r="I57" s="950">
        <v>0</v>
      </c>
      <c r="J57" s="950">
        <v>3914</v>
      </c>
      <c r="K57" s="951" t="s">
        <v>680</v>
      </c>
      <c r="L57" s="952">
        <v>3914</v>
      </c>
      <c r="M57" s="1648">
        <v>101</v>
      </c>
      <c r="N57" s="1984"/>
      <c r="P57" s="2147"/>
      <c r="Q57" s="2147"/>
      <c r="R57" s="2147"/>
      <c r="S57" s="2147"/>
      <c r="T57" s="2147"/>
      <c r="U57" s="2147"/>
      <c r="V57" s="2147"/>
    </row>
    <row r="58" spans="1:22" ht="15" customHeight="1">
      <c r="A58" s="1999"/>
      <c r="B58" s="336">
        <f t="shared" ref="B58:B68" si="0">B57+1</f>
        <v>102</v>
      </c>
      <c r="C58" s="668"/>
      <c r="D58" s="14"/>
      <c r="E58" s="14" t="s">
        <v>2258</v>
      </c>
      <c r="F58" s="949">
        <v>206</v>
      </c>
      <c r="G58" s="950">
        <v>39</v>
      </c>
      <c r="H58" s="950">
        <v>110</v>
      </c>
      <c r="I58" s="950">
        <v>27</v>
      </c>
      <c r="J58" s="950">
        <v>382</v>
      </c>
      <c r="K58" s="951" t="s">
        <v>680</v>
      </c>
      <c r="L58" s="952">
        <v>382</v>
      </c>
      <c r="M58" s="1648">
        <f t="shared" ref="M58:M68" si="1">M57+1</f>
        <v>102</v>
      </c>
      <c r="N58" s="1984"/>
      <c r="P58" s="2147"/>
      <c r="Q58" s="2147"/>
      <c r="R58" s="2147"/>
      <c r="S58" s="2147"/>
      <c r="T58" s="2147"/>
      <c r="U58" s="2147"/>
      <c r="V58" s="2147"/>
    </row>
    <row r="59" spans="1:22" ht="15" customHeight="1">
      <c r="A59" s="1999"/>
      <c r="B59" s="336">
        <f t="shared" si="0"/>
        <v>103</v>
      </c>
      <c r="C59" s="668"/>
      <c r="D59" s="14"/>
      <c r="E59" s="14" t="s">
        <v>2259</v>
      </c>
      <c r="F59" s="949">
        <v>64</v>
      </c>
      <c r="G59" s="950">
        <v>0</v>
      </c>
      <c r="H59" s="950">
        <v>7094</v>
      </c>
      <c r="I59" s="950">
        <v>0</v>
      </c>
      <c r="J59" s="950">
        <v>7158</v>
      </c>
      <c r="K59" s="951" t="s">
        <v>680</v>
      </c>
      <c r="L59" s="952">
        <v>7158</v>
      </c>
      <c r="M59" s="1648">
        <f t="shared" si="1"/>
        <v>103</v>
      </c>
      <c r="N59" s="1984"/>
      <c r="P59" s="2147"/>
      <c r="Q59" s="2147"/>
      <c r="R59" s="2147"/>
      <c r="S59" s="2147"/>
      <c r="T59" s="2147"/>
      <c r="U59" s="2147"/>
      <c r="V59" s="2147"/>
    </row>
    <row r="60" spans="1:22" ht="15" customHeight="1">
      <c r="A60" s="1999"/>
      <c r="B60" s="336">
        <f t="shared" si="0"/>
        <v>104</v>
      </c>
      <c r="C60" s="210"/>
      <c r="D60" s="14"/>
      <c r="E60" s="14" t="s">
        <v>2260</v>
      </c>
      <c r="F60" s="949">
        <v>0</v>
      </c>
      <c r="G60" s="950">
        <v>0</v>
      </c>
      <c r="H60" s="950">
        <v>0</v>
      </c>
      <c r="I60" s="950">
        <v>0</v>
      </c>
      <c r="J60" s="950">
        <v>0</v>
      </c>
      <c r="K60" s="951" t="s">
        <v>680</v>
      </c>
      <c r="L60" s="952">
        <v>0</v>
      </c>
      <c r="M60" s="1648">
        <f t="shared" si="1"/>
        <v>104</v>
      </c>
      <c r="N60" s="1984"/>
      <c r="P60" s="2147"/>
      <c r="Q60" s="2147"/>
      <c r="R60" s="2147"/>
      <c r="S60" s="2147"/>
      <c r="T60" s="2147"/>
      <c r="U60" s="2147"/>
      <c r="V60" s="2147"/>
    </row>
    <row r="61" spans="1:22" ht="15" customHeight="1">
      <c r="A61" s="1999"/>
      <c r="B61" s="336">
        <f t="shared" si="0"/>
        <v>105</v>
      </c>
      <c r="C61" s="210"/>
      <c r="D61" s="14"/>
      <c r="E61" s="14" t="s">
        <v>2261</v>
      </c>
      <c r="F61" s="949">
        <v>0</v>
      </c>
      <c r="G61" s="950">
        <v>0</v>
      </c>
      <c r="H61" s="950">
        <v>2397</v>
      </c>
      <c r="I61" s="950">
        <v>0</v>
      </c>
      <c r="J61" s="950">
        <v>2397</v>
      </c>
      <c r="K61" s="951" t="s">
        <v>680</v>
      </c>
      <c r="L61" s="952">
        <v>2397</v>
      </c>
      <c r="M61" s="1648">
        <f t="shared" si="1"/>
        <v>105</v>
      </c>
      <c r="N61" s="1984"/>
      <c r="P61" s="2147"/>
      <c r="Q61" s="2147"/>
      <c r="R61" s="2147"/>
      <c r="S61" s="2147"/>
      <c r="T61" s="2147"/>
      <c r="U61" s="2147"/>
      <c r="V61" s="2147"/>
    </row>
    <row r="62" spans="1:22" ht="15" customHeight="1">
      <c r="A62" s="1999"/>
      <c r="B62" s="336">
        <f t="shared" si="0"/>
        <v>106</v>
      </c>
      <c r="C62" s="210"/>
      <c r="D62" s="14"/>
      <c r="E62" s="14" t="s">
        <v>991</v>
      </c>
      <c r="F62" s="949">
        <v>0</v>
      </c>
      <c r="G62" s="950">
        <v>0</v>
      </c>
      <c r="H62" s="950">
        <v>0</v>
      </c>
      <c r="I62" s="950">
        <v>0</v>
      </c>
      <c r="J62" s="950">
        <v>0</v>
      </c>
      <c r="K62" s="951" t="s">
        <v>680</v>
      </c>
      <c r="L62" s="952">
        <v>0</v>
      </c>
      <c r="M62" s="1648">
        <f t="shared" si="1"/>
        <v>106</v>
      </c>
      <c r="N62" s="1984"/>
      <c r="P62" s="2147"/>
      <c r="Q62" s="2147"/>
      <c r="R62" s="2147"/>
      <c r="S62" s="2147"/>
      <c r="T62" s="2147"/>
      <c r="U62" s="2147"/>
      <c r="V62" s="2147"/>
    </row>
    <row r="63" spans="1:22" ht="15" customHeight="1">
      <c r="A63" s="1999"/>
      <c r="B63" s="336">
        <f t="shared" si="0"/>
        <v>107</v>
      </c>
      <c r="C63" s="210"/>
      <c r="D63" s="14"/>
      <c r="E63" s="14" t="s">
        <v>2262</v>
      </c>
      <c r="F63" s="949">
        <v>2</v>
      </c>
      <c r="G63" s="950">
        <v>0</v>
      </c>
      <c r="H63" s="950">
        <v>0</v>
      </c>
      <c r="I63" s="950">
        <v>0</v>
      </c>
      <c r="J63" s="950">
        <v>2</v>
      </c>
      <c r="K63" s="951" t="s">
        <v>680</v>
      </c>
      <c r="L63" s="952">
        <v>2</v>
      </c>
      <c r="M63" s="1648">
        <f t="shared" si="1"/>
        <v>107</v>
      </c>
      <c r="N63" s="1984"/>
      <c r="P63" s="2147"/>
      <c r="Q63" s="2147"/>
      <c r="R63" s="2147"/>
      <c r="S63" s="2147"/>
      <c r="T63" s="2147"/>
      <c r="U63" s="2147"/>
      <c r="V63" s="2147"/>
    </row>
    <row r="64" spans="1:22" ht="15" customHeight="1">
      <c r="A64" s="1999"/>
      <c r="B64" s="336">
        <f t="shared" si="0"/>
        <v>108</v>
      </c>
      <c r="C64" s="210"/>
      <c r="D64" s="14"/>
      <c r="E64" s="14" t="s">
        <v>2263</v>
      </c>
      <c r="F64" s="949">
        <v>102</v>
      </c>
      <c r="G64" s="950">
        <v>588</v>
      </c>
      <c r="H64" s="950">
        <v>0</v>
      </c>
      <c r="I64" s="950">
        <v>0</v>
      </c>
      <c r="J64" s="950">
        <v>690</v>
      </c>
      <c r="K64" s="951" t="s">
        <v>680</v>
      </c>
      <c r="L64" s="952">
        <v>690</v>
      </c>
      <c r="M64" s="1648">
        <f t="shared" si="1"/>
        <v>108</v>
      </c>
      <c r="N64" s="1984"/>
      <c r="P64" s="2147"/>
      <c r="Q64" s="2147"/>
      <c r="R64" s="2147"/>
      <c r="S64" s="2147"/>
      <c r="T64" s="2147"/>
      <c r="U64" s="2147"/>
      <c r="V64" s="2147"/>
    </row>
    <row r="65" spans="1:22" ht="15" customHeight="1">
      <c r="A65" s="1999"/>
      <c r="B65" s="336">
        <f t="shared" si="0"/>
        <v>109</v>
      </c>
      <c r="C65" s="210"/>
      <c r="D65" s="14"/>
      <c r="E65" s="14" t="s">
        <v>997</v>
      </c>
      <c r="F65" s="949">
        <v>2679</v>
      </c>
      <c r="G65" s="950">
        <v>9191</v>
      </c>
      <c r="H65" s="950">
        <v>1187</v>
      </c>
      <c r="I65" s="950">
        <v>241</v>
      </c>
      <c r="J65" s="950">
        <v>13298</v>
      </c>
      <c r="K65" s="951" t="s">
        <v>680</v>
      </c>
      <c r="L65" s="952">
        <v>13298</v>
      </c>
      <c r="M65" s="1648">
        <f t="shared" si="1"/>
        <v>109</v>
      </c>
      <c r="N65" s="1984"/>
      <c r="P65" s="2147"/>
      <c r="Q65" s="2147"/>
      <c r="R65" s="2147"/>
      <c r="S65" s="2147"/>
      <c r="T65" s="2147"/>
      <c r="U65" s="2147"/>
      <c r="V65" s="2147"/>
    </row>
    <row r="66" spans="1:22" ht="15" customHeight="1">
      <c r="A66" s="1999"/>
      <c r="B66" s="336">
        <f t="shared" si="0"/>
        <v>110</v>
      </c>
      <c r="C66" s="210"/>
      <c r="D66" s="14"/>
      <c r="E66" s="14" t="s">
        <v>2264</v>
      </c>
      <c r="F66" s="949">
        <v>0</v>
      </c>
      <c r="G66" s="950">
        <v>0</v>
      </c>
      <c r="H66" s="950">
        <v>0</v>
      </c>
      <c r="I66" s="950">
        <v>0</v>
      </c>
      <c r="J66" s="950">
        <v>0</v>
      </c>
      <c r="K66" s="951" t="s">
        <v>680</v>
      </c>
      <c r="L66" s="952">
        <v>0</v>
      </c>
      <c r="M66" s="1648">
        <f t="shared" si="1"/>
        <v>110</v>
      </c>
      <c r="N66" s="1984"/>
      <c r="P66" s="2147"/>
      <c r="Q66" s="2147"/>
      <c r="R66" s="2147"/>
      <c r="S66" s="2147"/>
      <c r="T66" s="2147"/>
      <c r="U66" s="2147"/>
      <c r="V66" s="2147"/>
    </row>
    <row r="67" spans="1:22" ht="15" customHeight="1">
      <c r="A67" s="1999"/>
      <c r="B67" s="336">
        <f t="shared" si="0"/>
        <v>111</v>
      </c>
      <c r="C67" s="210"/>
      <c r="D67" s="14"/>
      <c r="E67" s="14" t="s">
        <v>2265</v>
      </c>
      <c r="F67" s="949">
        <v>2700</v>
      </c>
      <c r="G67" s="950">
        <v>0</v>
      </c>
      <c r="H67" s="950">
        <v>703</v>
      </c>
      <c r="I67" s="950">
        <v>0</v>
      </c>
      <c r="J67" s="950">
        <v>3403</v>
      </c>
      <c r="K67" s="951" t="s">
        <v>680</v>
      </c>
      <c r="L67" s="952">
        <v>3403</v>
      </c>
      <c r="M67" s="1648">
        <f t="shared" si="1"/>
        <v>111</v>
      </c>
      <c r="N67" s="1984"/>
      <c r="P67" s="2147"/>
      <c r="Q67" s="2147"/>
      <c r="R67" s="2147"/>
      <c r="S67" s="2147"/>
      <c r="T67" s="2147"/>
      <c r="U67" s="2147"/>
      <c r="V67" s="2147"/>
    </row>
    <row r="68" spans="1:22" ht="15" customHeight="1">
      <c r="A68" s="1999"/>
      <c r="B68" s="336">
        <f t="shared" si="0"/>
        <v>112</v>
      </c>
      <c r="C68" s="210"/>
      <c r="D68" s="14"/>
      <c r="E68" s="14" t="s">
        <v>2266</v>
      </c>
      <c r="F68" s="953" t="s">
        <v>680</v>
      </c>
      <c r="G68" s="951" t="s">
        <v>680</v>
      </c>
      <c r="H68" s="951" t="s">
        <v>680</v>
      </c>
      <c r="I68" s="950">
        <v>107794</v>
      </c>
      <c r="J68" s="950">
        <v>107794</v>
      </c>
      <c r="K68" s="951" t="s">
        <v>680</v>
      </c>
      <c r="L68" s="952">
        <v>107794</v>
      </c>
      <c r="M68" s="1648">
        <f t="shared" si="1"/>
        <v>112</v>
      </c>
      <c r="N68" s="1984"/>
      <c r="P68" s="2147"/>
      <c r="Q68" s="2147"/>
      <c r="R68" s="2147"/>
      <c r="S68" s="2147"/>
      <c r="T68" s="2147"/>
      <c r="U68" s="2147"/>
      <c r="V68" s="2147"/>
    </row>
    <row r="69" spans="1:22" ht="15" customHeight="1">
      <c r="A69" s="1999"/>
      <c r="B69" s="336">
        <v>113</v>
      </c>
      <c r="C69" s="210"/>
      <c r="D69" s="14"/>
      <c r="E69" s="14" t="s">
        <v>2267</v>
      </c>
      <c r="F69" s="953" t="s">
        <v>680</v>
      </c>
      <c r="G69" s="951" t="s">
        <v>680</v>
      </c>
      <c r="H69" s="951" t="s">
        <v>680</v>
      </c>
      <c r="I69" s="950">
        <v>0</v>
      </c>
      <c r="J69" s="950">
        <v>0</v>
      </c>
      <c r="K69" s="951" t="s">
        <v>680</v>
      </c>
      <c r="L69" s="952">
        <v>0</v>
      </c>
      <c r="M69" s="1648">
        <v>113</v>
      </c>
      <c r="N69" s="1984"/>
      <c r="P69" s="2147"/>
      <c r="Q69" s="2147"/>
      <c r="R69" s="2147"/>
      <c r="S69" s="2147"/>
      <c r="T69" s="2147"/>
      <c r="U69" s="2147"/>
      <c r="V69" s="2147"/>
    </row>
    <row r="70" spans="1:22" ht="15" customHeight="1">
      <c r="A70" s="1999"/>
      <c r="B70" s="336">
        <f t="shared" ref="B70:B85" si="2">B69+1</f>
        <v>114</v>
      </c>
      <c r="C70" s="210"/>
      <c r="D70" s="14"/>
      <c r="E70" s="14" t="s">
        <v>2268</v>
      </c>
      <c r="F70" s="953" t="s">
        <v>680</v>
      </c>
      <c r="G70" s="951" t="s">
        <v>680</v>
      </c>
      <c r="H70" s="951" t="s">
        <v>680</v>
      </c>
      <c r="I70" s="950">
        <v>50574</v>
      </c>
      <c r="J70" s="950">
        <v>50574</v>
      </c>
      <c r="K70" s="951" t="s">
        <v>680</v>
      </c>
      <c r="L70" s="952">
        <v>50574</v>
      </c>
      <c r="M70" s="1648">
        <f t="shared" ref="M70:M85" si="3">M69+1</f>
        <v>114</v>
      </c>
      <c r="N70" s="1984"/>
      <c r="P70" s="2147"/>
      <c r="Q70" s="2147"/>
      <c r="R70" s="2147"/>
      <c r="S70" s="2147"/>
      <c r="T70" s="2147"/>
      <c r="U70" s="2147"/>
      <c r="V70" s="2147"/>
    </row>
    <row r="71" spans="1:22" ht="15" customHeight="1">
      <c r="A71" s="1999"/>
      <c r="B71" s="336">
        <f t="shared" si="2"/>
        <v>115</v>
      </c>
      <c r="C71" s="210"/>
      <c r="D71" s="14"/>
      <c r="E71" s="14" t="s">
        <v>2269</v>
      </c>
      <c r="F71" s="953" t="s">
        <v>680</v>
      </c>
      <c r="G71" s="951" t="s">
        <v>680</v>
      </c>
      <c r="H71" s="951" t="s">
        <v>680</v>
      </c>
      <c r="I71" s="950">
        <v>10606</v>
      </c>
      <c r="J71" s="950">
        <v>10606</v>
      </c>
      <c r="K71" s="951" t="s">
        <v>680</v>
      </c>
      <c r="L71" s="952">
        <v>10606</v>
      </c>
      <c r="M71" s="1648">
        <f t="shared" si="3"/>
        <v>115</v>
      </c>
      <c r="N71" s="1984"/>
      <c r="P71" s="2147"/>
      <c r="Q71" s="2147"/>
      <c r="R71" s="2147"/>
      <c r="S71" s="2147"/>
      <c r="T71" s="2147"/>
      <c r="U71" s="2147"/>
      <c r="V71" s="2147"/>
    </row>
    <row r="72" spans="1:22" ht="15" customHeight="1">
      <c r="A72" s="1999"/>
      <c r="B72" s="336">
        <f t="shared" si="2"/>
        <v>116</v>
      </c>
      <c r="C72" s="210"/>
      <c r="D72" s="14"/>
      <c r="E72" s="14" t="s">
        <v>2270</v>
      </c>
      <c r="F72" s="953" t="s">
        <v>680</v>
      </c>
      <c r="G72" s="951" t="s">
        <v>680</v>
      </c>
      <c r="H72" s="951" t="s">
        <v>680</v>
      </c>
      <c r="I72" s="950">
        <v>5079</v>
      </c>
      <c r="J72" s="950">
        <v>5079</v>
      </c>
      <c r="K72" s="951" t="s">
        <v>680</v>
      </c>
      <c r="L72" s="952">
        <v>5079</v>
      </c>
      <c r="M72" s="1648">
        <f t="shared" si="3"/>
        <v>116</v>
      </c>
      <c r="N72" s="1984"/>
      <c r="P72" s="2147"/>
      <c r="Q72" s="2147"/>
      <c r="R72" s="2147"/>
      <c r="S72" s="2147"/>
      <c r="T72" s="2147"/>
      <c r="U72" s="2147"/>
      <c r="V72" s="2147"/>
    </row>
    <row r="73" spans="1:22" ht="15" customHeight="1">
      <c r="A73" s="1999"/>
      <c r="B73" s="336">
        <f t="shared" si="2"/>
        <v>117</v>
      </c>
      <c r="C73" s="210"/>
      <c r="D73" s="14"/>
      <c r="E73" s="14" t="s">
        <v>2271</v>
      </c>
      <c r="F73" s="953" t="s">
        <v>680</v>
      </c>
      <c r="G73" s="951" t="s">
        <v>680</v>
      </c>
      <c r="H73" s="951" t="s">
        <v>680</v>
      </c>
      <c r="I73" s="950">
        <v>2540</v>
      </c>
      <c r="J73" s="950">
        <v>2540</v>
      </c>
      <c r="K73" s="951" t="s">
        <v>680</v>
      </c>
      <c r="L73" s="952">
        <v>2540</v>
      </c>
      <c r="M73" s="1648">
        <f t="shared" si="3"/>
        <v>117</v>
      </c>
      <c r="N73" s="1984"/>
      <c r="P73" s="2147"/>
      <c r="Q73" s="2147"/>
      <c r="R73" s="2147"/>
      <c r="S73" s="2147"/>
      <c r="T73" s="2147"/>
      <c r="U73" s="2147"/>
      <c r="V73" s="2147"/>
    </row>
    <row r="74" spans="1:22" ht="15" customHeight="1">
      <c r="A74" s="1999"/>
      <c r="B74" s="336">
        <f t="shared" si="2"/>
        <v>118</v>
      </c>
      <c r="C74" s="387" t="s">
        <v>525</v>
      </c>
      <c r="D74" s="14"/>
      <c r="E74" s="14" t="s">
        <v>2272</v>
      </c>
      <c r="F74" s="953" t="s">
        <v>680</v>
      </c>
      <c r="G74" s="951" t="s">
        <v>680</v>
      </c>
      <c r="H74" s="950">
        <v>40721</v>
      </c>
      <c r="I74" s="951" t="s">
        <v>680</v>
      </c>
      <c r="J74" s="950">
        <v>40721</v>
      </c>
      <c r="K74" s="951" t="s">
        <v>680</v>
      </c>
      <c r="L74" s="952">
        <v>40721</v>
      </c>
      <c r="M74" s="1648">
        <f t="shared" si="3"/>
        <v>118</v>
      </c>
      <c r="N74" s="1984"/>
      <c r="P74" s="2147"/>
      <c r="Q74" s="2147"/>
      <c r="R74" s="2147"/>
      <c r="S74" s="2147"/>
      <c r="T74" s="2147"/>
      <c r="U74" s="2147"/>
      <c r="V74" s="2147"/>
    </row>
    <row r="75" spans="1:22" ht="15" customHeight="1">
      <c r="A75" s="1999"/>
      <c r="B75" s="336">
        <f t="shared" si="2"/>
        <v>119</v>
      </c>
      <c r="C75" s="387" t="s">
        <v>525</v>
      </c>
      <c r="D75" s="14"/>
      <c r="E75" s="14" t="s">
        <v>2273</v>
      </c>
      <c r="F75" s="953" t="s">
        <v>680</v>
      </c>
      <c r="G75" s="951" t="s">
        <v>680</v>
      </c>
      <c r="H75" s="950">
        <v>0</v>
      </c>
      <c r="I75" s="951" t="s">
        <v>680</v>
      </c>
      <c r="J75" s="950">
        <v>0</v>
      </c>
      <c r="K75" s="951" t="s">
        <v>680</v>
      </c>
      <c r="L75" s="952">
        <v>0</v>
      </c>
      <c r="M75" s="1648">
        <f t="shared" si="3"/>
        <v>119</v>
      </c>
      <c r="N75" s="1984"/>
      <c r="P75" s="2147"/>
      <c r="Q75" s="2147"/>
      <c r="R75" s="2147"/>
      <c r="S75" s="2147"/>
      <c r="T75" s="2147"/>
      <c r="U75" s="2147"/>
      <c r="V75" s="2147"/>
    </row>
    <row r="76" spans="1:22" ht="15" customHeight="1">
      <c r="A76" s="1999"/>
      <c r="B76" s="336">
        <f t="shared" si="2"/>
        <v>120</v>
      </c>
      <c r="C76" s="387" t="s">
        <v>525</v>
      </c>
      <c r="D76" s="14"/>
      <c r="E76" s="14" t="s">
        <v>2274</v>
      </c>
      <c r="F76" s="953" t="s">
        <v>680</v>
      </c>
      <c r="G76" s="951" t="s">
        <v>680</v>
      </c>
      <c r="H76" s="950">
        <v>3860</v>
      </c>
      <c r="I76" s="951" t="s">
        <v>680</v>
      </c>
      <c r="J76" s="950">
        <v>3860</v>
      </c>
      <c r="K76" s="951" t="s">
        <v>680</v>
      </c>
      <c r="L76" s="952">
        <v>3860</v>
      </c>
      <c r="M76" s="1648">
        <f t="shared" si="3"/>
        <v>120</v>
      </c>
      <c r="N76" s="1984"/>
      <c r="P76" s="2147"/>
      <c r="Q76" s="2147"/>
      <c r="R76" s="2147"/>
      <c r="S76" s="2147"/>
      <c r="T76" s="2147"/>
      <c r="U76" s="2147"/>
      <c r="V76" s="2147"/>
    </row>
    <row r="77" spans="1:22" ht="15" customHeight="1">
      <c r="A77" s="1999"/>
      <c r="B77" s="336">
        <f t="shared" si="2"/>
        <v>121</v>
      </c>
      <c r="C77" s="387" t="s">
        <v>525</v>
      </c>
      <c r="D77" s="14"/>
      <c r="E77" s="14" t="s">
        <v>2275</v>
      </c>
      <c r="F77" s="953" t="s">
        <v>680</v>
      </c>
      <c r="G77" s="951" t="s">
        <v>680</v>
      </c>
      <c r="H77" s="951">
        <v>-27570</v>
      </c>
      <c r="I77" s="951" t="s">
        <v>680</v>
      </c>
      <c r="J77" s="951">
        <v>-27570</v>
      </c>
      <c r="K77" s="951" t="s">
        <v>680</v>
      </c>
      <c r="L77" s="954">
        <v>-27570</v>
      </c>
      <c r="M77" s="1648">
        <f t="shared" si="3"/>
        <v>121</v>
      </c>
      <c r="N77" s="2281" t="s">
        <v>2667</v>
      </c>
      <c r="P77" s="2147"/>
      <c r="Q77" s="2147"/>
      <c r="R77" s="2147"/>
      <c r="S77" s="2147"/>
      <c r="T77" s="2147"/>
      <c r="U77" s="2147"/>
      <c r="V77" s="2147"/>
    </row>
    <row r="78" spans="1:22" ht="15" customHeight="1">
      <c r="A78" s="1999"/>
      <c r="B78" s="336">
        <f t="shared" si="2"/>
        <v>122</v>
      </c>
      <c r="C78" s="387" t="s">
        <v>525</v>
      </c>
      <c r="D78" s="14"/>
      <c r="E78" s="14" t="s">
        <v>2276</v>
      </c>
      <c r="F78" s="953" t="s">
        <v>680</v>
      </c>
      <c r="G78" s="951" t="s">
        <v>680</v>
      </c>
      <c r="H78" s="951">
        <v>0</v>
      </c>
      <c r="I78" s="951" t="s">
        <v>680</v>
      </c>
      <c r="J78" s="951">
        <v>0</v>
      </c>
      <c r="K78" s="951" t="s">
        <v>680</v>
      </c>
      <c r="L78" s="954">
        <v>0</v>
      </c>
      <c r="M78" s="1648">
        <f t="shared" si="3"/>
        <v>122</v>
      </c>
      <c r="N78" s="2281"/>
      <c r="P78" s="2147"/>
      <c r="Q78" s="2147"/>
      <c r="R78" s="2147"/>
      <c r="S78" s="2147"/>
      <c r="T78" s="2147"/>
      <c r="U78" s="2147"/>
      <c r="V78" s="2147"/>
    </row>
    <row r="79" spans="1:22" ht="15" customHeight="1">
      <c r="A79" s="2282" t="s">
        <v>1343</v>
      </c>
      <c r="B79" s="336">
        <f t="shared" si="2"/>
        <v>123</v>
      </c>
      <c r="C79" s="387" t="s">
        <v>525</v>
      </c>
      <c r="D79" s="14"/>
      <c r="E79" s="14" t="s">
        <v>2277</v>
      </c>
      <c r="F79" s="953" t="s">
        <v>680</v>
      </c>
      <c r="G79" s="951" t="s">
        <v>680</v>
      </c>
      <c r="H79" s="951">
        <v>-39316</v>
      </c>
      <c r="I79" s="951" t="s">
        <v>680</v>
      </c>
      <c r="J79" s="951">
        <v>-39316</v>
      </c>
      <c r="K79" s="951" t="s">
        <v>680</v>
      </c>
      <c r="L79" s="954">
        <v>-39316</v>
      </c>
      <c r="M79" s="1648">
        <f t="shared" si="3"/>
        <v>123</v>
      </c>
      <c r="N79" s="2281"/>
      <c r="P79" s="2147"/>
      <c r="Q79" s="2147"/>
      <c r="R79" s="2147"/>
      <c r="S79" s="2147"/>
      <c r="T79" s="2147"/>
      <c r="U79" s="2147"/>
      <c r="V79" s="2147"/>
    </row>
    <row r="80" spans="1:22" ht="15" customHeight="1">
      <c r="A80" s="2282"/>
      <c r="B80" s="336">
        <f t="shared" si="2"/>
        <v>124</v>
      </c>
      <c r="C80" s="210"/>
      <c r="D80" s="14"/>
      <c r="E80" s="14" t="s">
        <v>2278</v>
      </c>
      <c r="F80" s="953" t="s">
        <v>680</v>
      </c>
      <c r="G80" s="951" t="s">
        <v>680</v>
      </c>
      <c r="H80" s="950">
        <v>0</v>
      </c>
      <c r="I80" s="951" t="s">
        <v>680</v>
      </c>
      <c r="J80" s="950">
        <v>0</v>
      </c>
      <c r="K80" s="951" t="s">
        <v>680</v>
      </c>
      <c r="L80" s="952">
        <v>0</v>
      </c>
      <c r="M80" s="1648">
        <f t="shared" si="3"/>
        <v>124</v>
      </c>
      <c r="N80" s="2281"/>
      <c r="P80" s="2147"/>
      <c r="Q80" s="2147"/>
      <c r="R80" s="2147"/>
      <c r="S80" s="2147"/>
      <c r="T80" s="2147"/>
      <c r="U80" s="2147"/>
      <c r="V80" s="2147"/>
    </row>
    <row r="81" spans="1:22" ht="15" customHeight="1">
      <c r="A81" s="2282"/>
      <c r="B81" s="336">
        <f t="shared" si="2"/>
        <v>125</v>
      </c>
      <c r="C81" s="210"/>
      <c r="D81" s="14"/>
      <c r="E81" s="14" t="s">
        <v>2279</v>
      </c>
      <c r="F81" s="953" t="s">
        <v>680</v>
      </c>
      <c r="G81" s="951" t="s">
        <v>680</v>
      </c>
      <c r="H81" s="950">
        <v>25477</v>
      </c>
      <c r="I81" s="951" t="s">
        <v>680</v>
      </c>
      <c r="J81" s="950">
        <v>25477</v>
      </c>
      <c r="K81" s="951" t="s">
        <v>680</v>
      </c>
      <c r="L81" s="952">
        <v>25477</v>
      </c>
      <c r="M81" s="1648">
        <f t="shared" si="3"/>
        <v>125</v>
      </c>
      <c r="N81" s="2281"/>
      <c r="P81" s="2147"/>
      <c r="Q81" s="2147"/>
      <c r="R81" s="2147"/>
      <c r="S81" s="2147"/>
      <c r="T81" s="2147"/>
      <c r="U81" s="2147"/>
      <c r="V81" s="2147"/>
    </row>
    <row r="82" spans="1:22" ht="15" customHeight="1">
      <c r="A82" s="2282"/>
      <c r="B82" s="336">
        <f t="shared" si="2"/>
        <v>126</v>
      </c>
      <c r="C82" s="210"/>
      <c r="D82" s="14"/>
      <c r="E82" s="14" t="s">
        <v>2280</v>
      </c>
      <c r="F82" s="953" t="s">
        <v>680</v>
      </c>
      <c r="G82" s="951" t="s">
        <v>680</v>
      </c>
      <c r="H82" s="950">
        <v>0</v>
      </c>
      <c r="I82" s="951" t="s">
        <v>680</v>
      </c>
      <c r="J82" s="950">
        <v>0</v>
      </c>
      <c r="K82" s="951" t="s">
        <v>680</v>
      </c>
      <c r="L82" s="952">
        <v>0</v>
      </c>
      <c r="M82" s="1648">
        <f t="shared" si="3"/>
        <v>126</v>
      </c>
      <c r="N82" s="2281"/>
      <c r="P82" s="2147"/>
      <c r="Q82" s="2147"/>
      <c r="R82" s="2147"/>
      <c r="S82" s="2147"/>
      <c r="T82" s="2147"/>
      <c r="U82" s="2147"/>
      <c r="V82" s="2147"/>
    </row>
    <row r="83" spans="1:22" ht="15" customHeight="1">
      <c r="A83" s="2282"/>
      <c r="B83" s="336">
        <f t="shared" si="2"/>
        <v>127</v>
      </c>
      <c r="C83" s="210"/>
      <c r="D83" s="14"/>
      <c r="E83" s="14" t="s">
        <v>2281</v>
      </c>
      <c r="F83" s="953" t="s">
        <v>680</v>
      </c>
      <c r="G83" s="951" t="s">
        <v>680</v>
      </c>
      <c r="H83" s="951">
        <v>0</v>
      </c>
      <c r="I83" s="951" t="s">
        <v>680</v>
      </c>
      <c r="J83" s="951">
        <v>0</v>
      </c>
      <c r="K83" s="951" t="s">
        <v>680</v>
      </c>
      <c r="L83" s="954">
        <v>0</v>
      </c>
      <c r="M83" s="1648">
        <f t="shared" si="3"/>
        <v>127</v>
      </c>
      <c r="N83" s="2281"/>
      <c r="P83" s="2147"/>
      <c r="Q83" s="2147"/>
      <c r="R83" s="2147"/>
      <c r="S83" s="2147"/>
      <c r="T83" s="2147"/>
      <c r="U83" s="2147"/>
      <c r="V83" s="2147"/>
    </row>
    <row r="84" spans="1:22" ht="15" customHeight="1">
      <c r="A84" s="2282"/>
      <c r="B84" s="336">
        <f t="shared" si="2"/>
        <v>128</v>
      </c>
      <c r="C84" s="210"/>
      <c r="D84" s="14"/>
      <c r="E84" s="14" t="s">
        <v>2282</v>
      </c>
      <c r="F84" s="953" t="s">
        <v>680</v>
      </c>
      <c r="G84" s="951" t="s">
        <v>680</v>
      </c>
      <c r="H84" s="951">
        <v>-3</v>
      </c>
      <c r="I84" s="951" t="s">
        <v>680</v>
      </c>
      <c r="J84" s="951">
        <v>-3</v>
      </c>
      <c r="K84" s="951" t="s">
        <v>680</v>
      </c>
      <c r="L84" s="954">
        <v>-3</v>
      </c>
      <c r="M84" s="1648">
        <f t="shared" si="3"/>
        <v>128</v>
      </c>
      <c r="N84" s="2281"/>
      <c r="P84" s="2147"/>
      <c r="Q84" s="2147"/>
      <c r="R84" s="2147"/>
      <c r="S84" s="2147"/>
      <c r="T84" s="2147"/>
      <c r="U84" s="2147"/>
      <c r="V84" s="2147"/>
    </row>
    <row r="85" spans="1:22" ht="15" customHeight="1">
      <c r="A85" s="2282"/>
      <c r="B85" s="336">
        <f t="shared" si="2"/>
        <v>129</v>
      </c>
      <c r="C85" s="210"/>
      <c r="D85" s="14"/>
      <c r="E85" s="14" t="s">
        <v>2283</v>
      </c>
      <c r="F85" s="953" t="s">
        <v>680</v>
      </c>
      <c r="G85" s="951" t="s">
        <v>680</v>
      </c>
      <c r="H85" s="951">
        <v>0</v>
      </c>
      <c r="I85" s="951" t="s">
        <v>680</v>
      </c>
      <c r="J85" s="951">
        <v>0</v>
      </c>
      <c r="K85" s="951" t="s">
        <v>680</v>
      </c>
      <c r="L85" s="954">
        <v>0</v>
      </c>
      <c r="M85" s="1648">
        <f t="shared" si="3"/>
        <v>129</v>
      </c>
      <c r="N85" s="2281"/>
      <c r="P85" s="2147"/>
      <c r="Q85" s="2147"/>
      <c r="R85" s="2147"/>
      <c r="S85" s="2147"/>
      <c r="T85" s="2147"/>
      <c r="U85" s="2147"/>
      <c r="V85" s="2147"/>
    </row>
    <row r="86" spans="1:22" ht="15" customHeight="1">
      <c r="A86" s="2282"/>
      <c r="B86" s="336">
        <f>B85+1</f>
        <v>130</v>
      </c>
      <c r="C86" s="387" t="s">
        <v>525</v>
      </c>
      <c r="D86" s="14"/>
      <c r="E86" s="14" t="s">
        <v>2284</v>
      </c>
      <c r="F86" s="953" t="s">
        <v>680</v>
      </c>
      <c r="G86" s="951" t="s">
        <v>680</v>
      </c>
      <c r="H86" s="950">
        <v>0</v>
      </c>
      <c r="I86" s="951" t="s">
        <v>680</v>
      </c>
      <c r="J86" s="950">
        <v>0</v>
      </c>
      <c r="K86" s="951" t="s">
        <v>680</v>
      </c>
      <c r="L86" s="952">
        <v>0</v>
      </c>
      <c r="M86" s="1648">
        <f>M85+1</f>
        <v>130</v>
      </c>
      <c r="N86" s="2281"/>
      <c r="P86" s="2147"/>
      <c r="Q86" s="2147"/>
      <c r="R86" s="2147"/>
      <c r="S86" s="2147"/>
      <c r="T86" s="2147"/>
      <c r="U86" s="2147"/>
      <c r="V86" s="2147"/>
    </row>
    <row r="87" spans="1:22" ht="15" customHeight="1">
      <c r="A87" s="2282"/>
      <c r="B87" s="336">
        <f>B86+1</f>
        <v>131</v>
      </c>
      <c r="C87" s="387" t="s">
        <v>525</v>
      </c>
      <c r="D87" s="14"/>
      <c r="E87" s="14" t="s">
        <v>2285</v>
      </c>
      <c r="F87" s="953" t="s">
        <v>680</v>
      </c>
      <c r="G87" s="951" t="s">
        <v>680</v>
      </c>
      <c r="H87" s="950">
        <v>0</v>
      </c>
      <c r="I87" s="951" t="s">
        <v>680</v>
      </c>
      <c r="J87" s="950">
        <v>0</v>
      </c>
      <c r="K87" s="951" t="s">
        <v>680</v>
      </c>
      <c r="L87" s="952">
        <v>0</v>
      </c>
      <c r="M87" s="1648">
        <f>M86+1</f>
        <v>131</v>
      </c>
      <c r="N87" s="2281"/>
      <c r="P87" s="2147"/>
      <c r="Q87" s="2147"/>
      <c r="R87" s="2147"/>
      <c r="S87" s="2147"/>
      <c r="T87" s="2147"/>
      <c r="U87" s="2147"/>
      <c r="V87" s="2147"/>
    </row>
    <row r="88" spans="1:22" ht="15" customHeight="1">
      <c r="A88" s="2282"/>
      <c r="B88" s="336">
        <f>B87+1</f>
        <v>132</v>
      </c>
      <c r="C88" s="387" t="s">
        <v>525</v>
      </c>
      <c r="D88" s="14"/>
      <c r="E88" s="14" t="s">
        <v>2286</v>
      </c>
      <c r="F88" s="953" t="s">
        <v>680</v>
      </c>
      <c r="G88" s="951" t="s">
        <v>680</v>
      </c>
      <c r="H88" s="950">
        <v>0</v>
      </c>
      <c r="I88" s="951" t="s">
        <v>680</v>
      </c>
      <c r="J88" s="950">
        <v>0</v>
      </c>
      <c r="K88" s="951" t="s">
        <v>680</v>
      </c>
      <c r="L88" s="952">
        <v>0</v>
      </c>
      <c r="M88" s="1648">
        <f>M87+1</f>
        <v>132</v>
      </c>
      <c r="N88" s="2281"/>
      <c r="P88" s="2147"/>
      <c r="Q88" s="2147"/>
      <c r="R88" s="2147"/>
      <c r="S88" s="2147"/>
      <c r="T88" s="2147"/>
      <c r="U88" s="2147"/>
      <c r="V88" s="2147"/>
    </row>
    <row r="89" spans="1:22" ht="15" customHeight="1" thickBot="1">
      <c r="A89" s="2282"/>
      <c r="B89" s="1681">
        <f>B88+1</f>
        <v>133</v>
      </c>
      <c r="C89" s="669" t="s">
        <v>525</v>
      </c>
      <c r="D89" s="72"/>
      <c r="E89" s="72" t="s">
        <v>2287</v>
      </c>
      <c r="F89" s="955" t="s">
        <v>680</v>
      </c>
      <c r="G89" s="956" t="s">
        <v>680</v>
      </c>
      <c r="H89" s="956">
        <v>0</v>
      </c>
      <c r="I89" s="956" t="s">
        <v>680</v>
      </c>
      <c r="J89" s="956">
        <v>0</v>
      </c>
      <c r="K89" s="956" t="s">
        <v>680</v>
      </c>
      <c r="L89" s="957">
        <v>0</v>
      </c>
      <c r="M89" s="397">
        <f>M88+1</f>
        <v>133</v>
      </c>
      <c r="N89" s="2281"/>
      <c r="P89" s="2147"/>
      <c r="Q89" s="2147"/>
      <c r="R89" s="2147"/>
      <c r="S89" s="2147"/>
      <c r="T89" s="2147"/>
      <c r="U89" s="2147"/>
      <c r="V89" s="2147"/>
    </row>
    <row r="90" spans="1:22" ht="4.5" customHeight="1">
      <c r="B90" s="65"/>
      <c r="C90" s="41"/>
      <c r="D90" s="209"/>
      <c r="E90" s="209"/>
      <c r="F90" s="1684"/>
      <c r="G90" s="1684"/>
      <c r="H90" s="1684"/>
      <c r="I90" s="1684"/>
      <c r="J90" s="1684"/>
      <c r="K90" s="1684"/>
      <c r="L90" s="1684"/>
      <c r="M90" s="65"/>
      <c r="N90" s="1950"/>
      <c r="P90" s="2147"/>
      <c r="Q90" s="2147"/>
      <c r="R90" s="2147"/>
      <c r="S90" s="2147"/>
      <c r="T90" s="2147"/>
      <c r="U90" s="2147"/>
      <c r="V90" s="2147"/>
    </row>
    <row r="91" spans="1:22" ht="15" customHeight="1">
      <c r="A91" s="2260" t="s">
        <v>1343</v>
      </c>
      <c r="B91" s="438"/>
      <c r="C91" s="227"/>
      <c r="D91" s="227"/>
      <c r="E91" s="227"/>
      <c r="F91" s="227"/>
      <c r="G91" s="227"/>
      <c r="H91" s="227"/>
      <c r="I91" s="227"/>
      <c r="J91" s="227"/>
      <c r="K91" s="227"/>
      <c r="L91" s="227"/>
      <c r="M91" s="786"/>
      <c r="N91" s="2280" t="s">
        <v>2667</v>
      </c>
      <c r="P91" s="2147"/>
      <c r="Q91" s="2147"/>
      <c r="R91" s="2147"/>
      <c r="S91" s="2147"/>
      <c r="T91" s="2147"/>
      <c r="U91" s="2147"/>
      <c r="V91" s="2147"/>
    </row>
    <row r="92" spans="1:22" ht="15" customHeight="1">
      <c r="A92" s="2260"/>
      <c r="B92" s="44" t="s">
        <v>3266</v>
      </c>
      <c r="C92" s="229"/>
      <c r="D92" s="229"/>
      <c r="E92" s="229"/>
      <c r="F92" s="229"/>
      <c r="G92" s="229"/>
      <c r="H92" s="229"/>
      <c r="I92" s="229"/>
      <c r="J92" s="229"/>
      <c r="K92" s="229"/>
      <c r="L92" s="229"/>
      <c r="M92" s="546"/>
      <c r="N92" s="2280"/>
      <c r="P92" s="2147"/>
      <c r="Q92" s="2147"/>
      <c r="R92" s="2147"/>
      <c r="S92" s="2147"/>
      <c r="T92" s="2147"/>
      <c r="U92" s="2147"/>
      <c r="V92" s="2147"/>
    </row>
    <row r="93" spans="1:22" ht="15" customHeight="1">
      <c r="A93" s="2260"/>
      <c r="B93" s="545" t="s">
        <v>330</v>
      </c>
      <c r="C93" s="229"/>
      <c r="D93" s="229"/>
      <c r="E93" s="229"/>
      <c r="F93" s="229"/>
      <c r="G93" s="229"/>
      <c r="H93" s="229"/>
      <c r="I93" s="229"/>
      <c r="J93" s="229"/>
      <c r="K93" s="229"/>
      <c r="L93" s="229"/>
      <c r="M93" s="546"/>
      <c r="N93" s="2280"/>
      <c r="P93" s="2147"/>
      <c r="Q93" s="2147"/>
      <c r="R93" s="2147"/>
      <c r="S93" s="2147"/>
      <c r="T93" s="2147"/>
      <c r="U93" s="2147"/>
      <c r="V93" s="2147"/>
    </row>
    <row r="94" spans="1:22" ht="15" customHeight="1">
      <c r="A94" s="2260"/>
      <c r="B94" s="269"/>
      <c r="C94" s="225"/>
      <c r="D94" s="225"/>
      <c r="E94" s="225"/>
      <c r="F94" s="225"/>
      <c r="G94" s="225"/>
      <c r="H94" s="225"/>
      <c r="I94" s="225"/>
      <c r="J94" s="225"/>
      <c r="K94" s="225"/>
      <c r="L94" s="225"/>
      <c r="M94" s="607"/>
      <c r="N94" s="2280"/>
      <c r="P94" s="2147"/>
      <c r="Q94" s="2147"/>
      <c r="R94" s="2147"/>
      <c r="S94" s="2147"/>
      <c r="T94" s="2147"/>
      <c r="U94" s="2147"/>
      <c r="V94" s="2147"/>
    </row>
    <row r="95" spans="1:22" ht="15" customHeight="1">
      <c r="A95" s="2260"/>
      <c r="B95" s="272"/>
      <c r="C95" s="245"/>
      <c r="D95" s="233"/>
      <c r="E95" s="295"/>
      <c r="F95" s="245"/>
      <c r="G95" s="245"/>
      <c r="H95" s="245"/>
      <c r="I95" s="245"/>
      <c r="J95" s="245"/>
      <c r="K95" s="245"/>
      <c r="L95" s="245"/>
      <c r="M95" s="571"/>
      <c r="N95" s="2280"/>
      <c r="P95" s="2147"/>
      <c r="Q95" s="2147"/>
      <c r="R95" s="2147"/>
      <c r="S95" s="2147"/>
      <c r="T95" s="2147"/>
      <c r="U95" s="2147"/>
      <c r="V95" s="2147"/>
    </row>
    <row r="96" spans="1:22" ht="15" customHeight="1">
      <c r="A96" s="2260"/>
      <c r="B96" s="272"/>
      <c r="C96" s="245"/>
      <c r="D96" s="233"/>
      <c r="E96" s="295"/>
      <c r="F96" s="245"/>
      <c r="G96" s="245" t="s">
        <v>1314</v>
      </c>
      <c r="H96" s="245"/>
      <c r="I96" s="245"/>
      <c r="J96" s="245" t="s">
        <v>1315</v>
      </c>
      <c r="K96" s="245"/>
      <c r="L96" s="245"/>
      <c r="M96" s="571"/>
      <c r="N96" s="2280"/>
      <c r="P96" s="2147"/>
      <c r="Q96" s="2147"/>
      <c r="R96" s="2147"/>
      <c r="S96" s="2147"/>
      <c r="T96" s="2147"/>
      <c r="U96" s="2147"/>
      <c r="V96" s="2147"/>
    </row>
    <row r="97" spans="1:22" ht="15" customHeight="1">
      <c r="A97" s="2260"/>
      <c r="B97" s="272" t="s">
        <v>307</v>
      </c>
      <c r="C97" s="245" t="s">
        <v>331</v>
      </c>
      <c r="D97" s="233"/>
      <c r="E97" s="295" t="s">
        <v>1316</v>
      </c>
      <c r="F97" s="245" t="s">
        <v>1317</v>
      </c>
      <c r="G97" s="245" t="s">
        <v>1318</v>
      </c>
      <c r="H97" s="245" t="s">
        <v>1319</v>
      </c>
      <c r="I97" s="245" t="s">
        <v>1320</v>
      </c>
      <c r="J97" s="245" t="s">
        <v>1321</v>
      </c>
      <c r="K97" s="245" t="s">
        <v>1322</v>
      </c>
      <c r="L97" s="245" t="s">
        <v>1315</v>
      </c>
      <c r="M97" s="571" t="s">
        <v>307</v>
      </c>
      <c r="N97" s="2280"/>
      <c r="P97" s="2147"/>
      <c r="Q97" s="2147"/>
      <c r="R97" s="2147"/>
      <c r="S97" s="2147"/>
      <c r="T97" s="2147"/>
      <c r="U97" s="2147"/>
      <c r="V97" s="2147"/>
    </row>
    <row r="98" spans="1:22" ht="15" customHeight="1">
      <c r="A98" s="2260"/>
      <c r="B98" s="272" t="s">
        <v>312</v>
      </c>
      <c r="C98" s="245" t="s">
        <v>334</v>
      </c>
      <c r="D98" s="233"/>
      <c r="E98" s="295"/>
      <c r="F98" s="245" t="s">
        <v>1323</v>
      </c>
      <c r="G98" s="245" t="s">
        <v>1324</v>
      </c>
      <c r="H98" s="245" t="s">
        <v>1325</v>
      </c>
      <c r="I98" s="245"/>
      <c r="J98" s="245" t="s">
        <v>1326</v>
      </c>
      <c r="K98" s="245"/>
      <c r="L98" s="245"/>
      <c r="M98" s="571" t="s">
        <v>312</v>
      </c>
      <c r="N98" s="2280"/>
      <c r="P98" s="2147"/>
      <c r="Q98" s="2147"/>
      <c r="R98" s="2147"/>
      <c r="S98" s="2147"/>
      <c r="T98" s="2147"/>
      <c r="U98" s="2147"/>
      <c r="V98" s="2147"/>
    </row>
    <row r="99" spans="1:22" ht="15" customHeight="1" thickBot="1">
      <c r="A99" s="2260"/>
      <c r="B99" s="273"/>
      <c r="C99" s="247"/>
      <c r="D99" s="234"/>
      <c r="E99" s="658" t="s">
        <v>317</v>
      </c>
      <c r="F99" s="245" t="s">
        <v>318</v>
      </c>
      <c r="G99" s="245" t="s">
        <v>319</v>
      </c>
      <c r="H99" s="245" t="s">
        <v>320</v>
      </c>
      <c r="I99" s="245" t="s">
        <v>321</v>
      </c>
      <c r="J99" s="245" t="s">
        <v>322</v>
      </c>
      <c r="K99" s="245" t="s">
        <v>176</v>
      </c>
      <c r="L99" s="245" t="s">
        <v>177</v>
      </c>
      <c r="M99" s="610"/>
      <c r="N99" s="2280"/>
      <c r="P99" s="2147"/>
      <c r="Q99" s="2147"/>
      <c r="R99" s="2147"/>
      <c r="S99" s="2147"/>
      <c r="T99" s="2147"/>
      <c r="U99" s="2147"/>
      <c r="V99" s="2147"/>
    </row>
    <row r="100" spans="1:22" ht="15" customHeight="1">
      <c r="A100" s="2260"/>
      <c r="B100" s="609"/>
      <c r="C100" s="241"/>
      <c r="D100" s="226" t="s">
        <v>3267</v>
      </c>
      <c r="E100" s="226"/>
      <c r="F100" s="659"/>
      <c r="G100" s="660"/>
      <c r="H100" s="660"/>
      <c r="I100" s="660"/>
      <c r="J100" s="660"/>
      <c r="K100" s="660"/>
      <c r="L100" s="661"/>
      <c r="M100" s="291"/>
      <c r="N100" s="2280"/>
      <c r="P100" s="2147"/>
      <c r="Q100" s="2147"/>
      <c r="R100" s="2147"/>
      <c r="S100" s="2147"/>
      <c r="T100" s="2147"/>
      <c r="U100" s="2147"/>
      <c r="V100" s="2147"/>
    </row>
    <row r="101" spans="1:22" ht="15" customHeight="1">
      <c r="A101" s="2260"/>
      <c r="B101" s="569">
        <v>134</v>
      </c>
      <c r="C101" s="248" t="s">
        <v>525</v>
      </c>
      <c r="D101" s="225"/>
      <c r="E101" s="225" t="s">
        <v>2288</v>
      </c>
      <c r="F101" s="1009" t="s">
        <v>680</v>
      </c>
      <c r="G101" s="1007" t="s">
        <v>680</v>
      </c>
      <c r="H101" s="1007">
        <v>0</v>
      </c>
      <c r="I101" s="1007" t="s">
        <v>680</v>
      </c>
      <c r="J101" s="1007">
        <v>0</v>
      </c>
      <c r="K101" s="1007" t="s">
        <v>680</v>
      </c>
      <c r="L101" s="1010">
        <v>0</v>
      </c>
      <c r="M101" s="792">
        <v>134</v>
      </c>
      <c r="N101" s="2280"/>
      <c r="P101" s="2147"/>
      <c r="Q101" s="2147"/>
      <c r="R101" s="2147"/>
      <c r="S101" s="2147"/>
      <c r="T101" s="2147"/>
      <c r="U101" s="2147"/>
      <c r="V101" s="2147"/>
    </row>
    <row r="102" spans="1:22" ht="15" customHeight="1">
      <c r="A102" s="2260"/>
      <c r="B102" s="569">
        <f t="shared" ref="B102:B117" si="4">B101+1</f>
        <v>135</v>
      </c>
      <c r="C102" s="248" t="s">
        <v>525</v>
      </c>
      <c r="D102" s="225"/>
      <c r="E102" s="225" t="s">
        <v>2289</v>
      </c>
      <c r="F102" s="1009" t="s">
        <v>680</v>
      </c>
      <c r="G102" s="1007" t="s">
        <v>680</v>
      </c>
      <c r="H102" s="1007">
        <v>0</v>
      </c>
      <c r="I102" s="1007" t="s">
        <v>680</v>
      </c>
      <c r="J102" s="1007">
        <v>0</v>
      </c>
      <c r="K102" s="1007" t="s">
        <v>680</v>
      </c>
      <c r="L102" s="1010">
        <v>0</v>
      </c>
      <c r="M102" s="792">
        <f t="shared" ref="M102:M117" si="5">M101+1</f>
        <v>135</v>
      </c>
      <c r="N102" s="2280"/>
      <c r="P102" s="2147"/>
      <c r="Q102" s="2147"/>
      <c r="R102" s="2147"/>
      <c r="S102" s="2147"/>
      <c r="T102" s="2147"/>
      <c r="U102" s="2147"/>
      <c r="V102" s="2147"/>
    </row>
    <row r="103" spans="1:22" ht="15" customHeight="1">
      <c r="A103" s="1999"/>
      <c r="B103" s="569">
        <f t="shared" si="4"/>
        <v>136</v>
      </c>
      <c r="C103" s="248" t="s">
        <v>525</v>
      </c>
      <c r="D103" s="225"/>
      <c r="E103" s="225" t="s">
        <v>2290</v>
      </c>
      <c r="F103" s="1009" t="s">
        <v>680</v>
      </c>
      <c r="G103" s="1007" t="s">
        <v>680</v>
      </c>
      <c r="H103" s="1007" t="s">
        <v>680</v>
      </c>
      <c r="I103" s="1006">
        <v>528244</v>
      </c>
      <c r="J103" s="1006">
        <v>528244</v>
      </c>
      <c r="K103" s="1007" t="s">
        <v>680</v>
      </c>
      <c r="L103" s="1008">
        <v>528244</v>
      </c>
      <c r="M103" s="792">
        <f t="shared" si="5"/>
        <v>136</v>
      </c>
      <c r="N103" s="2280"/>
      <c r="P103" s="2147"/>
      <c r="Q103" s="2147"/>
      <c r="R103" s="2147"/>
      <c r="S103" s="2147"/>
      <c r="T103" s="2147"/>
      <c r="U103" s="2147"/>
      <c r="V103" s="2147"/>
    </row>
    <row r="104" spans="1:22" ht="15" customHeight="1">
      <c r="A104" s="1999"/>
      <c r="B104" s="569">
        <f t="shared" si="4"/>
        <v>137</v>
      </c>
      <c r="C104" s="248" t="s">
        <v>525</v>
      </c>
      <c r="D104" s="225"/>
      <c r="E104" s="225" t="s">
        <v>2291</v>
      </c>
      <c r="F104" s="1009" t="s">
        <v>680</v>
      </c>
      <c r="G104" s="1007" t="s">
        <v>680</v>
      </c>
      <c r="H104" s="1007" t="s">
        <v>680</v>
      </c>
      <c r="I104" s="1006">
        <v>0</v>
      </c>
      <c r="J104" s="1006">
        <v>0</v>
      </c>
      <c r="K104" s="1007" t="s">
        <v>680</v>
      </c>
      <c r="L104" s="1008">
        <v>0</v>
      </c>
      <c r="M104" s="792">
        <f t="shared" si="5"/>
        <v>137</v>
      </c>
      <c r="N104" s="2280"/>
      <c r="P104" s="2147"/>
      <c r="Q104" s="2147"/>
      <c r="R104" s="2147"/>
      <c r="S104" s="2147"/>
      <c r="T104" s="2147"/>
      <c r="U104" s="2147"/>
      <c r="V104" s="2147"/>
    </row>
    <row r="105" spans="1:22" ht="15" customHeight="1">
      <c r="A105" s="1999"/>
      <c r="B105" s="569">
        <f t="shared" si="4"/>
        <v>138</v>
      </c>
      <c r="C105" s="248" t="s">
        <v>525</v>
      </c>
      <c r="D105" s="225"/>
      <c r="E105" s="225" t="s">
        <v>2292</v>
      </c>
      <c r="F105" s="1009" t="s">
        <v>680</v>
      </c>
      <c r="G105" s="1007" t="s">
        <v>680</v>
      </c>
      <c r="H105" s="1007" t="s">
        <v>680</v>
      </c>
      <c r="I105" s="1006">
        <v>308954</v>
      </c>
      <c r="J105" s="1006">
        <v>308954</v>
      </c>
      <c r="K105" s="1007" t="s">
        <v>680</v>
      </c>
      <c r="L105" s="1008">
        <v>308954</v>
      </c>
      <c r="M105" s="792">
        <f t="shared" si="5"/>
        <v>138</v>
      </c>
      <c r="N105" s="2280"/>
      <c r="P105" s="2147"/>
      <c r="Q105" s="2147"/>
      <c r="R105" s="2147"/>
      <c r="S105" s="2147"/>
      <c r="T105" s="2147"/>
      <c r="U105" s="2147"/>
      <c r="V105" s="2147"/>
    </row>
    <row r="106" spans="1:22" ht="15" customHeight="1">
      <c r="A106" s="1999"/>
      <c r="B106" s="569">
        <f t="shared" si="4"/>
        <v>139</v>
      </c>
      <c r="C106" s="247"/>
      <c r="D106" s="225"/>
      <c r="E106" s="225" t="s">
        <v>2293</v>
      </c>
      <c r="F106" s="1009" t="s">
        <v>680</v>
      </c>
      <c r="G106" s="1007" t="s">
        <v>680</v>
      </c>
      <c r="H106" s="1006">
        <v>0</v>
      </c>
      <c r="I106" s="1007" t="s">
        <v>680</v>
      </c>
      <c r="J106" s="1006">
        <v>0</v>
      </c>
      <c r="K106" s="1007" t="s">
        <v>680</v>
      </c>
      <c r="L106" s="1008">
        <v>0</v>
      </c>
      <c r="M106" s="792">
        <f t="shared" si="5"/>
        <v>139</v>
      </c>
      <c r="N106" s="2280"/>
      <c r="P106" s="2147"/>
      <c r="Q106" s="2147"/>
      <c r="R106" s="2147"/>
      <c r="S106" s="2147"/>
      <c r="T106" s="2147"/>
      <c r="U106" s="2147"/>
      <c r="V106" s="2147"/>
    </row>
    <row r="107" spans="1:22" ht="15" customHeight="1">
      <c r="A107" s="1999"/>
      <c r="B107" s="569">
        <f t="shared" si="4"/>
        <v>140</v>
      </c>
      <c r="C107" s="247"/>
      <c r="D107" s="225"/>
      <c r="E107" s="225" t="s">
        <v>2294</v>
      </c>
      <c r="F107" s="1009" t="s">
        <v>680</v>
      </c>
      <c r="G107" s="1007" t="s">
        <v>680</v>
      </c>
      <c r="H107" s="1006">
        <v>16899</v>
      </c>
      <c r="I107" s="1007" t="s">
        <v>680</v>
      </c>
      <c r="J107" s="1006">
        <v>16899</v>
      </c>
      <c r="K107" s="1007" t="s">
        <v>680</v>
      </c>
      <c r="L107" s="1008">
        <v>16899</v>
      </c>
      <c r="M107" s="792">
        <f t="shared" si="5"/>
        <v>140</v>
      </c>
      <c r="N107" s="2280"/>
      <c r="P107" s="2147"/>
      <c r="Q107" s="2147"/>
      <c r="R107" s="2147"/>
      <c r="S107" s="2147"/>
      <c r="T107" s="2147"/>
      <c r="U107" s="2147"/>
      <c r="V107" s="2147"/>
    </row>
    <row r="108" spans="1:22" ht="15" customHeight="1">
      <c r="A108" s="1999"/>
      <c r="B108" s="569">
        <f t="shared" si="4"/>
        <v>141</v>
      </c>
      <c r="C108" s="247"/>
      <c r="D108" s="225"/>
      <c r="E108" s="225" t="s">
        <v>2295</v>
      </c>
      <c r="F108" s="1009" t="s">
        <v>680</v>
      </c>
      <c r="G108" s="1007" t="s">
        <v>680</v>
      </c>
      <c r="H108" s="1006">
        <v>0</v>
      </c>
      <c r="I108" s="1007" t="s">
        <v>680</v>
      </c>
      <c r="J108" s="1006">
        <v>0</v>
      </c>
      <c r="K108" s="1007" t="s">
        <v>680</v>
      </c>
      <c r="L108" s="1008">
        <v>0</v>
      </c>
      <c r="M108" s="792">
        <f t="shared" si="5"/>
        <v>141</v>
      </c>
      <c r="N108" s="2280"/>
      <c r="P108" s="2147"/>
      <c r="Q108" s="2147"/>
      <c r="R108" s="2147"/>
      <c r="S108" s="2147"/>
      <c r="T108" s="2147"/>
      <c r="U108" s="2147"/>
      <c r="V108" s="2147"/>
    </row>
    <row r="109" spans="1:22" ht="15" customHeight="1">
      <c r="A109" s="1999"/>
      <c r="B109" s="569">
        <f t="shared" si="4"/>
        <v>142</v>
      </c>
      <c r="C109" s="247"/>
      <c r="D109" s="225"/>
      <c r="E109" s="225" t="s">
        <v>2296</v>
      </c>
      <c r="F109" s="1009" t="s">
        <v>680</v>
      </c>
      <c r="G109" s="1007" t="s">
        <v>680</v>
      </c>
      <c r="H109" s="1007">
        <v>0</v>
      </c>
      <c r="I109" s="1007" t="s">
        <v>680</v>
      </c>
      <c r="J109" s="1007">
        <v>0</v>
      </c>
      <c r="K109" s="1007" t="s">
        <v>680</v>
      </c>
      <c r="L109" s="1010">
        <v>0</v>
      </c>
      <c r="M109" s="792">
        <f t="shared" si="5"/>
        <v>142</v>
      </c>
      <c r="N109" s="1984"/>
      <c r="P109" s="2147"/>
      <c r="Q109" s="2147"/>
      <c r="R109" s="2147"/>
      <c r="S109" s="2147"/>
      <c r="T109" s="2147"/>
      <c r="U109" s="2147"/>
      <c r="V109" s="2147"/>
    </row>
    <row r="110" spans="1:22" ht="15" customHeight="1">
      <c r="A110" s="1999"/>
      <c r="B110" s="569">
        <f t="shared" si="4"/>
        <v>143</v>
      </c>
      <c r="C110" s="247"/>
      <c r="D110" s="225"/>
      <c r="E110" s="225" t="s">
        <v>2297</v>
      </c>
      <c r="F110" s="1009" t="s">
        <v>680</v>
      </c>
      <c r="G110" s="1007" t="s">
        <v>680</v>
      </c>
      <c r="H110" s="1007">
        <v>0</v>
      </c>
      <c r="I110" s="1007" t="s">
        <v>680</v>
      </c>
      <c r="J110" s="1007">
        <v>0</v>
      </c>
      <c r="K110" s="1007" t="s">
        <v>680</v>
      </c>
      <c r="L110" s="1010">
        <v>0</v>
      </c>
      <c r="M110" s="792">
        <f t="shared" si="5"/>
        <v>143</v>
      </c>
      <c r="N110" s="1984"/>
      <c r="P110" s="2147"/>
      <c r="Q110" s="2147"/>
      <c r="R110" s="2147"/>
      <c r="S110" s="2147"/>
      <c r="T110" s="2147"/>
      <c r="U110" s="2147"/>
      <c r="V110" s="2147"/>
    </row>
    <row r="111" spans="1:22" ht="15" customHeight="1">
      <c r="A111" s="1999"/>
      <c r="B111" s="569">
        <f t="shared" si="4"/>
        <v>144</v>
      </c>
      <c r="C111" s="247"/>
      <c r="D111" s="225"/>
      <c r="E111" s="225" t="s">
        <v>2298</v>
      </c>
      <c r="F111" s="1009" t="s">
        <v>680</v>
      </c>
      <c r="G111" s="1007" t="s">
        <v>680</v>
      </c>
      <c r="H111" s="1007">
        <v>0</v>
      </c>
      <c r="I111" s="1007" t="s">
        <v>680</v>
      </c>
      <c r="J111" s="1007">
        <v>0</v>
      </c>
      <c r="K111" s="1007" t="s">
        <v>680</v>
      </c>
      <c r="L111" s="1010">
        <v>0</v>
      </c>
      <c r="M111" s="792">
        <f t="shared" si="5"/>
        <v>144</v>
      </c>
      <c r="N111" s="1984"/>
      <c r="P111" s="2147"/>
      <c r="Q111" s="2147"/>
      <c r="R111" s="2147"/>
      <c r="S111" s="2147"/>
      <c r="T111" s="2147"/>
      <c r="U111" s="2147"/>
      <c r="V111" s="2147"/>
    </row>
    <row r="112" spans="1:22" ht="15" customHeight="1">
      <c r="A112" s="1999"/>
      <c r="B112" s="569">
        <f t="shared" si="4"/>
        <v>145</v>
      </c>
      <c r="C112" s="247"/>
      <c r="D112" s="225"/>
      <c r="E112" s="225" t="s">
        <v>2299</v>
      </c>
      <c r="F112" s="1005">
        <v>235</v>
      </c>
      <c r="G112" s="1006">
        <v>0</v>
      </c>
      <c r="H112" s="1006">
        <v>0</v>
      </c>
      <c r="I112" s="1006">
        <v>0</v>
      </c>
      <c r="J112" s="1006">
        <v>235</v>
      </c>
      <c r="K112" s="1007" t="s">
        <v>680</v>
      </c>
      <c r="L112" s="1008">
        <v>235</v>
      </c>
      <c r="M112" s="792">
        <f t="shared" si="5"/>
        <v>145</v>
      </c>
      <c r="N112" s="1984"/>
      <c r="P112" s="2147"/>
      <c r="Q112" s="2147"/>
      <c r="R112" s="2147"/>
      <c r="S112" s="2147"/>
      <c r="T112" s="2147"/>
      <c r="U112" s="2147"/>
      <c r="V112" s="2147"/>
    </row>
    <row r="113" spans="1:22" ht="15" customHeight="1">
      <c r="A113" s="1999"/>
      <c r="B113" s="569">
        <f t="shared" si="4"/>
        <v>146</v>
      </c>
      <c r="C113" s="247"/>
      <c r="D113" s="225"/>
      <c r="E113" s="225" t="s">
        <v>2300</v>
      </c>
      <c r="F113" s="1005">
        <v>0</v>
      </c>
      <c r="G113" s="1006">
        <v>0</v>
      </c>
      <c r="H113" s="1006">
        <v>0</v>
      </c>
      <c r="I113" s="1006">
        <v>0</v>
      </c>
      <c r="J113" s="1006">
        <v>0</v>
      </c>
      <c r="K113" s="1007" t="s">
        <v>680</v>
      </c>
      <c r="L113" s="1008">
        <v>0</v>
      </c>
      <c r="M113" s="792">
        <f t="shared" si="5"/>
        <v>146</v>
      </c>
      <c r="N113" s="1984"/>
      <c r="P113" s="2147"/>
      <c r="Q113" s="2147"/>
      <c r="R113" s="2147"/>
      <c r="S113" s="2147"/>
      <c r="T113" s="2147"/>
      <c r="U113" s="2147"/>
      <c r="V113" s="2147"/>
    </row>
    <row r="114" spans="1:22" ht="15" customHeight="1">
      <c r="A114" s="1999"/>
      <c r="B114" s="569">
        <f t="shared" si="4"/>
        <v>147</v>
      </c>
      <c r="C114" s="247"/>
      <c r="D114" s="225"/>
      <c r="E114" s="225" t="s">
        <v>2301</v>
      </c>
      <c r="F114" s="1005">
        <v>0</v>
      </c>
      <c r="G114" s="1006">
        <v>0</v>
      </c>
      <c r="H114" s="1006">
        <v>0</v>
      </c>
      <c r="I114" s="1006">
        <v>0</v>
      </c>
      <c r="J114" s="1006">
        <v>0</v>
      </c>
      <c r="K114" s="1007" t="s">
        <v>680</v>
      </c>
      <c r="L114" s="1008">
        <v>0</v>
      </c>
      <c r="M114" s="792">
        <f t="shared" si="5"/>
        <v>147</v>
      </c>
      <c r="N114" s="1984"/>
      <c r="P114" s="2147"/>
      <c r="Q114" s="2147"/>
      <c r="R114" s="2147"/>
      <c r="S114" s="2147"/>
      <c r="T114" s="2147"/>
      <c r="U114" s="2147"/>
      <c r="V114" s="2147"/>
    </row>
    <row r="115" spans="1:22" ht="15" customHeight="1">
      <c r="A115" s="1999"/>
      <c r="B115" s="569">
        <f t="shared" si="4"/>
        <v>148</v>
      </c>
      <c r="C115" s="247"/>
      <c r="D115" s="225"/>
      <c r="E115" s="225" t="s">
        <v>2302</v>
      </c>
      <c r="F115" s="1005">
        <v>1555</v>
      </c>
      <c r="G115" s="1006">
        <v>1447</v>
      </c>
      <c r="H115" s="1006">
        <v>12535</v>
      </c>
      <c r="I115" s="1006">
        <v>0</v>
      </c>
      <c r="J115" s="1006">
        <v>15537</v>
      </c>
      <c r="K115" s="1007" t="s">
        <v>680</v>
      </c>
      <c r="L115" s="1008">
        <v>15537</v>
      </c>
      <c r="M115" s="792">
        <f t="shared" si="5"/>
        <v>148</v>
      </c>
      <c r="N115" s="1984"/>
      <c r="P115" s="2147"/>
      <c r="Q115" s="2147"/>
      <c r="R115" s="2147"/>
      <c r="S115" s="2147"/>
      <c r="T115" s="2147"/>
      <c r="U115" s="2147"/>
      <c r="V115" s="2147"/>
    </row>
    <row r="116" spans="1:22" ht="15" customHeight="1">
      <c r="A116" s="1999"/>
      <c r="B116" s="569">
        <f t="shared" si="4"/>
        <v>149</v>
      </c>
      <c r="C116" s="247"/>
      <c r="D116" s="225"/>
      <c r="E116" s="225" t="s">
        <v>2303</v>
      </c>
      <c r="F116" s="1005">
        <v>21009</v>
      </c>
      <c r="G116" s="1006">
        <v>213</v>
      </c>
      <c r="H116" s="1006">
        <v>1629</v>
      </c>
      <c r="I116" s="1006">
        <v>1786</v>
      </c>
      <c r="J116" s="1006">
        <v>24637</v>
      </c>
      <c r="K116" s="1007" t="s">
        <v>680</v>
      </c>
      <c r="L116" s="1008">
        <v>24637</v>
      </c>
      <c r="M116" s="792">
        <f t="shared" si="5"/>
        <v>149</v>
      </c>
      <c r="N116" s="1984"/>
      <c r="P116" s="2147"/>
      <c r="Q116" s="2147"/>
      <c r="R116" s="2147"/>
      <c r="S116" s="2147"/>
      <c r="T116" s="2147"/>
      <c r="U116" s="2147"/>
      <c r="V116" s="2147"/>
    </row>
    <row r="117" spans="1:22" ht="15" customHeight="1">
      <c r="A117" s="1999"/>
      <c r="B117" s="569">
        <f t="shared" si="4"/>
        <v>150</v>
      </c>
      <c r="C117" s="247"/>
      <c r="D117" s="225"/>
      <c r="E117" s="225" t="s">
        <v>2304</v>
      </c>
      <c r="F117" s="1005">
        <v>1677</v>
      </c>
      <c r="G117" s="1006">
        <v>2043</v>
      </c>
      <c r="H117" s="1006">
        <v>1629</v>
      </c>
      <c r="I117" s="1006">
        <v>210</v>
      </c>
      <c r="J117" s="1006">
        <v>5559</v>
      </c>
      <c r="K117" s="1007" t="s">
        <v>680</v>
      </c>
      <c r="L117" s="1008">
        <v>5559</v>
      </c>
      <c r="M117" s="792">
        <f t="shared" si="5"/>
        <v>150</v>
      </c>
      <c r="N117" s="1984"/>
      <c r="P117" s="2147"/>
      <c r="Q117" s="2147"/>
      <c r="R117" s="2147"/>
      <c r="S117" s="2147"/>
      <c r="T117" s="2147"/>
      <c r="U117" s="2147"/>
      <c r="V117" s="2147"/>
    </row>
    <row r="118" spans="1:22" ht="15" customHeight="1">
      <c r="A118" s="1999"/>
      <c r="B118" s="569">
        <f>B117+1</f>
        <v>151</v>
      </c>
      <c r="C118" s="247"/>
      <c r="D118" s="225" t="s">
        <v>2305</v>
      </c>
      <c r="E118" s="225"/>
      <c r="F118" s="990">
        <v>398976.33</v>
      </c>
      <c r="G118" s="991">
        <v>71325</v>
      </c>
      <c r="H118" s="991">
        <v>183027</v>
      </c>
      <c r="I118" s="991">
        <v>1053222</v>
      </c>
      <c r="J118" s="991">
        <v>1706550.33</v>
      </c>
      <c r="K118" s="992" t="s">
        <v>680</v>
      </c>
      <c r="L118" s="993">
        <v>1706550.33</v>
      </c>
      <c r="M118" s="792">
        <f>M117+1</f>
        <v>151</v>
      </c>
      <c r="N118" s="1984"/>
      <c r="P118" s="2147"/>
      <c r="Q118" s="2147"/>
      <c r="R118" s="2147"/>
      <c r="S118" s="2147"/>
      <c r="T118" s="2147"/>
      <c r="U118" s="2147"/>
      <c r="V118" s="2147"/>
    </row>
    <row r="119" spans="1:22" ht="15" customHeight="1">
      <c r="A119" s="1999"/>
      <c r="B119" s="272"/>
      <c r="C119" s="241"/>
      <c r="D119" s="226" t="s">
        <v>105</v>
      </c>
      <c r="E119" s="226"/>
      <c r="F119" s="998"/>
      <c r="G119" s="999"/>
      <c r="H119" s="999"/>
      <c r="I119" s="999"/>
      <c r="J119" s="999"/>
      <c r="K119" s="1000"/>
      <c r="L119" s="1001"/>
      <c r="M119" s="791"/>
      <c r="N119" s="1984"/>
      <c r="P119" s="2147"/>
      <c r="Q119" s="2147"/>
      <c r="R119" s="2147"/>
      <c r="S119" s="2147"/>
      <c r="T119" s="2147"/>
      <c r="U119" s="2147"/>
      <c r="V119" s="2147"/>
    </row>
    <row r="120" spans="1:22" ht="15" customHeight="1">
      <c r="A120" s="1999"/>
      <c r="B120" s="272"/>
      <c r="C120" s="241"/>
      <c r="D120" s="226" t="s">
        <v>2306</v>
      </c>
      <c r="E120" s="226"/>
      <c r="F120" s="998"/>
      <c r="G120" s="999"/>
      <c r="H120" s="999"/>
      <c r="I120" s="999"/>
      <c r="J120" s="999"/>
      <c r="K120" s="1000"/>
      <c r="L120" s="1001"/>
      <c r="M120" s="791"/>
      <c r="N120" s="1984"/>
      <c r="P120" s="2147"/>
      <c r="Q120" s="2147"/>
      <c r="R120" s="2147"/>
      <c r="S120" s="2147"/>
      <c r="T120" s="2147"/>
      <c r="U120" s="2147"/>
      <c r="V120" s="2147"/>
    </row>
    <row r="121" spans="1:22" ht="15" customHeight="1">
      <c r="A121" s="1999"/>
      <c r="B121" s="569">
        <v>201</v>
      </c>
      <c r="C121" s="247"/>
      <c r="D121" s="225"/>
      <c r="E121" s="225" t="s">
        <v>2307</v>
      </c>
      <c r="F121" s="990">
        <v>12980</v>
      </c>
      <c r="G121" s="991">
        <v>526</v>
      </c>
      <c r="H121" s="991">
        <v>4034</v>
      </c>
      <c r="I121" s="991">
        <v>761</v>
      </c>
      <c r="J121" s="991">
        <v>18301</v>
      </c>
      <c r="K121" s="992" t="s">
        <v>680</v>
      </c>
      <c r="L121" s="993">
        <v>18301</v>
      </c>
      <c r="M121" s="792">
        <v>201</v>
      </c>
      <c r="N121" s="1984"/>
      <c r="P121" s="2147"/>
      <c r="Q121" s="2147"/>
      <c r="R121" s="2147"/>
      <c r="S121" s="2147"/>
      <c r="T121" s="2147"/>
      <c r="U121" s="2147"/>
      <c r="V121" s="2147"/>
    </row>
    <row r="122" spans="1:22" ht="15" customHeight="1">
      <c r="A122" s="1999"/>
      <c r="B122" s="569">
        <f t="shared" ref="B122:B136" si="6">B121+1</f>
        <v>202</v>
      </c>
      <c r="C122" s="248" t="s">
        <v>525</v>
      </c>
      <c r="D122" s="225"/>
      <c r="E122" s="225" t="s">
        <v>2308</v>
      </c>
      <c r="F122" s="1005">
        <v>101132</v>
      </c>
      <c r="G122" s="1006">
        <v>74382</v>
      </c>
      <c r="H122" s="1006">
        <v>230457</v>
      </c>
      <c r="I122" s="1006">
        <v>10111</v>
      </c>
      <c r="J122" s="1006">
        <v>416082</v>
      </c>
      <c r="K122" s="1007" t="s">
        <v>680</v>
      </c>
      <c r="L122" s="1008">
        <v>416082</v>
      </c>
      <c r="M122" s="792">
        <f t="shared" ref="M122:M136" si="7">M121+1</f>
        <v>202</v>
      </c>
      <c r="N122" s="1984"/>
      <c r="P122" s="2147"/>
      <c r="Q122" s="2147"/>
      <c r="R122" s="2147"/>
      <c r="S122" s="2147"/>
      <c r="T122" s="2147"/>
      <c r="U122" s="2147"/>
      <c r="V122" s="2147"/>
    </row>
    <row r="123" spans="1:22" ht="15" customHeight="1">
      <c r="A123" s="1999"/>
      <c r="B123" s="569">
        <f t="shared" si="6"/>
        <v>203</v>
      </c>
      <c r="C123" s="248" t="s">
        <v>525</v>
      </c>
      <c r="D123" s="225"/>
      <c r="E123" s="225" t="s">
        <v>2309</v>
      </c>
      <c r="F123" s="1005">
        <v>1466</v>
      </c>
      <c r="G123" s="1006">
        <v>785</v>
      </c>
      <c r="H123" s="1006">
        <v>157</v>
      </c>
      <c r="I123" s="1006">
        <v>0</v>
      </c>
      <c r="J123" s="1006">
        <v>2408</v>
      </c>
      <c r="K123" s="1007" t="s">
        <v>680</v>
      </c>
      <c r="L123" s="1008">
        <v>2408</v>
      </c>
      <c r="M123" s="792">
        <f t="shared" si="7"/>
        <v>203</v>
      </c>
      <c r="N123" s="1984"/>
      <c r="P123" s="2147"/>
      <c r="Q123" s="2147"/>
      <c r="R123" s="2147"/>
      <c r="S123" s="2147"/>
      <c r="T123" s="2147"/>
      <c r="U123" s="2147"/>
      <c r="V123" s="2147"/>
    </row>
    <row r="124" spans="1:22" ht="15" customHeight="1">
      <c r="A124" s="1999"/>
      <c r="B124" s="569">
        <f t="shared" si="6"/>
        <v>204</v>
      </c>
      <c r="C124" s="247"/>
      <c r="D124" s="225"/>
      <c r="E124" s="225" t="s">
        <v>2310</v>
      </c>
      <c r="F124" s="1005">
        <v>0</v>
      </c>
      <c r="G124" s="1006">
        <v>0</v>
      </c>
      <c r="H124" s="1006">
        <v>12</v>
      </c>
      <c r="I124" s="1006">
        <v>0</v>
      </c>
      <c r="J124" s="1006">
        <v>12</v>
      </c>
      <c r="K124" s="1007" t="s">
        <v>680</v>
      </c>
      <c r="L124" s="1008">
        <v>12</v>
      </c>
      <c r="M124" s="792">
        <f t="shared" si="7"/>
        <v>204</v>
      </c>
      <c r="N124" s="1984"/>
      <c r="P124" s="2147"/>
      <c r="Q124" s="2147"/>
      <c r="R124" s="2147"/>
      <c r="S124" s="2147"/>
      <c r="T124" s="2147"/>
      <c r="U124" s="2147"/>
      <c r="V124" s="2147"/>
    </row>
    <row r="125" spans="1:22" ht="15" customHeight="1">
      <c r="A125" s="1999"/>
      <c r="B125" s="569">
        <f t="shared" si="6"/>
        <v>205</v>
      </c>
      <c r="C125" s="247"/>
      <c r="D125" s="225"/>
      <c r="E125" s="225" t="s">
        <v>2311</v>
      </c>
      <c r="F125" s="1009" t="s">
        <v>680</v>
      </c>
      <c r="G125" s="1007" t="s">
        <v>680</v>
      </c>
      <c r="H125" s="1007" t="s">
        <v>680</v>
      </c>
      <c r="I125" s="1006">
        <v>50237</v>
      </c>
      <c r="J125" s="1006">
        <v>50237</v>
      </c>
      <c r="K125" s="1007" t="s">
        <v>680</v>
      </c>
      <c r="L125" s="1008">
        <v>50237</v>
      </c>
      <c r="M125" s="792">
        <f t="shared" si="7"/>
        <v>205</v>
      </c>
      <c r="N125" s="1984"/>
      <c r="P125" s="2147"/>
      <c r="Q125" s="2147"/>
      <c r="R125" s="2147"/>
      <c r="S125" s="2147"/>
      <c r="T125" s="2147"/>
      <c r="U125" s="2147"/>
      <c r="V125" s="2147"/>
    </row>
    <row r="126" spans="1:22" ht="15" customHeight="1">
      <c r="A126" s="1999"/>
      <c r="B126" s="569">
        <f t="shared" si="6"/>
        <v>206</v>
      </c>
      <c r="C126" s="247"/>
      <c r="D126" s="225"/>
      <c r="E126" s="225" t="s">
        <v>2312</v>
      </c>
      <c r="F126" s="1009" t="s">
        <v>680</v>
      </c>
      <c r="G126" s="1007" t="s">
        <v>680</v>
      </c>
      <c r="H126" s="1007" t="s">
        <v>680</v>
      </c>
      <c r="I126" s="1006">
        <v>6921</v>
      </c>
      <c r="J126" s="1006">
        <v>6921</v>
      </c>
      <c r="K126" s="1007" t="s">
        <v>680</v>
      </c>
      <c r="L126" s="1008">
        <v>6921</v>
      </c>
      <c r="M126" s="792">
        <f t="shared" si="7"/>
        <v>206</v>
      </c>
      <c r="N126" s="1984"/>
      <c r="P126" s="2147"/>
      <c r="Q126" s="2147"/>
      <c r="R126" s="2147"/>
      <c r="S126" s="2147"/>
      <c r="T126" s="2147"/>
      <c r="U126" s="2147"/>
      <c r="V126" s="2147"/>
    </row>
    <row r="127" spans="1:22" ht="15" customHeight="1">
      <c r="A127" s="1999"/>
      <c r="B127" s="569">
        <f t="shared" si="6"/>
        <v>207</v>
      </c>
      <c r="C127" s="248" t="s">
        <v>525</v>
      </c>
      <c r="D127" s="225"/>
      <c r="E127" s="225" t="s">
        <v>2313</v>
      </c>
      <c r="F127" s="1009" t="s">
        <v>680</v>
      </c>
      <c r="G127" s="1007" t="s">
        <v>680</v>
      </c>
      <c r="H127" s="1006">
        <v>0</v>
      </c>
      <c r="I127" s="1007" t="s">
        <v>680</v>
      </c>
      <c r="J127" s="1006">
        <v>0</v>
      </c>
      <c r="K127" s="1007" t="s">
        <v>680</v>
      </c>
      <c r="L127" s="1008">
        <v>0</v>
      </c>
      <c r="M127" s="792">
        <f t="shared" si="7"/>
        <v>207</v>
      </c>
      <c r="N127" s="1984"/>
      <c r="P127" s="2147"/>
      <c r="Q127" s="2147"/>
      <c r="R127" s="2147"/>
      <c r="S127" s="2147"/>
      <c r="T127" s="2147"/>
      <c r="U127" s="2147"/>
      <c r="V127" s="2147"/>
    </row>
    <row r="128" spans="1:22" ht="15" customHeight="1">
      <c r="A128" s="1999"/>
      <c r="B128" s="569">
        <f t="shared" si="6"/>
        <v>208</v>
      </c>
      <c r="C128" s="248" t="s">
        <v>525</v>
      </c>
      <c r="D128" s="225"/>
      <c r="E128" s="225" t="s">
        <v>2314</v>
      </c>
      <c r="F128" s="1009" t="s">
        <v>680</v>
      </c>
      <c r="G128" s="1007" t="s">
        <v>680</v>
      </c>
      <c r="H128" s="1007">
        <v>-1892</v>
      </c>
      <c r="I128" s="1007" t="s">
        <v>680</v>
      </c>
      <c r="J128" s="1007">
        <v>-1892</v>
      </c>
      <c r="K128" s="1007" t="s">
        <v>680</v>
      </c>
      <c r="L128" s="1010">
        <v>-1892</v>
      </c>
      <c r="M128" s="792">
        <f t="shared" si="7"/>
        <v>208</v>
      </c>
      <c r="N128" s="1984"/>
      <c r="P128" s="2147"/>
      <c r="Q128" s="2147"/>
      <c r="R128" s="2147"/>
      <c r="S128" s="2147"/>
      <c r="T128" s="2147"/>
      <c r="U128" s="2147"/>
      <c r="V128" s="2147"/>
    </row>
    <row r="129" spans="1:22" ht="15" customHeight="1">
      <c r="A129" s="1999"/>
      <c r="B129" s="569">
        <f t="shared" si="6"/>
        <v>209</v>
      </c>
      <c r="C129" s="247"/>
      <c r="D129" s="225"/>
      <c r="E129" s="225" t="s">
        <v>2315</v>
      </c>
      <c r="F129" s="1009" t="s">
        <v>680</v>
      </c>
      <c r="G129" s="1007" t="s">
        <v>680</v>
      </c>
      <c r="H129" s="1006">
        <v>0</v>
      </c>
      <c r="I129" s="1007" t="s">
        <v>680</v>
      </c>
      <c r="J129" s="1006">
        <v>0</v>
      </c>
      <c r="K129" s="1007" t="s">
        <v>680</v>
      </c>
      <c r="L129" s="1008">
        <v>0</v>
      </c>
      <c r="M129" s="792">
        <f t="shared" si="7"/>
        <v>209</v>
      </c>
      <c r="N129" s="1984"/>
      <c r="P129" s="2147"/>
      <c r="Q129" s="2147"/>
      <c r="R129" s="2147"/>
      <c r="S129" s="2147"/>
      <c r="T129" s="2147"/>
      <c r="U129" s="2147"/>
      <c r="V129" s="2147"/>
    </row>
    <row r="130" spans="1:22" ht="15" customHeight="1">
      <c r="A130" s="1999"/>
      <c r="B130" s="569">
        <f t="shared" si="6"/>
        <v>210</v>
      </c>
      <c r="C130" s="247"/>
      <c r="D130" s="225"/>
      <c r="E130" s="225" t="s">
        <v>2316</v>
      </c>
      <c r="F130" s="1009" t="s">
        <v>680</v>
      </c>
      <c r="G130" s="1007" t="s">
        <v>680</v>
      </c>
      <c r="H130" s="1007">
        <v>0</v>
      </c>
      <c r="I130" s="1007" t="s">
        <v>680</v>
      </c>
      <c r="J130" s="1007">
        <v>0</v>
      </c>
      <c r="K130" s="1007" t="s">
        <v>680</v>
      </c>
      <c r="L130" s="1010">
        <v>0</v>
      </c>
      <c r="M130" s="792">
        <f t="shared" si="7"/>
        <v>210</v>
      </c>
      <c r="N130" s="1984"/>
      <c r="P130" s="2147"/>
      <c r="Q130" s="2147"/>
      <c r="R130" s="2147"/>
      <c r="S130" s="2147"/>
      <c r="T130" s="2147"/>
      <c r="U130" s="2147"/>
      <c r="V130" s="2147"/>
    </row>
    <row r="131" spans="1:22" ht="15" customHeight="1">
      <c r="A131" s="1999"/>
      <c r="B131" s="569">
        <f t="shared" si="6"/>
        <v>211</v>
      </c>
      <c r="C131" s="248" t="s">
        <v>525</v>
      </c>
      <c r="D131" s="225"/>
      <c r="E131" s="225" t="s">
        <v>2317</v>
      </c>
      <c r="F131" s="1009" t="s">
        <v>680</v>
      </c>
      <c r="G131" s="1007" t="s">
        <v>680</v>
      </c>
      <c r="H131" s="1006">
        <v>0</v>
      </c>
      <c r="I131" s="1007" t="s">
        <v>680</v>
      </c>
      <c r="J131" s="1006">
        <v>0</v>
      </c>
      <c r="K131" s="1007" t="s">
        <v>680</v>
      </c>
      <c r="L131" s="1008">
        <v>0</v>
      </c>
      <c r="M131" s="792">
        <f t="shared" si="7"/>
        <v>211</v>
      </c>
      <c r="N131" s="1984"/>
      <c r="P131" s="2147"/>
      <c r="Q131" s="2147"/>
      <c r="R131" s="2147"/>
      <c r="S131" s="2147"/>
      <c r="T131" s="2147"/>
      <c r="U131" s="2147"/>
      <c r="V131" s="2147"/>
    </row>
    <row r="132" spans="1:22" ht="15" customHeight="1">
      <c r="A132" s="1999"/>
      <c r="B132" s="569">
        <f t="shared" si="6"/>
        <v>212</v>
      </c>
      <c r="C132" s="248" t="s">
        <v>525</v>
      </c>
      <c r="D132" s="225"/>
      <c r="E132" s="225" t="s">
        <v>2318</v>
      </c>
      <c r="F132" s="1009" t="s">
        <v>680</v>
      </c>
      <c r="G132" s="1007" t="s">
        <v>680</v>
      </c>
      <c r="H132" s="1007">
        <v>0</v>
      </c>
      <c r="I132" s="1007" t="s">
        <v>680</v>
      </c>
      <c r="J132" s="1007">
        <v>0</v>
      </c>
      <c r="K132" s="1007" t="s">
        <v>680</v>
      </c>
      <c r="L132" s="1010">
        <v>0</v>
      </c>
      <c r="M132" s="792">
        <f t="shared" si="7"/>
        <v>212</v>
      </c>
      <c r="N132" s="1984"/>
      <c r="P132" s="2147"/>
      <c r="Q132" s="2147"/>
      <c r="R132" s="2147"/>
      <c r="S132" s="2147"/>
      <c r="T132" s="2147"/>
      <c r="U132" s="2147"/>
      <c r="V132" s="2147"/>
    </row>
    <row r="133" spans="1:22" ht="15" customHeight="1">
      <c r="A133" s="1999"/>
      <c r="B133" s="569">
        <f t="shared" si="6"/>
        <v>213</v>
      </c>
      <c r="C133" s="248" t="s">
        <v>525</v>
      </c>
      <c r="D133" s="225"/>
      <c r="E133" s="225" t="s">
        <v>1876</v>
      </c>
      <c r="F133" s="1009" t="s">
        <v>680</v>
      </c>
      <c r="G133" s="1007" t="s">
        <v>680</v>
      </c>
      <c r="H133" s="1007" t="s">
        <v>680</v>
      </c>
      <c r="I133" s="1006">
        <v>201930</v>
      </c>
      <c r="J133" s="1006">
        <v>201930</v>
      </c>
      <c r="K133" s="1007" t="s">
        <v>680</v>
      </c>
      <c r="L133" s="1008">
        <v>201930</v>
      </c>
      <c r="M133" s="792">
        <f t="shared" si="7"/>
        <v>213</v>
      </c>
      <c r="N133" s="1984"/>
      <c r="P133" s="2147"/>
      <c r="Q133" s="2147"/>
      <c r="R133" s="2147"/>
      <c r="S133" s="2147"/>
      <c r="T133" s="2147"/>
      <c r="U133" s="2147"/>
      <c r="V133" s="2147"/>
    </row>
    <row r="134" spans="1:22" ht="15" customHeight="1">
      <c r="A134" s="1999"/>
      <c r="B134" s="569">
        <f t="shared" si="6"/>
        <v>214</v>
      </c>
      <c r="C134" s="247"/>
      <c r="D134" s="225"/>
      <c r="E134" s="225" t="s">
        <v>2319</v>
      </c>
      <c r="F134" s="1009" t="s">
        <v>680</v>
      </c>
      <c r="G134" s="1007" t="s">
        <v>680</v>
      </c>
      <c r="H134" s="1006">
        <v>0</v>
      </c>
      <c r="I134" s="1007" t="s">
        <v>680</v>
      </c>
      <c r="J134" s="1006">
        <v>0</v>
      </c>
      <c r="K134" s="1007" t="s">
        <v>680</v>
      </c>
      <c r="L134" s="1008">
        <v>0</v>
      </c>
      <c r="M134" s="792">
        <f t="shared" si="7"/>
        <v>214</v>
      </c>
      <c r="N134" s="1984"/>
      <c r="P134" s="2147"/>
      <c r="Q134" s="2147"/>
      <c r="R134" s="2147"/>
      <c r="S134" s="2147"/>
      <c r="T134" s="2147"/>
      <c r="U134" s="2147"/>
      <c r="V134" s="2147"/>
    </row>
    <row r="135" spans="1:22" ht="15" customHeight="1">
      <c r="A135" s="1999"/>
      <c r="B135" s="569">
        <f t="shared" si="6"/>
        <v>215</v>
      </c>
      <c r="C135" s="247"/>
      <c r="D135" s="225"/>
      <c r="E135" s="225" t="s">
        <v>2320</v>
      </c>
      <c r="F135" s="1009" t="s">
        <v>680</v>
      </c>
      <c r="G135" s="1007" t="s">
        <v>680</v>
      </c>
      <c r="H135" s="1007">
        <v>0</v>
      </c>
      <c r="I135" s="1007" t="s">
        <v>680</v>
      </c>
      <c r="J135" s="1007">
        <v>0</v>
      </c>
      <c r="K135" s="1007" t="s">
        <v>680</v>
      </c>
      <c r="L135" s="1010">
        <v>0</v>
      </c>
      <c r="M135" s="792">
        <f t="shared" si="7"/>
        <v>215</v>
      </c>
      <c r="N135" s="1984"/>
      <c r="P135" s="2147"/>
      <c r="Q135" s="2147"/>
      <c r="R135" s="2147"/>
      <c r="S135" s="2147"/>
      <c r="T135" s="2147"/>
      <c r="U135" s="2147"/>
      <c r="V135" s="2147"/>
    </row>
    <row r="136" spans="1:22" ht="15" customHeight="1" thickBot="1">
      <c r="A136" s="1999"/>
      <c r="B136" s="1679">
        <f t="shared" si="6"/>
        <v>216</v>
      </c>
      <c r="C136" s="255" t="s">
        <v>525</v>
      </c>
      <c r="D136" s="54"/>
      <c r="E136" s="54" t="s">
        <v>2321</v>
      </c>
      <c r="F136" s="1033" t="s">
        <v>680</v>
      </c>
      <c r="G136" s="1017" t="s">
        <v>680</v>
      </c>
      <c r="H136" s="1017">
        <v>0</v>
      </c>
      <c r="I136" s="1017" t="s">
        <v>680</v>
      </c>
      <c r="J136" s="1017">
        <v>0</v>
      </c>
      <c r="K136" s="1017" t="s">
        <v>680</v>
      </c>
      <c r="L136" s="1035">
        <v>0</v>
      </c>
      <c r="M136" s="787">
        <f t="shared" si="7"/>
        <v>216</v>
      </c>
      <c r="N136" s="1984">
        <v>53</v>
      </c>
      <c r="P136" s="2147"/>
      <c r="Q136" s="2147"/>
      <c r="R136" s="2147"/>
      <c r="S136" s="2147"/>
      <c r="T136" s="2147"/>
      <c r="U136" s="2147"/>
      <c r="V136" s="2147"/>
    </row>
    <row r="137" spans="1:22" ht="4.5" customHeight="1">
      <c r="B137" s="57"/>
      <c r="C137" s="292"/>
      <c r="D137" s="226"/>
      <c r="E137" s="226"/>
      <c r="F137" s="1497"/>
      <c r="G137" s="1497"/>
      <c r="H137" s="1497"/>
      <c r="I137" s="1497"/>
      <c r="J137" s="1497"/>
      <c r="K137" s="1497"/>
      <c r="L137" s="1497"/>
      <c r="M137" s="57"/>
      <c r="P137" s="2147"/>
      <c r="Q137" s="2147"/>
      <c r="R137" s="2147"/>
      <c r="S137" s="2147"/>
      <c r="T137" s="2147"/>
      <c r="U137" s="2147"/>
      <c r="V137" s="2147"/>
    </row>
    <row r="138" spans="1:22" ht="15" customHeight="1">
      <c r="A138" s="1999"/>
      <c r="B138" s="438"/>
      <c r="C138" s="227"/>
      <c r="D138" s="227"/>
      <c r="E138" s="227"/>
      <c r="F138" s="227"/>
      <c r="G138" s="227"/>
      <c r="H138" s="227"/>
      <c r="I138" s="227"/>
      <c r="J138" s="227"/>
      <c r="K138" s="227"/>
      <c r="L138" s="227"/>
      <c r="M138" s="786"/>
      <c r="N138" s="1984">
        <v>54</v>
      </c>
      <c r="P138" s="2147"/>
      <c r="Q138" s="2147"/>
      <c r="R138" s="2147"/>
      <c r="S138" s="2147"/>
      <c r="T138" s="2147"/>
      <c r="U138" s="2147"/>
      <c r="V138" s="2147"/>
    </row>
    <row r="139" spans="1:22" ht="15" customHeight="1">
      <c r="A139" s="1999"/>
      <c r="B139" s="44" t="s">
        <v>3266</v>
      </c>
      <c r="C139" s="229"/>
      <c r="D139" s="229"/>
      <c r="E139" s="229"/>
      <c r="F139" s="229"/>
      <c r="G139" s="229"/>
      <c r="H139" s="229"/>
      <c r="I139" s="229"/>
      <c r="J139" s="229"/>
      <c r="K139" s="229"/>
      <c r="L139" s="229"/>
      <c r="M139" s="546"/>
      <c r="N139" s="1984"/>
      <c r="P139" s="2147"/>
      <c r="Q139" s="2147"/>
      <c r="R139" s="2147"/>
      <c r="S139" s="2147"/>
      <c r="T139" s="2147"/>
      <c r="U139" s="2147"/>
      <c r="V139" s="2147"/>
    </row>
    <row r="140" spans="1:22" ht="15" customHeight="1">
      <c r="A140" s="1999"/>
      <c r="B140" s="545" t="s">
        <v>330</v>
      </c>
      <c r="C140" s="229"/>
      <c r="D140" s="229"/>
      <c r="E140" s="229"/>
      <c r="F140" s="229"/>
      <c r="G140" s="229"/>
      <c r="H140" s="229"/>
      <c r="I140" s="229"/>
      <c r="J140" s="229"/>
      <c r="K140" s="229"/>
      <c r="L140" s="229"/>
      <c r="M140" s="546"/>
      <c r="N140" s="1984"/>
      <c r="P140" s="2147"/>
      <c r="Q140" s="2147"/>
      <c r="R140" s="2147"/>
      <c r="S140" s="2147"/>
      <c r="T140" s="2147"/>
      <c r="U140" s="2147"/>
      <c r="V140" s="2147"/>
    </row>
    <row r="141" spans="1:22" ht="15" customHeight="1">
      <c r="A141" s="1999"/>
      <c r="B141" s="269"/>
      <c r="C141" s="225"/>
      <c r="D141" s="225"/>
      <c r="E141" s="225"/>
      <c r="F141" s="225"/>
      <c r="G141" s="225"/>
      <c r="H141" s="225"/>
      <c r="I141" s="225"/>
      <c r="J141" s="225"/>
      <c r="K141" s="225"/>
      <c r="L141" s="225"/>
      <c r="M141" s="607"/>
      <c r="N141" s="1984"/>
      <c r="P141" s="2147"/>
      <c r="Q141" s="2147"/>
      <c r="R141" s="2147"/>
      <c r="S141" s="2147"/>
      <c r="T141" s="2147"/>
      <c r="U141" s="2147"/>
      <c r="V141" s="2147"/>
    </row>
    <row r="142" spans="1:22" ht="15" customHeight="1">
      <c r="A142" s="1999"/>
      <c r="B142" s="272"/>
      <c r="C142" s="245"/>
      <c r="D142" s="233"/>
      <c r="E142" s="295"/>
      <c r="F142" s="245"/>
      <c r="G142" s="245"/>
      <c r="H142" s="245"/>
      <c r="I142" s="245"/>
      <c r="J142" s="245"/>
      <c r="K142" s="245"/>
      <c r="L142" s="245"/>
      <c r="M142" s="571"/>
      <c r="N142" s="1984"/>
      <c r="P142" s="2147"/>
      <c r="Q142" s="2147"/>
      <c r="R142" s="2147"/>
      <c r="S142" s="2147"/>
      <c r="T142" s="2147"/>
      <c r="U142" s="2147"/>
      <c r="V142" s="2147"/>
    </row>
    <row r="143" spans="1:22" ht="15" customHeight="1">
      <c r="A143" s="1999"/>
      <c r="B143" s="272"/>
      <c r="C143" s="245"/>
      <c r="D143" s="233"/>
      <c r="E143" s="295"/>
      <c r="F143" s="245"/>
      <c r="G143" s="245" t="s">
        <v>1314</v>
      </c>
      <c r="H143" s="245"/>
      <c r="I143" s="245"/>
      <c r="J143" s="245" t="s">
        <v>1315</v>
      </c>
      <c r="K143" s="245"/>
      <c r="L143" s="245"/>
      <c r="M143" s="571"/>
      <c r="N143" s="1984"/>
      <c r="P143" s="2147"/>
      <c r="Q143" s="2147"/>
      <c r="R143" s="2147"/>
      <c r="S143" s="2147"/>
      <c r="T143" s="2147"/>
      <c r="U143" s="2147"/>
      <c r="V143" s="2147"/>
    </row>
    <row r="144" spans="1:22" ht="15" customHeight="1">
      <c r="A144" s="1999"/>
      <c r="B144" s="272" t="s">
        <v>307</v>
      </c>
      <c r="C144" s="245" t="s">
        <v>331</v>
      </c>
      <c r="D144" s="233"/>
      <c r="E144" s="295" t="s">
        <v>1316</v>
      </c>
      <c r="F144" s="245" t="s">
        <v>1317</v>
      </c>
      <c r="G144" s="245" t="s">
        <v>1318</v>
      </c>
      <c r="H144" s="245" t="s">
        <v>1319</v>
      </c>
      <c r="I144" s="245" t="s">
        <v>1320</v>
      </c>
      <c r="J144" s="245" t="s">
        <v>1321</v>
      </c>
      <c r="K144" s="245" t="s">
        <v>1322</v>
      </c>
      <c r="L144" s="245" t="s">
        <v>1315</v>
      </c>
      <c r="M144" s="571" t="s">
        <v>307</v>
      </c>
      <c r="N144" s="1984"/>
      <c r="P144" s="2147"/>
      <c r="Q144" s="2147"/>
      <c r="R144" s="2147"/>
      <c r="S144" s="2147"/>
      <c r="T144" s="2147"/>
      <c r="U144" s="2147"/>
      <c r="V144" s="2147"/>
    </row>
    <row r="145" spans="1:22" ht="15" customHeight="1">
      <c r="A145" s="1999"/>
      <c r="B145" s="272" t="s">
        <v>312</v>
      </c>
      <c r="C145" s="245" t="s">
        <v>334</v>
      </c>
      <c r="D145" s="233"/>
      <c r="E145" s="295"/>
      <c r="F145" s="245" t="s">
        <v>1323</v>
      </c>
      <c r="G145" s="245" t="s">
        <v>1324</v>
      </c>
      <c r="H145" s="245" t="s">
        <v>1325</v>
      </c>
      <c r="I145" s="245"/>
      <c r="J145" s="245" t="s">
        <v>1326</v>
      </c>
      <c r="K145" s="245"/>
      <c r="L145" s="245"/>
      <c r="M145" s="571" t="s">
        <v>312</v>
      </c>
      <c r="N145" s="1984"/>
      <c r="P145" s="2147"/>
      <c r="Q145" s="2147"/>
      <c r="R145" s="2147"/>
      <c r="S145" s="2147"/>
      <c r="T145" s="2147"/>
      <c r="U145" s="2147"/>
      <c r="V145" s="2147"/>
    </row>
    <row r="146" spans="1:22" ht="15" customHeight="1" thickBot="1">
      <c r="A146" s="1999"/>
      <c r="B146" s="273"/>
      <c r="C146" s="247"/>
      <c r="D146" s="234"/>
      <c r="E146" s="658" t="s">
        <v>317</v>
      </c>
      <c r="F146" s="245" t="s">
        <v>318</v>
      </c>
      <c r="G146" s="245" t="s">
        <v>319</v>
      </c>
      <c r="H146" s="245" t="s">
        <v>320</v>
      </c>
      <c r="I146" s="245" t="s">
        <v>321</v>
      </c>
      <c r="J146" s="245" t="s">
        <v>322</v>
      </c>
      <c r="K146" s="245" t="s">
        <v>176</v>
      </c>
      <c r="L146" s="245" t="s">
        <v>177</v>
      </c>
      <c r="M146" s="610"/>
      <c r="N146" s="1984"/>
      <c r="P146" s="2147"/>
      <c r="Q146" s="2147"/>
      <c r="R146" s="2147"/>
      <c r="S146" s="2147"/>
      <c r="T146" s="2147"/>
      <c r="U146" s="2147"/>
      <c r="V146" s="2147"/>
    </row>
    <row r="147" spans="1:22" ht="15" customHeight="1">
      <c r="A147" s="1999"/>
      <c r="B147" s="609"/>
      <c r="C147" s="241"/>
      <c r="D147" s="231" t="s">
        <v>3268</v>
      </c>
      <c r="E147" s="226"/>
      <c r="F147" s="659"/>
      <c r="G147" s="660"/>
      <c r="H147" s="660"/>
      <c r="I147" s="660"/>
      <c r="J147" s="660"/>
      <c r="K147" s="660"/>
      <c r="L147" s="661"/>
      <c r="M147" s="291"/>
      <c r="N147" s="1984"/>
      <c r="P147" s="2147"/>
      <c r="Q147" s="2147"/>
      <c r="R147" s="2147"/>
      <c r="S147" s="2147"/>
      <c r="T147" s="2147"/>
      <c r="U147" s="2147"/>
      <c r="V147" s="2147"/>
    </row>
    <row r="148" spans="1:22" ht="15" customHeight="1">
      <c r="A148" s="1999"/>
      <c r="B148" s="569">
        <v>217</v>
      </c>
      <c r="C148" s="247"/>
      <c r="D148" s="225"/>
      <c r="E148" s="225" t="s">
        <v>1350</v>
      </c>
      <c r="F148" s="1005">
        <v>0</v>
      </c>
      <c r="G148" s="1027">
        <v>0</v>
      </c>
      <c r="H148" s="1027">
        <v>0</v>
      </c>
      <c r="I148" s="1027">
        <v>0</v>
      </c>
      <c r="J148" s="1027">
        <v>0</v>
      </c>
      <c r="K148" s="1028" t="s">
        <v>680</v>
      </c>
      <c r="L148" s="1029">
        <v>0</v>
      </c>
      <c r="M148" s="792">
        <v>217</v>
      </c>
      <c r="N148" s="1984"/>
      <c r="P148" s="2147"/>
      <c r="Q148" s="2147"/>
      <c r="R148" s="2147"/>
      <c r="S148" s="2147"/>
      <c r="T148" s="2147"/>
      <c r="U148" s="2147"/>
      <c r="V148" s="2147"/>
    </row>
    <row r="149" spans="1:22" ht="15" customHeight="1">
      <c r="A149" s="1999"/>
      <c r="B149" s="569">
        <f>B148+1</f>
        <v>218</v>
      </c>
      <c r="C149" s="247"/>
      <c r="D149" s="225"/>
      <c r="E149" s="225" t="s">
        <v>498</v>
      </c>
      <c r="F149" s="1005">
        <v>0</v>
      </c>
      <c r="G149" s="1027">
        <v>146</v>
      </c>
      <c r="H149" s="1027">
        <v>1944</v>
      </c>
      <c r="I149" s="1027">
        <v>0</v>
      </c>
      <c r="J149" s="1027">
        <v>2090</v>
      </c>
      <c r="K149" s="1028" t="s">
        <v>680</v>
      </c>
      <c r="L149" s="1029">
        <v>2090</v>
      </c>
      <c r="M149" s="792">
        <f>M148+1</f>
        <v>218</v>
      </c>
      <c r="N149" s="1984"/>
      <c r="P149" s="2147"/>
      <c r="Q149" s="2147"/>
      <c r="R149" s="2147"/>
      <c r="S149" s="2147"/>
      <c r="T149" s="2147"/>
      <c r="U149" s="2147"/>
      <c r="V149" s="2147"/>
    </row>
    <row r="150" spans="1:22" ht="15" customHeight="1">
      <c r="A150" s="1999"/>
      <c r="B150" s="569">
        <f>B149+1</f>
        <v>219</v>
      </c>
      <c r="C150" s="247"/>
      <c r="D150" s="225" t="s">
        <v>1351</v>
      </c>
      <c r="E150" s="225"/>
      <c r="F150" s="990">
        <v>115578</v>
      </c>
      <c r="G150" s="1036">
        <v>75839</v>
      </c>
      <c r="H150" s="1036">
        <v>234712</v>
      </c>
      <c r="I150" s="1036">
        <v>269960</v>
      </c>
      <c r="J150" s="1036">
        <v>696089</v>
      </c>
      <c r="K150" s="1037" t="s">
        <v>680</v>
      </c>
      <c r="L150" s="1038">
        <v>696089</v>
      </c>
      <c r="M150" s="792">
        <f>M149+1</f>
        <v>219</v>
      </c>
      <c r="N150" s="1984"/>
      <c r="P150" s="2147"/>
      <c r="Q150" s="2147"/>
      <c r="R150" s="2147"/>
      <c r="S150" s="2147"/>
      <c r="T150" s="2147"/>
      <c r="U150" s="2147"/>
      <c r="V150" s="2147"/>
    </row>
    <row r="151" spans="1:22" ht="15" customHeight="1">
      <c r="A151" s="1999"/>
      <c r="B151" s="272"/>
      <c r="C151" s="241"/>
      <c r="D151" s="226" t="s">
        <v>1352</v>
      </c>
      <c r="E151" s="226"/>
      <c r="F151" s="998"/>
      <c r="G151" s="1039"/>
      <c r="H151" s="1039"/>
      <c r="I151" s="1039"/>
      <c r="J151" s="1039"/>
      <c r="K151" s="1040"/>
      <c r="L151" s="1041"/>
      <c r="M151" s="791"/>
      <c r="N151" s="1984"/>
      <c r="P151" s="2147"/>
      <c r="Q151" s="2147"/>
      <c r="R151" s="2147"/>
      <c r="S151" s="2147"/>
      <c r="T151" s="2147"/>
      <c r="U151" s="2147"/>
      <c r="V151" s="2147"/>
    </row>
    <row r="152" spans="1:22" ht="15" customHeight="1">
      <c r="A152" s="1999"/>
      <c r="B152" s="569">
        <v>220</v>
      </c>
      <c r="C152" s="247"/>
      <c r="D152" s="225"/>
      <c r="E152" s="225" t="s">
        <v>2307</v>
      </c>
      <c r="F152" s="990">
        <v>4591</v>
      </c>
      <c r="G152" s="1036">
        <v>212</v>
      </c>
      <c r="H152" s="1036">
        <v>1539</v>
      </c>
      <c r="I152" s="1036">
        <v>3007</v>
      </c>
      <c r="J152" s="1036">
        <v>9349</v>
      </c>
      <c r="K152" s="1037" t="s">
        <v>680</v>
      </c>
      <c r="L152" s="1038">
        <v>9349</v>
      </c>
      <c r="M152" s="792">
        <v>220</v>
      </c>
      <c r="N152" s="1984"/>
      <c r="P152" s="2147"/>
      <c r="Q152" s="2147"/>
      <c r="R152" s="2147"/>
      <c r="S152" s="2147"/>
      <c r="T152" s="2147"/>
      <c r="U152" s="2147"/>
      <c r="V152" s="2147"/>
    </row>
    <row r="153" spans="1:22" ht="15" customHeight="1">
      <c r="A153" s="1999"/>
      <c r="B153" s="569">
        <f t="shared" ref="B153:B168" si="8">B152+1</f>
        <v>221</v>
      </c>
      <c r="C153" s="248" t="s">
        <v>525</v>
      </c>
      <c r="D153" s="225"/>
      <c r="E153" s="225" t="s">
        <v>2308</v>
      </c>
      <c r="F153" s="1005">
        <v>61118</v>
      </c>
      <c r="G153" s="1027">
        <v>81903</v>
      </c>
      <c r="H153" s="1027">
        <v>50593</v>
      </c>
      <c r="I153" s="1027">
        <v>9066</v>
      </c>
      <c r="J153" s="1027">
        <v>202680</v>
      </c>
      <c r="K153" s="1028" t="s">
        <v>680</v>
      </c>
      <c r="L153" s="1029">
        <v>202680</v>
      </c>
      <c r="M153" s="792">
        <f t="shared" ref="M153:M168" si="9">M152+1</f>
        <v>221</v>
      </c>
      <c r="N153" s="1984"/>
      <c r="P153" s="2147"/>
      <c r="Q153" s="2147"/>
      <c r="R153" s="2147"/>
      <c r="S153" s="2147"/>
      <c r="T153" s="2147"/>
      <c r="U153" s="2147"/>
      <c r="V153" s="2147"/>
    </row>
    <row r="154" spans="1:22" ht="15" customHeight="1">
      <c r="A154" s="1999"/>
      <c r="B154" s="1682">
        <f t="shared" si="8"/>
        <v>222</v>
      </c>
      <c r="C154" s="248" t="s">
        <v>525</v>
      </c>
      <c r="D154" s="225"/>
      <c r="E154" s="225" t="s">
        <v>2309</v>
      </c>
      <c r="F154" s="1005">
        <v>160</v>
      </c>
      <c r="G154" s="1027">
        <v>380</v>
      </c>
      <c r="H154" s="1027">
        <v>2868</v>
      </c>
      <c r="I154" s="1027">
        <v>0</v>
      </c>
      <c r="J154" s="1027">
        <v>3408</v>
      </c>
      <c r="K154" s="1028" t="s">
        <v>680</v>
      </c>
      <c r="L154" s="1029">
        <v>3408</v>
      </c>
      <c r="M154" s="792">
        <f t="shared" si="9"/>
        <v>222</v>
      </c>
      <c r="N154" s="1984"/>
      <c r="P154" s="2147"/>
      <c r="Q154" s="2147"/>
      <c r="R154" s="2147"/>
      <c r="S154" s="2147"/>
      <c r="T154" s="2147"/>
      <c r="U154" s="2147"/>
      <c r="V154" s="2147"/>
    </row>
    <row r="155" spans="1:22" ht="15" customHeight="1">
      <c r="A155" s="1999"/>
      <c r="B155" s="1682">
        <f t="shared" si="8"/>
        <v>223</v>
      </c>
      <c r="C155" s="247"/>
      <c r="D155" s="225"/>
      <c r="E155" s="225" t="s">
        <v>2310</v>
      </c>
      <c r="F155" s="1005">
        <v>0</v>
      </c>
      <c r="G155" s="1027">
        <v>0</v>
      </c>
      <c r="H155" s="1027">
        <v>7028</v>
      </c>
      <c r="I155" s="1027">
        <v>0</v>
      </c>
      <c r="J155" s="1027">
        <v>7028</v>
      </c>
      <c r="K155" s="1028" t="s">
        <v>680</v>
      </c>
      <c r="L155" s="1029">
        <v>7028</v>
      </c>
      <c r="M155" s="792">
        <f t="shared" si="9"/>
        <v>223</v>
      </c>
      <c r="N155" s="1984"/>
      <c r="P155" s="2147"/>
      <c r="Q155" s="2147"/>
      <c r="R155" s="2147"/>
      <c r="S155" s="2147"/>
      <c r="T155" s="2147"/>
      <c r="U155" s="2147"/>
      <c r="V155" s="2147"/>
    </row>
    <row r="156" spans="1:22" ht="15" customHeight="1">
      <c r="A156" s="1999"/>
      <c r="B156" s="1682">
        <f t="shared" si="8"/>
        <v>224</v>
      </c>
      <c r="C156" s="247"/>
      <c r="D156" s="225"/>
      <c r="E156" s="225" t="s">
        <v>2311</v>
      </c>
      <c r="F156" s="1009" t="s">
        <v>680</v>
      </c>
      <c r="G156" s="1028" t="s">
        <v>680</v>
      </c>
      <c r="H156" s="1028" t="s">
        <v>680</v>
      </c>
      <c r="I156" s="1027">
        <v>27818</v>
      </c>
      <c r="J156" s="1027">
        <v>27818</v>
      </c>
      <c r="K156" s="1028" t="s">
        <v>680</v>
      </c>
      <c r="L156" s="1029">
        <v>27818</v>
      </c>
      <c r="M156" s="792">
        <f t="shared" si="9"/>
        <v>224</v>
      </c>
      <c r="N156" s="1984"/>
      <c r="P156" s="2147"/>
      <c r="Q156" s="2147"/>
      <c r="R156" s="2147"/>
      <c r="S156" s="2147"/>
      <c r="T156" s="2147"/>
      <c r="U156" s="2147"/>
      <c r="V156" s="2147"/>
    </row>
    <row r="157" spans="1:22" ht="15" customHeight="1">
      <c r="A157" s="1945"/>
      <c r="B157" s="1682">
        <f t="shared" si="8"/>
        <v>225</v>
      </c>
      <c r="C157" s="247"/>
      <c r="D157" s="225"/>
      <c r="E157" s="225" t="s">
        <v>2312</v>
      </c>
      <c r="F157" s="1009" t="s">
        <v>680</v>
      </c>
      <c r="G157" s="1028" t="s">
        <v>680</v>
      </c>
      <c r="H157" s="1028" t="s">
        <v>680</v>
      </c>
      <c r="I157" s="1027">
        <v>13981</v>
      </c>
      <c r="J157" s="1027">
        <v>13981</v>
      </c>
      <c r="K157" s="1028" t="s">
        <v>680</v>
      </c>
      <c r="L157" s="1029">
        <v>13981</v>
      </c>
      <c r="M157" s="792">
        <f t="shared" si="9"/>
        <v>225</v>
      </c>
      <c r="N157" s="1984"/>
      <c r="P157" s="2147"/>
      <c r="Q157" s="2147"/>
      <c r="R157" s="2147"/>
      <c r="S157" s="2147"/>
      <c r="T157" s="2147"/>
      <c r="U157" s="2147"/>
      <c r="V157" s="2147"/>
    </row>
    <row r="158" spans="1:22" ht="15" customHeight="1">
      <c r="A158" s="1945"/>
      <c r="B158" s="1682">
        <f t="shared" si="8"/>
        <v>226</v>
      </c>
      <c r="C158" s="248" t="s">
        <v>525</v>
      </c>
      <c r="D158" s="225"/>
      <c r="E158" s="225" t="s">
        <v>2313</v>
      </c>
      <c r="F158" s="1009" t="s">
        <v>680</v>
      </c>
      <c r="G158" s="1028" t="s">
        <v>680</v>
      </c>
      <c r="H158" s="1027">
        <v>17425</v>
      </c>
      <c r="I158" s="1028" t="s">
        <v>680</v>
      </c>
      <c r="J158" s="1027">
        <v>17425</v>
      </c>
      <c r="K158" s="1028" t="s">
        <v>680</v>
      </c>
      <c r="L158" s="1029">
        <v>17425</v>
      </c>
      <c r="M158" s="792">
        <f t="shared" si="9"/>
        <v>226</v>
      </c>
      <c r="N158" s="1984"/>
      <c r="P158" s="2147"/>
      <c r="Q158" s="2147"/>
      <c r="R158" s="2147"/>
      <c r="S158" s="2147"/>
      <c r="T158" s="2147"/>
      <c r="U158" s="2147"/>
      <c r="V158" s="2147"/>
    </row>
    <row r="159" spans="1:22" ht="15" customHeight="1">
      <c r="A159" s="1999"/>
      <c r="B159" s="1682">
        <f t="shared" si="8"/>
        <v>227</v>
      </c>
      <c r="C159" s="248" t="s">
        <v>525</v>
      </c>
      <c r="D159" s="225"/>
      <c r="E159" s="225" t="s">
        <v>2314</v>
      </c>
      <c r="F159" s="1009" t="s">
        <v>680</v>
      </c>
      <c r="G159" s="1028" t="s">
        <v>680</v>
      </c>
      <c r="H159" s="1007">
        <v>0</v>
      </c>
      <c r="I159" s="1028" t="s">
        <v>680</v>
      </c>
      <c r="J159" s="1007">
        <v>0</v>
      </c>
      <c r="K159" s="1028" t="s">
        <v>680</v>
      </c>
      <c r="L159" s="1010">
        <v>0</v>
      </c>
      <c r="M159" s="792">
        <f t="shared" si="9"/>
        <v>227</v>
      </c>
      <c r="N159" s="1984"/>
      <c r="P159" s="2147"/>
      <c r="Q159" s="2147"/>
      <c r="R159" s="2147"/>
      <c r="S159" s="2147"/>
      <c r="T159" s="2147"/>
      <c r="U159" s="2147"/>
      <c r="V159" s="2147"/>
    </row>
    <row r="160" spans="1:22" ht="15" customHeight="1">
      <c r="A160" s="1999"/>
      <c r="B160" s="1682">
        <f t="shared" si="8"/>
        <v>228</v>
      </c>
      <c r="C160" s="247"/>
      <c r="D160" s="225"/>
      <c r="E160" s="225" t="s">
        <v>2315</v>
      </c>
      <c r="F160" s="1009" t="s">
        <v>680</v>
      </c>
      <c r="G160" s="1028" t="s">
        <v>680</v>
      </c>
      <c r="H160" s="1027">
        <v>0</v>
      </c>
      <c r="I160" s="1028" t="s">
        <v>680</v>
      </c>
      <c r="J160" s="1027">
        <v>0</v>
      </c>
      <c r="K160" s="1028" t="s">
        <v>680</v>
      </c>
      <c r="L160" s="1029">
        <v>0</v>
      </c>
      <c r="M160" s="792">
        <f t="shared" si="9"/>
        <v>228</v>
      </c>
      <c r="N160" s="1984"/>
      <c r="P160" s="2147"/>
      <c r="Q160" s="2147"/>
      <c r="R160" s="2147"/>
      <c r="S160" s="2147"/>
      <c r="T160" s="2147"/>
      <c r="U160" s="2147"/>
      <c r="V160" s="2147"/>
    </row>
    <row r="161" spans="1:22" ht="15" customHeight="1">
      <c r="A161" s="1999"/>
      <c r="B161" s="1682">
        <f t="shared" si="8"/>
        <v>229</v>
      </c>
      <c r="C161" s="247"/>
      <c r="D161" s="225"/>
      <c r="E161" s="225" t="s">
        <v>2316</v>
      </c>
      <c r="F161" s="1009" t="s">
        <v>680</v>
      </c>
      <c r="G161" s="1028" t="s">
        <v>680</v>
      </c>
      <c r="H161" s="1007">
        <v>0</v>
      </c>
      <c r="I161" s="1028" t="s">
        <v>680</v>
      </c>
      <c r="J161" s="1007">
        <v>0</v>
      </c>
      <c r="K161" s="1028" t="s">
        <v>680</v>
      </c>
      <c r="L161" s="1010">
        <v>0</v>
      </c>
      <c r="M161" s="792">
        <f t="shared" si="9"/>
        <v>229</v>
      </c>
      <c r="N161" s="1984"/>
      <c r="P161" s="2147"/>
      <c r="Q161" s="2147"/>
      <c r="R161" s="2147"/>
      <c r="S161" s="2147"/>
      <c r="T161" s="2147"/>
      <c r="U161" s="2147"/>
      <c r="V161" s="2147"/>
    </row>
    <row r="162" spans="1:22" ht="15" customHeight="1">
      <c r="A162" s="1999"/>
      <c r="B162" s="1682">
        <f t="shared" si="8"/>
        <v>230</v>
      </c>
      <c r="C162" s="248" t="s">
        <v>525</v>
      </c>
      <c r="D162" s="225"/>
      <c r="E162" s="225" t="s">
        <v>2317</v>
      </c>
      <c r="F162" s="1009" t="s">
        <v>680</v>
      </c>
      <c r="G162" s="1028" t="s">
        <v>680</v>
      </c>
      <c r="H162" s="1027">
        <v>459138</v>
      </c>
      <c r="I162" s="1028" t="s">
        <v>680</v>
      </c>
      <c r="J162" s="1027">
        <v>459138</v>
      </c>
      <c r="K162" s="1028" t="s">
        <v>680</v>
      </c>
      <c r="L162" s="1029">
        <v>459138</v>
      </c>
      <c r="M162" s="792">
        <f t="shared" si="9"/>
        <v>230</v>
      </c>
      <c r="N162" s="1984"/>
      <c r="P162" s="2147"/>
      <c r="Q162" s="2147"/>
      <c r="R162" s="2147"/>
      <c r="S162" s="2147"/>
      <c r="T162" s="2147"/>
      <c r="U162" s="2147"/>
      <c r="V162" s="2147"/>
    </row>
    <row r="163" spans="1:22" ht="15" customHeight="1">
      <c r="A163" s="1999"/>
      <c r="B163" s="1682">
        <f t="shared" si="8"/>
        <v>231</v>
      </c>
      <c r="C163" s="248" t="s">
        <v>525</v>
      </c>
      <c r="D163" s="225"/>
      <c r="E163" s="225" t="s">
        <v>2318</v>
      </c>
      <c r="F163" s="1009" t="s">
        <v>680</v>
      </c>
      <c r="G163" s="1028" t="s">
        <v>680</v>
      </c>
      <c r="H163" s="1007">
        <v>-70902</v>
      </c>
      <c r="I163" s="1028" t="s">
        <v>680</v>
      </c>
      <c r="J163" s="1007">
        <v>-70902</v>
      </c>
      <c r="K163" s="1028" t="s">
        <v>680</v>
      </c>
      <c r="L163" s="1010">
        <v>-70902</v>
      </c>
      <c r="M163" s="792">
        <f t="shared" si="9"/>
        <v>231</v>
      </c>
      <c r="N163" s="1984"/>
      <c r="P163" s="2147"/>
      <c r="Q163" s="2147"/>
      <c r="R163" s="2147"/>
      <c r="S163" s="2147"/>
      <c r="T163" s="2147"/>
      <c r="U163" s="2147"/>
      <c r="V163" s="2147"/>
    </row>
    <row r="164" spans="1:22" ht="15" customHeight="1">
      <c r="A164" s="1999"/>
      <c r="B164" s="1682">
        <f t="shared" si="8"/>
        <v>232</v>
      </c>
      <c r="C164" s="248" t="s">
        <v>525</v>
      </c>
      <c r="D164" s="225"/>
      <c r="E164" s="225" t="s">
        <v>1876</v>
      </c>
      <c r="F164" s="1009" t="s">
        <v>680</v>
      </c>
      <c r="G164" s="1028" t="s">
        <v>680</v>
      </c>
      <c r="H164" s="1028" t="s">
        <v>680</v>
      </c>
      <c r="I164" s="1027">
        <v>88940</v>
      </c>
      <c r="J164" s="1027">
        <v>88940</v>
      </c>
      <c r="K164" s="1028" t="s">
        <v>680</v>
      </c>
      <c r="L164" s="1029">
        <v>88940</v>
      </c>
      <c r="M164" s="792">
        <f t="shared" si="9"/>
        <v>232</v>
      </c>
      <c r="N164" s="1984"/>
      <c r="P164" s="2147"/>
      <c r="Q164" s="2147"/>
      <c r="R164" s="2147"/>
      <c r="S164" s="2147"/>
      <c r="T164" s="2147"/>
      <c r="U164" s="2147"/>
      <c r="V164" s="2147"/>
    </row>
    <row r="165" spans="1:22" ht="15" customHeight="1">
      <c r="A165" s="1999"/>
      <c r="B165" s="1682">
        <f t="shared" si="8"/>
        <v>233</v>
      </c>
      <c r="C165" s="247"/>
      <c r="D165" s="225"/>
      <c r="E165" s="225" t="s">
        <v>2319</v>
      </c>
      <c r="F165" s="1009" t="s">
        <v>680</v>
      </c>
      <c r="G165" s="1028" t="s">
        <v>680</v>
      </c>
      <c r="H165" s="1027">
        <v>0</v>
      </c>
      <c r="I165" s="1028" t="s">
        <v>680</v>
      </c>
      <c r="J165" s="1027">
        <v>0</v>
      </c>
      <c r="K165" s="1028" t="s">
        <v>680</v>
      </c>
      <c r="L165" s="1029">
        <v>0</v>
      </c>
      <c r="M165" s="792">
        <f t="shared" si="9"/>
        <v>233</v>
      </c>
      <c r="N165" s="1984"/>
      <c r="P165" s="2147"/>
      <c r="Q165" s="2147"/>
      <c r="R165" s="2147"/>
      <c r="S165" s="2147"/>
      <c r="T165" s="2147"/>
      <c r="U165" s="2147"/>
      <c r="V165" s="2147"/>
    </row>
    <row r="166" spans="1:22" ht="15" customHeight="1">
      <c r="A166" s="1999"/>
      <c r="B166" s="1682">
        <f t="shared" si="8"/>
        <v>234</v>
      </c>
      <c r="C166" s="247"/>
      <c r="D166" s="225"/>
      <c r="E166" s="225" t="s">
        <v>2320</v>
      </c>
      <c r="F166" s="1009" t="s">
        <v>680</v>
      </c>
      <c r="G166" s="1028" t="s">
        <v>680</v>
      </c>
      <c r="H166" s="1007">
        <v>0</v>
      </c>
      <c r="I166" s="1028" t="s">
        <v>680</v>
      </c>
      <c r="J166" s="1007">
        <v>0</v>
      </c>
      <c r="K166" s="1028" t="s">
        <v>680</v>
      </c>
      <c r="L166" s="1010">
        <v>0</v>
      </c>
      <c r="M166" s="792">
        <f t="shared" si="9"/>
        <v>234</v>
      </c>
      <c r="N166" s="1984"/>
      <c r="P166" s="2147"/>
      <c r="Q166" s="2147"/>
      <c r="R166" s="2147"/>
      <c r="S166" s="2147"/>
      <c r="T166" s="2147"/>
      <c r="U166" s="2147"/>
      <c r="V166" s="2147"/>
    </row>
    <row r="167" spans="1:22" ht="15" customHeight="1">
      <c r="A167" s="1999"/>
      <c r="B167" s="1682">
        <f t="shared" si="8"/>
        <v>235</v>
      </c>
      <c r="C167" s="248" t="s">
        <v>525</v>
      </c>
      <c r="D167" s="225"/>
      <c r="E167" s="225" t="s">
        <v>2321</v>
      </c>
      <c r="F167" s="1009" t="s">
        <v>680</v>
      </c>
      <c r="G167" s="1028" t="s">
        <v>680</v>
      </c>
      <c r="H167" s="1007">
        <v>-94547</v>
      </c>
      <c r="I167" s="1028" t="s">
        <v>680</v>
      </c>
      <c r="J167" s="1007">
        <v>-94547</v>
      </c>
      <c r="K167" s="1028" t="s">
        <v>680</v>
      </c>
      <c r="L167" s="1010">
        <v>-94547</v>
      </c>
      <c r="M167" s="792">
        <f t="shared" si="9"/>
        <v>235</v>
      </c>
      <c r="N167" s="1984"/>
      <c r="P167" s="2147"/>
      <c r="Q167" s="2147"/>
      <c r="R167" s="2147"/>
      <c r="S167" s="2147"/>
      <c r="T167" s="2147"/>
      <c r="U167" s="2147"/>
      <c r="V167" s="2147"/>
    </row>
    <row r="168" spans="1:22" ht="15" customHeight="1">
      <c r="A168" s="1999"/>
      <c r="B168" s="1682">
        <f t="shared" si="8"/>
        <v>236</v>
      </c>
      <c r="C168" s="247"/>
      <c r="D168" s="225"/>
      <c r="E168" s="225" t="s">
        <v>1350</v>
      </c>
      <c r="F168" s="1005">
        <v>0</v>
      </c>
      <c r="G168" s="1027">
        <v>0</v>
      </c>
      <c r="H168" s="1027">
        <v>0</v>
      </c>
      <c r="I168" s="1027">
        <v>0</v>
      </c>
      <c r="J168" s="1027">
        <v>0</v>
      </c>
      <c r="K168" s="1028" t="s">
        <v>680</v>
      </c>
      <c r="L168" s="1029">
        <v>0</v>
      </c>
      <c r="M168" s="792">
        <f t="shared" si="9"/>
        <v>236</v>
      </c>
      <c r="N168" s="1984"/>
      <c r="P168" s="2147"/>
      <c r="Q168" s="2147"/>
      <c r="R168" s="2147"/>
      <c r="S168" s="2147"/>
      <c r="T168" s="2147"/>
      <c r="U168" s="2147"/>
      <c r="V168" s="2147"/>
    </row>
    <row r="169" spans="1:22" ht="15" customHeight="1">
      <c r="A169" s="1999"/>
      <c r="B169" s="569">
        <f>B168+1</f>
        <v>237</v>
      </c>
      <c r="C169" s="247"/>
      <c r="D169" s="225"/>
      <c r="E169" s="225" t="s">
        <v>498</v>
      </c>
      <c r="F169" s="1005">
        <v>0</v>
      </c>
      <c r="G169" s="1027">
        <v>98</v>
      </c>
      <c r="H169" s="1027">
        <v>1797</v>
      </c>
      <c r="I169" s="1027">
        <v>0</v>
      </c>
      <c r="J169" s="1027">
        <v>1895</v>
      </c>
      <c r="K169" s="1028" t="s">
        <v>680</v>
      </c>
      <c r="L169" s="1029">
        <v>1895</v>
      </c>
      <c r="M169" s="792">
        <f>M168+1</f>
        <v>237</v>
      </c>
      <c r="N169" s="1984"/>
      <c r="P169" s="2147"/>
      <c r="Q169" s="2147"/>
      <c r="R169" s="2147"/>
      <c r="S169" s="2147"/>
      <c r="T169" s="2147"/>
      <c r="U169" s="2147"/>
      <c r="V169" s="2147"/>
    </row>
    <row r="170" spans="1:22" ht="15" customHeight="1">
      <c r="A170" s="1999"/>
      <c r="B170" s="569">
        <f>B169+1</f>
        <v>238</v>
      </c>
      <c r="C170" s="247"/>
      <c r="D170" s="225" t="s">
        <v>1353</v>
      </c>
      <c r="E170" s="225"/>
      <c r="F170" s="990">
        <v>65869</v>
      </c>
      <c r="G170" s="1036">
        <v>82593</v>
      </c>
      <c r="H170" s="1036">
        <v>374939</v>
      </c>
      <c r="I170" s="1036">
        <v>142812</v>
      </c>
      <c r="J170" s="1036">
        <v>666213</v>
      </c>
      <c r="K170" s="1037" t="s">
        <v>680</v>
      </c>
      <c r="L170" s="1038">
        <v>666213</v>
      </c>
      <c r="M170" s="792">
        <f>M169+1</f>
        <v>238</v>
      </c>
      <c r="N170" s="1984"/>
      <c r="P170" s="2147"/>
      <c r="Q170" s="2147"/>
      <c r="R170" s="2147"/>
      <c r="S170" s="2147"/>
      <c r="T170" s="2147"/>
      <c r="U170" s="2147"/>
      <c r="V170" s="2147"/>
    </row>
    <row r="171" spans="1:22" ht="15" customHeight="1">
      <c r="A171" s="1999"/>
      <c r="B171" s="272"/>
      <c r="C171" s="241"/>
      <c r="D171" s="226" t="s">
        <v>1354</v>
      </c>
      <c r="E171" s="226"/>
      <c r="F171" s="998"/>
      <c r="G171" s="1039"/>
      <c r="H171" s="1039"/>
      <c r="I171" s="1039"/>
      <c r="J171" s="1039"/>
      <c r="K171" s="1040"/>
      <c r="L171" s="1041"/>
      <c r="M171" s="958"/>
      <c r="N171" s="1984"/>
      <c r="P171" s="2147"/>
      <c r="Q171" s="2147"/>
      <c r="R171" s="2147"/>
      <c r="S171" s="2147"/>
      <c r="T171" s="2147"/>
      <c r="U171" s="2147"/>
      <c r="V171" s="2147"/>
    </row>
    <row r="172" spans="1:22" ht="15" customHeight="1">
      <c r="A172" s="1999"/>
      <c r="B172" s="569">
        <v>301</v>
      </c>
      <c r="C172" s="247"/>
      <c r="D172" s="225"/>
      <c r="E172" s="225" t="s">
        <v>2307</v>
      </c>
      <c r="F172" s="990">
        <v>0</v>
      </c>
      <c r="G172" s="1036">
        <v>0</v>
      </c>
      <c r="H172" s="1036">
        <v>0</v>
      </c>
      <c r="I172" s="1036">
        <v>2592</v>
      </c>
      <c r="J172" s="1036">
        <v>2592</v>
      </c>
      <c r="K172" s="1037" t="s">
        <v>680</v>
      </c>
      <c r="L172" s="1038">
        <v>2592</v>
      </c>
      <c r="M172" s="792">
        <v>301</v>
      </c>
      <c r="N172" s="2281" t="s">
        <v>2667</v>
      </c>
      <c r="P172" s="2147"/>
      <c r="Q172" s="2147"/>
      <c r="R172" s="2147"/>
      <c r="S172" s="2147"/>
      <c r="T172" s="2147"/>
      <c r="U172" s="2147"/>
      <c r="V172" s="2147"/>
    </row>
    <row r="173" spans="1:22" ht="15" customHeight="1">
      <c r="A173" s="1999"/>
      <c r="B173" s="272"/>
      <c r="C173" s="241"/>
      <c r="D173" s="226"/>
      <c r="E173" s="226" t="s">
        <v>1355</v>
      </c>
      <c r="F173" s="1011"/>
      <c r="G173" s="1030"/>
      <c r="H173" s="1030"/>
      <c r="I173" s="1030"/>
      <c r="J173" s="1030"/>
      <c r="K173" s="1031"/>
      <c r="L173" s="1032"/>
      <c r="M173" s="958"/>
      <c r="N173" s="2281"/>
      <c r="P173" s="2147"/>
      <c r="Q173" s="2147"/>
      <c r="R173" s="2147"/>
      <c r="S173" s="2147"/>
      <c r="T173" s="2147"/>
      <c r="U173" s="2147"/>
      <c r="V173" s="2147"/>
    </row>
    <row r="174" spans="1:22" ht="15" customHeight="1">
      <c r="A174" s="2282" t="s">
        <v>1343</v>
      </c>
      <c r="B174" s="569">
        <v>302</v>
      </c>
      <c r="C174" s="248" t="s">
        <v>525</v>
      </c>
      <c r="D174" s="225"/>
      <c r="E174" s="225" t="s">
        <v>1356</v>
      </c>
      <c r="F174" s="1005">
        <v>0</v>
      </c>
      <c r="G174" s="1027">
        <v>0</v>
      </c>
      <c r="H174" s="1027">
        <v>0</v>
      </c>
      <c r="I174" s="1027">
        <v>0</v>
      </c>
      <c r="J174" s="1027">
        <v>0</v>
      </c>
      <c r="K174" s="1028" t="s">
        <v>680</v>
      </c>
      <c r="L174" s="1029">
        <v>0</v>
      </c>
      <c r="M174" s="792">
        <v>302</v>
      </c>
      <c r="N174" s="2281"/>
      <c r="P174" s="2147"/>
      <c r="Q174" s="2147"/>
      <c r="R174" s="2147"/>
      <c r="S174" s="2147"/>
      <c r="T174" s="2147"/>
      <c r="U174" s="2147"/>
      <c r="V174" s="2147"/>
    </row>
    <row r="175" spans="1:22" ht="15" customHeight="1">
      <c r="A175" s="2282"/>
      <c r="B175" s="569">
        <f t="shared" ref="B175:B184" si="10">B174+1</f>
        <v>303</v>
      </c>
      <c r="C175" s="248" t="s">
        <v>525</v>
      </c>
      <c r="D175" s="225"/>
      <c r="E175" s="225" t="s">
        <v>1357</v>
      </c>
      <c r="F175" s="1005">
        <v>0</v>
      </c>
      <c r="G175" s="1027">
        <v>0</v>
      </c>
      <c r="H175" s="1027">
        <v>0</v>
      </c>
      <c r="I175" s="1027">
        <v>0</v>
      </c>
      <c r="J175" s="1027">
        <v>0</v>
      </c>
      <c r="K175" s="1028" t="s">
        <v>680</v>
      </c>
      <c r="L175" s="1029">
        <v>0</v>
      </c>
      <c r="M175" s="792">
        <f t="shared" ref="M175:M184" si="11">M174+1</f>
        <v>303</v>
      </c>
      <c r="N175" s="2281"/>
      <c r="P175" s="2147"/>
      <c r="Q175" s="2147"/>
      <c r="R175" s="2147"/>
      <c r="S175" s="2147"/>
      <c r="T175" s="2147"/>
      <c r="U175" s="2147"/>
      <c r="V175" s="2147"/>
    </row>
    <row r="176" spans="1:22" ht="15" customHeight="1">
      <c r="A176" s="2282"/>
      <c r="B176" s="569">
        <f t="shared" si="10"/>
        <v>304</v>
      </c>
      <c r="C176" s="248" t="s">
        <v>525</v>
      </c>
      <c r="D176" s="225"/>
      <c r="E176" s="225" t="s">
        <v>1358</v>
      </c>
      <c r="F176" s="1005">
        <v>0</v>
      </c>
      <c r="G176" s="1027">
        <v>0</v>
      </c>
      <c r="H176" s="1027">
        <v>0</v>
      </c>
      <c r="I176" s="1027">
        <v>0</v>
      </c>
      <c r="J176" s="1027">
        <v>0</v>
      </c>
      <c r="K176" s="1028" t="s">
        <v>680</v>
      </c>
      <c r="L176" s="1029">
        <v>0</v>
      </c>
      <c r="M176" s="792">
        <f t="shared" si="11"/>
        <v>304</v>
      </c>
      <c r="N176" s="2281"/>
      <c r="P176" s="2147"/>
      <c r="Q176" s="2147"/>
      <c r="R176" s="2147"/>
      <c r="S176" s="2147"/>
      <c r="T176" s="2147"/>
      <c r="U176" s="2147"/>
      <c r="V176" s="2147"/>
    </row>
    <row r="177" spans="1:22" ht="15" customHeight="1">
      <c r="A177" s="2282"/>
      <c r="B177" s="569">
        <f t="shared" si="10"/>
        <v>305</v>
      </c>
      <c r="C177" s="248" t="s">
        <v>525</v>
      </c>
      <c r="D177" s="225"/>
      <c r="E177" s="225" t="s">
        <v>1359</v>
      </c>
      <c r="F177" s="1005">
        <v>0</v>
      </c>
      <c r="G177" s="1027">
        <v>0</v>
      </c>
      <c r="H177" s="1027">
        <v>0</v>
      </c>
      <c r="I177" s="1027">
        <v>0</v>
      </c>
      <c r="J177" s="1027">
        <v>0</v>
      </c>
      <c r="K177" s="1028" t="s">
        <v>680</v>
      </c>
      <c r="L177" s="1029">
        <v>0</v>
      </c>
      <c r="M177" s="792">
        <f t="shared" si="11"/>
        <v>305</v>
      </c>
      <c r="N177" s="2281"/>
      <c r="P177" s="2147"/>
      <c r="Q177" s="2147"/>
      <c r="R177" s="2147"/>
      <c r="S177" s="2147"/>
      <c r="T177" s="2147"/>
      <c r="U177" s="2147"/>
      <c r="V177" s="2147"/>
    </row>
    <row r="178" spans="1:22" ht="15" customHeight="1">
      <c r="A178" s="2282"/>
      <c r="B178" s="569">
        <f t="shared" si="10"/>
        <v>306</v>
      </c>
      <c r="C178" s="248" t="s">
        <v>525</v>
      </c>
      <c r="D178" s="225"/>
      <c r="E178" s="225" t="s">
        <v>1360</v>
      </c>
      <c r="F178" s="1005">
        <v>3</v>
      </c>
      <c r="G178" s="1027">
        <v>1330</v>
      </c>
      <c r="H178" s="1027">
        <v>31</v>
      </c>
      <c r="I178" s="1027">
        <v>0</v>
      </c>
      <c r="J178" s="1027">
        <v>1364</v>
      </c>
      <c r="K178" s="1028" t="s">
        <v>680</v>
      </c>
      <c r="L178" s="1029">
        <v>1364</v>
      </c>
      <c r="M178" s="792">
        <f t="shared" si="11"/>
        <v>306</v>
      </c>
      <c r="N178" s="2281"/>
      <c r="P178" s="2147"/>
      <c r="Q178" s="2147"/>
      <c r="R178" s="2147"/>
      <c r="S178" s="2147"/>
      <c r="T178" s="2147"/>
      <c r="U178" s="2147"/>
      <c r="V178" s="2147"/>
    </row>
    <row r="179" spans="1:22" ht="15" customHeight="1">
      <c r="A179" s="2282"/>
      <c r="B179" s="569">
        <f t="shared" si="10"/>
        <v>307</v>
      </c>
      <c r="C179" s="248" t="s">
        <v>525</v>
      </c>
      <c r="D179" s="225"/>
      <c r="E179" s="225" t="s">
        <v>1361</v>
      </c>
      <c r="F179" s="1005">
        <v>33</v>
      </c>
      <c r="G179" s="1027">
        <v>272</v>
      </c>
      <c r="H179" s="1027">
        <v>50438</v>
      </c>
      <c r="I179" s="1027">
        <v>11</v>
      </c>
      <c r="J179" s="1027">
        <v>50754</v>
      </c>
      <c r="K179" s="1028" t="s">
        <v>680</v>
      </c>
      <c r="L179" s="1029">
        <v>50754</v>
      </c>
      <c r="M179" s="792">
        <f t="shared" si="11"/>
        <v>307</v>
      </c>
      <c r="N179" s="2281"/>
      <c r="P179" s="2147"/>
      <c r="Q179" s="2147"/>
      <c r="R179" s="2147"/>
      <c r="S179" s="2147"/>
      <c r="T179" s="2147"/>
      <c r="U179" s="2147"/>
      <c r="V179" s="2147"/>
    </row>
    <row r="180" spans="1:22" ht="15" customHeight="1">
      <c r="A180" s="2282"/>
      <c r="B180" s="569">
        <f t="shared" si="10"/>
        <v>308</v>
      </c>
      <c r="C180" s="247"/>
      <c r="D180" s="225"/>
      <c r="E180" s="225" t="s">
        <v>1362</v>
      </c>
      <c r="F180" s="1005">
        <v>0</v>
      </c>
      <c r="G180" s="1027">
        <v>0</v>
      </c>
      <c r="H180" s="1027">
        <v>0</v>
      </c>
      <c r="I180" s="1027">
        <v>0</v>
      </c>
      <c r="J180" s="1027">
        <v>0</v>
      </c>
      <c r="K180" s="1028" t="s">
        <v>680</v>
      </c>
      <c r="L180" s="1029">
        <v>0</v>
      </c>
      <c r="M180" s="792">
        <f t="shared" si="11"/>
        <v>308</v>
      </c>
      <c r="N180" s="2281"/>
      <c r="P180" s="2147"/>
      <c r="Q180" s="2147"/>
      <c r="R180" s="2147"/>
      <c r="S180" s="2147"/>
      <c r="T180" s="2147"/>
      <c r="U180" s="2147"/>
      <c r="V180" s="2147"/>
    </row>
    <row r="181" spans="1:22" ht="15" customHeight="1">
      <c r="A181" s="2282"/>
      <c r="B181" s="569">
        <f t="shared" si="10"/>
        <v>309</v>
      </c>
      <c r="C181" s="247"/>
      <c r="D181" s="225"/>
      <c r="E181" s="225" t="s">
        <v>2311</v>
      </c>
      <c r="F181" s="1009" t="s">
        <v>680</v>
      </c>
      <c r="G181" s="1028" t="s">
        <v>680</v>
      </c>
      <c r="H181" s="1028" t="s">
        <v>680</v>
      </c>
      <c r="I181" s="1027">
        <v>111</v>
      </c>
      <c r="J181" s="1027">
        <v>111</v>
      </c>
      <c r="K181" s="1028" t="s">
        <v>680</v>
      </c>
      <c r="L181" s="1029">
        <v>111</v>
      </c>
      <c r="M181" s="792">
        <f t="shared" si="11"/>
        <v>309</v>
      </c>
      <c r="N181" s="2281"/>
      <c r="P181" s="2147"/>
      <c r="Q181" s="2147"/>
      <c r="R181" s="2147"/>
      <c r="S181" s="2147"/>
      <c r="T181" s="2147"/>
      <c r="U181" s="2147"/>
      <c r="V181" s="2147"/>
    </row>
    <row r="182" spans="1:22" ht="15" customHeight="1">
      <c r="A182" s="2282"/>
      <c r="B182" s="569">
        <f t="shared" si="10"/>
        <v>310</v>
      </c>
      <c r="C182" s="247"/>
      <c r="D182" s="225"/>
      <c r="E182" s="225" t="s">
        <v>2312</v>
      </c>
      <c r="F182" s="1009" t="s">
        <v>680</v>
      </c>
      <c r="G182" s="1028" t="s">
        <v>680</v>
      </c>
      <c r="H182" s="1028" t="s">
        <v>680</v>
      </c>
      <c r="I182" s="1027">
        <v>2540</v>
      </c>
      <c r="J182" s="1027">
        <v>2540</v>
      </c>
      <c r="K182" s="1028" t="s">
        <v>680</v>
      </c>
      <c r="L182" s="1029">
        <v>2540</v>
      </c>
      <c r="M182" s="792">
        <f t="shared" si="11"/>
        <v>310</v>
      </c>
      <c r="N182" s="2281"/>
      <c r="P182" s="2147"/>
      <c r="Q182" s="2147"/>
      <c r="R182" s="2147"/>
      <c r="S182" s="2147"/>
      <c r="T182" s="2147"/>
      <c r="U182" s="2147"/>
      <c r="V182" s="2147"/>
    </row>
    <row r="183" spans="1:22" ht="15" customHeight="1">
      <c r="A183" s="2282"/>
      <c r="B183" s="569">
        <f t="shared" si="10"/>
        <v>311</v>
      </c>
      <c r="C183" s="248" t="s">
        <v>525</v>
      </c>
      <c r="D183" s="225"/>
      <c r="E183" s="225" t="s">
        <v>2313</v>
      </c>
      <c r="F183" s="1009" t="s">
        <v>680</v>
      </c>
      <c r="G183" s="1028" t="s">
        <v>680</v>
      </c>
      <c r="H183" s="1027">
        <v>10205</v>
      </c>
      <c r="I183" s="1028" t="s">
        <v>680</v>
      </c>
      <c r="J183" s="1027">
        <v>10205</v>
      </c>
      <c r="K183" s="1028" t="s">
        <v>680</v>
      </c>
      <c r="L183" s="1029">
        <v>10205</v>
      </c>
      <c r="M183" s="792">
        <f t="shared" si="11"/>
        <v>311</v>
      </c>
      <c r="N183" s="2281"/>
      <c r="P183" s="2147"/>
      <c r="Q183" s="2147"/>
      <c r="R183" s="2147"/>
      <c r="S183" s="2147"/>
      <c r="T183" s="2147"/>
      <c r="U183" s="2147"/>
      <c r="V183" s="2147"/>
    </row>
    <row r="184" spans="1:22" ht="15" customHeight="1" thickBot="1">
      <c r="A184" s="2282"/>
      <c r="B184" s="974">
        <f t="shared" si="10"/>
        <v>312</v>
      </c>
      <c r="C184" s="1685" t="s">
        <v>525</v>
      </c>
      <c r="D184" s="976"/>
      <c r="E184" s="1686" t="s">
        <v>2314</v>
      </c>
      <c r="F184" s="1033" t="s">
        <v>680</v>
      </c>
      <c r="G184" s="1034" t="s">
        <v>680</v>
      </c>
      <c r="H184" s="1017">
        <v>-25624</v>
      </c>
      <c r="I184" s="1034" t="s">
        <v>680</v>
      </c>
      <c r="J184" s="1017">
        <v>-25624</v>
      </c>
      <c r="K184" s="1017" t="s">
        <v>680</v>
      </c>
      <c r="L184" s="1035">
        <v>-25624</v>
      </c>
      <c r="M184" s="1687">
        <f t="shared" si="11"/>
        <v>312</v>
      </c>
      <c r="N184" s="2281"/>
      <c r="P184" s="2147"/>
      <c r="Q184" s="2147"/>
      <c r="R184" s="2147"/>
      <c r="S184" s="2147"/>
      <c r="T184" s="2147"/>
      <c r="U184" s="2147"/>
      <c r="V184" s="2147"/>
    </row>
    <row r="185" spans="1:22" ht="4.5" customHeight="1">
      <c r="B185" s="57"/>
      <c r="C185" s="292"/>
      <c r="D185" s="226"/>
      <c r="E185" s="226"/>
      <c r="F185" s="1497"/>
      <c r="G185" s="1497"/>
      <c r="H185" s="1497"/>
      <c r="I185" s="1497"/>
      <c r="J185" s="1497"/>
      <c r="K185" s="1497"/>
      <c r="L185" s="1497"/>
      <c r="M185" s="57"/>
      <c r="N185" s="1950"/>
      <c r="P185" s="2147"/>
      <c r="Q185" s="2147"/>
      <c r="R185" s="2147"/>
      <c r="S185" s="2147"/>
      <c r="T185" s="2147"/>
      <c r="U185" s="2147"/>
      <c r="V185" s="2147"/>
    </row>
    <row r="186" spans="1:22" ht="15" customHeight="1">
      <c r="A186" s="2260" t="s">
        <v>1343</v>
      </c>
      <c r="B186" s="438"/>
      <c r="C186" s="227"/>
      <c r="D186" s="227"/>
      <c r="E186" s="227"/>
      <c r="F186" s="227"/>
      <c r="G186" s="227"/>
      <c r="H186" s="227"/>
      <c r="I186" s="227"/>
      <c r="J186" s="227"/>
      <c r="K186" s="227"/>
      <c r="L186" s="227"/>
      <c r="M186" s="786"/>
      <c r="N186" s="2280" t="s">
        <v>2667</v>
      </c>
      <c r="P186" s="2147"/>
      <c r="Q186" s="2147"/>
      <c r="R186" s="2147"/>
      <c r="S186" s="2147"/>
      <c r="T186" s="2147"/>
      <c r="U186" s="2147"/>
      <c r="V186" s="2147"/>
    </row>
    <row r="187" spans="1:22" ht="15" customHeight="1">
      <c r="A187" s="2260"/>
      <c r="B187" s="44" t="s">
        <v>3266</v>
      </c>
      <c r="C187" s="229"/>
      <c r="D187" s="229"/>
      <c r="E187" s="229"/>
      <c r="F187" s="229"/>
      <c r="G187" s="229"/>
      <c r="H187" s="229"/>
      <c r="I187" s="229"/>
      <c r="J187" s="229"/>
      <c r="K187" s="229"/>
      <c r="L187" s="229"/>
      <c r="M187" s="546"/>
      <c r="N187" s="2280"/>
      <c r="P187" s="2147"/>
      <c r="Q187" s="2147"/>
      <c r="R187" s="2147"/>
      <c r="S187" s="2147"/>
      <c r="T187" s="2147"/>
      <c r="U187" s="2147"/>
      <c r="V187" s="2147"/>
    </row>
    <row r="188" spans="1:22" ht="15" customHeight="1">
      <c r="A188" s="2260"/>
      <c r="B188" s="545" t="s">
        <v>330</v>
      </c>
      <c r="C188" s="229"/>
      <c r="D188" s="229"/>
      <c r="E188" s="229"/>
      <c r="F188" s="229"/>
      <c r="G188" s="229"/>
      <c r="H188" s="229"/>
      <c r="I188" s="229"/>
      <c r="J188" s="229"/>
      <c r="K188" s="229"/>
      <c r="L188" s="229"/>
      <c r="M188" s="546"/>
      <c r="N188" s="2280"/>
      <c r="P188" s="2147"/>
      <c r="Q188" s="2147"/>
      <c r="R188" s="2147"/>
      <c r="S188" s="2147"/>
      <c r="T188" s="2147"/>
      <c r="U188" s="2147"/>
      <c r="V188" s="2147"/>
    </row>
    <row r="189" spans="1:22" ht="15" customHeight="1">
      <c r="A189" s="2260"/>
      <c r="B189" s="269"/>
      <c r="C189" s="225"/>
      <c r="D189" s="225"/>
      <c r="E189" s="225"/>
      <c r="F189" s="225"/>
      <c r="G189" s="225"/>
      <c r="H189" s="225"/>
      <c r="I189" s="225"/>
      <c r="J189" s="225"/>
      <c r="K189" s="225"/>
      <c r="L189" s="225"/>
      <c r="M189" s="607"/>
      <c r="N189" s="2280"/>
      <c r="P189" s="2147"/>
      <c r="Q189" s="2147"/>
      <c r="R189" s="2147"/>
      <c r="S189" s="2147"/>
      <c r="T189" s="2147"/>
      <c r="U189" s="2147"/>
      <c r="V189" s="2147"/>
    </row>
    <row r="190" spans="1:22" ht="15" customHeight="1">
      <c r="A190" s="2260"/>
      <c r="B190" s="272"/>
      <c r="C190" s="245"/>
      <c r="D190" s="233"/>
      <c r="E190" s="295"/>
      <c r="F190" s="245"/>
      <c r="G190" s="245"/>
      <c r="H190" s="245"/>
      <c r="I190" s="245"/>
      <c r="J190" s="245"/>
      <c r="K190" s="245"/>
      <c r="L190" s="245"/>
      <c r="M190" s="571"/>
      <c r="N190" s="2280"/>
      <c r="P190" s="2147"/>
      <c r="Q190" s="2147"/>
      <c r="R190" s="2147"/>
      <c r="S190" s="2147"/>
      <c r="T190" s="2147"/>
      <c r="U190" s="2147"/>
      <c r="V190" s="2147"/>
    </row>
    <row r="191" spans="1:22" ht="15" customHeight="1">
      <c r="A191" s="2260"/>
      <c r="B191" s="272"/>
      <c r="C191" s="245"/>
      <c r="D191" s="233"/>
      <c r="E191" s="295"/>
      <c r="F191" s="245"/>
      <c r="G191" s="245" t="s">
        <v>1314</v>
      </c>
      <c r="H191" s="245"/>
      <c r="I191" s="245"/>
      <c r="J191" s="245" t="s">
        <v>1315</v>
      </c>
      <c r="K191" s="245"/>
      <c r="L191" s="245"/>
      <c r="M191" s="571"/>
      <c r="N191" s="2280"/>
      <c r="P191" s="2147"/>
      <c r="Q191" s="2147"/>
      <c r="R191" s="2147"/>
      <c r="S191" s="2147"/>
      <c r="T191" s="2147"/>
      <c r="U191" s="2147"/>
      <c r="V191" s="2147"/>
    </row>
    <row r="192" spans="1:22" ht="15" customHeight="1">
      <c r="A192" s="2260"/>
      <c r="B192" s="272" t="s">
        <v>307</v>
      </c>
      <c r="C192" s="245" t="s">
        <v>331</v>
      </c>
      <c r="D192" s="233"/>
      <c r="E192" s="295" t="s">
        <v>1316</v>
      </c>
      <c r="F192" s="245" t="s">
        <v>1317</v>
      </c>
      <c r="G192" s="245" t="s">
        <v>1318</v>
      </c>
      <c r="H192" s="245" t="s">
        <v>1319</v>
      </c>
      <c r="I192" s="245" t="s">
        <v>1320</v>
      </c>
      <c r="J192" s="245" t="s">
        <v>1321</v>
      </c>
      <c r="K192" s="245" t="s">
        <v>1322</v>
      </c>
      <c r="L192" s="245" t="s">
        <v>1315</v>
      </c>
      <c r="M192" s="571" t="s">
        <v>307</v>
      </c>
      <c r="N192" s="2280"/>
      <c r="P192" s="2147"/>
      <c r="Q192" s="2147"/>
      <c r="R192" s="2147"/>
      <c r="S192" s="2147"/>
      <c r="T192" s="2147"/>
      <c r="U192" s="2147"/>
      <c r="V192" s="2147"/>
    </row>
    <row r="193" spans="1:22" ht="15" customHeight="1">
      <c r="A193" s="2260"/>
      <c r="B193" s="272" t="s">
        <v>312</v>
      </c>
      <c r="C193" s="245" t="s">
        <v>334</v>
      </c>
      <c r="D193" s="233"/>
      <c r="E193" s="295"/>
      <c r="F193" s="245" t="s">
        <v>1323</v>
      </c>
      <c r="G193" s="245" t="s">
        <v>1324</v>
      </c>
      <c r="H193" s="245" t="s">
        <v>1325</v>
      </c>
      <c r="I193" s="245"/>
      <c r="J193" s="245" t="s">
        <v>1326</v>
      </c>
      <c r="K193" s="245"/>
      <c r="L193" s="245"/>
      <c r="M193" s="571" t="s">
        <v>312</v>
      </c>
      <c r="N193" s="2280"/>
      <c r="P193" s="2147"/>
      <c r="Q193" s="2147"/>
      <c r="R193" s="2147"/>
      <c r="S193" s="2147"/>
      <c r="T193" s="2147"/>
      <c r="U193" s="2147"/>
      <c r="V193" s="2147"/>
    </row>
    <row r="194" spans="1:22" ht="15" customHeight="1" thickBot="1">
      <c r="A194" s="2260"/>
      <c r="B194" s="273"/>
      <c r="C194" s="247"/>
      <c r="D194" s="234"/>
      <c r="E194" s="658" t="s">
        <v>317</v>
      </c>
      <c r="F194" s="245" t="s">
        <v>318</v>
      </c>
      <c r="G194" s="245" t="s">
        <v>319</v>
      </c>
      <c r="H194" s="245" t="s">
        <v>320</v>
      </c>
      <c r="I194" s="245" t="s">
        <v>321</v>
      </c>
      <c r="J194" s="245" t="s">
        <v>322</v>
      </c>
      <c r="K194" s="245" t="s">
        <v>176</v>
      </c>
      <c r="L194" s="245" t="s">
        <v>177</v>
      </c>
      <c r="M194" s="610"/>
      <c r="N194" s="2280"/>
      <c r="P194" s="2147"/>
      <c r="Q194" s="2147"/>
      <c r="R194" s="2147"/>
      <c r="S194" s="2147"/>
      <c r="T194" s="2147"/>
      <c r="U194" s="2147"/>
      <c r="V194" s="2147"/>
    </row>
    <row r="195" spans="1:22" ht="15" customHeight="1">
      <c r="A195" s="2260"/>
      <c r="B195" s="609"/>
      <c r="C195" s="241"/>
      <c r="D195" s="231" t="s">
        <v>1363</v>
      </c>
      <c r="E195" s="226"/>
      <c r="F195" s="978"/>
      <c r="G195" s="979"/>
      <c r="H195" s="979"/>
      <c r="I195" s="979"/>
      <c r="J195" s="979"/>
      <c r="K195" s="979"/>
      <c r="L195" s="980"/>
      <c r="M195" s="291"/>
      <c r="N195" s="2280"/>
      <c r="P195" s="2147"/>
      <c r="Q195" s="2147"/>
      <c r="R195" s="2147"/>
      <c r="S195" s="2147"/>
      <c r="T195" s="2147"/>
      <c r="U195" s="2147"/>
      <c r="V195" s="2147"/>
    </row>
    <row r="196" spans="1:22" ht="15" customHeight="1">
      <c r="A196" s="2260"/>
      <c r="B196" s="569">
        <v>313</v>
      </c>
      <c r="C196" s="247"/>
      <c r="D196" s="225"/>
      <c r="E196" s="225" t="s">
        <v>2315</v>
      </c>
      <c r="F196" s="1009" t="s">
        <v>680</v>
      </c>
      <c r="G196" s="1007" t="s">
        <v>680</v>
      </c>
      <c r="H196" s="1006">
        <v>0</v>
      </c>
      <c r="I196" s="1007" t="s">
        <v>680</v>
      </c>
      <c r="J196" s="1006">
        <v>0</v>
      </c>
      <c r="K196" s="1007" t="s">
        <v>680</v>
      </c>
      <c r="L196" s="1008">
        <v>0</v>
      </c>
      <c r="M196" s="792">
        <v>313</v>
      </c>
      <c r="N196" s="2280"/>
      <c r="P196" s="2147"/>
      <c r="Q196" s="2147"/>
      <c r="R196" s="2147"/>
      <c r="S196" s="2147"/>
      <c r="T196" s="2147"/>
      <c r="U196" s="2147"/>
      <c r="V196" s="2147"/>
    </row>
    <row r="197" spans="1:22" ht="15" customHeight="1">
      <c r="A197" s="2260"/>
      <c r="B197" s="569">
        <f t="shared" ref="B197:B207" si="12">B196+1</f>
        <v>314</v>
      </c>
      <c r="C197" s="247"/>
      <c r="D197" s="225"/>
      <c r="E197" s="225" t="s">
        <v>2316</v>
      </c>
      <c r="F197" s="1009" t="s">
        <v>680</v>
      </c>
      <c r="G197" s="1007" t="s">
        <v>680</v>
      </c>
      <c r="H197" s="1007">
        <v>0</v>
      </c>
      <c r="I197" s="1007" t="s">
        <v>680</v>
      </c>
      <c r="J197" s="1007">
        <v>0</v>
      </c>
      <c r="K197" s="1007" t="s">
        <v>680</v>
      </c>
      <c r="L197" s="1010">
        <v>0</v>
      </c>
      <c r="M197" s="792">
        <f t="shared" ref="M197:M207" si="13">M196+1</f>
        <v>314</v>
      </c>
      <c r="N197" s="2280"/>
      <c r="P197" s="2147"/>
      <c r="Q197" s="2147"/>
      <c r="R197" s="2147"/>
      <c r="S197" s="2147"/>
      <c r="T197" s="2147"/>
      <c r="U197" s="2147"/>
      <c r="V197" s="2147"/>
    </row>
    <row r="198" spans="1:22" ht="15" customHeight="1">
      <c r="A198" s="2260"/>
      <c r="B198" s="569">
        <f t="shared" si="12"/>
        <v>315</v>
      </c>
      <c r="C198" s="247"/>
      <c r="D198" s="225"/>
      <c r="E198" s="225" t="s">
        <v>2317</v>
      </c>
      <c r="F198" s="1009" t="s">
        <v>680</v>
      </c>
      <c r="G198" s="1007" t="s">
        <v>680</v>
      </c>
      <c r="H198" s="1006">
        <v>9211</v>
      </c>
      <c r="I198" s="1007" t="s">
        <v>680</v>
      </c>
      <c r="J198" s="1006">
        <v>9211</v>
      </c>
      <c r="K198" s="1007" t="s">
        <v>680</v>
      </c>
      <c r="L198" s="1008">
        <v>9211</v>
      </c>
      <c r="M198" s="792">
        <f t="shared" si="13"/>
        <v>315</v>
      </c>
      <c r="N198" s="2280"/>
      <c r="P198" s="2147"/>
      <c r="Q198" s="2147"/>
      <c r="R198" s="2147"/>
      <c r="S198" s="2147"/>
      <c r="T198" s="2147"/>
      <c r="U198" s="2147"/>
      <c r="V198" s="2147"/>
    </row>
    <row r="199" spans="1:22" ht="15" customHeight="1">
      <c r="A199" s="1999"/>
      <c r="B199" s="569">
        <f t="shared" si="12"/>
        <v>316</v>
      </c>
      <c r="C199" s="247"/>
      <c r="D199" s="225"/>
      <c r="E199" s="225" t="s">
        <v>2318</v>
      </c>
      <c r="F199" s="1009" t="s">
        <v>680</v>
      </c>
      <c r="G199" s="1007" t="s">
        <v>680</v>
      </c>
      <c r="H199" s="1007">
        <v>0</v>
      </c>
      <c r="I199" s="1007" t="s">
        <v>680</v>
      </c>
      <c r="J199" s="1007">
        <v>0</v>
      </c>
      <c r="K199" s="1007" t="s">
        <v>680</v>
      </c>
      <c r="L199" s="1010">
        <v>0</v>
      </c>
      <c r="M199" s="792">
        <f t="shared" si="13"/>
        <v>316</v>
      </c>
      <c r="N199" s="2280"/>
      <c r="P199" s="2147"/>
      <c r="Q199" s="2147"/>
      <c r="R199" s="2147"/>
      <c r="S199" s="2147"/>
      <c r="T199" s="2147"/>
      <c r="U199" s="2147"/>
      <c r="V199" s="2147"/>
    </row>
    <row r="200" spans="1:22" ht="15" customHeight="1">
      <c r="A200" s="1999"/>
      <c r="B200" s="569">
        <f t="shared" si="12"/>
        <v>317</v>
      </c>
      <c r="C200" s="247"/>
      <c r="D200" s="225"/>
      <c r="E200" s="225" t="s">
        <v>1876</v>
      </c>
      <c r="F200" s="1009" t="s">
        <v>680</v>
      </c>
      <c r="G200" s="1007" t="s">
        <v>680</v>
      </c>
      <c r="H200" s="1007" t="s">
        <v>680</v>
      </c>
      <c r="I200" s="1006">
        <v>52729</v>
      </c>
      <c r="J200" s="1006">
        <v>52729</v>
      </c>
      <c r="K200" s="1007" t="s">
        <v>680</v>
      </c>
      <c r="L200" s="1008">
        <v>52729</v>
      </c>
      <c r="M200" s="792">
        <f t="shared" si="13"/>
        <v>317</v>
      </c>
      <c r="N200" s="2280"/>
      <c r="P200" s="2147"/>
      <c r="Q200" s="2147"/>
      <c r="R200" s="2147"/>
      <c r="S200" s="2147"/>
      <c r="T200" s="2147"/>
      <c r="U200" s="2147"/>
      <c r="V200" s="2147"/>
    </row>
    <row r="201" spans="1:22" ht="15" customHeight="1">
      <c r="A201" s="1999"/>
      <c r="B201" s="569">
        <f t="shared" si="12"/>
        <v>318</v>
      </c>
      <c r="C201" s="247"/>
      <c r="D201" s="225"/>
      <c r="E201" s="225" t="s">
        <v>2319</v>
      </c>
      <c r="F201" s="1009" t="s">
        <v>680</v>
      </c>
      <c r="G201" s="1007" t="s">
        <v>680</v>
      </c>
      <c r="H201" s="1006">
        <v>0</v>
      </c>
      <c r="I201" s="1007" t="s">
        <v>680</v>
      </c>
      <c r="J201" s="1006">
        <v>0</v>
      </c>
      <c r="K201" s="1007" t="s">
        <v>680</v>
      </c>
      <c r="L201" s="1008">
        <v>0</v>
      </c>
      <c r="M201" s="792">
        <f t="shared" si="13"/>
        <v>318</v>
      </c>
      <c r="N201" s="2280"/>
      <c r="P201" s="2147"/>
      <c r="Q201" s="2147"/>
      <c r="R201" s="2147"/>
      <c r="S201" s="2147"/>
      <c r="T201" s="2147"/>
      <c r="U201" s="2147"/>
      <c r="V201" s="2147"/>
    </row>
    <row r="202" spans="1:22" ht="15" customHeight="1">
      <c r="A202" s="1999"/>
      <c r="B202" s="569">
        <f t="shared" si="12"/>
        <v>319</v>
      </c>
      <c r="C202" s="247"/>
      <c r="D202" s="225"/>
      <c r="E202" s="225" t="s">
        <v>2320</v>
      </c>
      <c r="F202" s="1009" t="s">
        <v>680</v>
      </c>
      <c r="G202" s="1007" t="s">
        <v>680</v>
      </c>
      <c r="H202" s="1007">
        <v>0</v>
      </c>
      <c r="I202" s="1007" t="s">
        <v>680</v>
      </c>
      <c r="J202" s="1007">
        <v>0</v>
      </c>
      <c r="K202" s="1007" t="s">
        <v>680</v>
      </c>
      <c r="L202" s="1010">
        <v>0</v>
      </c>
      <c r="M202" s="792">
        <f t="shared" si="13"/>
        <v>319</v>
      </c>
      <c r="N202" s="2280"/>
      <c r="P202" s="2147"/>
      <c r="Q202" s="2147"/>
      <c r="R202" s="2147"/>
      <c r="S202" s="2147"/>
      <c r="T202" s="2147"/>
      <c r="U202" s="2147"/>
      <c r="V202" s="2147"/>
    </row>
    <row r="203" spans="1:22" ht="15" customHeight="1">
      <c r="A203" s="1999"/>
      <c r="B203" s="569">
        <f t="shared" si="12"/>
        <v>320</v>
      </c>
      <c r="C203" s="247"/>
      <c r="D203" s="225"/>
      <c r="E203" s="225" t="s">
        <v>2321</v>
      </c>
      <c r="F203" s="1009" t="s">
        <v>680</v>
      </c>
      <c r="G203" s="1007" t="s">
        <v>680</v>
      </c>
      <c r="H203" s="1007">
        <v>0</v>
      </c>
      <c r="I203" s="1007" t="s">
        <v>680</v>
      </c>
      <c r="J203" s="1007">
        <v>0</v>
      </c>
      <c r="K203" s="1007" t="s">
        <v>680</v>
      </c>
      <c r="L203" s="1010">
        <v>0</v>
      </c>
      <c r="M203" s="792">
        <f t="shared" si="13"/>
        <v>320</v>
      </c>
      <c r="N203" s="2280"/>
      <c r="P203" s="2147"/>
      <c r="Q203" s="2147"/>
      <c r="R203" s="2147"/>
      <c r="S203" s="2147"/>
      <c r="T203" s="2147"/>
      <c r="U203" s="2147"/>
      <c r="V203" s="2147"/>
    </row>
    <row r="204" spans="1:22" ht="15" customHeight="1">
      <c r="A204" s="1999"/>
      <c r="B204" s="569">
        <f t="shared" si="12"/>
        <v>321</v>
      </c>
      <c r="C204" s="247"/>
      <c r="D204" s="225"/>
      <c r="E204" s="225" t="s">
        <v>1350</v>
      </c>
      <c r="F204" s="1005">
        <v>0</v>
      </c>
      <c r="G204" s="1006">
        <v>0</v>
      </c>
      <c r="H204" s="1006">
        <v>0</v>
      </c>
      <c r="I204" s="1006">
        <v>0</v>
      </c>
      <c r="J204" s="1006">
        <v>0</v>
      </c>
      <c r="K204" s="1007" t="s">
        <v>680</v>
      </c>
      <c r="L204" s="1008">
        <v>0</v>
      </c>
      <c r="M204" s="792">
        <f t="shared" si="13"/>
        <v>321</v>
      </c>
      <c r="N204" s="1984"/>
      <c r="P204" s="2147"/>
      <c r="Q204" s="2147"/>
      <c r="R204" s="2147"/>
      <c r="S204" s="2147"/>
      <c r="T204" s="2147"/>
      <c r="U204" s="2147"/>
      <c r="V204" s="2147"/>
    </row>
    <row r="205" spans="1:22" ht="15" customHeight="1">
      <c r="A205" s="1999"/>
      <c r="B205" s="569">
        <f t="shared" si="12"/>
        <v>322</v>
      </c>
      <c r="C205" s="247"/>
      <c r="D205" s="225"/>
      <c r="E205" s="225" t="s">
        <v>498</v>
      </c>
      <c r="F205" s="1005">
        <v>0</v>
      </c>
      <c r="G205" s="1006">
        <v>146</v>
      </c>
      <c r="H205" s="1006">
        <v>1568</v>
      </c>
      <c r="I205" s="1006">
        <v>0</v>
      </c>
      <c r="J205" s="1006">
        <v>1714</v>
      </c>
      <c r="K205" s="1007" t="s">
        <v>680</v>
      </c>
      <c r="L205" s="1008">
        <v>1714</v>
      </c>
      <c r="M205" s="792">
        <f t="shared" si="13"/>
        <v>322</v>
      </c>
      <c r="N205" s="1984"/>
      <c r="P205" s="2147"/>
      <c r="Q205" s="2147"/>
      <c r="R205" s="2147"/>
      <c r="S205" s="2147"/>
      <c r="T205" s="2147"/>
      <c r="U205" s="2147"/>
      <c r="V205" s="2147"/>
    </row>
    <row r="206" spans="1:22" ht="15" customHeight="1">
      <c r="A206" s="1999"/>
      <c r="B206" s="569">
        <f t="shared" si="12"/>
        <v>323</v>
      </c>
      <c r="C206" s="247"/>
      <c r="D206" s="225" t="s">
        <v>1364</v>
      </c>
      <c r="E206" s="225"/>
      <c r="F206" s="990">
        <v>36</v>
      </c>
      <c r="G206" s="991">
        <v>1748</v>
      </c>
      <c r="H206" s="991">
        <v>45829</v>
      </c>
      <c r="I206" s="991">
        <v>57983</v>
      </c>
      <c r="J206" s="991">
        <v>105596</v>
      </c>
      <c r="K206" s="992" t="s">
        <v>680</v>
      </c>
      <c r="L206" s="993">
        <v>105596</v>
      </c>
      <c r="M206" s="792">
        <f t="shared" si="13"/>
        <v>323</v>
      </c>
      <c r="N206" s="1984"/>
      <c r="P206" s="2147"/>
      <c r="Q206" s="2147"/>
      <c r="R206" s="2147"/>
      <c r="S206" s="2147"/>
      <c r="T206" s="2147"/>
      <c r="U206" s="2147"/>
      <c r="V206" s="2147"/>
    </row>
    <row r="207" spans="1:22" ht="15" customHeight="1">
      <c r="A207" s="1999"/>
      <c r="B207" s="569">
        <f t="shared" si="12"/>
        <v>324</v>
      </c>
      <c r="C207" s="247"/>
      <c r="D207" s="225" t="s">
        <v>107</v>
      </c>
      <c r="E207" s="225"/>
      <c r="F207" s="990">
        <v>181483</v>
      </c>
      <c r="G207" s="991">
        <v>160180</v>
      </c>
      <c r="H207" s="991">
        <v>655480</v>
      </c>
      <c r="I207" s="991">
        <v>470755</v>
      </c>
      <c r="J207" s="991">
        <v>1467898</v>
      </c>
      <c r="K207" s="992" t="s">
        <v>680</v>
      </c>
      <c r="L207" s="993">
        <v>1467898</v>
      </c>
      <c r="M207" s="792">
        <f t="shared" si="13"/>
        <v>324</v>
      </c>
      <c r="N207" s="1984"/>
      <c r="P207" s="2147"/>
      <c r="Q207" s="2147"/>
      <c r="R207" s="2147"/>
      <c r="S207" s="2147"/>
      <c r="T207" s="2147"/>
      <c r="U207" s="2147"/>
      <c r="V207" s="2147"/>
    </row>
    <row r="208" spans="1:22" ht="15" customHeight="1">
      <c r="A208" s="1999"/>
      <c r="B208" s="272"/>
      <c r="C208" s="241"/>
      <c r="D208" s="226" t="s">
        <v>1365</v>
      </c>
      <c r="E208" s="226"/>
      <c r="F208" s="998"/>
      <c r="G208" s="999"/>
      <c r="H208" s="999"/>
      <c r="I208" s="999"/>
      <c r="J208" s="999"/>
      <c r="K208" s="1000"/>
      <c r="L208" s="1001"/>
      <c r="M208" s="791"/>
      <c r="N208" s="1984"/>
      <c r="P208" s="2147"/>
      <c r="Q208" s="2147"/>
      <c r="R208" s="2147"/>
      <c r="S208" s="2147"/>
      <c r="T208" s="2147"/>
      <c r="U208" s="2147"/>
      <c r="V208" s="2147"/>
    </row>
    <row r="209" spans="1:22" ht="15" customHeight="1">
      <c r="A209" s="1999"/>
      <c r="B209" s="272"/>
      <c r="C209" s="241"/>
      <c r="D209" s="226" t="s">
        <v>1366</v>
      </c>
      <c r="E209" s="226"/>
      <c r="F209" s="998"/>
      <c r="G209" s="999"/>
      <c r="H209" s="999"/>
      <c r="I209" s="999"/>
      <c r="J209" s="999"/>
      <c r="K209" s="1000"/>
      <c r="L209" s="1001"/>
      <c r="M209" s="791"/>
      <c r="N209" s="1984"/>
      <c r="P209" s="2147"/>
      <c r="Q209" s="2147"/>
      <c r="R209" s="2147"/>
      <c r="S209" s="2147"/>
      <c r="T209" s="2147"/>
      <c r="U209" s="2147"/>
      <c r="V209" s="2147"/>
    </row>
    <row r="210" spans="1:22" ht="15" customHeight="1">
      <c r="A210" s="1999"/>
      <c r="B210" s="569">
        <v>401</v>
      </c>
      <c r="C210" s="247"/>
      <c r="D210" s="225"/>
      <c r="E210" s="225" t="s">
        <v>2307</v>
      </c>
      <c r="F210" s="990">
        <v>66613</v>
      </c>
      <c r="G210" s="991">
        <v>587</v>
      </c>
      <c r="H210" s="991">
        <v>3132</v>
      </c>
      <c r="I210" s="991">
        <v>20547</v>
      </c>
      <c r="J210" s="991">
        <v>90879</v>
      </c>
      <c r="K210" s="992" t="s">
        <v>680</v>
      </c>
      <c r="L210" s="993">
        <v>90879</v>
      </c>
      <c r="M210" s="792">
        <v>401</v>
      </c>
      <c r="N210" s="1984"/>
      <c r="P210" s="2147"/>
      <c r="Q210" s="2147"/>
      <c r="R210" s="2147"/>
      <c r="S210" s="2147"/>
      <c r="T210" s="2147"/>
      <c r="U210" s="2147"/>
      <c r="V210" s="2147"/>
    </row>
    <row r="211" spans="1:22" ht="15" customHeight="1">
      <c r="A211" s="1999"/>
      <c r="B211" s="569">
        <f t="shared" ref="B211:B218" si="14">B210+1</f>
        <v>402</v>
      </c>
      <c r="C211" s="247"/>
      <c r="D211" s="225"/>
      <c r="E211" s="225" t="s">
        <v>1367</v>
      </c>
      <c r="F211" s="1005">
        <v>208303</v>
      </c>
      <c r="G211" s="1006">
        <v>0</v>
      </c>
      <c r="H211" s="1006">
        <v>751</v>
      </c>
      <c r="I211" s="1006">
        <v>29</v>
      </c>
      <c r="J211" s="1006">
        <v>209083</v>
      </c>
      <c r="K211" s="1007" t="s">
        <v>680</v>
      </c>
      <c r="L211" s="1008">
        <v>209083</v>
      </c>
      <c r="M211" s="792">
        <f t="shared" ref="M211:M218" si="15">M210+1</f>
        <v>402</v>
      </c>
      <c r="N211" s="1984"/>
      <c r="P211" s="2147"/>
      <c r="Q211" s="2147"/>
      <c r="R211" s="2147"/>
      <c r="S211" s="2147"/>
      <c r="T211" s="2147"/>
      <c r="U211" s="2147"/>
      <c r="V211" s="2147"/>
    </row>
    <row r="212" spans="1:22" ht="15" customHeight="1">
      <c r="A212" s="1999"/>
      <c r="B212" s="569">
        <f t="shared" si="14"/>
        <v>403</v>
      </c>
      <c r="C212" s="247"/>
      <c r="D212" s="225"/>
      <c r="E212" s="225" t="s">
        <v>1368</v>
      </c>
      <c r="F212" s="1005">
        <v>418356</v>
      </c>
      <c r="G212" s="1006">
        <v>770</v>
      </c>
      <c r="H212" s="1006">
        <v>1921</v>
      </c>
      <c r="I212" s="1006">
        <v>90146</v>
      </c>
      <c r="J212" s="1006">
        <v>511193</v>
      </c>
      <c r="K212" s="1007" t="s">
        <v>680</v>
      </c>
      <c r="L212" s="1008">
        <v>511193</v>
      </c>
      <c r="M212" s="792">
        <f t="shared" si="15"/>
        <v>403</v>
      </c>
      <c r="N212" s="1984"/>
      <c r="P212" s="2147"/>
      <c r="Q212" s="2147"/>
      <c r="R212" s="2147"/>
      <c r="S212" s="2147"/>
      <c r="T212" s="2147"/>
      <c r="U212" s="2147"/>
      <c r="V212" s="2147"/>
    </row>
    <row r="213" spans="1:22" ht="15" customHeight="1">
      <c r="A213" s="1999"/>
      <c r="B213" s="569">
        <f t="shared" si="14"/>
        <v>404</v>
      </c>
      <c r="C213" s="247"/>
      <c r="D213" s="225"/>
      <c r="E213" s="225" t="s">
        <v>1369</v>
      </c>
      <c r="F213" s="1005">
        <v>42938</v>
      </c>
      <c r="G213" s="1006">
        <v>36</v>
      </c>
      <c r="H213" s="1006">
        <v>6677</v>
      </c>
      <c r="I213" s="1006">
        <v>1026</v>
      </c>
      <c r="J213" s="1006">
        <v>50677</v>
      </c>
      <c r="K213" s="1007" t="s">
        <v>680</v>
      </c>
      <c r="L213" s="1008">
        <v>50677</v>
      </c>
      <c r="M213" s="792">
        <f t="shared" si="15"/>
        <v>404</v>
      </c>
      <c r="N213" s="1984"/>
      <c r="P213" s="2147"/>
      <c r="Q213" s="2147"/>
      <c r="R213" s="2147"/>
      <c r="S213" s="2147"/>
      <c r="T213" s="2147"/>
      <c r="U213" s="2147"/>
      <c r="V213" s="2147"/>
    </row>
    <row r="214" spans="1:22" ht="15" customHeight="1">
      <c r="A214" s="1999"/>
      <c r="B214" s="569">
        <f t="shared" si="14"/>
        <v>405</v>
      </c>
      <c r="C214" s="247"/>
      <c r="D214" s="225"/>
      <c r="E214" s="225" t="s">
        <v>1370</v>
      </c>
      <c r="F214" s="1005">
        <v>695</v>
      </c>
      <c r="G214" s="1006">
        <v>292</v>
      </c>
      <c r="H214" s="1006">
        <v>3136</v>
      </c>
      <c r="I214" s="1006">
        <v>0</v>
      </c>
      <c r="J214" s="1006">
        <v>4123</v>
      </c>
      <c r="K214" s="1007" t="s">
        <v>680</v>
      </c>
      <c r="L214" s="1008">
        <v>4123</v>
      </c>
      <c r="M214" s="792">
        <f t="shared" si="15"/>
        <v>405</v>
      </c>
      <c r="N214" s="1984"/>
      <c r="P214" s="2147"/>
      <c r="Q214" s="2147"/>
      <c r="R214" s="2147"/>
      <c r="S214" s="2147"/>
      <c r="T214" s="2147"/>
      <c r="U214" s="2147"/>
      <c r="V214" s="2147"/>
    </row>
    <row r="215" spans="1:22" ht="15" customHeight="1">
      <c r="A215" s="1999"/>
      <c r="B215" s="569">
        <f t="shared" si="14"/>
        <v>406</v>
      </c>
      <c r="C215" s="247"/>
      <c r="D215" s="225"/>
      <c r="E215" s="225" t="s">
        <v>1371</v>
      </c>
      <c r="F215" s="1005">
        <v>4082</v>
      </c>
      <c r="G215" s="1006">
        <v>70</v>
      </c>
      <c r="H215" s="1006">
        <v>9</v>
      </c>
      <c r="I215" s="1006">
        <v>180</v>
      </c>
      <c r="J215" s="1006">
        <v>4341</v>
      </c>
      <c r="K215" s="1007" t="s">
        <v>680</v>
      </c>
      <c r="L215" s="1008">
        <v>4341</v>
      </c>
      <c r="M215" s="792">
        <f t="shared" si="15"/>
        <v>406</v>
      </c>
      <c r="N215" s="1984"/>
      <c r="P215" s="2147"/>
      <c r="Q215" s="2147"/>
      <c r="R215" s="2147"/>
      <c r="S215" s="2147"/>
      <c r="T215" s="2147"/>
      <c r="U215" s="2147"/>
      <c r="V215" s="2147"/>
    </row>
    <row r="216" spans="1:22" ht="15" customHeight="1">
      <c r="A216" s="1999"/>
      <c r="B216" s="569">
        <f t="shared" si="14"/>
        <v>407</v>
      </c>
      <c r="C216" s="247"/>
      <c r="D216" s="225"/>
      <c r="E216" s="225" t="s">
        <v>1372</v>
      </c>
      <c r="F216" s="1005">
        <v>67</v>
      </c>
      <c r="G216" s="1006">
        <v>98</v>
      </c>
      <c r="H216" s="1006">
        <v>2923</v>
      </c>
      <c r="I216" s="1006">
        <v>0</v>
      </c>
      <c r="J216" s="1006">
        <v>3088</v>
      </c>
      <c r="K216" s="1007" t="s">
        <v>680</v>
      </c>
      <c r="L216" s="1008">
        <v>3088</v>
      </c>
      <c r="M216" s="792">
        <f t="shared" si="15"/>
        <v>407</v>
      </c>
      <c r="N216" s="1984"/>
      <c r="P216" s="2147"/>
      <c r="Q216" s="2147"/>
      <c r="R216" s="2147"/>
      <c r="S216" s="2147"/>
      <c r="T216" s="2147"/>
      <c r="U216" s="2147"/>
      <c r="V216" s="2147"/>
    </row>
    <row r="217" spans="1:22" ht="15" customHeight="1">
      <c r="A217" s="1999"/>
      <c r="B217" s="569">
        <f t="shared" si="14"/>
        <v>408</v>
      </c>
      <c r="C217" s="247"/>
      <c r="D217" s="225"/>
      <c r="E217" s="225" t="s">
        <v>1373</v>
      </c>
      <c r="F217" s="1005">
        <v>58355</v>
      </c>
      <c r="G217" s="1006">
        <v>8804</v>
      </c>
      <c r="H217" s="1006">
        <v>1359</v>
      </c>
      <c r="I217" s="1006">
        <v>111</v>
      </c>
      <c r="J217" s="1006">
        <v>68629</v>
      </c>
      <c r="K217" s="1007" t="s">
        <v>680</v>
      </c>
      <c r="L217" s="1008">
        <v>68629</v>
      </c>
      <c r="M217" s="792">
        <f t="shared" si="15"/>
        <v>408</v>
      </c>
      <c r="N217" s="1984"/>
      <c r="P217" s="2147"/>
      <c r="Q217" s="2147"/>
      <c r="R217" s="2147"/>
      <c r="S217" s="2147"/>
      <c r="T217" s="2147"/>
      <c r="U217" s="2147"/>
      <c r="V217" s="2147"/>
    </row>
    <row r="218" spans="1:22" ht="15" customHeight="1">
      <c r="A218" s="1999"/>
      <c r="B218" s="569">
        <f t="shared" si="14"/>
        <v>409</v>
      </c>
      <c r="C218" s="247"/>
      <c r="D218" s="225"/>
      <c r="E218" s="225" t="s">
        <v>1374</v>
      </c>
      <c r="F218" s="1005">
        <v>0</v>
      </c>
      <c r="G218" s="1006">
        <v>590623</v>
      </c>
      <c r="H218" s="1006">
        <v>0</v>
      </c>
      <c r="I218" s="1006">
        <v>0</v>
      </c>
      <c r="J218" s="1006">
        <v>590623</v>
      </c>
      <c r="K218" s="1007" t="s">
        <v>680</v>
      </c>
      <c r="L218" s="1008">
        <v>590623</v>
      </c>
      <c r="M218" s="792">
        <f t="shared" si="15"/>
        <v>409</v>
      </c>
      <c r="N218" s="1984"/>
      <c r="P218" s="2147"/>
      <c r="Q218" s="2147"/>
      <c r="R218" s="2147"/>
      <c r="S218" s="2147"/>
      <c r="T218" s="2147"/>
      <c r="U218" s="2147"/>
      <c r="V218" s="2147"/>
    </row>
    <row r="219" spans="1:22" ht="15" customHeight="1">
      <c r="A219" s="1999"/>
      <c r="B219" s="974">
        <v>410</v>
      </c>
      <c r="C219" s="975"/>
      <c r="D219" s="976"/>
      <c r="E219" s="976" t="s">
        <v>2832</v>
      </c>
      <c r="F219" s="1019">
        <v>0</v>
      </c>
      <c r="G219" s="1020">
        <v>0</v>
      </c>
      <c r="H219" s="1020">
        <v>0</v>
      </c>
      <c r="I219" s="1020">
        <v>0</v>
      </c>
      <c r="J219" s="1020">
        <v>0</v>
      </c>
      <c r="K219" s="1021" t="s">
        <v>680</v>
      </c>
      <c r="L219" s="1022">
        <v>0</v>
      </c>
      <c r="M219" s="977">
        <v>410</v>
      </c>
      <c r="N219" s="1984"/>
      <c r="P219" s="2147"/>
      <c r="Q219" s="2147"/>
      <c r="R219" s="2147"/>
      <c r="S219" s="2147"/>
      <c r="T219" s="2147"/>
      <c r="U219" s="2147"/>
      <c r="V219" s="2147"/>
    </row>
    <row r="220" spans="1:22" ht="15" customHeight="1">
      <c r="A220" s="1999"/>
      <c r="B220" s="569">
        <v>411</v>
      </c>
      <c r="C220" s="247"/>
      <c r="D220" s="225"/>
      <c r="E220" s="225" t="s">
        <v>1377</v>
      </c>
      <c r="F220" s="1005">
        <v>36985</v>
      </c>
      <c r="G220" s="1006">
        <v>2371</v>
      </c>
      <c r="H220" s="1006">
        <v>610</v>
      </c>
      <c r="I220" s="1006">
        <v>1509</v>
      </c>
      <c r="J220" s="1006">
        <v>41475</v>
      </c>
      <c r="K220" s="1007" t="s">
        <v>680</v>
      </c>
      <c r="L220" s="1008">
        <v>41475</v>
      </c>
      <c r="M220" s="792">
        <v>411</v>
      </c>
      <c r="N220" s="1984"/>
      <c r="P220" s="2147"/>
      <c r="Q220" s="2147"/>
      <c r="R220" s="2147"/>
      <c r="S220" s="2147"/>
      <c r="T220" s="2147"/>
      <c r="U220" s="2147"/>
      <c r="V220" s="2147"/>
    </row>
    <row r="221" spans="1:22" ht="15" customHeight="1">
      <c r="A221" s="1999"/>
      <c r="B221" s="569">
        <f t="shared" ref="B221:B228" si="16">B220+1</f>
        <v>412</v>
      </c>
      <c r="C221" s="247"/>
      <c r="D221" s="225"/>
      <c r="E221" s="225" t="s">
        <v>1378</v>
      </c>
      <c r="F221" s="1009" t="s">
        <v>680</v>
      </c>
      <c r="G221" s="1007" t="s">
        <v>680</v>
      </c>
      <c r="H221" s="1007" t="s">
        <v>680</v>
      </c>
      <c r="I221" s="1006">
        <v>0</v>
      </c>
      <c r="J221" s="1006">
        <v>0</v>
      </c>
      <c r="K221" s="1007" t="s">
        <v>680</v>
      </c>
      <c r="L221" s="1008">
        <v>0</v>
      </c>
      <c r="M221" s="792">
        <f t="shared" ref="M221:M228" si="17">M220+1</f>
        <v>412</v>
      </c>
      <c r="N221" s="1984"/>
      <c r="P221" s="2147"/>
      <c r="Q221" s="2147"/>
      <c r="R221" s="2147"/>
      <c r="S221" s="2147"/>
      <c r="T221" s="2147"/>
      <c r="U221" s="2147"/>
      <c r="V221" s="2147"/>
    </row>
    <row r="222" spans="1:22" ht="15" customHeight="1">
      <c r="A222" s="1999"/>
      <c r="B222" s="569">
        <f t="shared" si="16"/>
        <v>413</v>
      </c>
      <c r="C222" s="247"/>
      <c r="D222" s="225"/>
      <c r="E222" s="225" t="s">
        <v>1379</v>
      </c>
      <c r="F222" s="1005">
        <v>79</v>
      </c>
      <c r="G222" s="1006">
        <v>0</v>
      </c>
      <c r="H222" s="1006">
        <v>9027</v>
      </c>
      <c r="I222" s="1006">
        <v>0</v>
      </c>
      <c r="J222" s="1006">
        <v>9106</v>
      </c>
      <c r="K222" s="1007" t="s">
        <v>680</v>
      </c>
      <c r="L222" s="1008">
        <v>9106</v>
      </c>
      <c r="M222" s="792">
        <f t="shared" si="17"/>
        <v>413</v>
      </c>
      <c r="N222" s="1984"/>
      <c r="P222" s="2147"/>
      <c r="Q222" s="2147"/>
      <c r="R222" s="2147"/>
      <c r="S222" s="2147"/>
      <c r="T222" s="2147"/>
      <c r="U222" s="2147"/>
      <c r="V222" s="2147"/>
    </row>
    <row r="223" spans="1:22" ht="15" customHeight="1">
      <c r="A223" s="1999"/>
      <c r="B223" s="569">
        <f t="shared" si="16"/>
        <v>414</v>
      </c>
      <c r="C223" s="247"/>
      <c r="D223" s="225"/>
      <c r="E223" s="225" t="s">
        <v>2311</v>
      </c>
      <c r="F223" s="1009" t="s">
        <v>680</v>
      </c>
      <c r="G223" s="1007" t="s">
        <v>680</v>
      </c>
      <c r="H223" s="1007" t="s">
        <v>680</v>
      </c>
      <c r="I223" s="1006">
        <v>385545</v>
      </c>
      <c r="J223" s="1006">
        <v>385545</v>
      </c>
      <c r="K223" s="1007" t="s">
        <v>680</v>
      </c>
      <c r="L223" s="1008">
        <v>385545</v>
      </c>
      <c r="M223" s="792">
        <f t="shared" si="17"/>
        <v>414</v>
      </c>
      <c r="N223" s="1984"/>
      <c r="P223" s="2147"/>
      <c r="Q223" s="2147"/>
      <c r="R223" s="2147"/>
      <c r="S223" s="2147"/>
      <c r="T223" s="2147"/>
      <c r="U223" s="2147"/>
      <c r="V223" s="2147"/>
    </row>
    <row r="224" spans="1:22" ht="15" customHeight="1">
      <c r="A224" s="1999"/>
      <c r="B224" s="569">
        <f t="shared" si="16"/>
        <v>415</v>
      </c>
      <c r="C224" s="247"/>
      <c r="D224" s="225"/>
      <c r="E224" s="225" t="s">
        <v>2312</v>
      </c>
      <c r="F224" s="1009" t="s">
        <v>680</v>
      </c>
      <c r="G224" s="1007" t="s">
        <v>680</v>
      </c>
      <c r="H224" s="1007" t="s">
        <v>680</v>
      </c>
      <c r="I224" s="1006">
        <v>23607</v>
      </c>
      <c r="J224" s="1006">
        <v>23607</v>
      </c>
      <c r="K224" s="1007" t="s">
        <v>680</v>
      </c>
      <c r="L224" s="1008">
        <v>23607</v>
      </c>
      <c r="M224" s="792">
        <f t="shared" si="17"/>
        <v>415</v>
      </c>
      <c r="N224" s="1984"/>
      <c r="P224" s="2147"/>
      <c r="Q224" s="2147"/>
      <c r="R224" s="2147"/>
      <c r="S224" s="2147"/>
      <c r="T224" s="2147"/>
      <c r="U224" s="2147"/>
      <c r="V224" s="2147"/>
    </row>
    <row r="225" spans="1:22" ht="15" customHeight="1">
      <c r="A225" s="1999"/>
      <c r="B225" s="569">
        <f t="shared" si="16"/>
        <v>416</v>
      </c>
      <c r="C225" s="247"/>
      <c r="D225" s="225"/>
      <c r="E225" s="225" t="s">
        <v>2319</v>
      </c>
      <c r="F225" s="1009" t="s">
        <v>680</v>
      </c>
      <c r="G225" s="1007" t="s">
        <v>680</v>
      </c>
      <c r="H225" s="1006">
        <v>79073</v>
      </c>
      <c r="I225" s="1007" t="s">
        <v>680</v>
      </c>
      <c r="J225" s="1006">
        <v>79073</v>
      </c>
      <c r="K225" s="1007" t="s">
        <v>680</v>
      </c>
      <c r="L225" s="1008">
        <v>79073</v>
      </c>
      <c r="M225" s="792">
        <f t="shared" si="17"/>
        <v>416</v>
      </c>
      <c r="N225" s="1984"/>
      <c r="P225" s="2147"/>
      <c r="Q225" s="2147"/>
      <c r="R225" s="2147"/>
      <c r="S225" s="2147"/>
      <c r="T225" s="2147"/>
      <c r="U225" s="2147"/>
      <c r="V225" s="2147"/>
    </row>
    <row r="226" spans="1:22" ht="15" customHeight="1">
      <c r="A226" s="1999"/>
      <c r="B226" s="569">
        <f t="shared" si="16"/>
        <v>417</v>
      </c>
      <c r="C226" s="247"/>
      <c r="D226" s="225"/>
      <c r="E226" s="225" t="s">
        <v>2320</v>
      </c>
      <c r="F226" s="1009" t="s">
        <v>680</v>
      </c>
      <c r="G226" s="1007" t="s">
        <v>680</v>
      </c>
      <c r="H226" s="1007">
        <v>0</v>
      </c>
      <c r="I226" s="1007" t="s">
        <v>680</v>
      </c>
      <c r="J226" s="1007">
        <v>0</v>
      </c>
      <c r="K226" s="1007" t="s">
        <v>680</v>
      </c>
      <c r="L226" s="1010">
        <v>0</v>
      </c>
      <c r="M226" s="792">
        <f t="shared" si="17"/>
        <v>417</v>
      </c>
      <c r="N226" s="1984"/>
      <c r="P226" s="2147"/>
      <c r="Q226" s="2147"/>
      <c r="R226" s="2147"/>
      <c r="S226" s="2147"/>
      <c r="T226" s="2147"/>
      <c r="U226" s="2147"/>
      <c r="V226" s="2147"/>
    </row>
    <row r="227" spans="1:22" ht="15" customHeight="1">
      <c r="A227" s="1999"/>
      <c r="B227" s="569">
        <f t="shared" si="16"/>
        <v>418</v>
      </c>
      <c r="C227" s="671"/>
      <c r="D227" s="225"/>
      <c r="E227" s="225" t="s">
        <v>498</v>
      </c>
      <c r="F227" s="1005">
        <v>12952</v>
      </c>
      <c r="G227" s="1006">
        <v>790</v>
      </c>
      <c r="H227" s="1006">
        <v>14801</v>
      </c>
      <c r="I227" s="1006">
        <v>665</v>
      </c>
      <c r="J227" s="1006">
        <v>29208</v>
      </c>
      <c r="K227" s="1007" t="s">
        <v>680</v>
      </c>
      <c r="L227" s="1008">
        <v>29208</v>
      </c>
      <c r="M227" s="792">
        <f t="shared" si="17"/>
        <v>418</v>
      </c>
      <c r="N227" s="1984"/>
      <c r="P227" s="2147"/>
      <c r="Q227" s="2147"/>
      <c r="R227" s="2147"/>
      <c r="S227" s="2147"/>
      <c r="T227" s="2147"/>
      <c r="U227" s="2147"/>
      <c r="V227" s="2147"/>
    </row>
    <row r="228" spans="1:22" ht="15" customHeight="1">
      <c r="A228" s="1999"/>
      <c r="B228" s="569">
        <f t="shared" si="16"/>
        <v>419</v>
      </c>
      <c r="C228" s="247"/>
      <c r="D228" s="225" t="s">
        <v>1380</v>
      </c>
      <c r="E228" s="225"/>
      <c r="F228" s="990">
        <v>849425</v>
      </c>
      <c r="G228" s="991">
        <v>604441</v>
      </c>
      <c r="H228" s="991">
        <v>123419</v>
      </c>
      <c r="I228" s="991">
        <v>523365</v>
      </c>
      <c r="J228" s="991">
        <v>2100650</v>
      </c>
      <c r="K228" s="992" t="s">
        <v>680</v>
      </c>
      <c r="L228" s="993">
        <v>2100650</v>
      </c>
      <c r="M228" s="792">
        <f t="shared" si="17"/>
        <v>419</v>
      </c>
      <c r="N228" s="1984"/>
      <c r="P228" s="2147"/>
      <c r="Q228" s="2147"/>
      <c r="R228" s="2147"/>
      <c r="S228" s="2147"/>
      <c r="T228" s="2147"/>
      <c r="U228" s="2147"/>
      <c r="V228" s="2147"/>
    </row>
    <row r="229" spans="1:22" ht="15" customHeight="1">
      <c r="A229" s="1999"/>
      <c r="B229" s="272"/>
      <c r="C229" s="241"/>
      <c r="D229" s="226" t="s">
        <v>1381</v>
      </c>
      <c r="E229" s="226"/>
      <c r="F229" s="998"/>
      <c r="G229" s="999"/>
      <c r="H229" s="999"/>
      <c r="I229" s="999"/>
      <c r="J229" s="999"/>
      <c r="K229" s="1000"/>
      <c r="L229" s="1001"/>
      <c r="M229" s="791"/>
      <c r="N229" s="1984"/>
      <c r="P229" s="2147"/>
      <c r="Q229" s="2147"/>
      <c r="R229" s="2147"/>
      <c r="S229" s="2147"/>
      <c r="T229" s="2147"/>
      <c r="U229" s="2147"/>
      <c r="V229" s="2147"/>
    </row>
    <row r="230" spans="1:22" ht="15" customHeight="1">
      <c r="A230" s="1999"/>
      <c r="B230" s="569">
        <v>420</v>
      </c>
      <c r="C230" s="247"/>
      <c r="D230" s="225"/>
      <c r="E230" s="225" t="s">
        <v>2307</v>
      </c>
      <c r="F230" s="990">
        <v>6581</v>
      </c>
      <c r="G230" s="991">
        <v>1074</v>
      </c>
      <c r="H230" s="991">
        <v>2849</v>
      </c>
      <c r="I230" s="991">
        <v>4704</v>
      </c>
      <c r="J230" s="991">
        <v>15208</v>
      </c>
      <c r="K230" s="992" t="s">
        <v>680</v>
      </c>
      <c r="L230" s="993">
        <v>15208</v>
      </c>
      <c r="M230" s="792">
        <v>420</v>
      </c>
      <c r="N230" s="1984"/>
      <c r="P230" s="2147"/>
      <c r="Q230" s="2147"/>
      <c r="R230" s="2147"/>
      <c r="S230" s="2147"/>
      <c r="T230" s="2147"/>
      <c r="U230" s="2147"/>
      <c r="V230" s="2147"/>
    </row>
    <row r="231" spans="1:22" ht="15" customHeight="1" thickBot="1">
      <c r="A231" s="1999"/>
      <c r="B231" s="1679">
        <f>B230+1</f>
        <v>421</v>
      </c>
      <c r="C231" s="256"/>
      <c r="D231" s="54"/>
      <c r="E231" s="54" t="s">
        <v>1382</v>
      </c>
      <c r="F231" s="1015">
        <v>152925</v>
      </c>
      <c r="G231" s="1016">
        <v>677</v>
      </c>
      <c r="H231" s="1016">
        <v>1097</v>
      </c>
      <c r="I231" s="1016">
        <v>14498</v>
      </c>
      <c r="J231" s="1016">
        <v>169197</v>
      </c>
      <c r="K231" s="1017" t="s">
        <v>680</v>
      </c>
      <c r="L231" s="1018">
        <v>169197</v>
      </c>
      <c r="M231" s="787">
        <f>M230+1</f>
        <v>421</v>
      </c>
      <c r="N231" s="1984">
        <v>55</v>
      </c>
      <c r="P231" s="2147"/>
      <c r="Q231" s="2147"/>
      <c r="R231" s="2147"/>
      <c r="S231" s="2147"/>
      <c r="T231" s="2147"/>
      <c r="U231" s="2147"/>
      <c r="V231" s="2147"/>
    </row>
    <row r="232" spans="1:22" ht="4.5" customHeight="1">
      <c r="B232" s="57"/>
      <c r="C232" s="226"/>
      <c r="D232" s="226"/>
      <c r="E232" s="226"/>
      <c r="F232" s="1680"/>
      <c r="G232" s="1680"/>
      <c r="H232" s="1680"/>
      <c r="I232" s="1680"/>
      <c r="J232" s="1680"/>
      <c r="K232" s="1497"/>
      <c r="L232" s="1680"/>
      <c r="M232" s="57"/>
      <c r="P232" s="2147"/>
      <c r="Q232" s="2147"/>
      <c r="R232" s="2147"/>
      <c r="S232" s="2147"/>
      <c r="T232" s="2147"/>
      <c r="U232" s="2147"/>
      <c r="V232" s="2147"/>
    </row>
    <row r="233" spans="1:22" ht="15" customHeight="1">
      <c r="A233" s="1999"/>
      <c r="B233" s="438"/>
      <c r="C233" s="227"/>
      <c r="D233" s="227"/>
      <c r="E233" s="227"/>
      <c r="F233" s="227"/>
      <c r="G233" s="227"/>
      <c r="H233" s="227"/>
      <c r="I233" s="227"/>
      <c r="J233" s="227"/>
      <c r="K233" s="227"/>
      <c r="L233" s="227"/>
      <c r="M233" s="786"/>
      <c r="N233" s="1984">
        <v>56</v>
      </c>
      <c r="P233" s="2147"/>
      <c r="Q233" s="2147"/>
      <c r="R233" s="2147"/>
      <c r="S233" s="2147"/>
      <c r="T233" s="2147"/>
      <c r="U233" s="2147"/>
      <c r="V233" s="2147"/>
    </row>
    <row r="234" spans="1:22" ht="15" customHeight="1">
      <c r="A234" s="1999"/>
      <c r="B234" s="76" t="s">
        <v>3266</v>
      </c>
      <c r="C234" s="229"/>
      <c r="D234" s="229"/>
      <c r="E234" s="229"/>
      <c r="F234" s="229"/>
      <c r="G234" s="229"/>
      <c r="H234" s="229"/>
      <c r="I234" s="229"/>
      <c r="J234" s="229"/>
      <c r="K234" s="229"/>
      <c r="L234" s="229"/>
      <c r="M234" s="229"/>
      <c r="N234" s="1984"/>
      <c r="P234" s="2147"/>
      <c r="Q234" s="2147"/>
      <c r="R234" s="2147"/>
      <c r="S234" s="2147"/>
      <c r="T234" s="2147"/>
      <c r="U234" s="2147"/>
      <c r="V234" s="2147"/>
    </row>
    <row r="235" spans="1:22" ht="15" customHeight="1">
      <c r="A235" s="1999"/>
      <c r="B235" s="229" t="s">
        <v>330</v>
      </c>
      <c r="C235" s="229"/>
      <c r="D235" s="229"/>
      <c r="E235" s="229"/>
      <c r="F235" s="229"/>
      <c r="G235" s="229"/>
      <c r="H235" s="229"/>
      <c r="I235" s="229"/>
      <c r="J235" s="229"/>
      <c r="K235" s="229"/>
      <c r="L235" s="229"/>
      <c r="M235" s="229"/>
      <c r="N235" s="1984"/>
      <c r="P235" s="2147"/>
      <c r="Q235" s="2147"/>
      <c r="R235" s="2147"/>
      <c r="S235" s="2147"/>
      <c r="T235" s="2147"/>
      <c r="U235" s="2147"/>
      <c r="V235" s="2147"/>
    </row>
    <row r="236" spans="1:22" ht="15" customHeight="1">
      <c r="A236" s="1999"/>
      <c r="B236" s="225"/>
      <c r="C236" s="225"/>
      <c r="D236" s="225"/>
      <c r="E236" s="225"/>
      <c r="F236" s="225"/>
      <c r="G236" s="225"/>
      <c r="H236" s="225"/>
      <c r="I236" s="225"/>
      <c r="J236" s="225"/>
      <c r="K236" s="225"/>
      <c r="L236" s="225"/>
      <c r="M236" s="225"/>
      <c r="N236" s="1984"/>
      <c r="P236" s="2147"/>
      <c r="Q236" s="2147"/>
      <c r="R236" s="2147"/>
      <c r="S236" s="2147"/>
      <c r="T236" s="2147"/>
      <c r="U236" s="2147"/>
      <c r="V236" s="2147"/>
    </row>
    <row r="237" spans="1:22" ht="15" customHeight="1">
      <c r="A237" s="1999"/>
      <c r="B237" s="295"/>
      <c r="C237" s="245"/>
      <c r="D237" s="233"/>
      <c r="E237" s="295"/>
      <c r="F237" s="245"/>
      <c r="G237" s="245"/>
      <c r="H237" s="245"/>
      <c r="I237" s="245"/>
      <c r="J237" s="245"/>
      <c r="K237" s="245"/>
      <c r="L237" s="245"/>
      <c r="M237" s="233"/>
      <c r="N237" s="1984"/>
      <c r="P237" s="2147"/>
      <c r="Q237" s="2147"/>
      <c r="R237" s="2147"/>
      <c r="S237" s="2147"/>
      <c r="T237" s="2147"/>
      <c r="U237" s="2147"/>
      <c r="V237" s="2147"/>
    </row>
    <row r="238" spans="1:22" ht="15" customHeight="1">
      <c r="A238" s="1999"/>
      <c r="B238" s="295"/>
      <c r="C238" s="245"/>
      <c r="D238" s="233"/>
      <c r="E238" s="295"/>
      <c r="F238" s="245"/>
      <c r="G238" s="245" t="s">
        <v>1314</v>
      </c>
      <c r="H238" s="245"/>
      <c r="I238" s="245"/>
      <c r="J238" s="245" t="s">
        <v>1315</v>
      </c>
      <c r="K238" s="245"/>
      <c r="L238" s="245"/>
      <c r="M238" s="233"/>
      <c r="N238" s="1984"/>
      <c r="P238" s="2147"/>
      <c r="Q238" s="2147"/>
      <c r="R238" s="2147"/>
      <c r="S238" s="2147"/>
      <c r="T238" s="2147"/>
      <c r="U238" s="2147"/>
      <c r="V238" s="2147"/>
    </row>
    <row r="239" spans="1:22" ht="15" customHeight="1">
      <c r="A239" s="1999"/>
      <c r="B239" s="295" t="s">
        <v>307</v>
      </c>
      <c r="C239" s="245" t="s">
        <v>331</v>
      </c>
      <c r="D239" s="233"/>
      <c r="E239" s="295" t="s">
        <v>1316</v>
      </c>
      <c r="F239" s="245" t="s">
        <v>1317</v>
      </c>
      <c r="G239" s="245" t="s">
        <v>1318</v>
      </c>
      <c r="H239" s="245" t="s">
        <v>1319</v>
      </c>
      <c r="I239" s="245" t="s">
        <v>1320</v>
      </c>
      <c r="J239" s="245" t="s">
        <v>1321</v>
      </c>
      <c r="K239" s="245" t="s">
        <v>1322</v>
      </c>
      <c r="L239" s="245" t="s">
        <v>1315</v>
      </c>
      <c r="M239" s="233" t="s">
        <v>307</v>
      </c>
      <c r="N239" s="1984"/>
      <c r="P239" s="2147"/>
      <c r="Q239" s="2147"/>
      <c r="R239" s="2147"/>
      <c r="S239" s="2147"/>
      <c r="T239" s="2147"/>
      <c r="U239" s="2147"/>
      <c r="V239" s="2147"/>
    </row>
    <row r="240" spans="1:22" ht="15" customHeight="1">
      <c r="A240" s="1999"/>
      <c r="B240" s="295" t="s">
        <v>312</v>
      </c>
      <c r="C240" s="245" t="s">
        <v>334</v>
      </c>
      <c r="D240" s="233"/>
      <c r="E240" s="295"/>
      <c r="F240" s="245" t="s">
        <v>1323</v>
      </c>
      <c r="G240" s="245" t="s">
        <v>1324</v>
      </c>
      <c r="H240" s="245" t="s">
        <v>1325</v>
      </c>
      <c r="I240" s="245"/>
      <c r="J240" s="245" t="s">
        <v>1326</v>
      </c>
      <c r="K240" s="245"/>
      <c r="L240" s="245"/>
      <c r="M240" s="233" t="s">
        <v>312</v>
      </c>
      <c r="N240" s="1984"/>
      <c r="P240" s="2147"/>
      <c r="Q240" s="2147"/>
      <c r="R240" s="2147"/>
      <c r="S240" s="2147"/>
      <c r="T240" s="2147"/>
      <c r="U240" s="2147"/>
      <c r="V240" s="2147"/>
    </row>
    <row r="241" spans="1:22" ht="15" customHeight="1" thickBot="1">
      <c r="A241" s="1999"/>
      <c r="B241" s="235"/>
      <c r="C241" s="247"/>
      <c r="D241" s="234"/>
      <c r="E241" s="658" t="s">
        <v>317</v>
      </c>
      <c r="F241" s="245" t="s">
        <v>318</v>
      </c>
      <c r="G241" s="245" t="s">
        <v>319</v>
      </c>
      <c r="H241" s="245" t="s">
        <v>320</v>
      </c>
      <c r="I241" s="245" t="s">
        <v>321</v>
      </c>
      <c r="J241" s="245" t="s">
        <v>322</v>
      </c>
      <c r="K241" s="245" t="s">
        <v>176</v>
      </c>
      <c r="L241" s="245" t="s">
        <v>177</v>
      </c>
      <c r="M241" s="234"/>
      <c r="N241" s="1984"/>
      <c r="P241" s="2147"/>
      <c r="Q241" s="2147"/>
      <c r="R241" s="2147"/>
      <c r="S241" s="2147"/>
      <c r="T241" s="2147"/>
      <c r="U241" s="2147"/>
      <c r="V241" s="2147"/>
    </row>
    <row r="242" spans="1:22" ht="15" customHeight="1">
      <c r="A242" s="1999"/>
      <c r="B242" s="295"/>
      <c r="C242" s="241"/>
      <c r="D242" s="231" t="s">
        <v>1383</v>
      </c>
      <c r="E242" s="226"/>
      <c r="F242" s="659"/>
      <c r="G242" s="660"/>
      <c r="H242" s="660"/>
      <c r="I242" s="660"/>
      <c r="J242" s="660"/>
      <c r="K242" s="660"/>
      <c r="L242" s="661"/>
      <c r="M242" s="226"/>
      <c r="N242" s="1984"/>
      <c r="P242" s="2147"/>
      <c r="Q242" s="2147"/>
      <c r="R242" s="2147"/>
      <c r="S242" s="2147"/>
      <c r="T242" s="2147"/>
      <c r="U242" s="2147"/>
      <c r="V242" s="2147"/>
    </row>
    <row r="243" spans="1:22" ht="15" customHeight="1">
      <c r="A243" s="1999"/>
      <c r="B243" s="658">
        <v>422</v>
      </c>
      <c r="C243" s="671"/>
      <c r="D243" s="225"/>
      <c r="E243" s="225" t="s">
        <v>1384</v>
      </c>
      <c r="F243" s="1005">
        <v>37846</v>
      </c>
      <c r="G243" s="1006">
        <v>117</v>
      </c>
      <c r="H243" s="1006">
        <v>3083</v>
      </c>
      <c r="I243" s="1006">
        <v>3207</v>
      </c>
      <c r="J243" s="1006">
        <v>44253</v>
      </c>
      <c r="K243" s="1007" t="s">
        <v>680</v>
      </c>
      <c r="L243" s="1008">
        <v>44253</v>
      </c>
      <c r="M243" s="300">
        <v>422</v>
      </c>
      <c r="N243" s="1984"/>
      <c r="P243" s="2147"/>
      <c r="Q243" s="2147"/>
      <c r="R243" s="2147"/>
      <c r="S243" s="2147"/>
      <c r="T243" s="2147"/>
      <c r="U243" s="2147"/>
      <c r="V243" s="2147"/>
    </row>
    <row r="244" spans="1:22" ht="15" customHeight="1">
      <c r="A244" s="1999"/>
      <c r="B244" s="658">
        <f>B243+1</f>
        <v>423</v>
      </c>
      <c r="C244" s="671"/>
      <c r="D244" s="225"/>
      <c r="E244" s="225" t="s">
        <v>1385</v>
      </c>
      <c r="F244" s="1005">
        <v>12456</v>
      </c>
      <c r="G244" s="1006">
        <v>17</v>
      </c>
      <c r="H244" s="1006">
        <v>387</v>
      </c>
      <c r="I244" s="1006">
        <v>294</v>
      </c>
      <c r="J244" s="1006">
        <v>13154</v>
      </c>
      <c r="K244" s="1007" t="s">
        <v>680</v>
      </c>
      <c r="L244" s="1008">
        <v>13154</v>
      </c>
      <c r="M244" s="300">
        <f>M243+1</f>
        <v>423</v>
      </c>
      <c r="N244" s="1984"/>
      <c r="P244" s="2147"/>
      <c r="Q244" s="2147"/>
      <c r="R244" s="2147"/>
      <c r="S244" s="2147"/>
      <c r="T244" s="2147"/>
      <c r="U244" s="2147"/>
      <c r="V244" s="2147"/>
    </row>
    <row r="245" spans="1:22" ht="15" customHeight="1">
      <c r="A245" s="1999"/>
      <c r="B245" s="658">
        <f>B244+1</f>
        <v>424</v>
      </c>
      <c r="C245" s="671"/>
      <c r="D245" s="225"/>
      <c r="E245" s="225" t="s">
        <v>1386</v>
      </c>
      <c r="F245" s="1005">
        <v>2234</v>
      </c>
      <c r="G245" s="1006">
        <v>294</v>
      </c>
      <c r="H245" s="1006">
        <v>3887</v>
      </c>
      <c r="I245" s="1006">
        <v>181</v>
      </c>
      <c r="J245" s="1006">
        <v>6596</v>
      </c>
      <c r="K245" s="1007" t="s">
        <v>680</v>
      </c>
      <c r="L245" s="1008">
        <v>6596</v>
      </c>
      <c r="M245" s="300">
        <f>M244+1</f>
        <v>424</v>
      </c>
      <c r="N245" s="1984"/>
      <c r="P245" s="2147"/>
      <c r="Q245" s="2147"/>
      <c r="R245" s="2147"/>
      <c r="S245" s="2147"/>
      <c r="T245" s="2147"/>
      <c r="U245" s="2147"/>
      <c r="V245" s="2147"/>
    </row>
    <row r="246" spans="1:22" ht="15" customHeight="1">
      <c r="A246" s="1999"/>
      <c r="B246" s="658">
        <f>B245+1</f>
        <v>425</v>
      </c>
      <c r="C246" s="247"/>
      <c r="D246" s="225"/>
      <c r="E246" s="225" t="s">
        <v>1374</v>
      </c>
      <c r="F246" s="1005">
        <v>0</v>
      </c>
      <c r="G246" s="1006">
        <v>58413</v>
      </c>
      <c r="H246" s="1006">
        <v>0</v>
      </c>
      <c r="I246" s="1006">
        <v>0</v>
      </c>
      <c r="J246" s="1006">
        <v>58413</v>
      </c>
      <c r="K246" s="1007" t="s">
        <v>680</v>
      </c>
      <c r="L246" s="1008">
        <v>58413</v>
      </c>
      <c r="M246" s="300">
        <f>M245+1</f>
        <v>425</v>
      </c>
      <c r="N246" s="1984"/>
      <c r="P246" s="2147"/>
      <c r="Q246" s="2147"/>
      <c r="R246" s="2147"/>
      <c r="S246" s="2147"/>
      <c r="T246" s="2147"/>
      <c r="U246" s="2147"/>
      <c r="V246" s="2147"/>
    </row>
    <row r="247" spans="1:22" ht="15" customHeight="1">
      <c r="A247" s="1999"/>
      <c r="B247" s="974">
        <f>B246+1</f>
        <v>426</v>
      </c>
      <c r="C247" s="975"/>
      <c r="D247" s="976"/>
      <c r="E247" s="976" t="s">
        <v>2832</v>
      </c>
      <c r="F247" s="1019">
        <v>0</v>
      </c>
      <c r="G247" s="1020">
        <v>0</v>
      </c>
      <c r="H247" s="1020">
        <v>0</v>
      </c>
      <c r="I247" s="1020">
        <v>0</v>
      </c>
      <c r="J247" s="1020">
        <v>0</v>
      </c>
      <c r="K247" s="1021" t="s">
        <v>680</v>
      </c>
      <c r="L247" s="1022">
        <v>0</v>
      </c>
      <c r="M247" s="977">
        <f>M246+1</f>
        <v>426</v>
      </c>
      <c r="N247" s="1984"/>
      <c r="P247" s="2147"/>
      <c r="Q247" s="2147"/>
      <c r="R247" s="2147"/>
      <c r="S247" s="2147"/>
      <c r="T247" s="2147"/>
      <c r="U247" s="2147"/>
      <c r="V247" s="2147"/>
    </row>
    <row r="248" spans="1:22" ht="15" customHeight="1">
      <c r="A248" s="1999"/>
      <c r="B248" s="981">
        <v>427</v>
      </c>
      <c r="C248" s="982"/>
      <c r="D248" s="983"/>
      <c r="E248" s="983" t="s">
        <v>1377</v>
      </c>
      <c r="F248" s="1023">
        <v>1323</v>
      </c>
      <c r="G248" s="1024">
        <v>0</v>
      </c>
      <c r="H248" s="1024">
        <v>5</v>
      </c>
      <c r="I248" s="1024">
        <v>13</v>
      </c>
      <c r="J248" s="1024">
        <v>1341</v>
      </c>
      <c r="K248" s="1025" t="s">
        <v>680</v>
      </c>
      <c r="L248" s="1026">
        <v>1341</v>
      </c>
      <c r="M248" s="984">
        <v>427</v>
      </c>
      <c r="N248" s="1984"/>
      <c r="P248" s="2147"/>
      <c r="Q248" s="2147"/>
      <c r="R248" s="2147"/>
      <c r="S248" s="2147"/>
      <c r="T248" s="2147"/>
      <c r="U248" s="2147"/>
      <c r="V248" s="2147"/>
    </row>
    <row r="249" spans="1:22" ht="15" customHeight="1">
      <c r="A249" s="1999"/>
      <c r="B249" s="658">
        <f t="shared" ref="B249:B256" si="18">B248+1</f>
        <v>428</v>
      </c>
      <c r="C249" s="247"/>
      <c r="D249" s="225"/>
      <c r="E249" s="225" t="s">
        <v>1378</v>
      </c>
      <c r="F249" s="1009" t="s">
        <v>680</v>
      </c>
      <c r="G249" s="1007" t="s">
        <v>680</v>
      </c>
      <c r="H249" s="1007" t="s">
        <v>680</v>
      </c>
      <c r="I249" s="1006">
        <v>0</v>
      </c>
      <c r="J249" s="1006">
        <v>0</v>
      </c>
      <c r="K249" s="1007" t="s">
        <v>680</v>
      </c>
      <c r="L249" s="1008">
        <v>0</v>
      </c>
      <c r="M249" s="300">
        <f t="shared" ref="M249:M256" si="19">M248+1</f>
        <v>428</v>
      </c>
      <c r="N249" s="1984"/>
      <c r="P249" s="2147"/>
      <c r="Q249" s="2147"/>
      <c r="R249" s="2147"/>
      <c r="S249" s="2147"/>
      <c r="T249" s="2147"/>
      <c r="U249" s="2147"/>
      <c r="V249" s="2147"/>
    </row>
    <row r="250" spans="1:22" ht="15" customHeight="1">
      <c r="A250" s="1999"/>
      <c r="B250" s="658">
        <f t="shared" si="18"/>
        <v>429</v>
      </c>
      <c r="C250" s="247"/>
      <c r="D250" s="225"/>
      <c r="E250" s="225" t="s">
        <v>1379</v>
      </c>
      <c r="F250" s="1005">
        <v>255</v>
      </c>
      <c r="G250" s="1006">
        <v>0</v>
      </c>
      <c r="H250" s="1006">
        <v>8017</v>
      </c>
      <c r="I250" s="1006">
        <v>0</v>
      </c>
      <c r="J250" s="1006">
        <v>8272</v>
      </c>
      <c r="K250" s="1007" t="s">
        <v>680</v>
      </c>
      <c r="L250" s="1008">
        <v>8272</v>
      </c>
      <c r="M250" s="300">
        <f t="shared" si="19"/>
        <v>429</v>
      </c>
      <c r="N250" s="1984"/>
      <c r="P250" s="2147"/>
      <c r="Q250" s="2147"/>
      <c r="R250" s="2147"/>
      <c r="S250" s="2147"/>
      <c r="T250" s="2147"/>
      <c r="U250" s="2147"/>
      <c r="V250" s="2147"/>
    </row>
    <row r="251" spans="1:22" ht="15" customHeight="1">
      <c r="A251" s="1999"/>
      <c r="B251" s="658">
        <f t="shared" si="18"/>
        <v>430</v>
      </c>
      <c r="C251" s="247"/>
      <c r="D251" s="225"/>
      <c r="E251" s="225" t="s">
        <v>2311</v>
      </c>
      <c r="F251" s="1009" t="s">
        <v>680</v>
      </c>
      <c r="G251" s="1007" t="s">
        <v>680</v>
      </c>
      <c r="H251" s="1007" t="s">
        <v>680</v>
      </c>
      <c r="I251" s="1006">
        <v>102903</v>
      </c>
      <c r="J251" s="1006">
        <v>102903</v>
      </c>
      <c r="K251" s="1007" t="s">
        <v>680</v>
      </c>
      <c r="L251" s="1008">
        <v>102903</v>
      </c>
      <c r="M251" s="300">
        <f t="shared" si="19"/>
        <v>430</v>
      </c>
      <c r="N251" s="1984"/>
      <c r="P251" s="2147"/>
      <c r="Q251" s="2147"/>
      <c r="R251" s="2147"/>
      <c r="S251" s="2147"/>
      <c r="T251" s="2147"/>
      <c r="U251" s="2147"/>
      <c r="V251" s="2147"/>
    </row>
    <row r="252" spans="1:22" ht="15" customHeight="1">
      <c r="A252" s="1999"/>
      <c r="B252" s="658">
        <f t="shared" si="18"/>
        <v>431</v>
      </c>
      <c r="C252" s="247"/>
      <c r="D252" s="225"/>
      <c r="E252" s="225" t="s">
        <v>2312</v>
      </c>
      <c r="F252" s="1009" t="s">
        <v>680</v>
      </c>
      <c r="G252" s="1007" t="s">
        <v>680</v>
      </c>
      <c r="H252" s="1007" t="s">
        <v>680</v>
      </c>
      <c r="I252" s="1006">
        <v>18225</v>
      </c>
      <c r="J252" s="1006">
        <v>18225</v>
      </c>
      <c r="K252" s="1007" t="s">
        <v>680</v>
      </c>
      <c r="L252" s="1008">
        <v>18225</v>
      </c>
      <c r="M252" s="300">
        <f t="shared" si="19"/>
        <v>431</v>
      </c>
      <c r="N252" s="1984"/>
      <c r="P252" s="2147"/>
      <c r="Q252" s="2147"/>
      <c r="R252" s="2147"/>
      <c r="S252" s="2147"/>
      <c r="T252" s="2147"/>
      <c r="U252" s="2147"/>
      <c r="V252" s="2147"/>
    </row>
    <row r="253" spans="1:22" ht="15" customHeight="1">
      <c r="A253" s="1999"/>
      <c r="B253" s="658">
        <f t="shared" si="18"/>
        <v>432</v>
      </c>
      <c r="C253" s="247"/>
      <c r="D253" s="225"/>
      <c r="E253" s="225" t="s">
        <v>2319</v>
      </c>
      <c r="F253" s="1009" t="s">
        <v>680</v>
      </c>
      <c r="G253" s="1007" t="s">
        <v>680</v>
      </c>
      <c r="H253" s="1006">
        <v>35249</v>
      </c>
      <c r="I253" s="1007" t="s">
        <v>680</v>
      </c>
      <c r="J253" s="1006">
        <v>35249</v>
      </c>
      <c r="K253" s="1007" t="s">
        <v>680</v>
      </c>
      <c r="L253" s="1008">
        <v>35249</v>
      </c>
      <c r="M253" s="300">
        <f t="shared" si="19"/>
        <v>432</v>
      </c>
      <c r="N253" s="1984"/>
      <c r="P253" s="2147"/>
      <c r="Q253" s="2147"/>
      <c r="R253" s="2147"/>
      <c r="S253" s="2147"/>
      <c r="T253" s="2147"/>
      <c r="U253" s="2147"/>
      <c r="V253" s="2147"/>
    </row>
    <row r="254" spans="1:22" ht="15" customHeight="1">
      <c r="A254" s="1999"/>
      <c r="B254" s="658">
        <f t="shared" si="18"/>
        <v>433</v>
      </c>
      <c r="C254" s="247"/>
      <c r="D254" s="225"/>
      <c r="E254" s="225" t="s">
        <v>2320</v>
      </c>
      <c r="F254" s="1009" t="s">
        <v>680</v>
      </c>
      <c r="G254" s="1007" t="s">
        <v>680</v>
      </c>
      <c r="H254" s="1007">
        <v>-68852</v>
      </c>
      <c r="I254" s="1007" t="s">
        <v>680</v>
      </c>
      <c r="J254" s="1007">
        <v>-68852</v>
      </c>
      <c r="K254" s="1007" t="s">
        <v>680</v>
      </c>
      <c r="L254" s="1010">
        <v>-68852</v>
      </c>
      <c r="M254" s="300">
        <f t="shared" si="19"/>
        <v>433</v>
      </c>
      <c r="N254" s="1984"/>
      <c r="P254" s="2147"/>
      <c r="Q254" s="2147"/>
      <c r="R254" s="2147"/>
      <c r="S254" s="2147"/>
      <c r="T254" s="2147"/>
      <c r="U254" s="2147"/>
      <c r="V254" s="2147"/>
    </row>
    <row r="255" spans="1:22" ht="15" customHeight="1">
      <c r="A255" s="1999"/>
      <c r="B255" s="658">
        <f t="shared" si="18"/>
        <v>434</v>
      </c>
      <c r="C255" s="671"/>
      <c r="D255" s="225"/>
      <c r="E255" s="225" t="s">
        <v>498</v>
      </c>
      <c r="F255" s="1005">
        <v>1167</v>
      </c>
      <c r="G255" s="1006">
        <v>718</v>
      </c>
      <c r="H255" s="1006">
        <v>11239</v>
      </c>
      <c r="I255" s="1006">
        <v>281</v>
      </c>
      <c r="J255" s="1006">
        <v>13405</v>
      </c>
      <c r="K255" s="1007" t="s">
        <v>680</v>
      </c>
      <c r="L255" s="1008">
        <v>13405</v>
      </c>
      <c r="M255" s="300">
        <f t="shared" si="19"/>
        <v>434</v>
      </c>
      <c r="N255" s="1954"/>
      <c r="P255" s="2147"/>
      <c r="Q255" s="2147"/>
      <c r="R255" s="2147"/>
      <c r="S255" s="2147"/>
      <c r="T255" s="2147"/>
      <c r="U255" s="2147"/>
      <c r="V255" s="2147"/>
    </row>
    <row r="256" spans="1:22" ht="15" customHeight="1">
      <c r="A256" s="1999"/>
      <c r="B256" s="658">
        <f t="shared" si="18"/>
        <v>435</v>
      </c>
      <c r="C256" s="247"/>
      <c r="D256" s="225" t="s">
        <v>1387</v>
      </c>
      <c r="E256" s="225"/>
      <c r="F256" s="990">
        <v>214787</v>
      </c>
      <c r="G256" s="991">
        <v>61310</v>
      </c>
      <c r="H256" s="991">
        <v>-3039</v>
      </c>
      <c r="I256" s="991">
        <v>144306</v>
      </c>
      <c r="J256" s="991">
        <v>417364</v>
      </c>
      <c r="K256" s="992" t="s">
        <v>680</v>
      </c>
      <c r="L256" s="993">
        <v>417364</v>
      </c>
      <c r="M256" s="300">
        <f t="shared" si="19"/>
        <v>435</v>
      </c>
      <c r="N256" s="1954"/>
      <c r="P256" s="2147"/>
      <c r="Q256" s="2147"/>
      <c r="R256" s="2147"/>
      <c r="S256" s="2147"/>
      <c r="T256" s="2147"/>
      <c r="U256" s="2147"/>
      <c r="V256" s="2147"/>
    </row>
    <row r="257" spans="1:22" ht="15" customHeight="1">
      <c r="A257" s="1999"/>
      <c r="B257" s="295"/>
      <c r="C257" s="241"/>
      <c r="D257" s="226" t="s">
        <v>1388</v>
      </c>
      <c r="E257" s="226"/>
      <c r="F257" s="998"/>
      <c r="G257" s="999"/>
      <c r="H257" s="999"/>
      <c r="I257" s="999"/>
      <c r="J257" s="999"/>
      <c r="K257" s="1000"/>
      <c r="L257" s="1001"/>
      <c r="M257" s="292"/>
      <c r="N257" s="1954"/>
      <c r="P257" s="2147"/>
      <c r="Q257" s="2147"/>
      <c r="R257" s="2147"/>
      <c r="S257" s="2147"/>
      <c r="T257" s="2147"/>
      <c r="U257" s="2147"/>
      <c r="V257" s="2147"/>
    </row>
    <row r="258" spans="1:22" ht="15" customHeight="1">
      <c r="A258" s="1999"/>
      <c r="B258" s="658">
        <v>501</v>
      </c>
      <c r="C258" s="247"/>
      <c r="D258" s="225"/>
      <c r="E258" s="225" t="s">
        <v>1389</v>
      </c>
      <c r="F258" s="990">
        <v>1</v>
      </c>
      <c r="G258" s="991">
        <v>0</v>
      </c>
      <c r="H258" s="991">
        <v>4282</v>
      </c>
      <c r="I258" s="992" t="s">
        <v>680</v>
      </c>
      <c r="J258" s="991">
        <v>4283</v>
      </c>
      <c r="K258" s="992" t="s">
        <v>680</v>
      </c>
      <c r="L258" s="993">
        <v>4283</v>
      </c>
      <c r="M258" s="300">
        <v>501</v>
      </c>
      <c r="N258" s="1984"/>
      <c r="P258" s="2147"/>
      <c r="Q258" s="2147"/>
      <c r="R258" s="2147"/>
      <c r="S258" s="2147"/>
      <c r="T258" s="2147"/>
      <c r="U258" s="2147"/>
      <c r="V258" s="2147"/>
    </row>
    <row r="259" spans="1:22" ht="15" customHeight="1">
      <c r="A259" s="1999"/>
      <c r="B259" s="658">
        <f>B258+1</f>
        <v>502</v>
      </c>
      <c r="C259" s="247"/>
      <c r="D259" s="225"/>
      <c r="E259" s="225" t="s">
        <v>1390</v>
      </c>
      <c r="F259" s="1005">
        <v>1</v>
      </c>
      <c r="G259" s="1006">
        <v>98</v>
      </c>
      <c r="H259" s="1006">
        <v>9799</v>
      </c>
      <c r="I259" s="1007" t="s">
        <v>680</v>
      </c>
      <c r="J259" s="1006">
        <v>9898</v>
      </c>
      <c r="K259" s="1007" t="s">
        <v>680</v>
      </c>
      <c r="L259" s="1008">
        <v>9898</v>
      </c>
      <c r="M259" s="300">
        <f>M258+1</f>
        <v>502</v>
      </c>
      <c r="N259" s="1954"/>
      <c r="P259" s="2147"/>
      <c r="Q259" s="2147"/>
      <c r="R259" s="2147"/>
      <c r="S259" s="2147"/>
      <c r="T259" s="2147"/>
      <c r="U259" s="2147"/>
      <c r="V259" s="2147"/>
    </row>
    <row r="260" spans="1:22" ht="15" customHeight="1">
      <c r="A260" s="1999"/>
      <c r="B260" s="658">
        <f>B259+1</f>
        <v>503</v>
      </c>
      <c r="C260" s="671"/>
      <c r="D260" s="225"/>
      <c r="E260" s="225" t="s">
        <v>1391</v>
      </c>
      <c r="F260" s="1005">
        <v>0</v>
      </c>
      <c r="G260" s="1006">
        <v>0</v>
      </c>
      <c r="H260" s="1006">
        <v>0</v>
      </c>
      <c r="I260" s="1007" t="s">
        <v>680</v>
      </c>
      <c r="J260" s="1006">
        <v>0</v>
      </c>
      <c r="K260" s="1007" t="s">
        <v>680</v>
      </c>
      <c r="L260" s="1008">
        <v>0</v>
      </c>
      <c r="M260" s="300">
        <f>M259+1</f>
        <v>503</v>
      </c>
      <c r="N260" s="1954"/>
      <c r="P260" s="2147"/>
      <c r="Q260" s="2147"/>
      <c r="R260" s="2147"/>
      <c r="S260" s="2147"/>
      <c r="T260" s="2147"/>
      <c r="U260" s="2147"/>
      <c r="V260" s="2147"/>
    </row>
    <row r="261" spans="1:22" ht="15" customHeight="1">
      <c r="A261" s="1999"/>
      <c r="B261" s="658">
        <f>B260+1</f>
        <v>504</v>
      </c>
      <c r="C261" s="671"/>
      <c r="D261" s="225"/>
      <c r="E261" s="225" t="s">
        <v>1392</v>
      </c>
      <c r="F261" s="1009" t="s">
        <v>680</v>
      </c>
      <c r="G261" s="1007" t="s">
        <v>680</v>
      </c>
      <c r="H261" s="1007" t="s">
        <v>680</v>
      </c>
      <c r="I261" s="1006">
        <v>15410</v>
      </c>
      <c r="J261" s="1006">
        <v>15410</v>
      </c>
      <c r="K261" s="1007" t="s">
        <v>680</v>
      </c>
      <c r="L261" s="1008">
        <v>15410</v>
      </c>
      <c r="M261" s="300">
        <f>M260+1</f>
        <v>504</v>
      </c>
      <c r="N261" s="1954"/>
      <c r="P261" s="2147"/>
      <c r="Q261" s="2147"/>
      <c r="R261" s="2147"/>
      <c r="S261" s="2147"/>
      <c r="T261" s="2147"/>
      <c r="U261" s="2147"/>
      <c r="V261" s="2147"/>
    </row>
    <row r="262" spans="1:22" ht="15" customHeight="1">
      <c r="A262" s="1999"/>
      <c r="B262" s="658">
        <f>B261+1</f>
        <v>505</v>
      </c>
      <c r="C262" s="671"/>
      <c r="D262" s="225"/>
      <c r="E262" s="225" t="s">
        <v>2311</v>
      </c>
      <c r="F262" s="1009" t="s">
        <v>680</v>
      </c>
      <c r="G262" s="1007" t="s">
        <v>680</v>
      </c>
      <c r="H262" s="1007" t="s">
        <v>680</v>
      </c>
      <c r="I262" s="1006">
        <v>0</v>
      </c>
      <c r="J262" s="1006">
        <v>0</v>
      </c>
      <c r="K262" s="1007" t="s">
        <v>680</v>
      </c>
      <c r="L262" s="1008">
        <v>0</v>
      </c>
      <c r="M262" s="300">
        <f>M261+1</f>
        <v>505</v>
      </c>
      <c r="N262" s="1954"/>
      <c r="P262" s="2147"/>
      <c r="Q262" s="2147"/>
      <c r="R262" s="2147"/>
      <c r="S262" s="2147"/>
      <c r="T262" s="2147"/>
      <c r="U262" s="2147"/>
      <c r="V262" s="2147"/>
    </row>
    <row r="263" spans="1:22" ht="15" customHeight="1">
      <c r="A263" s="1999"/>
      <c r="B263" s="658">
        <f>B262+1</f>
        <v>506</v>
      </c>
      <c r="C263" s="247"/>
      <c r="D263" s="225" t="s">
        <v>3269</v>
      </c>
      <c r="E263" s="225"/>
      <c r="F263" s="990">
        <v>2</v>
      </c>
      <c r="G263" s="991">
        <v>98</v>
      </c>
      <c r="H263" s="991">
        <v>14081</v>
      </c>
      <c r="I263" s="991">
        <v>15410</v>
      </c>
      <c r="J263" s="991">
        <v>29591</v>
      </c>
      <c r="K263" s="992" t="s">
        <v>680</v>
      </c>
      <c r="L263" s="993">
        <v>29591</v>
      </c>
      <c r="M263" s="300">
        <f>M262+1</f>
        <v>506</v>
      </c>
      <c r="N263" s="2281" t="s">
        <v>2667</v>
      </c>
      <c r="P263" s="2147"/>
      <c r="Q263" s="2147"/>
      <c r="R263" s="2147"/>
      <c r="S263" s="2147"/>
      <c r="T263" s="2147"/>
      <c r="U263" s="2147"/>
      <c r="V263" s="2147"/>
    </row>
    <row r="264" spans="1:22" ht="15" customHeight="1">
      <c r="A264" s="1999"/>
      <c r="B264" s="295"/>
      <c r="C264" s="241"/>
      <c r="D264" s="226" t="s">
        <v>1394</v>
      </c>
      <c r="E264" s="226"/>
      <c r="F264" s="998"/>
      <c r="G264" s="999"/>
      <c r="H264" s="999"/>
      <c r="I264" s="999"/>
      <c r="J264" s="999"/>
      <c r="K264" s="1000"/>
      <c r="L264" s="1001"/>
      <c r="M264" s="292"/>
      <c r="N264" s="2281"/>
      <c r="P264" s="2147"/>
      <c r="Q264" s="2147"/>
      <c r="R264" s="2147"/>
      <c r="S264" s="2147"/>
      <c r="T264" s="2147"/>
      <c r="U264" s="2147"/>
      <c r="V264" s="2147"/>
    </row>
    <row r="265" spans="1:22" ht="15" customHeight="1">
      <c r="A265" s="2282" t="s">
        <v>1343</v>
      </c>
      <c r="B265" s="658">
        <v>507</v>
      </c>
      <c r="C265" s="248" t="s">
        <v>525</v>
      </c>
      <c r="D265" s="225"/>
      <c r="E265" s="225" t="s">
        <v>2307</v>
      </c>
      <c r="F265" s="990">
        <v>0</v>
      </c>
      <c r="G265" s="991">
        <v>0</v>
      </c>
      <c r="H265" s="991">
        <v>0</v>
      </c>
      <c r="I265" s="991">
        <v>0</v>
      </c>
      <c r="J265" s="991">
        <v>0</v>
      </c>
      <c r="K265" s="992" t="s">
        <v>680</v>
      </c>
      <c r="L265" s="993">
        <v>0</v>
      </c>
      <c r="M265" s="300">
        <v>507</v>
      </c>
      <c r="N265" s="2281"/>
      <c r="P265" s="2147"/>
      <c r="Q265" s="2147"/>
      <c r="R265" s="2147"/>
      <c r="S265" s="2147"/>
      <c r="T265" s="2147"/>
      <c r="U265" s="2147"/>
      <c r="V265" s="2147"/>
    </row>
    <row r="266" spans="1:22" ht="15" customHeight="1">
      <c r="A266" s="2282"/>
      <c r="B266" s="658">
        <f t="shared" ref="B266:B275" si="20">B265+1</f>
        <v>508</v>
      </c>
      <c r="C266" s="248" t="s">
        <v>525</v>
      </c>
      <c r="D266" s="225"/>
      <c r="E266" s="225" t="s">
        <v>1395</v>
      </c>
      <c r="F266" s="1005">
        <v>0</v>
      </c>
      <c r="G266" s="1006">
        <v>0</v>
      </c>
      <c r="H266" s="1006">
        <v>0</v>
      </c>
      <c r="I266" s="1006">
        <v>0</v>
      </c>
      <c r="J266" s="1006">
        <v>0</v>
      </c>
      <c r="K266" s="1007" t="s">
        <v>680</v>
      </c>
      <c r="L266" s="1008">
        <v>0</v>
      </c>
      <c r="M266" s="300">
        <f t="shared" ref="M266:M275" si="21">M265+1</f>
        <v>508</v>
      </c>
      <c r="N266" s="2281"/>
      <c r="P266" s="2147"/>
      <c r="Q266" s="2147"/>
      <c r="R266" s="2147"/>
      <c r="S266" s="2147"/>
      <c r="T266" s="2147"/>
      <c r="U266" s="2147"/>
      <c r="V266" s="2147"/>
    </row>
    <row r="267" spans="1:22" ht="15" customHeight="1">
      <c r="A267" s="2282"/>
      <c r="B267" s="658">
        <f t="shared" si="20"/>
        <v>509</v>
      </c>
      <c r="C267" s="248" t="s">
        <v>525</v>
      </c>
      <c r="D267" s="225"/>
      <c r="E267" s="225" t="s">
        <v>1396</v>
      </c>
      <c r="F267" s="1005">
        <v>21669</v>
      </c>
      <c r="G267" s="1006">
        <v>3441</v>
      </c>
      <c r="H267" s="1006">
        <v>727589</v>
      </c>
      <c r="I267" s="1006">
        <v>83504</v>
      </c>
      <c r="J267" s="1006">
        <v>836203</v>
      </c>
      <c r="K267" s="1007" t="s">
        <v>680</v>
      </c>
      <c r="L267" s="1008">
        <v>836203</v>
      </c>
      <c r="M267" s="300">
        <f t="shared" si="21"/>
        <v>509</v>
      </c>
      <c r="N267" s="2281"/>
      <c r="P267" s="2147"/>
      <c r="Q267" s="2147"/>
      <c r="R267" s="2147"/>
      <c r="S267" s="2147"/>
      <c r="T267" s="2147"/>
      <c r="U267" s="2147"/>
      <c r="V267" s="2147"/>
    </row>
    <row r="268" spans="1:22" ht="15" customHeight="1">
      <c r="A268" s="2282"/>
      <c r="B268" s="658">
        <f t="shared" si="20"/>
        <v>510</v>
      </c>
      <c r="C268" s="248" t="s">
        <v>525</v>
      </c>
      <c r="D268" s="225"/>
      <c r="E268" s="225" t="s">
        <v>1397</v>
      </c>
      <c r="F268" s="1005">
        <v>0</v>
      </c>
      <c r="G268" s="1006">
        <v>0</v>
      </c>
      <c r="H268" s="1006">
        <v>0</v>
      </c>
      <c r="I268" s="1006">
        <v>0</v>
      </c>
      <c r="J268" s="1006">
        <v>0</v>
      </c>
      <c r="K268" s="1007" t="s">
        <v>680</v>
      </c>
      <c r="L268" s="1008">
        <v>0</v>
      </c>
      <c r="M268" s="300">
        <f t="shared" si="21"/>
        <v>510</v>
      </c>
      <c r="N268" s="2281"/>
      <c r="P268" s="2147"/>
      <c r="Q268" s="2147"/>
      <c r="R268" s="2147"/>
      <c r="S268" s="2147"/>
      <c r="T268" s="2147"/>
      <c r="U268" s="2147"/>
      <c r="V268" s="2147"/>
    </row>
    <row r="269" spans="1:22" ht="15" customHeight="1">
      <c r="A269" s="2282"/>
      <c r="B269" s="658">
        <f t="shared" si="20"/>
        <v>511</v>
      </c>
      <c r="C269" s="248" t="s">
        <v>525</v>
      </c>
      <c r="D269" s="225"/>
      <c r="E269" s="225" t="s">
        <v>1378</v>
      </c>
      <c r="F269" s="1009" t="s">
        <v>680</v>
      </c>
      <c r="G269" s="1007" t="s">
        <v>680</v>
      </c>
      <c r="H269" s="1007" t="s">
        <v>680</v>
      </c>
      <c r="I269" s="1006">
        <v>0</v>
      </c>
      <c r="J269" s="1006">
        <v>0</v>
      </c>
      <c r="K269" s="1007" t="s">
        <v>680</v>
      </c>
      <c r="L269" s="1008">
        <v>0</v>
      </c>
      <c r="M269" s="300">
        <f t="shared" si="21"/>
        <v>511</v>
      </c>
      <c r="N269" s="2281"/>
      <c r="P269" s="2147"/>
      <c r="Q269" s="2147"/>
      <c r="R269" s="2147"/>
      <c r="S269" s="2147"/>
      <c r="T269" s="2147"/>
      <c r="U269" s="2147"/>
      <c r="V269" s="2147"/>
    </row>
    <row r="270" spans="1:22" ht="15" customHeight="1">
      <c r="A270" s="2282"/>
      <c r="B270" s="658">
        <f t="shared" si="20"/>
        <v>512</v>
      </c>
      <c r="C270" s="248" t="s">
        <v>525</v>
      </c>
      <c r="D270" s="225"/>
      <c r="E270" s="225" t="s">
        <v>2311</v>
      </c>
      <c r="F270" s="1009" t="s">
        <v>680</v>
      </c>
      <c r="G270" s="1007" t="s">
        <v>680</v>
      </c>
      <c r="H270" s="1007" t="s">
        <v>680</v>
      </c>
      <c r="I270" s="1006">
        <v>10212</v>
      </c>
      <c r="J270" s="1006">
        <v>10212</v>
      </c>
      <c r="K270" s="1007" t="s">
        <v>680</v>
      </c>
      <c r="L270" s="1008">
        <v>10212</v>
      </c>
      <c r="M270" s="300">
        <f t="shared" si="21"/>
        <v>512</v>
      </c>
      <c r="N270" s="2281"/>
      <c r="P270" s="2147"/>
      <c r="Q270" s="2147"/>
      <c r="R270" s="2147"/>
      <c r="S270" s="2147"/>
      <c r="T270" s="2147"/>
      <c r="U270" s="2147"/>
      <c r="V270" s="2147"/>
    </row>
    <row r="271" spans="1:22" ht="15" customHeight="1">
      <c r="A271" s="2282"/>
      <c r="B271" s="658">
        <f t="shared" si="20"/>
        <v>513</v>
      </c>
      <c r="C271" s="248" t="s">
        <v>525</v>
      </c>
      <c r="D271" s="225"/>
      <c r="E271" s="225" t="s">
        <v>1398</v>
      </c>
      <c r="F271" s="1009" t="s">
        <v>680</v>
      </c>
      <c r="G271" s="1007" t="s">
        <v>680</v>
      </c>
      <c r="H271" s="1007" t="s">
        <v>680</v>
      </c>
      <c r="I271" s="1006">
        <v>0</v>
      </c>
      <c r="J271" s="1006">
        <v>0</v>
      </c>
      <c r="K271" s="1007" t="s">
        <v>680</v>
      </c>
      <c r="L271" s="1008">
        <v>0</v>
      </c>
      <c r="M271" s="300">
        <f t="shared" si="21"/>
        <v>513</v>
      </c>
      <c r="N271" s="2281"/>
      <c r="P271" s="2147"/>
      <c r="Q271" s="2147"/>
      <c r="R271" s="2147"/>
      <c r="S271" s="2147"/>
      <c r="T271" s="2147"/>
      <c r="U271" s="2147"/>
      <c r="V271" s="2147"/>
    </row>
    <row r="272" spans="1:22" ht="15" customHeight="1">
      <c r="A272" s="2282"/>
      <c r="B272" s="658">
        <f t="shared" si="20"/>
        <v>514</v>
      </c>
      <c r="C272" s="248" t="s">
        <v>525</v>
      </c>
      <c r="D272" s="225"/>
      <c r="E272" s="225" t="s">
        <v>2319</v>
      </c>
      <c r="F272" s="1009" t="s">
        <v>680</v>
      </c>
      <c r="G272" s="1007" t="s">
        <v>680</v>
      </c>
      <c r="H272" s="1006">
        <v>8557</v>
      </c>
      <c r="I272" s="1007" t="s">
        <v>680</v>
      </c>
      <c r="J272" s="1006">
        <v>8557</v>
      </c>
      <c r="K272" s="1007" t="s">
        <v>680</v>
      </c>
      <c r="L272" s="1008">
        <v>8557</v>
      </c>
      <c r="M272" s="300">
        <f t="shared" si="21"/>
        <v>514</v>
      </c>
      <c r="N272" s="2281"/>
      <c r="P272" s="2147"/>
      <c r="Q272" s="2147"/>
      <c r="R272" s="2147"/>
      <c r="S272" s="2147"/>
      <c r="T272" s="2147"/>
      <c r="U272" s="2147"/>
      <c r="V272" s="2147"/>
    </row>
    <row r="273" spans="1:22" ht="15" customHeight="1">
      <c r="A273" s="2282"/>
      <c r="B273" s="658">
        <f t="shared" si="20"/>
        <v>515</v>
      </c>
      <c r="C273" s="248" t="s">
        <v>525</v>
      </c>
      <c r="D273" s="225"/>
      <c r="E273" s="225" t="s">
        <v>2320</v>
      </c>
      <c r="F273" s="1009" t="s">
        <v>680</v>
      </c>
      <c r="G273" s="1007" t="s">
        <v>680</v>
      </c>
      <c r="H273" s="1007">
        <v>0</v>
      </c>
      <c r="I273" s="1007" t="s">
        <v>680</v>
      </c>
      <c r="J273" s="1007">
        <v>0</v>
      </c>
      <c r="K273" s="1007" t="s">
        <v>680</v>
      </c>
      <c r="L273" s="1010">
        <v>0</v>
      </c>
      <c r="M273" s="300">
        <f t="shared" si="21"/>
        <v>515</v>
      </c>
      <c r="N273" s="2281"/>
      <c r="P273" s="2147"/>
      <c r="Q273" s="2147"/>
      <c r="R273" s="2147"/>
      <c r="S273" s="2147"/>
      <c r="T273" s="2147"/>
      <c r="U273" s="2147"/>
      <c r="V273" s="2147"/>
    </row>
    <row r="274" spans="1:22" ht="15" customHeight="1">
      <c r="A274" s="2282"/>
      <c r="B274" s="658">
        <f t="shared" si="20"/>
        <v>516</v>
      </c>
      <c r="C274" s="248" t="s">
        <v>525</v>
      </c>
      <c r="D274" s="225"/>
      <c r="E274" s="225" t="s">
        <v>498</v>
      </c>
      <c r="F274" s="1005">
        <v>437</v>
      </c>
      <c r="G274" s="1006">
        <v>15</v>
      </c>
      <c r="H274" s="1006">
        <v>0</v>
      </c>
      <c r="I274" s="1006">
        <v>2303</v>
      </c>
      <c r="J274" s="1006">
        <v>2755</v>
      </c>
      <c r="K274" s="1007" t="s">
        <v>680</v>
      </c>
      <c r="L274" s="1008">
        <v>2755</v>
      </c>
      <c r="M274" s="300">
        <f t="shared" si="21"/>
        <v>516</v>
      </c>
      <c r="N274" s="2281"/>
      <c r="P274" s="2147"/>
      <c r="Q274" s="2147"/>
      <c r="R274" s="2147"/>
      <c r="S274" s="2147"/>
      <c r="T274" s="2147"/>
      <c r="U274" s="2147"/>
      <c r="V274" s="2147"/>
    </row>
    <row r="275" spans="1:22" ht="15" customHeight="1" thickBot="1">
      <c r="A275" s="2282"/>
      <c r="B275" s="664">
        <f t="shared" si="20"/>
        <v>517</v>
      </c>
      <c r="C275" s="255" t="s">
        <v>525</v>
      </c>
      <c r="D275" s="54" t="s">
        <v>1399</v>
      </c>
      <c r="E275" s="54"/>
      <c r="F275" s="994">
        <v>22106</v>
      </c>
      <c r="G275" s="995">
        <v>3456</v>
      </c>
      <c r="H275" s="995">
        <v>736146</v>
      </c>
      <c r="I275" s="995">
        <v>96019</v>
      </c>
      <c r="J275" s="995">
        <v>857727</v>
      </c>
      <c r="K275" s="996" t="s">
        <v>680</v>
      </c>
      <c r="L275" s="997">
        <v>857727</v>
      </c>
      <c r="M275" s="670">
        <f t="shared" si="21"/>
        <v>517</v>
      </c>
      <c r="N275" s="2281"/>
      <c r="P275" s="2147"/>
      <c r="Q275" s="2147"/>
      <c r="R275" s="2147"/>
      <c r="S275" s="2147"/>
      <c r="T275" s="2147"/>
      <c r="U275" s="2147"/>
      <c r="V275" s="2147"/>
    </row>
    <row r="276" spans="1:22" ht="4.5" customHeight="1">
      <c r="B276" s="57"/>
      <c r="C276" s="292"/>
      <c r="D276" s="226"/>
      <c r="E276" s="226"/>
      <c r="F276" s="1677"/>
      <c r="G276" s="1677"/>
      <c r="H276" s="1677"/>
      <c r="I276" s="1677"/>
      <c r="J276" s="1677"/>
      <c r="K276" s="1678"/>
      <c r="L276" s="1677"/>
      <c r="M276" s="57"/>
      <c r="N276" s="1950"/>
      <c r="P276" s="2147"/>
      <c r="Q276" s="2147"/>
      <c r="R276" s="2147"/>
      <c r="S276" s="2147"/>
      <c r="T276" s="2147"/>
      <c r="U276" s="2147"/>
      <c r="V276" s="2147"/>
    </row>
    <row r="277" spans="1:22" ht="15" customHeight="1">
      <c r="A277" s="2260" t="s">
        <v>1343</v>
      </c>
      <c r="B277" s="1884"/>
      <c r="C277" s="57"/>
      <c r="D277" s="222"/>
      <c r="E277" s="222"/>
      <c r="F277" s="1688"/>
      <c r="G277" s="1688"/>
      <c r="H277" s="1688"/>
      <c r="I277" s="1688"/>
      <c r="J277" s="1688"/>
      <c r="K277" s="1689"/>
      <c r="L277" s="1688"/>
      <c r="M277" s="790"/>
      <c r="N277" s="2280" t="s">
        <v>2667</v>
      </c>
      <c r="P277" s="2147"/>
      <c r="Q277" s="2147"/>
      <c r="R277" s="2147"/>
      <c r="S277" s="2147"/>
      <c r="T277" s="2147"/>
      <c r="U277" s="2147"/>
      <c r="V277" s="2147"/>
    </row>
    <row r="278" spans="1:22" ht="15" customHeight="1">
      <c r="A278" s="2260"/>
      <c r="B278" s="76" t="s">
        <v>3266</v>
      </c>
      <c r="C278" s="229"/>
      <c r="D278" s="229"/>
      <c r="E278" s="229"/>
      <c r="F278" s="229"/>
      <c r="G278" s="229"/>
      <c r="H278" s="229"/>
      <c r="I278" s="229"/>
      <c r="J278" s="229"/>
      <c r="K278" s="229"/>
      <c r="L278" s="229"/>
      <c r="M278" s="229"/>
      <c r="N278" s="2280"/>
      <c r="P278" s="2147"/>
      <c r="Q278" s="2147"/>
      <c r="R278" s="2147"/>
      <c r="S278" s="2147"/>
      <c r="T278" s="2147"/>
      <c r="U278" s="2147"/>
      <c r="V278" s="2147"/>
    </row>
    <row r="279" spans="1:22" ht="15" customHeight="1">
      <c r="A279" s="2260"/>
      <c r="B279" s="229" t="s">
        <v>330</v>
      </c>
      <c r="C279" s="229"/>
      <c r="D279" s="229"/>
      <c r="E279" s="229"/>
      <c r="F279" s="229"/>
      <c r="G279" s="229"/>
      <c r="H279" s="229"/>
      <c r="I279" s="229"/>
      <c r="J279" s="229"/>
      <c r="K279" s="229"/>
      <c r="L279" s="229"/>
      <c r="M279" s="229"/>
      <c r="N279" s="2280"/>
      <c r="P279" s="2147"/>
      <c r="Q279" s="2147"/>
      <c r="R279" s="2147"/>
      <c r="S279" s="2147"/>
      <c r="T279" s="2147"/>
      <c r="U279" s="2147"/>
      <c r="V279" s="2147"/>
    </row>
    <row r="280" spans="1:22" ht="15" customHeight="1">
      <c r="A280" s="2260"/>
      <c r="B280" s="225"/>
      <c r="C280" s="225"/>
      <c r="D280" s="225"/>
      <c r="E280" s="225"/>
      <c r="F280" s="225"/>
      <c r="G280" s="225"/>
      <c r="H280" s="225"/>
      <c r="I280" s="225"/>
      <c r="J280" s="225"/>
      <c r="K280" s="225"/>
      <c r="L280" s="225"/>
      <c r="M280" s="300"/>
      <c r="N280" s="2280"/>
      <c r="P280" s="2147"/>
      <c r="Q280" s="2147"/>
      <c r="R280" s="2147"/>
      <c r="S280" s="2147"/>
      <c r="T280" s="2147"/>
      <c r="U280" s="2147"/>
      <c r="V280" s="2147"/>
    </row>
    <row r="281" spans="1:22" ht="15" customHeight="1">
      <c r="A281" s="2260"/>
      <c r="B281" s="295"/>
      <c r="C281" s="245"/>
      <c r="D281" s="233"/>
      <c r="E281" s="295"/>
      <c r="F281" s="245"/>
      <c r="G281" s="245"/>
      <c r="H281" s="245"/>
      <c r="I281" s="245"/>
      <c r="J281" s="245"/>
      <c r="K281" s="245"/>
      <c r="L281" s="245"/>
      <c r="M281" s="233"/>
      <c r="N281" s="2280"/>
      <c r="P281" s="2147"/>
      <c r="Q281" s="2147"/>
      <c r="R281" s="2147"/>
      <c r="S281" s="2147"/>
      <c r="T281" s="2147"/>
      <c r="U281" s="2147"/>
      <c r="V281" s="2147"/>
    </row>
    <row r="282" spans="1:22" ht="15" customHeight="1">
      <c r="A282" s="2260"/>
      <c r="B282" s="295"/>
      <c r="C282" s="245"/>
      <c r="D282" s="233"/>
      <c r="E282" s="295"/>
      <c r="F282" s="245"/>
      <c r="G282" s="245" t="s">
        <v>1314</v>
      </c>
      <c r="H282" s="245"/>
      <c r="I282" s="245"/>
      <c r="J282" s="245" t="s">
        <v>1315</v>
      </c>
      <c r="K282" s="245"/>
      <c r="L282" s="245"/>
      <c r="M282" s="233"/>
      <c r="N282" s="2280"/>
      <c r="P282" s="2147"/>
      <c r="Q282" s="2147"/>
      <c r="R282" s="2147"/>
      <c r="S282" s="2147"/>
      <c r="T282" s="2147"/>
      <c r="U282" s="2147"/>
      <c r="V282" s="2147"/>
    </row>
    <row r="283" spans="1:22" ht="15" customHeight="1">
      <c r="A283" s="2260"/>
      <c r="B283" s="295" t="s">
        <v>307</v>
      </c>
      <c r="C283" s="245" t="s">
        <v>331</v>
      </c>
      <c r="D283" s="233"/>
      <c r="E283" s="295" t="s">
        <v>1316</v>
      </c>
      <c r="F283" s="245" t="s">
        <v>1317</v>
      </c>
      <c r="G283" s="245" t="s">
        <v>1318</v>
      </c>
      <c r="H283" s="245" t="s">
        <v>1319</v>
      </c>
      <c r="I283" s="245" t="s">
        <v>1320</v>
      </c>
      <c r="J283" s="245" t="s">
        <v>1321</v>
      </c>
      <c r="K283" s="245" t="s">
        <v>1322</v>
      </c>
      <c r="L283" s="245" t="s">
        <v>1315</v>
      </c>
      <c r="M283" s="233" t="s">
        <v>307</v>
      </c>
      <c r="N283" s="2280"/>
      <c r="P283" s="2147"/>
      <c r="Q283" s="2147"/>
      <c r="R283" s="2147"/>
      <c r="S283" s="2147"/>
      <c r="T283" s="2147"/>
      <c r="U283" s="2147"/>
      <c r="V283" s="2147"/>
    </row>
    <row r="284" spans="1:22" ht="15" customHeight="1">
      <c r="A284" s="2260"/>
      <c r="B284" s="295" t="s">
        <v>312</v>
      </c>
      <c r="C284" s="245" t="s">
        <v>334</v>
      </c>
      <c r="D284" s="233"/>
      <c r="E284" s="295"/>
      <c r="F284" s="245" t="s">
        <v>1323</v>
      </c>
      <c r="G284" s="245" t="s">
        <v>1324</v>
      </c>
      <c r="H284" s="245" t="s">
        <v>1325</v>
      </c>
      <c r="I284" s="245"/>
      <c r="J284" s="245" t="s">
        <v>1326</v>
      </c>
      <c r="K284" s="245"/>
      <c r="L284" s="245"/>
      <c r="M284" s="233" t="s">
        <v>312</v>
      </c>
      <c r="N284" s="2280"/>
      <c r="P284" s="2147"/>
      <c r="Q284" s="2147"/>
      <c r="R284" s="2147"/>
      <c r="S284" s="2147"/>
      <c r="T284" s="2147"/>
      <c r="U284" s="2147"/>
      <c r="V284" s="2147"/>
    </row>
    <row r="285" spans="1:22" ht="15" customHeight="1" thickBot="1">
      <c r="A285" s="2260"/>
      <c r="B285" s="235"/>
      <c r="C285" s="247"/>
      <c r="D285" s="234"/>
      <c r="E285" s="658" t="s">
        <v>317</v>
      </c>
      <c r="F285" s="245" t="s">
        <v>318</v>
      </c>
      <c r="G285" s="245" t="s">
        <v>319</v>
      </c>
      <c r="H285" s="245" t="s">
        <v>320</v>
      </c>
      <c r="I285" s="245" t="s">
        <v>321</v>
      </c>
      <c r="J285" s="245" t="s">
        <v>322</v>
      </c>
      <c r="K285" s="245" t="s">
        <v>176</v>
      </c>
      <c r="L285" s="245" t="s">
        <v>177</v>
      </c>
      <c r="M285" s="299"/>
      <c r="N285" s="2280"/>
      <c r="P285" s="2147"/>
      <c r="Q285" s="2147"/>
      <c r="R285" s="2147"/>
      <c r="S285" s="2147"/>
      <c r="T285" s="2147"/>
      <c r="U285" s="2147"/>
      <c r="V285" s="2147"/>
    </row>
    <row r="286" spans="1:22" ht="15" customHeight="1">
      <c r="A286" s="2260"/>
      <c r="B286" s="295"/>
      <c r="C286" s="241"/>
      <c r="D286" s="226" t="s">
        <v>1400</v>
      </c>
      <c r="E286" s="226"/>
      <c r="F286" s="1002"/>
      <c r="G286" s="1003"/>
      <c r="H286" s="1003"/>
      <c r="I286" s="1003"/>
      <c r="J286" s="1003"/>
      <c r="K286" s="1003"/>
      <c r="L286" s="1004"/>
      <c r="M286" s="292"/>
      <c r="N286" s="2280"/>
      <c r="P286" s="2147"/>
      <c r="Q286" s="2147"/>
      <c r="R286" s="2147"/>
      <c r="S286" s="2147"/>
      <c r="T286" s="2147"/>
      <c r="U286" s="2147"/>
      <c r="V286" s="2147"/>
    </row>
    <row r="287" spans="1:22" ht="15" customHeight="1">
      <c r="A287" s="2260"/>
      <c r="B287" s="658">
        <v>518</v>
      </c>
      <c r="C287" s="247"/>
      <c r="D287" s="225"/>
      <c r="E287" s="225" t="s">
        <v>2307</v>
      </c>
      <c r="F287" s="990">
        <v>64885</v>
      </c>
      <c r="G287" s="991">
        <v>6147</v>
      </c>
      <c r="H287" s="991">
        <v>1581</v>
      </c>
      <c r="I287" s="991">
        <v>7066</v>
      </c>
      <c r="J287" s="991">
        <v>79679</v>
      </c>
      <c r="K287" s="992" t="s">
        <v>680</v>
      </c>
      <c r="L287" s="993">
        <v>79679</v>
      </c>
      <c r="M287" s="300">
        <v>518</v>
      </c>
      <c r="N287" s="2280"/>
      <c r="P287" s="2147"/>
      <c r="Q287" s="2147"/>
      <c r="R287" s="2147"/>
      <c r="S287" s="2147"/>
      <c r="T287" s="2147"/>
      <c r="U287" s="2147"/>
      <c r="V287" s="2147"/>
    </row>
    <row r="288" spans="1:22" ht="15" customHeight="1">
      <c r="A288" s="1999"/>
      <c r="B288" s="658">
        <f t="shared" ref="B288:B297" si="22">B287+1</f>
        <v>519</v>
      </c>
      <c r="C288" s="247"/>
      <c r="D288" s="225"/>
      <c r="E288" s="225" t="s">
        <v>1401</v>
      </c>
      <c r="F288" s="1005">
        <v>11324</v>
      </c>
      <c r="G288" s="1006">
        <v>18</v>
      </c>
      <c r="H288" s="1006">
        <v>788</v>
      </c>
      <c r="I288" s="1006">
        <v>926</v>
      </c>
      <c r="J288" s="1006">
        <v>13056</v>
      </c>
      <c r="K288" s="1007" t="s">
        <v>680</v>
      </c>
      <c r="L288" s="1008">
        <v>13056</v>
      </c>
      <c r="M288" s="300">
        <f t="shared" ref="M288:M297" si="23">M287+1</f>
        <v>519</v>
      </c>
      <c r="N288" s="2280"/>
      <c r="P288" s="2147"/>
      <c r="Q288" s="2147"/>
      <c r="R288" s="2147"/>
      <c r="S288" s="2147"/>
      <c r="T288" s="2147"/>
      <c r="U288" s="2147"/>
      <c r="V288" s="2147"/>
    </row>
    <row r="289" spans="1:22" ht="15" customHeight="1">
      <c r="A289" s="1999"/>
      <c r="B289" s="658">
        <f t="shared" si="22"/>
        <v>520</v>
      </c>
      <c r="C289" s="247"/>
      <c r="D289" s="225"/>
      <c r="E289" s="225" t="s">
        <v>1402</v>
      </c>
      <c r="F289" s="1005">
        <v>1187</v>
      </c>
      <c r="G289" s="1006">
        <v>0</v>
      </c>
      <c r="H289" s="1006">
        <v>0</v>
      </c>
      <c r="I289" s="1006">
        <v>0</v>
      </c>
      <c r="J289" s="1006">
        <v>1187</v>
      </c>
      <c r="K289" s="1007" t="s">
        <v>680</v>
      </c>
      <c r="L289" s="1008">
        <v>1187</v>
      </c>
      <c r="M289" s="300">
        <f t="shared" si="23"/>
        <v>520</v>
      </c>
      <c r="N289" s="2280"/>
      <c r="P289" s="2147"/>
      <c r="Q289" s="2147"/>
      <c r="R289" s="2147"/>
      <c r="S289" s="2147"/>
      <c r="T289" s="2147"/>
      <c r="U289" s="2147"/>
      <c r="V289" s="2147"/>
    </row>
    <row r="290" spans="1:22" ht="15" customHeight="1">
      <c r="A290" s="1999"/>
      <c r="B290" s="658">
        <f t="shared" si="22"/>
        <v>521</v>
      </c>
      <c r="C290" s="247"/>
      <c r="D290" s="225"/>
      <c r="E290" s="225" t="s">
        <v>1403</v>
      </c>
      <c r="F290" s="1005">
        <v>0</v>
      </c>
      <c r="G290" s="1006">
        <v>0</v>
      </c>
      <c r="H290" s="1006">
        <v>1516</v>
      </c>
      <c r="I290" s="1006">
        <v>0</v>
      </c>
      <c r="J290" s="1006">
        <v>1516</v>
      </c>
      <c r="K290" s="1007" t="s">
        <v>680</v>
      </c>
      <c r="L290" s="1008">
        <v>1516</v>
      </c>
      <c r="M290" s="300">
        <f t="shared" si="23"/>
        <v>521</v>
      </c>
      <c r="N290" s="2280"/>
      <c r="P290" s="2147"/>
      <c r="Q290" s="2147"/>
      <c r="R290" s="2147"/>
      <c r="S290" s="2147"/>
      <c r="T290" s="2147"/>
      <c r="U290" s="2147"/>
      <c r="V290" s="2147"/>
    </row>
    <row r="291" spans="1:22" ht="15" customHeight="1">
      <c r="A291" s="1999"/>
      <c r="B291" s="658">
        <f t="shared" si="22"/>
        <v>522</v>
      </c>
      <c r="C291" s="247"/>
      <c r="D291" s="225"/>
      <c r="E291" s="225" t="s">
        <v>2311</v>
      </c>
      <c r="F291" s="1009" t="s">
        <v>680</v>
      </c>
      <c r="G291" s="1007" t="s">
        <v>680</v>
      </c>
      <c r="H291" s="1007" t="s">
        <v>680</v>
      </c>
      <c r="I291" s="1006">
        <v>19520</v>
      </c>
      <c r="J291" s="1006">
        <v>19520</v>
      </c>
      <c r="K291" s="1007" t="s">
        <v>680</v>
      </c>
      <c r="L291" s="1008">
        <v>19520</v>
      </c>
      <c r="M291" s="300">
        <f t="shared" si="23"/>
        <v>522</v>
      </c>
      <c r="N291" s="2280"/>
      <c r="P291" s="2147"/>
      <c r="Q291" s="2147"/>
      <c r="R291" s="2147"/>
      <c r="S291" s="2147"/>
      <c r="T291" s="2147"/>
      <c r="U291" s="2147"/>
      <c r="V291" s="2147"/>
    </row>
    <row r="292" spans="1:22" ht="15" customHeight="1">
      <c r="A292" s="1999"/>
      <c r="B292" s="658">
        <f t="shared" si="22"/>
        <v>523</v>
      </c>
      <c r="C292" s="247"/>
      <c r="D292" s="225"/>
      <c r="E292" s="225" t="s">
        <v>1398</v>
      </c>
      <c r="F292" s="1009" t="s">
        <v>680</v>
      </c>
      <c r="G292" s="1007" t="s">
        <v>680</v>
      </c>
      <c r="H292" s="1007" t="s">
        <v>680</v>
      </c>
      <c r="I292" s="1006">
        <v>230</v>
      </c>
      <c r="J292" s="1006">
        <v>230</v>
      </c>
      <c r="K292" s="1007" t="s">
        <v>680</v>
      </c>
      <c r="L292" s="1008">
        <v>230</v>
      </c>
      <c r="M292" s="300">
        <f t="shared" si="23"/>
        <v>523</v>
      </c>
      <c r="N292" s="1954"/>
      <c r="P292" s="2147"/>
      <c r="Q292" s="2147"/>
      <c r="R292" s="2147"/>
      <c r="S292" s="2147"/>
      <c r="T292" s="2147"/>
      <c r="U292" s="2147"/>
      <c r="V292" s="2147"/>
    </row>
    <row r="293" spans="1:22" ht="15" customHeight="1">
      <c r="A293" s="1999"/>
      <c r="B293" s="658">
        <f t="shared" si="22"/>
        <v>524</v>
      </c>
      <c r="C293" s="247"/>
      <c r="D293" s="225"/>
      <c r="E293" s="225" t="s">
        <v>2319</v>
      </c>
      <c r="F293" s="1009" t="s">
        <v>680</v>
      </c>
      <c r="G293" s="1007" t="s">
        <v>680</v>
      </c>
      <c r="H293" s="1006">
        <v>0</v>
      </c>
      <c r="I293" s="1007" t="s">
        <v>680</v>
      </c>
      <c r="J293" s="1006">
        <v>0</v>
      </c>
      <c r="K293" s="1007" t="s">
        <v>680</v>
      </c>
      <c r="L293" s="1008">
        <v>0</v>
      </c>
      <c r="M293" s="300">
        <f t="shared" si="23"/>
        <v>524</v>
      </c>
      <c r="N293" s="1954"/>
      <c r="P293" s="2147"/>
      <c r="Q293" s="2147"/>
      <c r="R293" s="2147"/>
      <c r="S293" s="2147"/>
      <c r="T293" s="2147"/>
      <c r="U293" s="2147"/>
      <c r="V293" s="2147"/>
    </row>
    <row r="294" spans="1:22" ht="15" customHeight="1">
      <c r="A294" s="1999"/>
      <c r="B294" s="658">
        <f t="shared" si="22"/>
        <v>525</v>
      </c>
      <c r="C294" s="247"/>
      <c r="D294" s="225"/>
      <c r="E294" s="225" t="s">
        <v>2320</v>
      </c>
      <c r="F294" s="1009" t="s">
        <v>680</v>
      </c>
      <c r="G294" s="1007" t="s">
        <v>680</v>
      </c>
      <c r="H294" s="1007">
        <v>0</v>
      </c>
      <c r="I294" s="1007" t="s">
        <v>680</v>
      </c>
      <c r="J294" s="1007">
        <v>0</v>
      </c>
      <c r="K294" s="1007" t="s">
        <v>680</v>
      </c>
      <c r="L294" s="1010">
        <v>0</v>
      </c>
      <c r="M294" s="300">
        <f t="shared" si="23"/>
        <v>525</v>
      </c>
      <c r="N294" s="1954"/>
      <c r="P294" s="2147"/>
      <c r="Q294" s="2147"/>
      <c r="R294" s="2147"/>
      <c r="S294" s="2147"/>
      <c r="T294" s="2147"/>
      <c r="U294" s="2147"/>
      <c r="V294" s="2147"/>
    </row>
    <row r="295" spans="1:22" ht="15" customHeight="1">
      <c r="A295" s="1999"/>
      <c r="B295" s="658">
        <f t="shared" si="22"/>
        <v>526</v>
      </c>
      <c r="C295" s="247"/>
      <c r="D295" s="225"/>
      <c r="E295" s="225" t="s">
        <v>498</v>
      </c>
      <c r="F295" s="1005">
        <v>0</v>
      </c>
      <c r="G295" s="1006">
        <v>146</v>
      </c>
      <c r="H295" s="1006">
        <v>3872</v>
      </c>
      <c r="I295" s="1006">
        <v>10029</v>
      </c>
      <c r="J295" s="1006">
        <v>14047</v>
      </c>
      <c r="K295" s="1007" t="s">
        <v>680</v>
      </c>
      <c r="L295" s="1008">
        <v>14047</v>
      </c>
      <c r="M295" s="300">
        <f t="shared" si="23"/>
        <v>526</v>
      </c>
      <c r="N295" s="1984"/>
      <c r="P295" s="2147"/>
      <c r="Q295" s="2147"/>
      <c r="R295" s="2147"/>
      <c r="S295" s="2147"/>
      <c r="T295" s="2147"/>
      <c r="U295" s="2147"/>
      <c r="V295" s="2147"/>
    </row>
    <row r="296" spans="1:22" ht="15" customHeight="1">
      <c r="A296" s="1999"/>
      <c r="B296" s="658">
        <f t="shared" si="22"/>
        <v>527</v>
      </c>
      <c r="C296" s="247"/>
      <c r="D296" s="225" t="s">
        <v>1404</v>
      </c>
      <c r="E296" s="225"/>
      <c r="F296" s="990">
        <v>77396</v>
      </c>
      <c r="G296" s="991">
        <v>6311</v>
      </c>
      <c r="H296" s="991">
        <v>7757</v>
      </c>
      <c r="I296" s="991">
        <v>37771</v>
      </c>
      <c r="J296" s="991">
        <v>129235</v>
      </c>
      <c r="K296" s="992" t="s">
        <v>680</v>
      </c>
      <c r="L296" s="993">
        <v>129235</v>
      </c>
      <c r="M296" s="300">
        <f t="shared" si="23"/>
        <v>527</v>
      </c>
      <c r="N296" s="1984"/>
      <c r="P296" s="2147"/>
      <c r="Q296" s="2147"/>
      <c r="R296" s="2147"/>
      <c r="S296" s="2147"/>
      <c r="T296" s="2147"/>
      <c r="U296" s="2147"/>
      <c r="V296" s="2147"/>
    </row>
    <row r="297" spans="1:22" ht="15" customHeight="1">
      <c r="A297" s="1999"/>
      <c r="B297" s="658">
        <f t="shared" si="22"/>
        <v>528</v>
      </c>
      <c r="C297" s="247"/>
      <c r="D297" s="1883"/>
      <c r="E297" s="225" t="s">
        <v>1405</v>
      </c>
      <c r="F297" s="990">
        <v>1163716</v>
      </c>
      <c r="G297" s="991">
        <v>675616</v>
      </c>
      <c r="H297" s="991">
        <v>878364</v>
      </c>
      <c r="I297" s="991">
        <v>816871</v>
      </c>
      <c r="J297" s="991">
        <v>3534567</v>
      </c>
      <c r="K297" s="992" t="s">
        <v>680</v>
      </c>
      <c r="L297" s="993">
        <v>3534567</v>
      </c>
      <c r="M297" s="300">
        <f t="shared" si="23"/>
        <v>528</v>
      </c>
      <c r="N297" s="1984"/>
      <c r="P297" s="2147"/>
      <c r="Q297" s="2147"/>
      <c r="R297" s="2147"/>
      <c r="S297" s="2147"/>
      <c r="T297" s="2147"/>
      <c r="U297" s="2147"/>
      <c r="V297" s="2147"/>
    </row>
    <row r="298" spans="1:22" ht="15" customHeight="1">
      <c r="A298" s="1999"/>
      <c r="B298" s="295"/>
      <c r="C298" s="241"/>
      <c r="D298" s="226" t="s">
        <v>1406</v>
      </c>
      <c r="E298" s="226"/>
      <c r="F298" s="998"/>
      <c r="G298" s="999"/>
      <c r="H298" s="999"/>
      <c r="I298" s="999"/>
      <c r="J298" s="999"/>
      <c r="K298" s="1000"/>
      <c r="L298" s="1001"/>
      <c r="M298" s="292"/>
      <c r="N298" s="1984"/>
      <c r="P298" s="2147"/>
      <c r="Q298" s="2147"/>
      <c r="R298" s="2147"/>
      <c r="S298" s="2147"/>
      <c r="T298" s="2147"/>
      <c r="U298" s="2147"/>
      <c r="V298" s="2147"/>
    </row>
    <row r="299" spans="1:22" ht="15" customHeight="1">
      <c r="A299" s="1999"/>
      <c r="B299" s="658">
        <v>601</v>
      </c>
      <c r="C299" s="247"/>
      <c r="D299" s="225"/>
      <c r="E299" s="225" t="s">
        <v>1407</v>
      </c>
      <c r="F299" s="990">
        <v>20169</v>
      </c>
      <c r="G299" s="991">
        <v>4123</v>
      </c>
      <c r="H299" s="991">
        <v>6551</v>
      </c>
      <c r="I299" s="991">
        <v>61829</v>
      </c>
      <c r="J299" s="991">
        <v>92672</v>
      </c>
      <c r="K299" s="992" t="s">
        <v>680</v>
      </c>
      <c r="L299" s="993">
        <v>92672</v>
      </c>
      <c r="M299" s="300">
        <v>601</v>
      </c>
      <c r="N299" s="1984"/>
      <c r="P299" s="2147"/>
      <c r="Q299" s="2147"/>
      <c r="R299" s="2147"/>
      <c r="S299" s="2147"/>
      <c r="T299" s="2147"/>
      <c r="U299" s="2147"/>
      <c r="V299" s="2147"/>
    </row>
    <row r="300" spans="1:22" ht="15" customHeight="1">
      <c r="A300" s="1999"/>
      <c r="B300" s="658">
        <f t="shared" ref="B300:B315" si="24">B299+1</f>
        <v>602</v>
      </c>
      <c r="C300" s="247"/>
      <c r="D300" s="225"/>
      <c r="E300" s="225" t="s">
        <v>1408</v>
      </c>
      <c r="F300" s="1005">
        <v>21877</v>
      </c>
      <c r="G300" s="1006">
        <v>43</v>
      </c>
      <c r="H300" s="1006">
        <v>4631</v>
      </c>
      <c r="I300" s="1006">
        <v>64657</v>
      </c>
      <c r="J300" s="1006">
        <v>91208</v>
      </c>
      <c r="K300" s="1007" t="s">
        <v>680</v>
      </c>
      <c r="L300" s="1008">
        <v>91208</v>
      </c>
      <c r="M300" s="300">
        <f t="shared" ref="M300:M315" si="25">M299+1</f>
        <v>602</v>
      </c>
      <c r="N300" s="1984"/>
      <c r="P300" s="2147"/>
      <c r="Q300" s="2147"/>
      <c r="R300" s="2147"/>
      <c r="S300" s="2147"/>
      <c r="T300" s="2147"/>
      <c r="U300" s="2147"/>
      <c r="V300" s="2147"/>
    </row>
    <row r="301" spans="1:22" ht="15" customHeight="1">
      <c r="A301" s="1999"/>
      <c r="B301" s="658">
        <f t="shared" si="24"/>
        <v>603</v>
      </c>
      <c r="C301" s="247"/>
      <c r="D301" s="225"/>
      <c r="E301" s="225" t="s">
        <v>1409</v>
      </c>
      <c r="F301" s="1005">
        <v>7640</v>
      </c>
      <c r="G301" s="1006">
        <v>2</v>
      </c>
      <c r="H301" s="1006">
        <v>317953</v>
      </c>
      <c r="I301" s="1006">
        <v>1292</v>
      </c>
      <c r="J301" s="1006">
        <v>326887</v>
      </c>
      <c r="K301" s="1007" t="s">
        <v>680</v>
      </c>
      <c r="L301" s="1008">
        <v>326887</v>
      </c>
      <c r="M301" s="300">
        <f t="shared" si="25"/>
        <v>603</v>
      </c>
      <c r="N301" s="1984"/>
      <c r="P301" s="2147"/>
      <c r="Q301" s="2147"/>
      <c r="R301" s="2147"/>
      <c r="S301" s="2147"/>
      <c r="T301" s="2147"/>
      <c r="U301" s="2147"/>
      <c r="V301" s="2147"/>
    </row>
    <row r="302" spans="1:22" ht="15" customHeight="1">
      <c r="A302" s="1999"/>
      <c r="B302" s="658">
        <f t="shared" si="24"/>
        <v>604</v>
      </c>
      <c r="C302" s="247"/>
      <c r="D302" s="225"/>
      <c r="E302" s="225" t="s">
        <v>1410</v>
      </c>
      <c r="F302" s="1005">
        <v>12314</v>
      </c>
      <c r="G302" s="1006">
        <v>1</v>
      </c>
      <c r="H302" s="1006">
        <v>5098</v>
      </c>
      <c r="I302" s="1006">
        <v>14129</v>
      </c>
      <c r="J302" s="1006">
        <v>31542</v>
      </c>
      <c r="K302" s="1007" t="s">
        <v>680</v>
      </c>
      <c r="L302" s="1008">
        <v>31542</v>
      </c>
      <c r="M302" s="300">
        <f t="shared" si="25"/>
        <v>604</v>
      </c>
      <c r="N302" s="1984"/>
      <c r="P302" s="2147"/>
      <c r="Q302" s="2147"/>
      <c r="R302" s="2147"/>
      <c r="S302" s="2147"/>
      <c r="T302" s="2147"/>
      <c r="U302" s="2147"/>
      <c r="V302" s="2147"/>
    </row>
    <row r="303" spans="1:22" ht="15" customHeight="1">
      <c r="A303" s="1999"/>
      <c r="B303" s="658">
        <f t="shared" si="24"/>
        <v>605</v>
      </c>
      <c r="C303" s="247"/>
      <c r="D303" s="225"/>
      <c r="E303" s="225" t="s">
        <v>1411</v>
      </c>
      <c r="F303" s="1005">
        <v>23390</v>
      </c>
      <c r="G303" s="1006">
        <v>0</v>
      </c>
      <c r="H303" s="1006">
        <v>134</v>
      </c>
      <c r="I303" s="1006">
        <v>3700</v>
      </c>
      <c r="J303" s="1006">
        <v>27224</v>
      </c>
      <c r="K303" s="1007" t="s">
        <v>680</v>
      </c>
      <c r="L303" s="1008">
        <v>27224</v>
      </c>
      <c r="M303" s="300">
        <f t="shared" si="25"/>
        <v>605</v>
      </c>
      <c r="N303" s="1984"/>
      <c r="P303" s="2147"/>
      <c r="Q303" s="2147"/>
      <c r="R303" s="2147"/>
      <c r="S303" s="2147"/>
      <c r="T303" s="2147"/>
      <c r="U303" s="2147"/>
      <c r="V303" s="2147"/>
    </row>
    <row r="304" spans="1:22" ht="15" customHeight="1">
      <c r="A304" s="1999"/>
      <c r="B304" s="658">
        <f t="shared" si="24"/>
        <v>606</v>
      </c>
      <c r="C304" s="247"/>
      <c r="D304" s="225"/>
      <c r="E304" s="225" t="s">
        <v>1412</v>
      </c>
      <c r="F304" s="1005">
        <v>0</v>
      </c>
      <c r="G304" s="1006">
        <v>0</v>
      </c>
      <c r="H304" s="1006">
        <v>0</v>
      </c>
      <c r="I304" s="1006">
        <v>0</v>
      </c>
      <c r="J304" s="1006">
        <v>0</v>
      </c>
      <c r="K304" s="1007" t="s">
        <v>680</v>
      </c>
      <c r="L304" s="1008">
        <v>0</v>
      </c>
      <c r="M304" s="300">
        <f t="shared" si="25"/>
        <v>606</v>
      </c>
      <c r="N304" s="1984"/>
      <c r="P304" s="2147"/>
      <c r="Q304" s="2147"/>
      <c r="R304" s="2147"/>
      <c r="S304" s="2147"/>
      <c r="T304" s="2147"/>
      <c r="U304" s="2147"/>
      <c r="V304" s="2147"/>
    </row>
    <row r="305" spans="1:22" ht="15" customHeight="1">
      <c r="A305" s="1999"/>
      <c r="B305" s="658">
        <f t="shared" si="24"/>
        <v>607</v>
      </c>
      <c r="C305" s="247"/>
      <c r="D305" s="225"/>
      <c r="E305" s="225" t="s">
        <v>1413</v>
      </c>
      <c r="F305" s="1005">
        <v>11981</v>
      </c>
      <c r="G305" s="1006">
        <v>6</v>
      </c>
      <c r="H305" s="1006">
        <v>5773</v>
      </c>
      <c r="I305" s="1006">
        <v>33842</v>
      </c>
      <c r="J305" s="1006">
        <v>51602</v>
      </c>
      <c r="K305" s="1007" t="s">
        <v>680</v>
      </c>
      <c r="L305" s="1008">
        <v>51602</v>
      </c>
      <c r="M305" s="300">
        <f t="shared" si="25"/>
        <v>607</v>
      </c>
      <c r="N305" s="1984"/>
      <c r="P305" s="2147"/>
      <c r="Q305" s="2147"/>
      <c r="R305" s="2147"/>
      <c r="S305" s="2147"/>
      <c r="T305" s="2147"/>
      <c r="U305" s="2147"/>
      <c r="V305" s="2147"/>
    </row>
    <row r="306" spans="1:22" ht="15" customHeight="1">
      <c r="A306" s="1999"/>
      <c r="B306" s="658">
        <f t="shared" si="24"/>
        <v>608</v>
      </c>
      <c r="C306" s="247"/>
      <c r="D306" s="225"/>
      <c r="E306" s="225" t="s">
        <v>1414</v>
      </c>
      <c r="F306" s="1005">
        <v>13702</v>
      </c>
      <c r="G306" s="1006">
        <v>61</v>
      </c>
      <c r="H306" s="1006">
        <v>80045</v>
      </c>
      <c r="I306" s="1006">
        <v>63676</v>
      </c>
      <c r="J306" s="1006">
        <v>157484</v>
      </c>
      <c r="K306" s="1007" t="s">
        <v>680</v>
      </c>
      <c r="L306" s="1008">
        <v>157484</v>
      </c>
      <c r="M306" s="300">
        <f t="shared" si="25"/>
        <v>608</v>
      </c>
      <c r="N306" s="1984"/>
      <c r="P306" s="2147"/>
      <c r="Q306" s="2147"/>
      <c r="R306" s="2147"/>
      <c r="S306" s="2147"/>
      <c r="T306" s="2147"/>
      <c r="U306" s="2147"/>
      <c r="V306" s="2147"/>
    </row>
    <row r="307" spans="1:22" ht="15" customHeight="1">
      <c r="A307" s="1999"/>
      <c r="B307" s="658">
        <f t="shared" si="24"/>
        <v>609</v>
      </c>
      <c r="C307" s="247"/>
      <c r="D307" s="225"/>
      <c r="E307" s="225" t="s">
        <v>1415</v>
      </c>
      <c r="F307" s="1005">
        <v>4081</v>
      </c>
      <c r="G307" s="1006">
        <v>8</v>
      </c>
      <c r="H307" s="1006">
        <v>14602</v>
      </c>
      <c r="I307" s="1006">
        <v>93102</v>
      </c>
      <c r="J307" s="1006">
        <v>111793</v>
      </c>
      <c r="K307" s="1007" t="s">
        <v>680</v>
      </c>
      <c r="L307" s="1008">
        <v>111793</v>
      </c>
      <c r="M307" s="300">
        <f t="shared" si="25"/>
        <v>609</v>
      </c>
      <c r="N307" s="1984"/>
      <c r="P307" s="2147"/>
      <c r="Q307" s="2147"/>
      <c r="R307" s="2147"/>
      <c r="S307" s="2147"/>
      <c r="T307" s="2147"/>
      <c r="U307" s="2147"/>
      <c r="V307" s="2147"/>
    </row>
    <row r="308" spans="1:22" ht="15" customHeight="1">
      <c r="A308" s="1999"/>
      <c r="B308" s="658">
        <f t="shared" si="24"/>
        <v>610</v>
      </c>
      <c r="C308" s="247"/>
      <c r="D308" s="225"/>
      <c r="E308" s="225" t="s">
        <v>1416</v>
      </c>
      <c r="F308" s="1005">
        <v>0</v>
      </c>
      <c r="G308" s="1006">
        <v>0</v>
      </c>
      <c r="H308" s="1006">
        <v>0</v>
      </c>
      <c r="I308" s="1006">
        <v>0</v>
      </c>
      <c r="J308" s="1006">
        <v>0</v>
      </c>
      <c r="K308" s="1007" t="s">
        <v>680</v>
      </c>
      <c r="L308" s="1008">
        <v>0</v>
      </c>
      <c r="M308" s="300">
        <f t="shared" si="25"/>
        <v>610</v>
      </c>
      <c r="N308" s="1984"/>
      <c r="P308" s="2147"/>
      <c r="Q308" s="2147"/>
      <c r="R308" s="2147"/>
      <c r="S308" s="2147"/>
      <c r="T308" s="2147"/>
      <c r="U308" s="2147"/>
      <c r="V308" s="2147"/>
    </row>
    <row r="309" spans="1:22" ht="15" customHeight="1">
      <c r="A309" s="1999"/>
      <c r="B309" s="658">
        <f t="shared" si="24"/>
        <v>611</v>
      </c>
      <c r="C309" s="247"/>
      <c r="D309" s="225"/>
      <c r="E309" s="225" t="s">
        <v>2311</v>
      </c>
      <c r="F309" s="1009" t="s">
        <v>680</v>
      </c>
      <c r="G309" s="1007" t="s">
        <v>680</v>
      </c>
      <c r="H309" s="1007" t="s">
        <v>680</v>
      </c>
      <c r="I309" s="1006">
        <v>124579</v>
      </c>
      <c r="J309" s="1006">
        <v>124579</v>
      </c>
      <c r="K309" s="1007" t="s">
        <v>680</v>
      </c>
      <c r="L309" s="1008">
        <v>124579</v>
      </c>
      <c r="M309" s="300">
        <f t="shared" si="25"/>
        <v>611</v>
      </c>
      <c r="N309" s="1984"/>
      <c r="P309" s="2147"/>
      <c r="Q309" s="2147"/>
      <c r="R309" s="2147"/>
      <c r="S309" s="2147"/>
      <c r="T309" s="2147"/>
      <c r="U309" s="2147"/>
      <c r="V309" s="2147"/>
    </row>
    <row r="310" spans="1:22" ht="15" customHeight="1">
      <c r="A310" s="1999"/>
      <c r="B310" s="658">
        <f t="shared" si="24"/>
        <v>612</v>
      </c>
      <c r="C310" s="247"/>
      <c r="D310" s="225"/>
      <c r="E310" s="225" t="s">
        <v>1398</v>
      </c>
      <c r="F310" s="1009" t="s">
        <v>680</v>
      </c>
      <c r="G310" s="1007" t="s">
        <v>680</v>
      </c>
      <c r="H310" s="1007" t="s">
        <v>680</v>
      </c>
      <c r="I310" s="1006">
        <v>5533</v>
      </c>
      <c r="J310" s="1006">
        <v>5533</v>
      </c>
      <c r="K310" s="1007" t="s">
        <v>680</v>
      </c>
      <c r="L310" s="1008">
        <v>5533</v>
      </c>
      <c r="M310" s="300">
        <f t="shared" si="25"/>
        <v>612</v>
      </c>
      <c r="N310" s="1984"/>
      <c r="P310" s="2147"/>
      <c r="Q310" s="2147"/>
      <c r="R310" s="2147"/>
      <c r="S310" s="2147"/>
      <c r="T310" s="2147"/>
      <c r="U310" s="2147"/>
      <c r="V310" s="2147"/>
    </row>
    <row r="311" spans="1:22" ht="15" customHeight="1">
      <c r="A311" s="1999"/>
      <c r="B311" s="658">
        <f t="shared" si="24"/>
        <v>613</v>
      </c>
      <c r="C311" s="247"/>
      <c r="D311" s="225"/>
      <c r="E311" s="225" t="s">
        <v>1417</v>
      </c>
      <c r="F311" s="1009" t="s">
        <v>680</v>
      </c>
      <c r="G311" s="1007" t="s">
        <v>680</v>
      </c>
      <c r="H311" s="1007" t="s">
        <v>680</v>
      </c>
      <c r="I311" s="1006">
        <v>-2866</v>
      </c>
      <c r="J311" s="1006">
        <v>-2866</v>
      </c>
      <c r="K311" s="1007" t="s">
        <v>680</v>
      </c>
      <c r="L311" s="1008">
        <v>-2866</v>
      </c>
      <c r="M311" s="300">
        <f t="shared" si="25"/>
        <v>613</v>
      </c>
      <c r="N311" s="1984"/>
      <c r="P311" s="2147"/>
      <c r="Q311" s="2147"/>
      <c r="R311" s="2147"/>
      <c r="S311" s="2147"/>
      <c r="T311" s="2147"/>
      <c r="U311" s="2147"/>
      <c r="V311" s="2147"/>
    </row>
    <row r="312" spans="1:22" ht="15" customHeight="1">
      <c r="A312" s="1999"/>
      <c r="B312" s="658">
        <f t="shared" si="24"/>
        <v>614</v>
      </c>
      <c r="C312" s="247"/>
      <c r="D312" s="225"/>
      <c r="E312" s="225" t="s">
        <v>1418</v>
      </c>
      <c r="F312" s="1009" t="s">
        <v>680</v>
      </c>
      <c r="G312" s="1007" t="s">
        <v>680</v>
      </c>
      <c r="H312" s="1007" t="s">
        <v>680</v>
      </c>
      <c r="I312" s="1006">
        <v>141418</v>
      </c>
      <c r="J312" s="1006">
        <v>141418</v>
      </c>
      <c r="K312" s="1007" t="s">
        <v>680</v>
      </c>
      <c r="L312" s="1008">
        <v>141418</v>
      </c>
      <c r="M312" s="300">
        <f t="shared" si="25"/>
        <v>614</v>
      </c>
      <c r="N312" s="1984"/>
      <c r="P312" s="2147"/>
      <c r="Q312" s="2147"/>
      <c r="R312" s="2147"/>
      <c r="S312" s="2147"/>
      <c r="T312" s="2147"/>
      <c r="U312" s="2147"/>
      <c r="V312" s="2147"/>
    </row>
    <row r="313" spans="1:22" ht="15" customHeight="1">
      <c r="A313" s="1999"/>
      <c r="B313" s="658">
        <f t="shared" si="24"/>
        <v>615</v>
      </c>
      <c r="C313" s="247"/>
      <c r="D313" s="225"/>
      <c r="E313" s="225" t="s">
        <v>1419</v>
      </c>
      <c r="F313" s="1009" t="s">
        <v>680</v>
      </c>
      <c r="G313" s="1007" t="s">
        <v>680</v>
      </c>
      <c r="H313" s="1007" t="s">
        <v>680</v>
      </c>
      <c r="I313" s="1006">
        <v>22957</v>
      </c>
      <c r="J313" s="1006">
        <v>22957</v>
      </c>
      <c r="K313" s="1007" t="s">
        <v>680</v>
      </c>
      <c r="L313" s="1008">
        <v>22957</v>
      </c>
      <c r="M313" s="300">
        <f t="shared" si="25"/>
        <v>615</v>
      </c>
      <c r="N313" s="1984"/>
      <c r="P313" s="2147"/>
      <c r="Q313" s="2147"/>
      <c r="R313" s="2147"/>
      <c r="S313" s="2147"/>
      <c r="T313" s="2147"/>
      <c r="U313" s="2147"/>
      <c r="V313" s="2147"/>
    </row>
    <row r="314" spans="1:22" ht="15" customHeight="1">
      <c r="A314" s="1999"/>
      <c r="B314" s="658">
        <f t="shared" si="24"/>
        <v>616</v>
      </c>
      <c r="C314" s="247"/>
      <c r="D314" s="225"/>
      <c r="E314" s="225" t="s">
        <v>2319</v>
      </c>
      <c r="F314" s="1009" t="s">
        <v>680</v>
      </c>
      <c r="G314" s="1007" t="s">
        <v>680</v>
      </c>
      <c r="H314" s="1006">
        <v>22845</v>
      </c>
      <c r="I314" s="1007" t="s">
        <v>680</v>
      </c>
      <c r="J314" s="1006">
        <v>22845</v>
      </c>
      <c r="K314" s="1007" t="s">
        <v>680</v>
      </c>
      <c r="L314" s="1008">
        <v>22845</v>
      </c>
      <c r="M314" s="300">
        <f t="shared" si="25"/>
        <v>616</v>
      </c>
      <c r="N314" s="1984"/>
      <c r="P314" s="2147"/>
      <c r="Q314" s="2147"/>
      <c r="R314" s="2147"/>
      <c r="S314" s="2147"/>
      <c r="T314" s="2147"/>
      <c r="U314" s="2147"/>
      <c r="V314" s="2147"/>
    </row>
    <row r="315" spans="1:22" ht="15" customHeight="1">
      <c r="A315" s="1999"/>
      <c r="B315" s="658">
        <f t="shared" si="24"/>
        <v>617</v>
      </c>
      <c r="C315" s="247"/>
      <c r="D315" s="225"/>
      <c r="E315" s="225" t="s">
        <v>2320</v>
      </c>
      <c r="F315" s="1009" t="s">
        <v>680</v>
      </c>
      <c r="G315" s="1007" t="s">
        <v>680</v>
      </c>
      <c r="H315" s="1007">
        <v>0</v>
      </c>
      <c r="I315" s="1007" t="s">
        <v>680</v>
      </c>
      <c r="J315" s="1007">
        <v>0</v>
      </c>
      <c r="K315" s="1007" t="s">
        <v>680</v>
      </c>
      <c r="L315" s="1010">
        <v>0</v>
      </c>
      <c r="M315" s="300">
        <f t="shared" si="25"/>
        <v>617</v>
      </c>
      <c r="N315" s="1984"/>
      <c r="P315" s="2147"/>
      <c r="Q315" s="2147"/>
      <c r="R315" s="2147"/>
      <c r="S315" s="2147"/>
      <c r="T315" s="2147"/>
      <c r="U315" s="2147"/>
      <c r="V315" s="2147"/>
    </row>
    <row r="316" spans="1:22" ht="15" customHeight="1">
      <c r="A316" s="1999"/>
      <c r="B316" s="658">
        <f>B315+1</f>
        <v>618</v>
      </c>
      <c r="C316" s="247"/>
      <c r="D316" s="225"/>
      <c r="E316" s="225" t="s">
        <v>498</v>
      </c>
      <c r="F316" s="1005">
        <v>116913</v>
      </c>
      <c r="G316" s="1006">
        <v>3200</v>
      </c>
      <c r="H316" s="1006">
        <v>19917</v>
      </c>
      <c r="I316" s="1006">
        <v>59808</v>
      </c>
      <c r="J316" s="1006">
        <v>199838</v>
      </c>
      <c r="K316" s="1007" t="s">
        <v>680</v>
      </c>
      <c r="L316" s="1008">
        <v>199838</v>
      </c>
      <c r="M316" s="300">
        <f>M315+1</f>
        <v>618</v>
      </c>
      <c r="N316" s="1984"/>
      <c r="P316" s="2147"/>
      <c r="Q316" s="2147"/>
      <c r="R316" s="2147"/>
      <c r="S316" s="2147"/>
      <c r="T316" s="2147"/>
      <c r="U316" s="2147"/>
      <c r="V316" s="2147"/>
    </row>
    <row r="317" spans="1:22" ht="15" customHeight="1">
      <c r="A317" s="1999"/>
      <c r="B317" s="658">
        <f>B316+1</f>
        <v>619</v>
      </c>
      <c r="C317" s="247"/>
      <c r="D317" s="225" t="s">
        <v>3270</v>
      </c>
      <c r="E317" s="225"/>
      <c r="F317" s="990">
        <v>232067</v>
      </c>
      <c r="G317" s="991">
        <v>7444</v>
      </c>
      <c r="H317" s="991">
        <v>477549</v>
      </c>
      <c r="I317" s="991">
        <v>687656</v>
      </c>
      <c r="J317" s="991">
        <v>1404716</v>
      </c>
      <c r="K317" s="992" t="s">
        <v>680</v>
      </c>
      <c r="L317" s="993">
        <v>1404716</v>
      </c>
      <c r="M317" s="300">
        <f>M316+1</f>
        <v>619</v>
      </c>
      <c r="N317" s="1984"/>
      <c r="P317" s="2147"/>
      <c r="Q317" s="2147"/>
      <c r="R317" s="2147"/>
      <c r="S317" s="2147"/>
      <c r="T317" s="2147"/>
      <c r="U317" s="2147"/>
      <c r="V317" s="2147"/>
    </row>
    <row r="318" spans="1:22" ht="15" customHeight="1" thickBot="1">
      <c r="A318" s="1999"/>
      <c r="B318" s="664">
        <f>B317+1</f>
        <v>620</v>
      </c>
      <c r="C318" s="255" t="s">
        <v>525</v>
      </c>
      <c r="D318" s="54" t="s">
        <v>1421</v>
      </c>
      <c r="E318" s="54"/>
      <c r="F318" s="994">
        <v>1976242.33</v>
      </c>
      <c r="G318" s="995">
        <v>914565</v>
      </c>
      <c r="H318" s="995">
        <v>2194420</v>
      </c>
      <c r="I318" s="995">
        <v>3028504</v>
      </c>
      <c r="J318" s="995">
        <v>8113731.3300000001</v>
      </c>
      <c r="K318" s="996" t="s">
        <v>680</v>
      </c>
      <c r="L318" s="997">
        <v>8113731.3300000001</v>
      </c>
      <c r="M318" s="670">
        <f>M317+1</f>
        <v>620</v>
      </c>
      <c r="N318" s="1984"/>
      <c r="P318" s="2147"/>
      <c r="Q318" s="2147"/>
      <c r="R318" s="2147"/>
      <c r="S318" s="2147"/>
      <c r="T318" s="2147"/>
      <c r="U318" s="2147"/>
      <c r="V318" s="2147"/>
    </row>
    <row r="319" spans="1:22" ht="15" customHeight="1">
      <c r="B319" s="1335"/>
      <c r="C319" s="226"/>
      <c r="D319" s="226"/>
      <c r="E319" s="226"/>
      <c r="F319" s="226"/>
      <c r="G319" s="226"/>
      <c r="H319" s="226"/>
      <c r="I319" s="226"/>
      <c r="J319" s="226"/>
      <c r="K319" s="226"/>
      <c r="L319" s="226"/>
      <c r="M319" s="291"/>
    </row>
    <row r="320" spans="1:22" ht="15" customHeight="1">
      <c r="B320" s="1335"/>
      <c r="C320" s="226"/>
      <c r="D320" s="226"/>
      <c r="E320" s="226"/>
      <c r="F320" s="226"/>
      <c r="G320" s="226"/>
      <c r="H320" s="226"/>
      <c r="I320" s="226"/>
      <c r="J320" s="226"/>
      <c r="K320" s="226"/>
      <c r="L320" s="226"/>
      <c r="M320" s="291"/>
    </row>
    <row r="321" spans="2:14" ht="15" customHeight="1">
      <c r="B321" s="1335"/>
      <c r="C321" s="226"/>
      <c r="D321" s="226"/>
      <c r="E321" s="226"/>
      <c r="F321" s="226"/>
      <c r="G321" s="226"/>
      <c r="H321" s="226"/>
      <c r="I321" s="226"/>
      <c r="J321" s="226"/>
      <c r="K321" s="226"/>
      <c r="L321" s="226"/>
      <c r="M321" s="291"/>
    </row>
    <row r="322" spans="2:14" ht="15" customHeight="1">
      <c r="B322" s="1335"/>
      <c r="C322" s="226"/>
      <c r="D322" s="226"/>
      <c r="E322" s="226"/>
      <c r="F322" s="226"/>
      <c r="G322" s="226"/>
      <c r="H322" s="226"/>
      <c r="I322" s="226"/>
      <c r="J322" s="226"/>
      <c r="K322" s="226"/>
      <c r="L322" s="226"/>
      <c r="M322" s="291"/>
    </row>
    <row r="323" spans="2:14" ht="15" customHeight="1">
      <c r="B323" s="1962"/>
      <c r="C323" s="54"/>
      <c r="D323" s="54"/>
      <c r="E323" s="54"/>
      <c r="F323" s="54"/>
      <c r="G323" s="54"/>
      <c r="H323" s="54"/>
      <c r="I323" s="54"/>
      <c r="J323" s="54"/>
      <c r="K323" s="54"/>
      <c r="L323" s="54"/>
      <c r="M323" s="214"/>
      <c r="N323" s="1956">
        <v>57</v>
      </c>
    </row>
  </sheetData>
  <customSheetViews>
    <customSheetView guid="{4095EAE0-09D5-4E29-9353-57BE8D9E0DE0}" scale="70" showPageBreaks="1">
      <selection activeCell="I22" sqref="I22"/>
      <rowBreaks count="6" manualBreakCount="6">
        <brk id="46" max="16383" man="1"/>
        <brk id="90" max="16383" man="1"/>
        <brk id="137" max="16383" man="1"/>
        <brk id="185" max="16383" man="1"/>
        <brk id="232" max="16383" man="1"/>
        <brk id="276" max="16383" man="1"/>
      </rowBreaks>
      <pageMargins left="0.75" right="0.75" top="0.75" bottom="0.75" header="0.5" footer="0.5"/>
      <pageSetup scale="75" orientation="landscape" r:id="rId1"/>
      <headerFooter alignWithMargins="0"/>
    </customSheetView>
    <customSheetView guid="{B4382265-C345-4F78-A0C9-5C84571AE8A3}" showPageBreaks="1">
      <selection activeCell="E89" sqref="E89"/>
      <rowBreaks count="6" manualBreakCount="6">
        <brk id="44" max="16383" man="1"/>
        <brk id="86" max="16383" man="1"/>
        <brk id="131" max="16383" man="1"/>
        <brk id="177" max="16383" man="1"/>
        <brk id="222" max="16383" man="1"/>
        <brk id="264" max="16383" man="1"/>
      </rowBreaks>
      <pageMargins left="0.75" right="0.75" top="0.75" bottom="0.75" header="0.5" footer="0.5"/>
      <pageSetup scale="80" orientation="landscape" r:id="rId2"/>
      <headerFooter alignWithMargins="0"/>
    </customSheetView>
  </customSheetViews>
  <mergeCells count="14">
    <mergeCell ref="N277:N291"/>
    <mergeCell ref="N91:N108"/>
    <mergeCell ref="N77:N89"/>
    <mergeCell ref="A79:A89"/>
    <mergeCell ref="N1:N18"/>
    <mergeCell ref="A1:A12"/>
    <mergeCell ref="N186:N203"/>
    <mergeCell ref="N263:N275"/>
    <mergeCell ref="N172:N184"/>
    <mergeCell ref="A91:A102"/>
    <mergeCell ref="A174:A184"/>
    <mergeCell ref="A265:A275"/>
    <mergeCell ref="A186:A198"/>
    <mergeCell ref="A277:A287"/>
  </mergeCells>
  <phoneticPr fontId="0" type="noConversion"/>
  <pageMargins left="0.75" right="0.75" top="0.75" bottom="0.75" header="0.5" footer="0.5"/>
  <pageSetup scale="75" orientation="landscape" r:id="rId3"/>
  <headerFooter alignWithMargins="0"/>
  <rowBreaks count="6" manualBreakCount="6">
    <brk id="46" max="16383" man="1"/>
    <brk id="90" max="16383" man="1"/>
    <brk id="137" max="16383" man="1"/>
    <brk id="185" max="16383" man="1"/>
    <brk id="232" max="16383" man="1"/>
    <brk id="27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73"/>
  <sheetViews>
    <sheetView showGridLines="0" zoomScaleNormal="100" workbookViewId="0">
      <selection activeCell="D31" sqref="D31"/>
    </sheetView>
  </sheetViews>
  <sheetFormatPr defaultRowHeight="12.75" customHeight="1"/>
  <cols>
    <col min="1" max="1" width="4.33203125" style="10" customWidth="1"/>
    <col min="2" max="2" width="8.33203125" style="10" customWidth="1"/>
    <col min="3" max="3" width="8" style="10" bestFit="1" customWidth="1"/>
    <col min="4" max="4" width="44" style="10" customWidth="1"/>
    <col min="5" max="7" width="21.33203125" style="10" customWidth="1"/>
    <col min="8" max="8" width="7" style="10" customWidth="1"/>
    <col min="9" max="16384" width="9.33203125" style="10"/>
  </cols>
  <sheetData>
    <row r="1" spans="1:8" s="226" customFormat="1" ht="12.75" customHeight="1">
      <c r="A1" s="1371">
        <v>58</v>
      </c>
      <c r="B1" s="2007"/>
      <c r="C1" s="209"/>
      <c r="D1" s="209"/>
      <c r="E1" s="63"/>
      <c r="F1" s="19"/>
      <c r="G1" s="394"/>
      <c r="H1" s="1667" t="s">
        <v>2667</v>
      </c>
    </row>
    <row r="2" spans="1:8" ht="12.75" customHeight="1">
      <c r="A2" s="20" t="s">
        <v>432</v>
      </c>
      <c r="B2" s="672"/>
      <c r="C2" s="672"/>
      <c r="D2" s="672"/>
      <c r="E2" s="672"/>
      <c r="F2" s="672"/>
      <c r="G2" s="672"/>
      <c r="H2" s="699"/>
    </row>
    <row r="3" spans="1:8" ht="12.75" customHeight="1">
      <c r="A3" s="341" t="s">
        <v>330</v>
      </c>
      <c r="B3" s="342"/>
      <c r="C3" s="342"/>
      <c r="D3" s="342"/>
      <c r="E3" s="342"/>
      <c r="F3" s="342"/>
      <c r="G3" s="342"/>
      <c r="H3" s="343"/>
    </row>
    <row r="4" spans="1:8" ht="12.75" customHeight="1">
      <c r="A4" s="40"/>
      <c r="B4" s="209"/>
      <c r="C4" s="209"/>
      <c r="D4" s="209"/>
      <c r="E4" s="209"/>
      <c r="F4" s="209"/>
      <c r="G4" s="209"/>
      <c r="H4" s="208"/>
    </row>
    <row r="5" spans="1:8" ht="12.75" customHeight="1">
      <c r="A5" s="344" t="s">
        <v>433</v>
      </c>
      <c r="B5" s="209" t="s">
        <v>434</v>
      </c>
      <c r="C5" s="209"/>
      <c r="D5" s="209"/>
      <c r="E5" s="209"/>
      <c r="F5" s="209"/>
      <c r="G5" s="209"/>
      <c r="H5" s="208"/>
    </row>
    <row r="6" spans="1:8" ht="12.75" customHeight="1">
      <c r="A6" s="344" t="s">
        <v>424</v>
      </c>
      <c r="B6" s="209" t="s">
        <v>435</v>
      </c>
      <c r="C6" s="209"/>
      <c r="D6" s="209"/>
      <c r="E6" s="209"/>
      <c r="F6" s="209"/>
      <c r="G6" s="209"/>
      <c r="H6" s="208"/>
    </row>
    <row r="7" spans="1:8" ht="12.75" customHeight="1">
      <c r="A7" s="24"/>
      <c r="B7" s="209" t="s">
        <v>436</v>
      </c>
      <c r="C7" s="209"/>
      <c r="D7" s="209"/>
      <c r="E7" s="209"/>
      <c r="F7" s="209"/>
      <c r="G7" s="209"/>
      <c r="H7" s="208"/>
    </row>
    <row r="8" spans="1:8" ht="12.75" customHeight="1">
      <c r="A8" s="344" t="s">
        <v>425</v>
      </c>
      <c r="B8" s="209" t="s">
        <v>437</v>
      </c>
      <c r="C8" s="209"/>
      <c r="D8" s="209"/>
      <c r="E8" s="209"/>
      <c r="F8" s="209"/>
      <c r="G8" s="209"/>
      <c r="H8" s="208"/>
    </row>
    <row r="9" spans="1:8" ht="12.75" customHeight="1">
      <c r="A9" s="24"/>
      <c r="B9" s="209" t="s">
        <v>438</v>
      </c>
      <c r="C9" s="209"/>
      <c r="D9" s="209"/>
      <c r="E9" s="209"/>
      <c r="F9" s="209"/>
      <c r="G9" s="209"/>
      <c r="H9" s="208"/>
    </row>
    <row r="10" spans="1:8" ht="12.75" customHeight="1">
      <c r="A10" s="24"/>
      <c r="B10" s="209" t="s">
        <v>439</v>
      </c>
      <c r="C10" s="209"/>
      <c r="D10" s="209"/>
      <c r="E10" s="209"/>
      <c r="F10" s="209"/>
      <c r="G10" s="209"/>
      <c r="H10" s="208"/>
    </row>
    <row r="11" spans="1:8" ht="12.75" customHeight="1">
      <c r="A11" s="24"/>
      <c r="B11" s="209" t="s">
        <v>440</v>
      </c>
      <c r="C11" s="209"/>
      <c r="D11" s="209"/>
      <c r="E11" s="209"/>
      <c r="F11" s="209"/>
      <c r="G11" s="209"/>
      <c r="H11" s="208"/>
    </row>
    <row r="12" spans="1:8" ht="12.75" customHeight="1">
      <c r="A12" s="24"/>
      <c r="B12" s="209" t="s">
        <v>441</v>
      </c>
      <c r="C12" s="209"/>
      <c r="D12" s="209"/>
      <c r="E12" s="209"/>
      <c r="F12" s="209"/>
      <c r="G12" s="209"/>
      <c r="H12" s="208"/>
    </row>
    <row r="13" spans="1:8" ht="12.75" customHeight="1">
      <c r="A13" s="344" t="s">
        <v>428</v>
      </c>
      <c r="B13" s="209" t="s">
        <v>442</v>
      </c>
      <c r="C13" s="209"/>
      <c r="D13" s="209"/>
      <c r="E13" s="209"/>
      <c r="F13" s="209"/>
      <c r="G13" s="209"/>
      <c r="H13" s="208"/>
    </row>
    <row r="14" spans="1:8" ht="12.75" customHeight="1">
      <c r="A14" s="24"/>
      <c r="B14" s="695" t="s">
        <v>2551</v>
      </c>
      <c r="C14" s="693"/>
      <c r="D14" s="693"/>
      <c r="E14" s="693"/>
      <c r="F14" s="693"/>
      <c r="G14" s="693"/>
      <c r="H14" s="694"/>
    </row>
    <row r="15" spans="1:8" ht="12.75" customHeight="1">
      <c r="A15" s="344" t="s">
        <v>430</v>
      </c>
      <c r="B15" s="209" t="s">
        <v>443</v>
      </c>
      <c r="C15" s="209"/>
      <c r="D15" s="209"/>
      <c r="E15" s="209"/>
      <c r="F15" s="209"/>
      <c r="G15" s="209"/>
      <c r="H15" s="208"/>
    </row>
    <row r="16" spans="1:8" s="226" customFormat="1" ht="12.75" customHeight="1">
      <c r="A16" s="344" t="s">
        <v>859</v>
      </c>
      <c r="B16" s="209" t="s">
        <v>444</v>
      </c>
      <c r="C16" s="209"/>
      <c r="D16" s="209"/>
      <c r="E16" s="209"/>
      <c r="F16" s="209"/>
      <c r="G16" s="209"/>
      <c r="H16" s="208"/>
    </row>
    <row r="17" spans="1:8" ht="12.75" customHeight="1">
      <c r="A17" s="344"/>
      <c r="B17" s="209"/>
      <c r="C17" s="209"/>
      <c r="D17" s="209"/>
      <c r="E17" s="209"/>
      <c r="F17" s="209"/>
      <c r="G17" s="209"/>
      <c r="H17" s="208"/>
    </row>
    <row r="18" spans="1:8" ht="12.75" customHeight="1">
      <c r="A18" s="1690"/>
      <c r="B18" s="781"/>
      <c r="C18" s="781"/>
      <c r="D18" s="781"/>
      <c r="E18" s="781"/>
      <c r="F18" s="781"/>
      <c r="G18" s="1691" t="s">
        <v>922</v>
      </c>
      <c r="H18" s="1692"/>
    </row>
    <row r="19" spans="1:8" ht="12.75" customHeight="1">
      <c r="A19" s="325" t="s">
        <v>307</v>
      </c>
      <c r="B19" s="323" t="s">
        <v>331</v>
      </c>
      <c r="C19" s="323" t="s">
        <v>445</v>
      </c>
      <c r="D19" s="323"/>
      <c r="E19" s="323"/>
      <c r="F19" s="323" t="s">
        <v>446</v>
      </c>
      <c r="G19" s="323" t="s">
        <v>447</v>
      </c>
      <c r="H19" s="324" t="s">
        <v>307</v>
      </c>
    </row>
    <row r="20" spans="1:8" ht="12.75" customHeight="1">
      <c r="A20" s="325" t="s">
        <v>312</v>
      </c>
      <c r="B20" s="323" t="s">
        <v>334</v>
      </c>
      <c r="C20" s="323" t="s">
        <v>332</v>
      </c>
      <c r="D20" s="323" t="s">
        <v>448</v>
      </c>
      <c r="E20" s="323" t="s">
        <v>1876</v>
      </c>
      <c r="F20" s="323" t="s">
        <v>449</v>
      </c>
      <c r="G20" s="323" t="s">
        <v>926</v>
      </c>
      <c r="H20" s="324" t="s">
        <v>312</v>
      </c>
    </row>
    <row r="21" spans="1:8" ht="12.75" customHeight="1" thickBot="1">
      <c r="A21" s="336"/>
      <c r="B21" s="215"/>
      <c r="C21" s="321"/>
      <c r="D21" s="321" t="s">
        <v>317</v>
      </c>
      <c r="E21" s="321" t="s">
        <v>318</v>
      </c>
      <c r="F21" s="321" t="s">
        <v>319</v>
      </c>
      <c r="G21" s="321" t="s">
        <v>320</v>
      </c>
      <c r="H21" s="329"/>
    </row>
    <row r="22" spans="1:8" ht="12.75" customHeight="1">
      <c r="A22" s="336">
        <v>1</v>
      </c>
      <c r="B22" s="215"/>
      <c r="C22" s="466">
        <v>2</v>
      </c>
      <c r="D22" s="215" t="s">
        <v>973</v>
      </c>
      <c r="E22" s="1257" t="s">
        <v>680</v>
      </c>
      <c r="F22" s="1203">
        <v>0</v>
      </c>
      <c r="G22" s="1204">
        <v>0</v>
      </c>
      <c r="H22" s="330">
        <v>1</v>
      </c>
    </row>
    <row r="23" spans="1:8" ht="12.75" customHeight="1">
      <c r="A23" s="336">
        <v>2</v>
      </c>
      <c r="B23" s="215"/>
      <c r="C23" s="466">
        <v>3</v>
      </c>
      <c r="D23" s="215" t="s">
        <v>974</v>
      </c>
      <c r="E23" s="1200">
        <v>34433</v>
      </c>
      <c r="F23" s="950">
        <v>0</v>
      </c>
      <c r="G23" s="1201">
        <v>-1680</v>
      </c>
      <c r="H23" s="330">
        <v>2</v>
      </c>
    </row>
    <row r="24" spans="1:8" ht="12.75" customHeight="1">
      <c r="A24" s="336">
        <f>A23+1</f>
        <v>3</v>
      </c>
      <c r="B24" s="215"/>
      <c r="C24" s="466">
        <v>4</v>
      </c>
      <c r="D24" s="215" t="s">
        <v>975</v>
      </c>
      <c r="E24" s="1200">
        <v>133</v>
      </c>
      <c r="F24" s="950">
        <v>0</v>
      </c>
      <c r="G24" s="1201">
        <v>-30</v>
      </c>
      <c r="H24" s="330">
        <f>H23+1</f>
        <v>3</v>
      </c>
    </row>
    <row r="25" spans="1:8" ht="12.75" customHeight="1">
      <c r="A25" s="336">
        <f>A24+1</f>
        <v>4</v>
      </c>
      <c r="B25" s="215"/>
      <c r="C25" s="466">
        <f>C24+1</f>
        <v>5</v>
      </c>
      <c r="D25" s="215" t="s">
        <v>976</v>
      </c>
      <c r="E25" s="1200">
        <v>2357</v>
      </c>
      <c r="F25" s="950">
        <v>0</v>
      </c>
      <c r="G25" s="1201">
        <v>42</v>
      </c>
      <c r="H25" s="330">
        <f>H24+1</f>
        <v>4</v>
      </c>
    </row>
    <row r="26" spans="1:8" ht="12.75" customHeight="1">
      <c r="A26" s="336">
        <f>A25+1</f>
        <v>5</v>
      </c>
      <c r="B26" s="215"/>
      <c r="C26" s="466">
        <v>6</v>
      </c>
      <c r="D26" s="215" t="s">
        <v>977</v>
      </c>
      <c r="E26" s="1200">
        <v>37542</v>
      </c>
      <c r="F26" s="950">
        <v>0</v>
      </c>
      <c r="G26" s="1201">
        <v>1091</v>
      </c>
      <c r="H26" s="330">
        <f>H25+1</f>
        <v>5</v>
      </c>
    </row>
    <row r="27" spans="1:8" ht="12.75" customHeight="1">
      <c r="A27" s="336">
        <f>A26+1</f>
        <v>6</v>
      </c>
      <c r="B27" s="215"/>
      <c r="C27" s="466">
        <v>7</v>
      </c>
      <c r="D27" s="215" t="s">
        <v>978</v>
      </c>
      <c r="E27" s="1200">
        <v>0</v>
      </c>
      <c r="F27" s="950">
        <v>0</v>
      </c>
      <c r="G27" s="1201">
        <v>0</v>
      </c>
      <c r="H27" s="330">
        <f>H26+1</f>
        <v>6</v>
      </c>
    </row>
    <row r="28" spans="1:8" ht="12.75" customHeight="1">
      <c r="A28" s="336">
        <v>7</v>
      </c>
      <c r="B28" s="215"/>
      <c r="C28" s="466">
        <v>8</v>
      </c>
      <c r="D28" s="215" t="s">
        <v>979</v>
      </c>
      <c r="E28" s="1200">
        <v>268662</v>
      </c>
      <c r="F28" s="950">
        <v>0</v>
      </c>
      <c r="G28" s="1201">
        <v>24931</v>
      </c>
      <c r="H28" s="330">
        <v>7</v>
      </c>
    </row>
    <row r="29" spans="1:8" ht="12.75" customHeight="1">
      <c r="A29" s="336">
        <v>8</v>
      </c>
      <c r="B29" s="215"/>
      <c r="C29" s="466">
        <v>9</v>
      </c>
      <c r="D29" s="215" t="s">
        <v>980</v>
      </c>
      <c r="E29" s="1200">
        <v>180225</v>
      </c>
      <c r="F29" s="950">
        <v>0</v>
      </c>
      <c r="G29" s="1201">
        <v>6637</v>
      </c>
      <c r="H29" s="330">
        <v>8</v>
      </c>
    </row>
    <row r="30" spans="1:8" ht="12.75" customHeight="1">
      <c r="A30" s="336">
        <v>9</v>
      </c>
      <c r="B30" s="215"/>
      <c r="C30" s="466">
        <v>11</v>
      </c>
      <c r="D30" s="215" t="s">
        <v>981</v>
      </c>
      <c r="E30" s="1200">
        <v>79272</v>
      </c>
      <c r="F30" s="950">
        <v>0</v>
      </c>
      <c r="G30" s="1201">
        <v>1729</v>
      </c>
      <c r="H30" s="330">
        <v>9</v>
      </c>
    </row>
    <row r="31" spans="1:8" ht="12.75" customHeight="1">
      <c r="A31" s="336">
        <v>10</v>
      </c>
      <c r="B31" s="215"/>
      <c r="C31" s="466">
        <v>13</v>
      </c>
      <c r="D31" s="215" t="s">
        <v>982</v>
      </c>
      <c r="E31" s="1200">
        <v>340</v>
      </c>
      <c r="F31" s="950">
        <v>0</v>
      </c>
      <c r="G31" s="1201">
        <v>-126</v>
      </c>
      <c r="H31" s="330">
        <v>10</v>
      </c>
    </row>
    <row r="32" spans="1:8" ht="12.75" customHeight="1">
      <c r="A32" s="336">
        <f t="shared" ref="A32:A47" si="0">A31+1</f>
        <v>11</v>
      </c>
      <c r="B32" s="215"/>
      <c r="C32" s="466">
        <v>16</v>
      </c>
      <c r="D32" s="215" t="s">
        <v>983</v>
      </c>
      <c r="E32" s="1200">
        <v>19084</v>
      </c>
      <c r="F32" s="950">
        <v>0</v>
      </c>
      <c r="G32" s="1201">
        <v>-2515</v>
      </c>
      <c r="H32" s="330">
        <f t="shared" ref="H32:H47" si="1">H31+1</f>
        <v>11</v>
      </c>
    </row>
    <row r="33" spans="1:8" ht="12.75" customHeight="1">
      <c r="A33" s="336">
        <f t="shared" si="0"/>
        <v>12</v>
      </c>
      <c r="B33" s="215"/>
      <c r="C33" s="466">
        <v>17</v>
      </c>
      <c r="D33" s="215" t="s">
        <v>984</v>
      </c>
      <c r="E33" s="1200">
        <v>387</v>
      </c>
      <c r="F33" s="950">
        <v>0</v>
      </c>
      <c r="G33" s="1201">
        <v>-179</v>
      </c>
      <c r="H33" s="330">
        <f t="shared" si="1"/>
        <v>12</v>
      </c>
    </row>
    <row r="34" spans="1:8" ht="12.75" customHeight="1">
      <c r="A34" s="336">
        <f t="shared" si="0"/>
        <v>13</v>
      </c>
      <c r="B34" s="215"/>
      <c r="C34" s="466">
        <v>18</v>
      </c>
      <c r="D34" s="215" t="s">
        <v>985</v>
      </c>
      <c r="E34" s="1200">
        <v>0</v>
      </c>
      <c r="F34" s="950">
        <v>0</v>
      </c>
      <c r="G34" s="1201">
        <v>0</v>
      </c>
      <c r="H34" s="330">
        <f t="shared" si="1"/>
        <v>13</v>
      </c>
    </row>
    <row r="35" spans="1:8" ht="12.75" customHeight="1">
      <c r="A35" s="336">
        <f t="shared" si="0"/>
        <v>14</v>
      </c>
      <c r="B35" s="215"/>
      <c r="C35" s="466">
        <v>19</v>
      </c>
      <c r="D35" s="215" t="s">
        <v>986</v>
      </c>
      <c r="E35" s="1200">
        <v>4167</v>
      </c>
      <c r="F35" s="950">
        <v>0</v>
      </c>
      <c r="G35" s="1201">
        <v>-360</v>
      </c>
      <c r="H35" s="330">
        <f t="shared" si="1"/>
        <v>14</v>
      </c>
    </row>
    <row r="36" spans="1:8" ht="12.75" customHeight="1">
      <c r="A36" s="336">
        <f t="shared" si="0"/>
        <v>15</v>
      </c>
      <c r="B36" s="215"/>
      <c r="C36" s="466">
        <v>20</v>
      </c>
      <c r="D36" s="215" t="s">
        <v>987</v>
      </c>
      <c r="E36" s="1200">
        <v>8029</v>
      </c>
      <c r="F36" s="950">
        <v>0</v>
      </c>
      <c r="G36" s="1201">
        <v>-1956</v>
      </c>
      <c r="H36" s="330">
        <f t="shared" si="1"/>
        <v>15</v>
      </c>
    </row>
    <row r="37" spans="1:8" ht="12.75" customHeight="1">
      <c r="A37" s="336">
        <f t="shared" si="0"/>
        <v>16</v>
      </c>
      <c r="B37" s="215"/>
      <c r="C37" s="466">
        <v>22</v>
      </c>
      <c r="D37" s="215" t="s">
        <v>988</v>
      </c>
      <c r="E37" s="1200">
        <v>141</v>
      </c>
      <c r="F37" s="950">
        <v>0</v>
      </c>
      <c r="G37" s="1201">
        <v>0</v>
      </c>
      <c r="H37" s="330">
        <f t="shared" si="1"/>
        <v>16</v>
      </c>
    </row>
    <row r="38" spans="1:8" ht="12.75" customHeight="1">
      <c r="A38" s="336">
        <f t="shared" si="0"/>
        <v>17</v>
      </c>
      <c r="B38" s="215"/>
      <c r="C38" s="466">
        <v>23</v>
      </c>
      <c r="D38" s="215" t="s">
        <v>989</v>
      </c>
      <c r="E38" s="1200">
        <v>387</v>
      </c>
      <c r="F38" s="950">
        <v>0</v>
      </c>
      <c r="G38" s="1201">
        <v>17</v>
      </c>
      <c r="H38" s="330">
        <f t="shared" si="1"/>
        <v>17</v>
      </c>
    </row>
    <row r="39" spans="1:8" ht="12.75" customHeight="1">
      <c r="A39" s="336">
        <f t="shared" si="0"/>
        <v>18</v>
      </c>
      <c r="B39" s="215"/>
      <c r="C39" s="466">
        <v>24</v>
      </c>
      <c r="D39" s="215" t="s">
        <v>990</v>
      </c>
      <c r="E39" s="1200">
        <v>3329</v>
      </c>
      <c r="F39" s="950">
        <v>0</v>
      </c>
      <c r="G39" s="1201">
        <v>-2192</v>
      </c>
      <c r="H39" s="330">
        <f t="shared" si="1"/>
        <v>18</v>
      </c>
    </row>
    <row r="40" spans="1:8" ht="12.75" customHeight="1">
      <c r="A40" s="336">
        <f t="shared" si="0"/>
        <v>19</v>
      </c>
      <c r="B40" s="215"/>
      <c r="C40" s="466">
        <v>25</v>
      </c>
      <c r="D40" s="215" t="s">
        <v>991</v>
      </c>
      <c r="E40" s="1200">
        <v>2868</v>
      </c>
      <c r="F40" s="950">
        <v>0</v>
      </c>
      <c r="G40" s="1201">
        <v>117</v>
      </c>
      <c r="H40" s="330">
        <f t="shared" si="1"/>
        <v>19</v>
      </c>
    </row>
    <row r="41" spans="1:8" ht="12.75" customHeight="1">
      <c r="A41" s="336">
        <f t="shared" si="0"/>
        <v>20</v>
      </c>
      <c r="B41" s="215"/>
      <c r="C41" s="466">
        <v>26</v>
      </c>
      <c r="D41" s="215" t="s">
        <v>992</v>
      </c>
      <c r="E41" s="1200">
        <v>27735</v>
      </c>
      <c r="F41" s="950">
        <v>0</v>
      </c>
      <c r="G41" s="1201">
        <v>-5671</v>
      </c>
      <c r="H41" s="330">
        <f t="shared" si="1"/>
        <v>20</v>
      </c>
    </row>
    <row r="42" spans="1:8" ht="12.75" customHeight="1">
      <c r="A42" s="336">
        <f t="shared" si="0"/>
        <v>21</v>
      </c>
      <c r="B42" s="215"/>
      <c r="C42" s="466">
        <v>27</v>
      </c>
      <c r="D42" s="215" t="s">
        <v>993</v>
      </c>
      <c r="E42" s="1200">
        <v>109560</v>
      </c>
      <c r="F42" s="950">
        <v>0</v>
      </c>
      <c r="G42" s="1201">
        <v>8762</v>
      </c>
      <c r="H42" s="330">
        <f t="shared" si="1"/>
        <v>21</v>
      </c>
    </row>
    <row r="43" spans="1:8" ht="12.75" customHeight="1">
      <c r="A43" s="336">
        <f t="shared" si="0"/>
        <v>22</v>
      </c>
      <c r="B43" s="215"/>
      <c r="C43" s="466">
        <v>29</v>
      </c>
      <c r="D43" s="215" t="s">
        <v>994</v>
      </c>
      <c r="E43" s="1200">
        <v>109</v>
      </c>
      <c r="F43" s="950">
        <v>0</v>
      </c>
      <c r="G43" s="1201">
        <v>-8</v>
      </c>
      <c r="H43" s="330">
        <f t="shared" si="1"/>
        <v>22</v>
      </c>
    </row>
    <row r="44" spans="1:8" ht="12.75" customHeight="1">
      <c r="A44" s="336">
        <f t="shared" si="0"/>
        <v>23</v>
      </c>
      <c r="B44" s="215"/>
      <c r="C44" s="466">
        <v>31</v>
      </c>
      <c r="D44" s="215" t="s">
        <v>995</v>
      </c>
      <c r="E44" s="1200">
        <v>842</v>
      </c>
      <c r="F44" s="950">
        <v>0</v>
      </c>
      <c r="G44" s="1201">
        <v>-46</v>
      </c>
      <c r="H44" s="330">
        <f t="shared" si="1"/>
        <v>23</v>
      </c>
    </row>
    <row r="45" spans="1:8" ht="12.75" customHeight="1">
      <c r="A45" s="336">
        <f t="shared" si="0"/>
        <v>24</v>
      </c>
      <c r="B45" s="215"/>
      <c r="C45" s="466">
        <v>35</v>
      </c>
      <c r="D45" s="215" t="s">
        <v>996</v>
      </c>
      <c r="E45" s="1200">
        <v>0</v>
      </c>
      <c r="F45" s="950">
        <v>0</v>
      </c>
      <c r="G45" s="1201">
        <v>0</v>
      </c>
      <c r="H45" s="330">
        <f t="shared" si="1"/>
        <v>24</v>
      </c>
    </row>
    <row r="46" spans="1:8" ht="12.75" customHeight="1">
      <c r="A46" s="336">
        <f t="shared" si="0"/>
        <v>25</v>
      </c>
      <c r="B46" s="215"/>
      <c r="C46" s="466">
        <v>37</v>
      </c>
      <c r="D46" s="215" t="s">
        <v>997</v>
      </c>
      <c r="E46" s="1200">
        <v>23610</v>
      </c>
      <c r="F46" s="950">
        <v>0</v>
      </c>
      <c r="G46" s="1201">
        <v>-24662</v>
      </c>
      <c r="H46" s="330">
        <f t="shared" si="1"/>
        <v>25</v>
      </c>
    </row>
    <row r="47" spans="1:8" ht="12.75" customHeight="1">
      <c r="A47" s="336">
        <f t="shared" si="0"/>
        <v>26</v>
      </c>
      <c r="B47" s="215"/>
      <c r="C47" s="466">
        <v>39</v>
      </c>
      <c r="D47" s="215" t="s">
        <v>450</v>
      </c>
      <c r="E47" s="1200">
        <v>33930</v>
      </c>
      <c r="F47" s="950">
        <v>0</v>
      </c>
      <c r="G47" s="1201">
        <v>4815</v>
      </c>
      <c r="H47" s="330">
        <f t="shared" si="1"/>
        <v>26</v>
      </c>
    </row>
    <row r="48" spans="1:8" ht="12.75" customHeight="1">
      <c r="A48" s="336">
        <f>A47+1</f>
        <v>27</v>
      </c>
      <c r="B48" s="215"/>
      <c r="C48" s="466">
        <v>45</v>
      </c>
      <c r="D48" s="215" t="s">
        <v>451</v>
      </c>
      <c r="E48" s="1200">
        <v>56</v>
      </c>
      <c r="F48" s="950">
        <v>0</v>
      </c>
      <c r="G48" s="1201">
        <v>-15</v>
      </c>
      <c r="H48" s="330">
        <f>H47+1</f>
        <v>27</v>
      </c>
    </row>
    <row r="49" spans="1:8" ht="12.75" customHeight="1">
      <c r="A49" s="336">
        <f>A48+1</f>
        <v>28</v>
      </c>
      <c r="B49" s="215"/>
      <c r="C49" s="466"/>
      <c r="D49" s="215" t="s">
        <v>1002</v>
      </c>
      <c r="E49" s="1258">
        <v>0</v>
      </c>
      <c r="F49" s="2146">
        <f>-22301-4</f>
        <v>-22305</v>
      </c>
      <c r="G49" s="1259">
        <v>0</v>
      </c>
      <c r="H49" s="330">
        <f>H48+1</f>
        <v>28</v>
      </c>
    </row>
    <row r="50" spans="1:8" ht="12.75" customHeight="1" thickBot="1">
      <c r="A50" s="336">
        <f>A49+1</f>
        <v>29</v>
      </c>
      <c r="B50" s="215"/>
      <c r="C50" s="321"/>
      <c r="D50" s="215" t="s">
        <v>452</v>
      </c>
      <c r="E50" s="1208">
        <f>SUM(E22:E49)</f>
        <v>837198</v>
      </c>
      <c r="F50" s="1209">
        <f>SUM(F22:F49)</f>
        <v>-22305</v>
      </c>
      <c r="G50" s="1210">
        <f>SUM(G22:G49)</f>
        <v>8701</v>
      </c>
      <c r="H50" s="330">
        <f>H49+1</f>
        <v>29</v>
      </c>
    </row>
    <row r="51" spans="1:8" ht="12.75" customHeight="1">
      <c r="A51" s="340"/>
      <c r="B51" s="13"/>
      <c r="C51" s="514"/>
      <c r="D51" s="13"/>
      <c r="E51" s="13"/>
      <c r="F51" s="13"/>
      <c r="G51" s="13"/>
      <c r="H51" s="339"/>
    </row>
    <row r="52" spans="1:8" ht="12.75" customHeight="1">
      <c r="A52" s="40"/>
      <c r="B52" s="209"/>
      <c r="C52" s="41"/>
      <c r="D52" s="209"/>
      <c r="E52" s="209"/>
      <c r="F52" s="209"/>
      <c r="G52" s="209"/>
      <c r="H52" s="208"/>
    </row>
    <row r="53" spans="1:8" ht="12.75" customHeight="1">
      <c r="A53" s="40"/>
      <c r="B53" s="209"/>
      <c r="C53" s="41"/>
      <c r="D53" s="209"/>
      <c r="E53" s="209"/>
      <c r="F53" s="209"/>
      <c r="G53" s="209"/>
      <c r="H53" s="208"/>
    </row>
    <row r="54" spans="1:8" ht="12.75" customHeight="1">
      <c r="A54" s="40"/>
      <c r="B54" s="209"/>
      <c r="C54" s="41"/>
      <c r="D54" s="209"/>
      <c r="E54" s="209"/>
      <c r="F54" s="209"/>
      <c r="G54" s="209"/>
      <c r="H54" s="208"/>
    </row>
    <row r="55" spans="1:8" ht="12.75" customHeight="1">
      <c r="A55" s="40"/>
      <c r="B55" s="209"/>
      <c r="C55" s="41"/>
      <c r="D55" s="209"/>
      <c r="E55" s="209"/>
      <c r="F55" s="209"/>
      <c r="G55" s="209"/>
      <c r="H55" s="208"/>
    </row>
    <row r="56" spans="1:8" ht="12.75" customHeight="1">
      <c r="A56" s="40"/>
      <c r="B56" s="209"/>
      <c r="C56" s="41"/>
      <c r="D56" s="209"/>
      <c r="E56" s="209"/>
      <c r="F56" s="209"/>
      <c r="G56" s="209"/>
      <c r="H56" s="208"/>
    </row>
    <row r="57" spans="1:8" ht="12.75" customHeight="1">
      <c r="A57" s="40"/>
      <c r="B57" s="209"/>
      <c r="C57" s="41"/>
      <c r="D57" s="209"/>
      <c r="E57" s="209"/>
      <c r="F57" s="209"/>
      <c r="G57" s="209"/>
      <c r="H57" s="208"/>
    </row>
    <row r="58" spans="1:8" ht="12.75" customHeight="1">
      <c r="A58" s="40"/>
      <c r="B58" s="209"/>
      <c r="C58" s="41"/>
      <c r="D58" s="209"/>
      <c r="E58" s="209"/>
      <c r="F58" s="209"/>
      <c r="G58" s="209"/>
      <c r="H58" s="208"/>
    </row>
    <row r="59" spans="1:8" ht="12.75" customHeight="1">
      <c r="A59" s="40"/>
      <c r="B59" s="209"/>
      <c r="C59" s="41"/>
      <c r="D59" s="209"/>
      <c r="E59" s="209"/>
      <c r="F59" s="209"/>
      <c r="G59" s="209"/>
      <c r="H59" s="208"/>
    </row>
    <row r="60" spans="1:8" ht="12.75" customHeight="1">
      <c r="A60" s="40"/>
      <c r="B60" s="209"/>
      <c r="C60" s="41"/>
      <c r="D60" s="209"/>
      <c r="E60" s="209"/>
      <c r="F60" s="209"/>
      <c r="G60" s="209"/>
      <c r="H60" s="208"/>
    </row>
    <row r="61" spans="1:8" ht="12.75" customHeight="1">
      <c r="A61" s="40"/>
      <c r="B61" s="209"/>
      <c r="C61" s="41"/>
      <c r="D61" s="209"/>
      <c r="E61" s="209"/>
      <c r="F61" s="209"/>
      <c r="G61" s="209"/>
      <c r="H61" s="208"/>
    </row>
    <row r="62" spans="1:8" ht="12.75" customHeight="1">
      <c r="A62" s="40"/>
      <c r="B62" s="209"/>
      <c r="C62" s="41"/>
      <c r="D62" s="209"/>
      <c r="E62" s="209"/>
      <c r="F62" s="209"/>
      <c r="G62" s="209"/>
      <c r="H62" s="208"/>
    </row>
    <row r="63" spans="1:8" ht="12.75" customHeight="1">
      <c r="A63" s="40"/>
      <c r="B63" s="209"/>
      <c r="C63" s="41"/>
      <c r="D63" s="209"/>
      <c r="E63" s="209"/>
      <c r="F63" s="209"/>
      <c r="G63" s="209"/>
      <c r="H63" s="208"/>
    </row>
    <row r="64" spans="1:8" ht="12.75" customHeight="1">
      <c r="A64" s="40"/>
      <c r="B64" s="209"/>
      <c r="C64" s="41"/>
      <c r="D64" s="209"/>
      <c r="E64" s="209"/>
      <c r="F64" s="209"/>
      <c r="G64" s="209"/>
      <c r="H64" s="208"/>
    </row>
    <row r="65" spans="1:8" ht="12.75" customHeight="1">
      <c r="A65" s="40"/>
      <c r="B65" s="209"/>
      <c r="C65" s="41"/>
      <c r="D65" s="209"/>
      <c r="E65" s="209"/>
      <c r="F65" s="209"/>
      <c r="G65" s="209"/>
      <c r="H65" s="208"/>
    </row>
    <row r="66" spans="1:8" ht="12.75" customHeight="1">
      <c r="A66" s="40"/>
      <c r="B66" s="209"/>
      <c r="C66" s="41"/>
      <c r="D66" s="209"/>
      <c r="E66" s="209"/>
      <c r="F66" s="209"/>
      <c r="G66" s="209"/>
      <c r="H66" s="208"/>
    </row>
    <row r="67" spans="1:8" ht="12.75" customHeight="1">
      <c r="A67" s="40"/>
      <c r="B67" s="209"/>
      <c r="C67" s="41"/>
      <c r="D67" s="209"/>
      <c r="E67" s="209"/>
      <c r="F67" s="209"/>
      <c r="G67" s="209"/>
      <c r="H67" s="208"/>
    </row>
    <row r="68" spans="1:8" ht="12.75" customHeight="1">
      <c r="A68" s="40"/>
      <c r="B68" s="209"/>
      <c r="C68" s="41"/>
      <c r="D68" s="209"/>
      <c r="E68" s="209"/>
      <c r="F68" s="209"/>
      <c r="G68" s="209"/>
      <c r="H68" s="208"/>
    </row>
    <row r="69" spans="1:8" ht="12.75" customHeight="1">
      <c r="A69" s="40"/>
      <c r="B69" s="209"/>
      <c r="C69" s="41"/>
      <c r="D69" s="209"/>
      <c r="E69" s="209"/>
      <c r="F69" s="209"/>
      <c r="G69" s="209"/>
      <c r="H69" s="208"/>
    </row>
    <row r="70" spans="1:8" ht="12.75" customHeight="1">
      <c r="A70" s="40"/>
      <c r="B70" s="209"/>
      <c r="C70" s="41"/>
      <c r="D70" s="209"/>
      <c r="E70" s="209"/>
      <c r="F70" s="209"/>
      <c r="G70" s="209"/>
      <c r="H70" s="208"/>
    </row>
    <row r="71" spans="1:8" ht="12.75" customHeight="1">
      <c r="A71" s="40"/>
      <c r="B71" s="209"/>
      <c r="C71" s="41"/>
      <c r="D71" s="209"/>
      <c r="E71" s="209"/>
      <c r="F71" s="209"/>
      <c r="G71" s="209"/>
      <c r="H71" s="208"/>
    </row>
    <row r="72" spans="1:8" ht="12.75" customHeight="1">
      <c r="A72" s="73"/>
      <c r="B72" s="14"/>
      <c r="C72" s="381"/>
      <c r="D72" s="14"/>
      <c r="E72" s="14"/>
      <c r="F72" s="14"/>
      <c r="G72" s="14"/>
      <c r="H72" s="70"/>
    </row>
    <row r="73" spans="1:8" s="226" customFormat="1" ht="12.75" customHeight="1">
      <c r="A73" s="209"/>
      <c r="B73" s="209"/>
      <c r="C73" s="209"/>
      <c r="D73" s="209"/>
      <c r="E73" s="209"/>
      <c r="F73" s="209"/>
      <c r="G73" s="209"/>
      <c r="H73" s="19" t="s">
        <v>568</v>
      </c>
    </row>
  </sheetData>
  <customSheetViews>
    <customSheetView guid="{4095EAE0-09D5-4E29-9353-57BE8D9E0DE0}" showPageBreaks="1" topLeftCell="A7">
      <selection activeCell="L40" sqref="L40"/>
      <pageMargins left="0.75" right="0.75" top="0.75" bottom="0.75" header="0.5" footer="0.5"/>
      <pageSetup scale="81" orientation="portrait" r:id="rId1"/>
      <headerFooter alignWithMargins="0"/>
    </customSheetView>
    <customSheetView guid="{B4382265-C345-4F78-A0C9-5C84571AE8A3}" showPageBreaks="1" topLeftCell="A7">
      <selection activeCell="F49" sqref="F49"/>
      <pageMargins left="0.75" right="0.75" top="0.75" bottom="0.75" header="0.5" footer="0.5"/>
      <pageSetup scale="81" orientation="portrait" r:id="rId2"/>
      <headerFooter alignWithMargins="0"/>
    </customSheetView>
  </customSheetViews>
  <phoneticPr fontId="0" type="noConversion"/>
  <pageMargins left="0.75" right="0.75" top="0.75" bottom="0.75" header="0.5" footer="0.5"/>
  <pageSetup scale="81" orientation="portrait"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57"/>
  <sheetViews>
    <sheetView showGridLines="0" defaultGridColor="0" colorId="22" zoomScaleNormal="100" workbookViewId="0">
      <selection sqref="A1:A20"/>
    </sheetView>
  </sheetViews>
  <sheetFormatPr defaultColWidth="9.83203125" defaultRowHeight="11.25"/>
  <cols>
    <col min="1" max="1" width="3.33203125" style="1943" customWidth="1"/>
    <col min="2" max="2" width="4.1640625" style="10" customWidth="1"/>
    <col min="3" max="3" width="6.33203125" style="10" customWidth="1"/>
    <col min="4" max="4" width="47.5" style="10" customWidth="1"/>
    <col min="5" max="10" width="19.1640625" style="10" customWidth="1"/>
    <col min="11" max="11" width="4.1640625" style="10" customWidth="1"/>
    <col min="12" max="12" width="3.83203125" style="1993" customWidth="1"/>
    <col min="13" max="16384" width="9.83203125" style="10"/>
  </cols>
  <sheetData>
    <row r="1" spans="1:12" s="226" customFormat="1">
      <c r="A1" s="2283" t="s">
        <v>1343</v>
      </c>
      <c r="B1" s="1693"/>
      <c r="C1" s="1694"/>
      <c r="D1" s="1694"/>
      <c r="E1" s="1694"/>
      <c r="F1" s="1694"/>
      <c r="G1" s="1694"/>
      <c r="H1" s="1694"/>
      <c r="I1" s="1694"/>
      <c r="J1" s="1694"/>
      <c r="K1" s="1695"/>
      <c r="L1" s="2283" t="s">
        <v>2607</v>
      </c>
    </row>
    <row r="2" spans="1:12" s="226" customFormat="1" ht="11.25" customHeight="1">
      <c r="A2" s="2283"/>
      <c r="B2" s="11" t="s">
        <v>453</v>
      </c>
      <c r="C2" s="229"/>
      <c r="D2" s="229"/>
      <c r="E2" s="229"/>
      <c r="F2" s="229"/>
      <c r="G2" s="229"/>
      <c r="H2" s="229"/>
      <c r="I2" s="229"/>
      <c r="J2" s="229"/>
      <c r="K2" s="230"/>
      <c r="L2" s="2283"/>
    </row>
    <row r="3" spans="1:12">
      <c r="A3" s="2283"/>
      <c r="B3" s="228" t="s">
        <v>330</v>
      </c>
      <c r="C3" s="229"/>
      <c r="D3" s="229"/>
      <c r="E3" s="229"/>
      <c r="F3" s="229"/>
      <c r="G3" s="229"/>
      <c r="H3" s="229"/>
      <c r="I3" s="229"/>
      <c r="J3" s="229"/>
      <c r="K3" s="230"/>
      <c r="L3" s="2283"/>
    </row>
    <row r="4" spans="1:12">
      <c r="A4" s="2283"/>
      <c r="B4" s="231"/>
      <c r="C4" s="226"/>
      <c r="D4" s="226"/>
      <c r="E4" s="226"/>
      <c r="F4" s="226"/>
      <c r="G4" s="226"/>
      <c r="H4" s="226"/>
      <c r="I4" s="226"/>
      <c r="J4" s="226"/>
      <c r="K4" s="232"/>
      <c r="L4" s="2283"/>
    </row>
    <row r="5" spans="1:12">
      <c r="A5" s="2283"/>
      <c r="B5" s="233" t="s">
        <v>423</v>
      </c>
      <c r="C5" s="226" t="s">
        <v>434</v>
      </c>
      <c r="D5" s="226"/>
      <c r="E5" s="226"/>
      <c r="F5" s="226"/>
      <c r="G5" s="226"/>
      <c r="H5" s="226"/>
      <c r="I5" s="226"/>
      <c r="J5" s="226"/>
      <c r="K5" s="232"/>
      <c r="L5" s="2283"/>
    </row>
    <row r="6" spans="1:12">
      <c r="A6" s="2283"/>
      <c r="B6" s="233"/>
      <c r="C6" s="226"/>
      <c r="D6" s="226"/>
      <c r="E6" s="226"/>
      <c r="F6" s="226"/>
      <c r="G6" s="226"/>
      <c r="H6" s="226"/>
      <c r="I6" s="226"/>
      <c r="J6" s="226"/>
      <c r="K6" s="232"/>
      <c r="L6" s="2283"/>
    </row>
    <row r="7" spans="1:12">
      <c r="A7" s="2283"/>
      <c r="B7" s="233" t="s">
        <v>424</v>
      </c>
      <c r="C7" s="226" t="s">
        <v>454</v>
      </c>
      <c r="D7" s="226"/>
      <c r="E7" s="226"/>
      <c r="F7" s="226"/>
      <c r="G7" s="226"/>
      <c r="H7" s="226"/>
      <c r="I7" s="226"/>
      <c r="J7" s="226"/>
      <c r="K7" s="232"/>
      <c r="L7" s="2283"/>
    </row>
    <row r="8" spans="1:12">
      <c r="A8" s="2283"/>
      <c r="B8" s="231"/>
      <c r="C8" s="226" t="s">
        <v>455</v>
      </c>
      <c r="D8" s="226"/>
      <c r="E8" s="226"/>
      <c r="F8" s="226"/>
      <c r="G8" s="226"/>
      <c r="H8" s="226"/>
      <c r="I8" s="226"/>
      <c r="J8" s="226"/>
      <c r="K8" s="232"/>
      <c r="L8" s="2283"/>
    </row>
    <row r="9" spans="1:12">
      <c r="A9" s="2283"/>
      <c r="B9" s="231"/>
      <c r="C9" s="226"/>
      <c r="D9" s="226"/>
      <c r="E9" s="226"/>
      <c r="F9" s="226"/>
      <c r="G9" s="226"/>
      <c r="H9" s="226"/>
      <c r="I9" s="226"/>
      <c r="J9" s="226"/>
      <c r="K9" s="232"/>
      <c r="L9" s="2283"/>
    </row>
    <row r="10" spans="1:12">
      <c r="A10" s="2283"/>
      <c r="B10" s="233" t="s">
        <v>425</v>
      </c>
      <c r="C10" s="226" t="s">
        <v>1449</v>
      </c>
      <c r="D10" s="226"/>
      <c r="E10" s="226"/>
      <c r="F10" s="226"/>
      <c r="G10" s="226"/>
      <c r="H10" s="226"/>
      <c r="I10" s="226"/>
      <c r="J10" s="226"/>
      <c r="K10" s="232"/>
      <c r="L10" s="2283"/>
    </row>
    <row r="11" spans="1:12">
      <c r="A11" s="2283"/>
      <c r="B11" s="231"/>
      <c r="C11" s="226" t="s">
        <v>1451</v>
      </c>
      <c r="D11" s="226"/>
      <c r="E11" s="226"/>
      <c r="F11" s="226"/>
      <c r="G11" s="226"/>
      <c r="H11" s="226"/>
      <c r="I11" s="226"/>
      <c r="J11" s="226"/>
      <c r="K11" s="232"/>
      <c r="L11" s="2283"/>
    </row>
    <row r="12" spans="1:12">
      <c r="A12" s="2283"/>
      <c r="B12" s="231"/>
      <c r="C12" s="226" t="s">
        <v>1452</v>
      </c>
      <c r="D12" s="226"/>
      <c r="E12" s="226"/>
      <c r="F12" s="226"/>
      <c r="G12" s="226"/>
      <c r="H12" s="226"/>
      <c r="I12" s="226"/>
      <c r="J12" s="226"/>
      <c r="K12" s="232"/>
      <c r="L12" s="2283"/>
    </row>
    <row r="13" spans="1:12">
      <c r="A13" s="2283"/>
      <c r="B13" s="231"/>
      <c r="C13" s="226" t="s">
        <v>1453</v>
      </c>
      <c r="D13" s="226"/>
      <c r="E13" s="226"/>
      <c r="F13" s="226"/>
      <c r="G13" s="226"/>
      <c r="H13" s="226"/>
      <c r="I13" s="226"/>
      <c r="J13" s="226"/>
      <c r="K13" s="232"/>
      <c r="L13" s="2283"/>
    </row>
    <row r="14" spans="1:12">
      <c r="A14" s="2283"/>
      <c r="B14" s="233" t="s">
        <v>428</v>
      </c>
      <c r="C14" s="226" t="s">
        <v>1454</v>
      </c>
      <c r="D14" s="226"/>
      <c r="E14" s="226"/>
      <c r="F14" s="226"/>
      <c r="G14" s="226"/>
      <c r="H14" s="226"/>
      <c r="I14" s="226"/>
      <c r="J14" s="226"/>
      <c r="K14" s="232"/>
      <c r="L14" s="2283"/>
    </row>
    <row r="15" spans="1:12">
      <c r="A15" s="2283"/>
      <c r="B15" s="233"/>
      <c r="C15" s="226"/>
      <c r="D15" s="226"/>
      <c r="E15" s="226"/>
      <c r="F15" s="226"/>
      <c r="G15" s="226"/>
      <c r="H15" s="226"/>
      <c r="I15" s="226"/>
      <c r="J15" s="226"/>
      <c r="K15" s="232"/>
      <c r="L15" s="2283"/>
    </row>
    <row r="16" spans="1:12">
      <c r="A16" s="2283"/>
      <c r="B16" s="233" t="s">
        <v>430</v>
      </c>
      <c r="C16" s="226" t="s">
        <v>1455</v>
      </c>
      <c r="D16" s="226"/>
      <c r="E16" s="226"/>
      <c r="F16" s="226"/>
      <c r="G16" s="226"/>
      <c r="H16" s="226"/>
      <c r="I16" s="226"/>
      <c r="J16" s="226"/>
      <c r="K16" s="232"/>
      <c r="L16" s="2283"/>
    </row>
    <row r="17" spans="1:255">
      <c r="A17" s="2283"/>
      <c r="B17" s="231"/>
      <c r="C17" s="226" t="s">
        <v>1456</v>
      </c>
      <c r="D17" s="226"/>
      <c r="E17" s="226"/>
      <c r="F17" s="226"/>
      <c r="G17" s="226"/>
      <c r="H17" s="226"/>
      <c r="I17" s="226"/>
      <c r="J17" s="226"/>
      <c r="K17" s="232"/>
      <c r="L17" s="2283"/>
    </row>
    <row r="18" spans="1:255">
      <c r="A18" s="2283"/>
      <c r="B18" s="231"/>
      <c r="C18" s="226" t="s">
        <v>1457</v>
      </c>
      <c r="D18" s="226"/>
      <c r="E18" s="226"/>
      <c r="F18" s="226"/>
      <c r="G18" s="226"/>
      <c r="H18" s="226"/>
      <c r="I18" s="226"/>
      <c r="J18" s="226"/>
      <c r="K18" s="232"/>
      <c r="L18" s="2283"/>
    </row>
    <row r="19" spans="1:255">
      <c r="A19" s="2283"/>
      <c r="B19" s="231"/>
      <c r="C19" s="226"/>
      <c r="D19" s="226"/>
      <c r="E19" s="226"/>
      <c r="F19" s="226"/>
      <c r="G19" s="226"/>
      <c r="H19" s="226"/>
      <c r="I19" s="226"/>
      <c r="J19" s="226"/>
      <c r="K19" s="232"/>
      <c r="L19" s="2283"/>
    </row>
    <row r="20" spans="1:255">
      <c r="A20" s="2283"/>
      <c r="B20" s="234"/>
      <c r="C20" s="225"/>
      <c r="D20" s="225"/>
      <c r="E20" s="225"/>
      <c r="F20" s="225"/>
      <c r="G20" s="225"/>
      <c r="H20" s="225"/>
      <c r="I20" s="225"/>
      <c r="J20" s="225"/>
      <c r="K20" s="235"/>
      <c r="L20" s="2283"/>
    </row>
    <row r="21" spans="1:255">
      <c r="A21" s="1995"/>
      <c r="B21" s="675"/>
      <c r="C21" s="675"/>
      <c r="D21" s="675"/>
      <c r="E21" s="676" t="s">
        <v>1458</v>
      </c>
      <c r="F21" s="677"/>
      <c r="G21" s="678"/>
      <c r="H21" s="676" t="s">
        <v>1459</v>
      </c>
      <c r="I21" s="677"/>
      <c r="J21" s="678"/>
      <c r="K21" s="679"/>
      <c r="L21" s="2283"/>
    </row>
    <row r="22" spans="1:255">
      <c r="A22" s="1996"/>
      <c r="B22" s="241"/>
      <c r="C22" s="241"/>
      <c r="D22" s="241"/>
      <c r="E22" s="242" t="s">
        <v>1460</v>
      </c>
      <c r="F22" s="243"/>
      <c r="G22" s="244"/>
      <c r="H22" s="242" t="s">
        <v>1460</v>
      </c>
      <c r="I22" s="243"/>
      <c r="J22" s="244"/>
      <c r="K22" s="232"/>
      <c r="L22" s="2283"/>
    </row>
    <row r="23" spans="1:255">
      <c r="A23" s="1995"/>
      <c r="B23" s="245" t="s">
        <v>307</v>
      </c>
      <c r="C23" s="245" t="s">
        <v>331</v>
      </c>
      <c r="D23" s="245" t="s">
        <v>1462</v>
      </c>
      <c r="E23" s="245" t="s">
        <v>1463</v>
      </c>
      <c r="F23" s="245" t="s">
        <v>1464</v>
      </c>
      <c r="G23" s="245" t="s">
        <v>1465</v>
      </c>
      <c r="H23" s="245" t="s">
        <v>1463</v>
      </c>
      <c r="I23" s="245" t="s">
        <v>1464</v>
      </c>
      <c r="J23" s="245" t="s">
        <v>1465</v>
      </c>
      <c r="K23" s="245" t="s">
        <v>307</v>
      </c>
      <c r="L23" s="1998"/>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c r="DT23" s="246"/>
      <c r="DU23" s="246"/>
      <c r="DV23" s="246"/>
      <c r="DW23" s="246"/>
      <c r="DX23" s="246"/>
      <c r="DY23" s="246"/>
      <c r="DZ23" s="246"/>
      <c r="EA23" s="246"/>
      <c r="EB23" s="246"/>
      <c r="EC23" s="246"/>
      <c r="ED23" s="246"/>
      <c r="EE23" s="246"/>
      <c r="EF23" s="246"/>
      <c r="EG23" s="246"/>
      <c r="EH23" s="246"/>
      <c r="EI23" s="246"/>
      <c r="EJ23" s="246"/>
      <c r="EK23" s="246"/>
      <c r="EL23" s="246"/>
      <c r="EM23" s="246"/>
      <c r="EN23" s="246"/>
      <c r="EO23" s="246"/>
      <c r="EP23" s="246"/>
      <c r="EQ23" s="246"/>
      <c r="ER23" s="246"/>
      <c r="ES23" s="246"/>
      <c r="ET23" s="246"/>
      <c r="EU23" s="246"/>
      <c r="EV23" s="246"/>
      <c r="EW23" s="246"/>
      <c r="EX23" s="246"/>
      <c r="EY23" s="246"/>
      <c r="EZ23" s="246"/>
      <c r="FA23" s="246"/>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6"/>
      <c r="GQ23" s="246"/>
      <c r="GR23" s="246"/>
      <c r="GS23" s="246"/>
      <c r="GT23" s="246"/>
      <c r="GU23" s="246"/>
      <c r="GV23" s="246"/>
      <c r="GW23" s="246"/>
      <c r="GX23" s="246"/>
      <c r="GY23" s="246"/>
      <c r="GZ23" s="246"/>
      <c r="HA23" s="246"/>
      <c r="HB23" s="246"/>
      <c r="HC23" s="246"/>
      <c r="HD23" s="246"/>
      <c r="HE23" s="246"/>
      <c r="HF23" s="246"/>
      <c r="HG23" s="246"/>
      <c r="HH23" s="246"/>
      <c r="HI23" s="246"/>
      <c r="HJ23" s="246"/>
      <c r="HK23" s="246"/>
      <c r="HL23" s="246"/>
      <c r="HM23" s="246"/>
      <c r="HN23" s="246"/>
      <c r="HO23" s="246"/>
      <c r="HP23" s="246"/>
      <c r="HQ23" s="246"/>
      <c r="HR23" s="246"/>
      <c r="HS23" s="246"/>
      <c r="HT23" s="246"/>
      <c r="HU23" s="246"/>
      <c r="HV23" s="246"/>
      <c r="HW23" s="246"/>
      <c r="HX23" s="246"/>
      <c r="HY23" s="246"/>
      <c r="HZ23" s="246"/>
      <c r="IA23" s="246"/>
      <c r="IB23" s="246"/>
      <c r="IC23" s="246"/>
      <c r="ID23" s="246"/>
      <c r="IE23" s="246"/>
      <c r="IF23" s="246"/>
      <c r="IG23" s="246"/>
      <c r="IH23" s="246"/>
      <c r="II23" s="246"/>
      <c r="IJ23" s="246"/>
      <c r="IK23" s="246"/>
      <c r="IL23" s="246"/>
      <c r="IM23" s="246"/>
      <c r="IN23" s="246"/>
      <c r="IO23" s="246"/>
      <c r="IP23" s="246"/>
      <c r="IQ23" s="246"/>
      <c r="IR23" s="246"/>
      <c r="IS23" s="246"/>
      <c r="IT23" s="246"/>
      <c r="IU23" s="246"/>
    </row>
    <row r="24" spans="1:255">
      <c r="A24" s="1995"/>
      <c r="B24" s="245" t="s">
        <v>312</v>
      </c>
      <c r="C24" s="245" t="s">
        <v>334</v>
      </c>
      <c r="D24" s="245"/>
      <c r="E24" s="245" t="s">
        <v>1466</v>
      </c>
      <c r="F24" s="245"/>
      <c r="G24" s="245"/>
      <c r="H24" s="245" t="s">
        <v>1466</v>
      </c>
      <c r="I24" s="245"/>
      <c r="J24" s="245"/>
      <c r="K24" s="245" t="s">
        <v>312</v>
      </c>
      <c r="L24" s="1998"/>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c r="DT24" s="246"/>
      <c r="DU24" s="246"/>
      <c r="DV24" s="246"/>
      <c r="DW24" s="246"/>
      <c r="DX24" s="246"/>
      <c r="DY24" s="246"/>
      <c r="DZ24" s="246"/>
      <c r="EA24" s="246"/>
      <c r="EB24" s="246"/>
      <c r="EC24" s="246"/>
      <c r="ED24" s="246"/>
      <c r="EE24" s="246"/>
      <c r="EF24" s="246"/>
      <c r="EG24" s="246"/>
      <c r="EH24" s="246"/>
      <c r="EI24" s="246"/>
      <c r="EJ24" s="246"/>
      <c r="EK24" s="246"/>
      <c r="EL24" s="246"/>
      <c r="EM24" s="246"/>
      <c r="EN24" s="246"/>
      <c r="EO24" s="246"/>
      <c r="EP24" s="246"/>
      <c r="EQ24" s="246"/>
      <c r="ER24" s="246"/>
      <c r="ES24" s="246"/>
      <c r="ET24" s="246"/>
      <c r="EU24" s="246"/>
      <c r="EV24" s="246"/>
      <c r="EW24" s="246"/>
      <c r="EX24" s="246"/>
      <c r="EY24" s="246"/>
      <c r="EZ24" s="246"/>
      <c r="FA24" s="246"/>
      <c r="FB24" s="246"/>
      <c r="FC24" s="246"/>
      <c r="FD24" s="246"/>
      <c r="FE24" s="246"/>
      <c r="FF24" s="246"/>
      <c r="FG24" s="246"/>
      <c r="FH24" s="246"/>
      <c r="FI24" s="246"/>
      <c r="FJ24" s="246"/>
      <c r="FK24" s="246"/>
      <c r="FL24" s="246"/>
      <c r="FM24" s="246"/>
      <c r="FN24" s="246"/>
      <c r="FO24" s="246"/>
      <c r="FP24" s="246"/>
      <c r="FQ24" s="246"/>
      <c r="FR24" s="246"/>
      <c r="FS24" s="246"/>
      <c r="FT24" s="246"/>
      <c r="FU24" s="246"/>
      <c r="FV24" s="246"/>
      <c r="FW24" s="246"/>
      <c r="FX24" s="246"/>
      <c r="FY24" s="246"/>
      <c r="FZ24" s="246"/>
      <c r="GA24" s="246"/>
      <c r="GB24" s="246"/>
      <c r="GC24" s="246"/>
      <c r="GD24" s="246"/>
      <c r="GE24" s="246"/>
      <c r="GF24" s="246"/>
      <c r="GG24" s="246"/>
      <c r="GH24" s="246"/>
      <c r="GI24" s="246"/>
      <c r="GJ24" s="246"/>
      <c r="GK24" s="246"/>
      <c r="GL24" s="246"/>
      <c r="GM24" s="246"/>
      <c r="GN24" s="246"/>
      <c r="GO24" s="246"/>
      <c r="GP24" s="246"/>
      <c r="GQ24" s="246"/>
      <c r="GR24" s="246"/>
      <c r="GS24" s="246"/>
      <c r="GT24" s="246"/>
      <c r="GU24" s="246"/>
      <c r="GV24" s="246"/>
      <c r="GW24" s="246"/>
      <c r="GX24" s="246"/>
      <c r="GY24" s="246"/>
      <c r="GZ24" s="246"/>
      <c r="HA24" s="246"/>
      <c r="HB24" s="246"/>
      <c r="HC24" s="246"/>
      <c r="HD24" s="246"/>
      <c r="HE24" s="246"/>
      <c r="HF24" s="246"/>
      <c r="HG24" s="246"/>
      <c r="HH24" s="246"/>
      <c r="HI24" s="246"/>
      <c r="HJ24" s="246"/>
      <c r="HK24" s="246"/>
      <c r="HL24" s="246"/>
      <c r="HM24" s="246"/>
      <c r="HN24" s="246"/>
      <c r="HO24" s="246"/>
      <c r="HP24" s="246"/>
      <c r="HQ24" s="246"/>
      <c r="HR24" s="246"/>
      <c r="HS24" s="246"/>
      <c r="HT24" s="246"/>
      <c r="HU24" s="246"/>
      <c r="HV24" s="246"/>
      <c r="HW24" s="246"/>
      <c r="HX24" s="246"/>
      <c r="HY24" s="246"/>
      <c r="HZ24" s="246"/>
      <c r="IA24" s="246"/>
      <c r="IB24" s="246"/>
      <c r="IC24" s="246"/>
      <c r="ID24" s="246"/>
      <c r="IE24" s="246"/>
      <c r="IF24" s="246"/>
      <c r="IG24" s="246"/>
      <c r="IH24" s="246"/>
      <c r="II24" s="246"/>
      <c r="IJ24" s="246"/>
      <c r="IK24" s="246"/>
      <c r="IL24" s="246"/>
      <c r="IM24" s="246"/>
      <c r="IN24" s="246"/>
      <c r="IO24" s="246"/>
      <c r="IP24" s="246"/>
      <c r="IQ24" s="246"/>
      <c r="IR24" s="246"/>
      <c r="IS24" s="246"/>
      <c r="IT24" s="246"/>
      <c r="IU24" s="246"/>
    </row>
    <row r="25" spans="1:255" ht="12" thickBot="1">
      <c r="A25" s="1996"/>
      <c r="B25" s="247"/>
      <c r="C25" s="247"/>
      <c r="D25" s="248" t="s">
        <v>317</v>
      </c>
      <c r="E25" s="245" t="s">
        <v>318</v>
      </c>
      <c r="F25" s="245" t="s">
        <v>319</v>
      </c>
      <c r="G25" s="245" t="s">
        <v>320</v>
      </c>
      <c r="H25" s="245" t="s">
        <v>321</v>
      </c>
      <c r="I25" s="245" t="s">
        <v>322</v>
      </c>
      <c r="J25" s="245" t="s">
        <v>176</v>
      </c>
      <c r="K25" s="247"/>
      <c r="L25" s="1998"/>
    </row>
    <row r="26" spans="1:255">
      <c r="A26" s="1996"/>
      <c r="B26" s="241"/>
      <c r="C26" s="241"/>
      <c r="D26" s="233" t="s">
        <v>1467</v>
      </c>
      <c r="E26" s="259"/>
      <c r="F26" s="260"/>
      <c r="G26" s="260"/>
      <c r="H26" s="260"/>
      <c r="I26" s="260"/>
      <c r="J26" s="261"/>
      <c r="K26" s="232"/>
      <c r="L26" s="1998"/>
    </row>
    <row r="27" spans="1:255">
      <c r="A27" s="1996"/>
      <c r="B27" s="248">
        <v>1</v>
      </c>
      <c r="C27" s="247"/>
      <c r="D27" s="234" t="s">
        <v>1468</v>
      </c>
      <c r="E27" s="1882">
        <v>0</v>
      </c>
      <c r="F27" s="1924">
        <v>0</v>
      </c>
      <c r="G27" s="1881">
        <v>0</v>
      </c>
      <c r="H27" s="1924">
        <v>0</v>
      </c>
      <c r="I27" s="1924">
        <v>0</v>
      </c>
      <c r="J27" s="1923">
        <v>0</v>
      </c>
      <c r="K27" s="658">
        <f>B27</f>
        <v>1</v>
      </c>
      <c r="L27" s="1998"/>
    </row>
    <row r="28" spans="1:255">
      <c r="A28" s="1995"/>
      <c r="B28" s="248">
        <v>2</v>
      </c>
      <c r="C28" s="247"/>
      <c r="D28" s="234" t="s">
        <v>1469</v>
      </c>
      <c r="E28" s="1921">
        <v>0</v>
      </c>
      <c r="F28" s="250">
        <v>3</v>
      </c>
      <c r="G28" s="251">
        <v>0</v>
      </c>
      <c r="H28" s="250">
        <v>9801</v>
      </c>
      <c r="I28" s="250">
        <v>722</v>
      </c>
      <c r="J28" s="262">
        <v>2610</v>
      </c>
      <c r="K28" s="658">
        <f t="shared" ref="K28:K51" si="0">B28</f>
        <v>2</v>
      </c>
      <c r="L28" s="1998"/>
    </row>
    <row r="29" spans="1:255">
      <c r="A29" s="1995"/>
      <c r="B29" s="248">
        <v>3</v>
      </c>
      <c r="C29" s="247"/>
      <c r="D29" s="234" t="s">
        <v>1470</v>
      </c>
      <c r="E29" s="1921">
        <v>0</v>
      </c>
      <c r="F29" s="250">
        <v>3433</v>
      </c>
      <c r="G29" s="251">
        <v>11208</v>
      </c>
      <c r="H29" s="250">
        <v>19650</v>
      </c>
      <c r="I29" s="250">
        <v>11990</v>
      </c>
      <c r="J29" s="262">
        <v>38883</v>
      </c>
      <c r="K29" s="658">
        <f t="shared" si="0"/>
        <v>3</v>
      </c>
      <c r="L29" s="1998"/>
    </row>
    <row r="30" spans="1:255">
      <c r="A30" s="1997"/>
      <c r="B30" s="248">
        <v>4</v>
      </c>
      <c r="C30" s="247"/>
      <c r="D30" s="234" t="s">
        <v>1471</v>
      </c>
      <c r="E30" s="1921">
        <v>0</v>
      </c>
      <c r="F30" s="250">
        <v>103</v>
      </c>
      <c r="G30" s="251">
        <v>638</v>
      </c>
      <c r="H30" s="250">
        <v>2820</v>
      </c>
      <c r="I30" s="250">
        <v>244</v>
      </c>
      <c r="J30" s="262">
        <v>863</v>
      </c>
      <c r="K30" s="658">
        <f t="shared" si="0"/>
        <v>4</v>
      </c>
      <c r="L30" s="1998"/>
    </row>
    <row r="31" spans="1:255">
      <c r="A31" s="1995"/>
      <c r="B31" s="248">
        <v>5</v>
      </c>
      <c r="C31" s="247"/>
      <c r="D31" s="234" t="s">
        <v>1472</v>
      </c>
      <c r="E31" s="1921">
        <v>0</v>
      </c>
      <c r="F31" s="250">
        <v>1454</v>
      </c>
      <c r="G31" s="251">
        <v>5121</v>
      </c>
      <c r="H31" s="250">
        <v>1798</v>
      </c>
      <c r="I31" s="250">
        <v>1655</v>
      </c>
      <c r="J31" s="262">
        <v>4891</v>
      </c>
      <c r="K31" s="658">
        <f t="shared" si="0"/>
        <v>5</v>
      </c>
      <c r="L31" s="1998"/>
    </row>
    <row r="32" spans="1:255">
      <c r="A32" s="1995"/>
      <c r="B32" s="248">
        <v>6</v>
      </c>
      <c r="C32" s="247"/>
      <c r="D32" s="234" t="s">
        <v>1473</v>
      </c>
      <c r="E32" s="1921">
        <v>0</v>
      </c>
      <c r="F32" s="250">
        <v>1169</v>
      </c>
      <c r="G32" s="251">
        <v>4424</v>
      </c>
      <c r="H32" s="250">
        <v>6999</v>
      </c>
      <c r="I32" s="250">
        <v>5052</v>
      </c>
      <c r="J32" s="262">
        <v>12261</v>
      </c>
      <c r="K32" s="658">
        <f t="shared" si="0"/>
        <v>6</v>
      </c>
      <c r="L32" s="1998"/>
    </row>
    <row r="33" spans="1:12">
      <c r="A33" s="1995"/>
      <c r="B33" s="248">
        <v>7</v>
      </c>
      <c r="C33" s="247"/>
      <c r="D33" s="234" t="s">
        <v>1474</v>
      </c>
      <c r="E33" s="1921">
        <v>0</v>
      </c>
      <c r="F33" s="250">
        <v>85</v>
      </c>
      <c r="G33" s="251">
        <v>659</v>
      </c>
      <c r="H33" s="250">
        <v>728</v>
      </c>
      <c r="I33" s="250">
        <v>72</v>
      </c>
      <c r="J33" s="262">
        <v>229</v>
      </c>
      <c r="K33" s="658">
        <f t="shared" si="0"/>
        <v>7</v>
      </c>
      <c r="L33" s="1998"/>
    </row>
    <row r="34" spans="1:12">
      <c r="A34" s="1995"/>
      <c r="B34" s="248">
        <v>8</v>
      </c>
      <c r="C34" s="247"/>
      <c r="D34" s="234" t="s">
        <v>1475</v>
      </c>
      <c r="E34" s="1921">
        <v>0</v>
      </c>
      <c r="F34" s="250">
        <v>49</v>
      </c>
      <c r="G34" s="251">
        <v>1314</v>
      </c>
      <c r="H34" s="250">
        <v>1</v>
      </c>
      <c r="I34" s="250">
        <v>143</v>
      </c>
      <c r="J34" s="262">
        <v>374</v>
      </c>
      <c r="K34" s="658">
        <f t="shared" si="0"/>
        <v>8</v>
      </c>
      <c r="L34" s="1998"/>
    </row>
    <row r="35" spans="1:12">
      <c r="A35" s="1995"/>
      <c r="B35" s="248">
        <v>9</v>
      </c>
      <c r="C35" s="247"/>
      <c r="D35" s="234" t="s">
        <v>1476</v>
      </c>
      <c r="E35" s="1921">
        <v>0</v>
      </c>
      <c r="F35" s="250">
        <v>2</v>
      </c>
      <c r="G35" s="251">
        <v>4</v>
      </c>
      <c r="H35" s="250">
        <v>15</v>
      </c>
      <c r="I35" s="250">
        <v>3169</v>
      </c>
      <c r="J35" s="262">
        <v>7113</v>
      </c>
      <c r="K35" s="658">
        <f t="shared" si="0"/>
        <v>9</v>
      </c>
      <c r="L35" s="1998"/>
    </row>
    <row r="36" spans="1:12">
      <c r="A36" s="1995"/>
      <c r="B36" s="248">
        <v>10</v>
      </c>
      <c r="C36" s="247"/>
      <c r="D36" s="234" t="s">
        <v>2601</v>
      </c>
      <c r="E36" s="1921">
        <v>0</v>
      </c>
      <c r="F36" s="250">
        <v>24</v>
      </c>
      <c r="G36" s="251">
        <v>38</v>
      </c>
      <c r="H36" s="250">
        <v>0</v>
      </c>
      <c r="I36" s="250">
        <v>381</v>
      </c>
      <c r="J36" s="262">
        <v>872</v>
      </c>
      <c r="K36" s="658">
        <f t="shared" si="0"/>
        <v>10</v>
      </c>
      <c r="L36" s="1998"/>
    </row>
    <row r="37" spans="1:12">
      <c r="A37" s="1995"/>
      <c r="B37" s="248">
        <v>11</v>
      </c>
      <c r="C37" s="247"/>
      <c r="D37" s="234" t="s">
        <v>1477</v>
      </c>
      <c r="E37" s="1921">
        <v>0</v>
      </c>
      <c r="F37" s="250">
        <v>685</v>
      </c>
      <c r="G37" s="251">
        <v>1937</v>
      </c>
      <c r="H37" s="250">
        <v>83015</v>
      </c>
      <c r="I37" s="250">
        <v>8181</v>
      </c>
      <c r="J37" s="262">
        <v>27736</v>
      </c>
      <c r="K37" s="658">
        <f t="shared" si="0"/>
        <v>11</v>
      </c>
      <c r="L37" s="1998"/>
    </row>
    <row r="38" spans="1:12">
      <c r="A38" s="1995"/>
      <c r="B38" s="248">
        <v>12</v>
      </c>
      <c r="C38" s="247"/>
      <c r="D38" s="234" t="s">
        <v>1478</v>
      </c>
      <c r="E38" s="1921">
        <v>0</v>
      </c>
      <c r="F38" s="250">
        <v>229</v>
      </c>
      <c r="G38" s="1873">
        <v>0</v>
      </c>
      <c r="H38" s="250">
        <v>87350</v>
      </c>
      <c r="I38" s="250">
        <v>4102</v>
      </c>
      <c r="J38" s="262">
        <v>9944</v>
      </c>
      <c r="K38" s="658">
        <f t="shared" si="0"/>
        <v>12</v>
      </c>
      <c r="L38" s="1998"/>
    </row>
    <row r="39" spans="1:12">
      <c r="A39" s="1995"/>
      <c r="B39" s="248">
        <v>13</v>
      </c>
      <c r="C39" s="247"/>
      <c r="D39" s="234" t="s">
        <v>1479</v>
      </c>
      <c r="E39" s="1921">
        <v>0</v>
      </c>
      <c r="F39" s="1918">
        <v>0</v>
      </c>
      <c r="G39" s="1873">
        <v>0</v>
      </c>
      <c r="H39" s="250">
        <v>1</v>
      </c>
      <c r="I39" s="250">
        <v>14</v>
      </c>
      <c r="J39" s="262">
        <v>65</v>
      </c>
      <c r="K39" s="658">
        <f t="shared" si="0"/>
        <v>13</v>
      </c>
      <c r="L39" s="1998"/>
    </row>
    <row r="40" spans="1:12">
      <c r="A40" s="1995"/>
      <c r="B40" s="248">
        <v>14</v>
      </c>
      <c r="C40" s="247"/>
      <c r="D40" s="234" t="s">
        <v>1480</v>
      </c>
      <c r="E40" s="1921">
        <v>0</v>
      </c>
      <c r="F40" s="250">
        <v>62</v>
      </c>
      <c r="G40" s="251">
        <v>343</v>
      </c>
      <c r="H40" s="250">
        <v>30343</v>
      </c>
      <c r="I40" s="250">
        <v>4614</v>
      </c>
      <c r="J40" s="262">
        <v>12547</v>
      </c>
      <c r="K40" s="658">
        <f t="shared" si="0"/>
        <v>14</v>
      </c>
      <c r="L40" s="1998"/>
    </row>
    <row r="41" spans="1:12">
      <c r="A41" s="1995"/>
      <c r="B41" s="248">
        <v>15</v>
      </c>
      <c r="C41" s="247"/>
      <c r="D41" s="234" t="s">
        <v>1481</v>
      </c>
      <c r="E41" s="1921">
        <v>0</v>
      </c>
      <c r="F41" s="1918">
        <v>0</v>
      </c>
      <c r="G41" s="1873">
        <v>0</v>
      </c>
      <c r="H41" s="250">
        <v>486</v>
      </c>
      <c r="I41" s="1918">
        <v>0</v>
      </c>
      <c r="J41" s="262">
        <v>24</v>
      </c>
      <c r="K41" s="658">
        <f t="shared" si="0"/>
        <v>15</v>
      </c>
      <c r="L41" s="1998"/>
    </row>
    <row r="42" spans="1:12">
      <c r="A42" s="1995"/>
      <c r="B42" s="248">
        <v>16</v>
      </c>
      <c r="C42" s="247"/>
      <c r="D42" s="234" t="s">
        <v>1482</v>
      </c>
      <c r="E42" s="1921">
        <v>0</v>
      </c>
      <c r="F42" s="1918">
        <v>0</v>
      </c>
      <c r="G42" s="1873">
        <v>0</v>
      </c>
      <c r="H42" s="250">
        <v>1584</v>
      </c>
      <c r="I42" s="1918">
        <v>0</v>
      </c>
      <c r="J42" s="1874">
        <v>0</v>
      </c>
      <c r="K42" s="658">
        <f t="shared" si="0"/>
        <v>16</v>
      </c>
      <c r="L42" s="1998"/>
    </row>
    <row r="43" spans="1:12">
      <c r="A43" s="1995"/>
      <c r="B43" s="248">
        <v>17</v>
      </c>
      <c r="C43" s="247"/>
      <c r="D43" s="234" t="s">
        <v>1483</v>
      </c>
      <c r="E43" s="1920">
        <v>0</v>
      </c>
      <c r="F43" s="253">
        <v>1</v>
      </c>
      <c r="G43" s="254">
        <v>2</v>
      </c>
      <c r="H43" s="1876">
        <v>0</v>
      </c>
      <c r="I43" s="253">
        <v>88</v>
      </c>
      <c r="J43" s="264">
        <v>377</v>
      </c>
      <c r="K43" s="658">
        <f t="shared" si="0"/>
        <v>17</v>
      </c>
    </row>
    <row r="44" spans="1:12">
      <c r="A44" s="1995"/>
      <c r="B44" s="248">
        <v>18</v>
      </c>
      <c r="C44" s="247"/>
      <c r="D44" s="234" t="s">
        <v>1484</v>
      </c>
      <c r="E44" s="1919">
        <v>0</v>
      </c>
      <c r="F44" s="1875">
        <v>0</v>
      </c>
      <c r="G44" s="680">
        <v>37915</v>
      </c>
      <c r="H44" s="1875">
        <v>0</v>
      </c>
      <c r="I44" s="1875">
        <v>0</v>
      </c>
      <c r="J44" s="681">
        <v>55331</v>
      </c>
      <c r="K44" s="658">
        <f t="shared" si="0"/>
        <v>18</v>
      </c>
    </row>
    <row r="45" spans="1:12">
      <c r="A45" s="1995"/>
      <c r="B45" s="248">
        <v>19</v>
      </c>
      <c r="C45" s="247"/>
      <c r="D45" s="234" t="s">
        <v>1485</v>
      </c>
      <c r="E45" s="1878">
        <f>SUM(E27:E44)</f>
        <v>0</v>
      </c>
      <c r="F45" s="1877">
        <f>SUM(F27:F44)</f>
        <v>7299</v>
      </c>
      <c r="G45" s="1877">
        <f t="shared" ref="G45:I45" si="1">SUM(G27:G44)</f>
        <v>63603</v>
      </c>
      <c r="H45" s="1877">
        <f t="shared" si="1"/>
        <v>244591</v>
      </c>
      <c r="I45" s="1877">
        <f t="shared" si="1"/>
        <v>40427</v>
      </c>
      <c r="J45" s="1922">
        <f>SUM(J27:J44)</f>
        <v>174120</v>
      </c>
      <c r="K45" s="658">
        <f t="shared" si="0"/>
        <v>19</v>
      </c>
    </row>
    <row r="46" spans="1:12">
      <c r="A46" s="1995"/>
      <c r="B46" s="241"/>
      <c r="C46" s="241"/>
      <c r="D46" s="233" t="s">
        <v>1486</v>
      </c>
      <c r="E46" s="263"/>
      <c r="F46" s="253"/>
      <c r="G46" s="253"/>
      <c r="H46" s="253"/>
      <c r="I46" s="253"/>
      <c r="J46" s="264"/>
      <c r="K46" s="1880"/>
    </row>
    <row r="47" spans="1:12">
      <c r="A47" s="1995"/>
      <c r="B47" s="248" t="s">
        <v>276</v>
      </c>
      <c r="C47" s="247"/>
      <c r="D47" s="234" t="s">
        <v>1487</v>
      </c>
      <c r="E47" s="1882">
        <v>0</v>
      </c>
      <c r="F47" s="1924">
        <v>0</v>
      </c>
      <c r="G47" s="1924">
        <v>0</v>
      </c>
      <c r="H47" s="1924">
        <v>0</v>
      </c>
      <c r="I47" s="1924">
        <v>0</v>
      </c>
      <c r="J47" s="1923">
        <v>0</v>
      </c>
      <c r="K47" s="658" t="str">
        <f t="shared" si="0"/>
        <v>20</v>
      </c>
    </row>
    <row r="48" spans="1:12">
      <c r="A48" s="1995"/>
      <c r="B48" s="248" t="s">
        <v>277</v>
      </c>
      <c r="C48" s="247"/>
      <c r="D48" s="234" t="s">
        <v>1488</v>
      </c>
      <c r="E48" s="1921">
        <v>0</v>
      </c>
      <c r="F48" s="1918">
        <v>0</v>
      </c>
      <c r="G48" s="1918">
        <v>0</v>
      </c>
      <c r="H48" s="1918">
        <v>0</v>
      </c>
      <c r="I48" s="1918">
        <v>0</v>
      </c>
      <c r="J48" s="1874">
        <v>0</v>
      </c>
      <c r="K48" s="658" t="str">
        <f t="shared" si="0"/>
        <v>21</v>
      </c>
    </row>
    <row r="49" spans="1:12">
      <c r="A49" s="1995"/>
      <c r="B49" s="248" t="s">
        <v>278</v>
      </c>
      <c r="C49" s="247"/>
      <c r="D49" s="234" t="s">
        <v>1489</v>
      </c>
      <c r="E49" s="1921">
        <v>0</v>
      </c>
      <c r="F49" s="1918">
        <v>0</v>
      </c>
      <c r="G49" s="1918">
        <v>0</v>
      </c>
      <c r="H49" s="1918">
        <v>0</v>
      </c>
      <c r="I49" s="1918">
        <v>0</v>
      </c>
      <c r="J49" s="1874">
        <v>0</v>
      </c>
      <c r="K49" s="658" t="str">
        <f t="shared" si="0"/>
        <v>22</v>
      </c>
    </row>
    <row r="50" spans="1:12">
      <c r="A50" s="1995"/>
      <c r="B50" s="248" t="s">
        <v>279</v>
      </c>
      <c r="C50" s="247"/>
      <c r="D50" s="234" t="s">
        <v>1490</v>
      </c>
      <c r="E50" s="1921">
        <v>0</v>
      </c>
      <c r="F50" s="1918">
        <v>0</v>
      </c>
      <c r="G50" s="1918">
        <v>0</v>
      </c>
      <c r="H50" s="1918">
        <v>0</v>
      </c>
      <c r="I50" s="1918">
        <v>0</v>
      </c>
      <c r="J50" s="1874">
        <v>0</v>
      </c>
      <c r="K50" s="658" t="str">
        <f t="shared" si="0"/>
        <v>23</v>
      </c>
    </row>
    <row r="51" spans="1:12">
      <c r="A51" s="1995"/>
      <c r="B51" s="248" t="s">
        <v>280</v>
      </c>
      <c r="C51" s="248" t="s">
        <v>525</v>
      </c>
      <c r="D51" s="234" t="s">
        <v>1491</v>
      </c>
      <c r="E51" s="1882">
        <f>SUM(E47:E50)</f>
        <v>0</v>
      </c>
      <c r="F51" s="1924">
        <f>SUM(F47:F50)</f>
        <v>0</v>
      </c>
      <c r="G51" s="1924">
        <f t="shared" ref="G51:J51" si="2">SUM(G47:G50)</f>
        <v>0</v>
      </c>
      <c r="H51" s="1924">
        <f t="shared" si="2"/>
        <v>0</v>
      </c>
      <c r="I51" s="1924">
        <f t="shared" si="2"/>
        <v>0</v>
      </c>
      <c r="J51" s="1923">
        <f t="shared" si="2"/>
        <v>0</v>
      </c>
      <c r="K51" s="658" t="str">
        <f t="shared" si="0"/>
        <v>24</v>
      </c>
    </row>
    <row r="52" spans="1:12" ht="15" thickBot="1">
      <c r="A52" s="1995"/>
      <c r="B52" s="682" t="s">
        <v>281</v>
      </c>
      <c r="C52" s="683"/>
      <c r="D52" s="684" t="s">
        <v>1492</v>
      </c>
      <c r="E52" s="1872">
        <f>E45+E51</f>
        <v>0</v>
      </c>
      <c r="F52" s="1871">
        <f>F45+F51</f>
        <v>7299</v>
      </c>
      <c r="G52" s="1871">
        <f t="shared" ref="G52:I52" si="3">G45+G51</f>
        <v>63603</v>
      </c>
      <c r="H52" s="1871">
        <f t="shared" si="3"/>
        <v>244591</v>
      </c>
      <c r="I52" s="1871">
        <f t="shared" si="3"/>
        <v>40427</v>
      </c>
      <c r="J52" s="1917">
        <f>J45+J51</f>
        <v>174120</v>
      </c>
      <c r="K52" s="1879">
        <v>25</v>
      </c>
      <c r="L52" s="1986">
        <v>59</v>
      </c>
    </row>
    <row r="54" spans="1:12">
      <c r="A54" s="1993"/>
    </row>
    <row r="55" spans="1:12">
      <c r="A55" s="1993"/>
    </row>
    <row r="56" spans="1:12">
      <c r="A56" s="1993"/>
    </row>
    <row r="57" spans="1:12">
      <c r="A57" s="1993"/>
    </row>
  </sheetData>
  <customSheetViews>
    <customSheetView guid="{4095EAE0-09D5-4E29-9353-57BE8D9E0DE0}" colorId="22" showPageBreaks="1">
      <selection activeCell="J44" sqref="J44"/>
      <pageMargins left="0.5" right="0.4" top="0.8" bottom="0.8" header="0.5" footer="0.5"/>
      <pageSetup scale="87" orientation="landscape" r:id="rId1"/>
      <headerFooter alignWithMargins="0"/>
    </customSheetView>
    <customSheetView guid="{B4382265-C345-4F78-A0C9-5C84571AE8A3}" colorId="22" showPageBreaks="1" showGridLines="0" topLeftCell="A16">
      <selection sqref="A1:A15"/>
      <pageMargins left="0.5" right="0.4" top="0.8" bottom="0.8" header="0.5" footer="0.5"/>
      <pageSetup scale="87" orientation="landscape" r:id="rId2"/>
      <headerFooter alignWithMargins="0"/>
    </customSheetView>
  </customSheetViews>
  <mergeCells count="2">
    <mergeCell ref="A1:A20"/>
    <mergeCell ref="L1:L22"/>
  </mergeCells>
  <phoneticPr fontId="0" type="noConversion"/>
  <pageMargins left="0.5" right="0.4" top="0.8" bottom="0.8" header="0.5" footer="0.5"/>
  <pageSetup scale="87" orientation="landscape"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zoomScaleNormal="100" workbookViewId="0"/>
  </sheetViews>
  <sheetFormatPr defaultRowHeight="11.25"/>
  <cols>
    <col min="1" max="3" width="12.5" style="428" customWidth="1"/>
    <col min="4" max="6" width="5" style="428" customWidth="1"/>
    <col min="7" max="11" width="12.5" style="428" customWidth="1"/>
    <col min="12" max="16384" width="9.33203125" style="428"/>
  </cols>
  <sheetData>
    <row r="1" spans="1:11" s="729" customFormat="1">
      <c r="A1" s="2073">
        <v>60</v>
      </c>
      <c r="B1" s="2108"/>
      <c r="C1" s="2108"/>
      <c r="D1" s="2108"/>
      <c r="E1" s="2108"/>
      <c r="F1" s="2108"/>
      <c r="G1" s="2108"/>
      <c r="H1" s="2108"/>
      <c r="I1" s="2108"/>
      <c r="J1" s="2108"/>
      <c r="K1" s="2055" t="s">
        <v>2667</v>
      </c>
    </row>
    <row r="2" spans="1:11" ht="15" customHeight="1">
      <c r="A2" s="220" t="s">
        <v>2589</v>
      </c>
      <c r="B2" s="219"/>
      <c r="C2" s="219"/>
      <c r="D2" s="218"/>
      <c r="E2" s="218"/>
      <c r="F2" s="218"/>
      <c r="G2" s="218"/>
      <c r="H2" s="218"/>
      <c r="I2" s="218"/>
      <c r="J2" s="218"/>
      <c r="K2" s="217"/>
    </row>
    <row r="3" spans="1:11">
      <c r="A3" s="1916"/>
      <c r="B3" s="1915"/>
      <c r="C3" s="1915"/>
      <c r="D3" s="1915"/>
      <c r="E3" s="1915"/>
      <c r="F3" s="1915"/>
      <c r="G3" s="1915"/>
      <c r="H3" s="1915"/>
      <c r="I3" s="1915"/>
      <c r="J3" s="1915"/>
      <c r="K3" s="1870"/>
    </row>
    <row r="4" spans="1:11">
      <c r="A4" s="1718"/>
      <c r="B4" s="429"/>
      <c r="C4" s="429"/>
      <c r="D4" s="429"/>
      <c r="E4" s="429"/>
      <c r="F4" s="429"/>
      <c r="G4" s="429"/>
      <c r="H4" s="429"/>
      <c r="I4" s="429"/>
      <c r="J4" s="429"/>
      <c r="K4" s="1719"/>
    </row>
    <row r="5" spans="1:11">
      <c r="A5" s="1869"/>
      <c r="B5" s="429"/>
      <c r="C5" s="429"/>
      <c r="D5" s="429"/>
      <c r="E5" s="429"/>
      <c r="F5" s="429"/>
      <c r="G5" s="429"/>
      <c r="H5" s="429"/>
      <c r="I5" s="429"/>
      <c r="J5" s="429"/>
      <c r="K5" s="1719"/>
    </row>
    <row r="6" spans="1:11">
      <c r="A6" s="1718"/>
      <c r="B6" s="429"/>
      <c r="C6" s="429"/>
      <c r="D6" s="429"/>
      <c r="E6" s="429"/>
      <c r="F6" s="429"/>
      <c r="G6" s="429"/>
      <c r="H6" s="429"/>
      <c r="I6" s="429"/>
      <c r="J6" s="429"/>
      <c r="K6" s="1719"/>
    </row>
    <row r="7" spans="1:11">
      <c r="A7" s="1718"/>
      <c r="B7" s="429"/>
      <c r="C7" s="429"/>
      <c r="D7" s="429"/>
      <c r="E7" s="429"/>
      <c r="F7" s="429"/>
      <c r="G7" s="429"/>
      <c r="H7" s="429"/>
      <c r="I7" s="429"/>
      <c r="J7" s="429"/>
      <c r="K7" s="1719"/>
    </row>
    <row r="8" spans="1:11">
      <c r="A8" s="1718"/>
      <c r="B8" s="429"/>
      <c r="C8" s="429"/>
      <c r="D8" s="429"/>
      <c r="E8" s="429"/>
      <c r="F8" s="429"/>
      <c r="G8" s="429"/>
      <c r="H8" s="429"/>
      <c r="I8" s="429"/>
      <c r="J8" s="429"/>
      <c r="K8" s="1719"/>
    </row>
    <row r="9" spans="1:11">
      <c r="A9" s="1869"/>
      <c r="B9" s="429"/>
      <c r="C9" s="429"/>
      <c r="D9" s="429"/>
      <c r="E9" s="429"/>
      <c r="F9" s="429"/>
      <c r="G9" s="429"/>
      <c r="H9" s="429"/>
      <c r="I9" s="429"/>
      <c r="J9" s="429"/>
      <c r="K9" s="1719"/>
    </row>
    <row r="10" spans="1:11">
      <c r="A10" s="1914"/>
      <c r="B10" s="429"/>
      <c r="C10" s="429"/>
      <c r="D10" s="429"/>
      <c r="E10" s="429"/>
      <c r="F10" s="429"/>
      <c r="G10" s="429"/>
      <c r="H10" s="429"/>
      <c r="I10" s="429"/>
      <c r="J10" s="429"/>
      <c r="K10" s="1719"/>
    </row>
    <row r="11" spans="1:11">
      <c r="A11" s="1718"/>
      <c r="B11" s="429"/>
      <c r="C11" s="429"/>
      <c r="D11" s="429"/>
      <c r="E11" s="429"/>
      <c r="F11" s="429"/>
      <c r="G11" s="429"/>
      <c r="H11" s="429"/>
      <c r="I11" s="429"/>
      <c r="J11" s="429"/>
      <c r="K11" s="1719"/>
    </row>
    <row r="12" spans="1:11">
      <c r="A12" s="1869"/>
      <c r="B12" s="429"/>
      <c r="C12" s="429"/>
      <c r="D12" s="429"/>
      <c r="E12" s="429"/>
      <c r="F12" s="429"/>
      <c r="G12" s="429"/>
      <c r="H12" s="429"/>
      <c r="I12" s="429"/>
      <c r="J12" s="429"/>
      <c r="K12" s="1719"/>
    </row>
    <row r="13" spans="1:11">
      <c r="A13" s="1718"/>
      <c r="B13" s="429"/>
      <c r="C13" s="429"/>
      <c r="D13" s="429"/>
      <c r="E13" s="429"/>
      <c r="F13" s="429"/>
      <c r="G13" s="429"/>
      <c r="H13" s="429"/>
      <c r="I13" s="429"/>
      <c r="J13" s="429"/>
      <c r="K13" s="1719"/>
    </row>
    <row r="14" spans="1:11">
      <c r="A14" s="1869"/>
      <c r="B14" s="429"/>
      <c r="C14" s="429"/>
      <c r="D14" s="429"/>
      <c r="E14" s="429"/>
      <c r="F14" s="429"/>
      <c r="G14" s="429"/>
      <c r="H14" s="429"/>
      <c r="I14" s="429"/>
      <c r="J14" s="429"/>
      <c r="K14" s="1719"/>
    </row>
    <row r="15" spans="1:11">
      <c r="A15" s="1718"/>
      <c r="B15" s="429"/>
      <c r="C15" s="429"/>
      <c r="D15" s="429"/>
      <c r="E15" s="429"/>
      <c r="F15" s="429"/>
      <c r="G15" s="429"/>
      <c r="H15" s="429"/>
      <c r="I15" s="429"/>
      <c r="J15" s="429"/>
      <c r="K15" s="1719"/>
    </row>
    <row r="16" spans="1:11">
      <c r="A16" s="1869"/>
      <c r="B16" s="429"/>
      <c r="C16" s="429"/>
      <c r="D16" s="429"/>
      <c r="E16" s="429"/>
      <c r="F16" s="429"/>
      <c r="G16" s="429"/>
      <c r="H16" s="429"/>
      <c r="I16" s="429"/>
      <c r="J16" s="429"/>
      <c r="K16" s="1719"/>
    </row>
    <row r="17" spans="1:15">
      <c r="A17" s="1718"/>
      <c r="B17" s="429"/>
      <c r="C17" s="429"/>
      <c r="D17" s="429"/>
      <c r="E17" s="429"/>
      <c r="F17" s="429"/>
      <c r="G17" s="429"/>
      <c r="H17" s="429"/>
      <c r="I17" s="429"/>
      <c r="J17" s="429"/>
      <c r="K17" s="1719"/>
    </row>
    <row r="18" spans="1:15">
      <c r="A18" s="1718"/>
      <c r="B18" s="429"/>
      <c r="C18" s="429"/>
      <c r="D18" s="429"/>
      <c r="E18" s="429"/>
      <c r="F18" s="429"/>
      <c r="G18" s="429"/>
      <c r="H18" s="429"/>
      <c r="I18" s="429"/>
      <c r="J18" s="429"/>
      <c r="K18" s="1719"/>
    </row>
    <row r="19" spans="1:15">
      <c r="A19" s="1869"/>
      <c r="B19" s="1868"/>
      <c r="C19" s="1868"/>
      <c r="D19" s="429"/>
      <c r="E19" s="429"/>
      <c r="F19" s="1915"/>
      <c r="G19" s="1915"/>
      <c r="H19" s="1915"/>
      <c r="I19" s="1915"/>
      <c r="J19" s="429"/>
      <c r="K19" s="1913"/>
      <c r="O19" s="10"/>
    </row>
    <row r="20" spans="1:15">
      <c r="A20" s="1869"/>
      <c r="B20" s="1868"/>
      <c r="C20" s="1868"/>
      <c r="D20" s="429"/>
      <c r="E20" s="1867"/>
      <c r="F20" s="1915"/>
      <c r="G20" s="1915"/>
      <c r="H20" s="1915"/>
      <c r="I20" s="1915"/>
      <c r="J20" s="1867"/>
      <c r="K20" s="1913"/>
    </row>
    <row r="21" spans="1:15">
      <c r="A21" s="1869"/>
      <c r="B21" s="1868"/>
      <c r="C21" s="1868"/>
      <c r="D21" s="429"/>
      <c r="E21" s="1867"/>
      <c r="F21" s="1867"/>
      <c r="G21" s="1867"/>
      <c r="H21" s="1867"/>
      <c r="I21" s="1867"/>
      <c r="J21" s="1867"/>
      <c r="K21" s="1913"/>
    </row>
    <row r="22" spans="1:15">
      <c r="A22" s="1869"/>
      <c r="B22" s="1868"/>
      <c r="C22" s="1868"/>
      <c r="D22" s="1867"/>
      <c r="E22" s="1867"/>
      <c r="F22" s="1867"/>
      <c r="G22" s="1867"/>
      <c r="H22" s="1867"/>
      <c r="I22" s="1867"/>
      <c r="J22" s="1867"/>
      <c r="K22" s="1913"/>
    </row>
    <row r="23" spans="1:15">
      <c r="A23" s="1718"/>
      <c r="B23" s="429"/>
      <c r="C23" s="429"/>
      <c r="D23" s="429"/>
      <c r="E23" s="1867"/>
      <c r="F23" s="1867"/>
      <c r="G23" s="1867"/>
      <c r="H23" s="1867"/>
      <c r="I23" s="1867"/>
      <c r="J23" s="1867"/>
      <c r="K23" s="1719"/>
    </row>
    <row r="24" spans="1:15">
      <c r="A24" s="1718"/>
      <c r="B24" s="429"/>
      <c r="C24" s="429"/>
      <c r="D24" s="1867"/>
      <c r="E24" s="1867"/>
      <c r="F24" s="1867"/>
      <c r="G24" s="1867"/>
      <c r="H24" s="1867"/>
      <c r="I24" s="1867"/>
      <c r="J24" s="1867"/>
      <c r="K24" s="1719"/>
    </row>
    <row r="25" spans="1:15">
      <c r="A25" s="1718"/>
      <c r="B25" s="429"/>
      <c r="C25" s="429"/>
      <c r="D25" s="1867"/>
      <c r="E25" s="1867"/>
      <c r="F25" s="1867"/>
      <c r="G25" s="1867"/>
      <c r="H25" s="1867"/>
      <c r="I25" s="1867"/>
      <c r="J25" s="1867"/>
      <c r="K25" s="1719"/>
    </row>
    <row r="26" spans="1:15">
      <c r="A26" s="1869"/>
      <c r="B26" s="429"/>
      <c r="C26" s="1868"/>
      <c r="D26" s="429"/>
      <c r="E26" s="429"/>
      <c r="F26" s="429"/>
      <c r="G26" s="429"/>
      <c r="H26" s="429"/>
      <c r="I26" s="429"/>
      <c r="J26" s="429"/>
      <c r="K26" s="1913"/>
    </row>
    <row r="27" spans="1:15">
      <c r="A27" s="1869"/>
      <c r="B27" s="429"/>
      <c r="C27" s="1868"/>
      <c r="D27" s="429"/>
      <c r="E27" s="429"/>
      <c r="F27" s="429"/>
      <c r="G27" s="429"/>
      <c r="H27" s="429"/>
      <c r="I27" s="429"/>
      <c r="J27" s="429"/>
      <c r="K27" s="1913"/>
    </row>
    <row r="28" spans="1:15">
      <c r="A28" s="1869"/>
      <c r="B28" s="429"/>
      <c r="C28" s="1868"/>
      <c r="D28" s="429"/>
      <c r="E28" s="429"/>
      <c r="F28" s="429"/>
      <c r="G28" s="429"/>
      <c r="H28" s="429"/>
      <c r="I28" s="429"/>
      <c r="J28" s="429"/>
      <c r="K28" s="1913"/>
    </row>
    <row r="29" spans="1:15">
      <c r="A29" s="1869"/>
      <c r="B29" s="429"/>
      <c r="C29" s="1868"/>
      <c r="D29" s="429"/>
      <c r="E29" s="429"/>
      <c r="F29" s="429"/>
      <c r="G29" s="429"/>
      <c r="H29" s="429"/>
      <c r="I29" s="429"/>
      <c r="J29" s="429"/>
      <c r="K29" s="1913"/>
    </row>
    <row r="30" spans="1:15">
      <c r="A30" s="1869"/>
      <c r="B30" s="429"/>
      <c r="C30" s="1868"/>
      <c r="D30" s="429"/>
      <c r="E30" s="429"/>
      <c r="F30" s="429"/>
      <c r="G30" s="429"/>
      <c r="H30" s="429"/>
      <c r="I30" s="429"/>
      <c r="J30" s="429"/>
      <c r="K30" s="1913"/>
    </row>
    <row r="31" spans="1:15">
      <c r="A31" s="1869"/>
      <c r="B31" s="429"/>
      <c r="C31" s="1868"/>
      <c r="D31" s="429"/>
      <c r="E31" s="429"/>
      <c r="F31" s="429"/>
      <c r="G31" s="429"/>
      <c r="H31" s="429"/>
      <c r="I31" s="429"/>
      <c r="J31" s="429"/>
      <c r="K31" s="1913"/>
    </row>
    <row r="32" spans="1:15">
      <c r="A32" s="1869"/>
      <c r="B32" s="429"/>
      <c r="C32" s="1868"/>
      <c r="D32" s="429"/>
      <c r="E32" s="429"/>
      <c r="F32" s="429"/>
      <c r="G32" s="429"/>
      <c r="H32" s="429"/>
      <c r="I32" s="429"/>
      <c r="J32" s="429"/>
      <c r="K32" s="1913"/>
    </row>
    <row r="33" spans="1:11">
      <c r="A33" s="1869"/>
      <c r="B33" s="429"/>
      <c r="C33" s="1868"/>
      <c r="D33" s="429"/>
      <c r="E33" s="429"/>
      <c r="F33" s="429"/>
      <c r="G33" s="429"/>
      <c r="H33" s="429"/>
      <c r="I33" s="429"/>
      <c r="J33" s="429"/>
      <c r="K33" s="1913"/>
    </row>
    <row r="34" spans="1:11">
      <c r="A34" s="1869"/>
      <c r="B34" s="429"/>
      <c r="C34" s="1868"/>
      <c r="D34" s="429"/>
      <c r="E34" s="429"/>
      <c r="F34" s="429"/>
      <c r="G34" s="429"/>
      <c r="H34" s="429"/>
      <c r="I34" s="429"/>
      <c r="J34" s="429"/>
      <c r="K34" s="1913"/>
    </row>
    <row r="35" spans="1:11">
      <c r="A35" s="1869"/>
      <c r="B35" s="429"/>
      <c r="C35" s="1868"/>
      <c r="D35" s="429"/>
      <c r="E35" s="429"/>
      <c r="F35" s="429"/>
      <c r="G35" s="429"/>
      <c r="H35" s="429"/>
      <c r="I35" s="429"/>
      <c r="J35" s="429"/>
      <c r="K35" s="1913"/>
    </row>
    <row r="36" spans="1:11">
      <c r="A36" s="1869"/>
      <c r="B36" s="429"/>
      <c r="C36" s="1868"/>
      <c r="D36" s="429"/>
      <c r="E36" s="429"/>
      <c r="F36" s="429"/>
      <c r="G36" s="429"/>
      <c r="H36" s="429"/>
      <c r="I36" s="429"/>
      <c r="J36" s="429"/>
      <c r="K36" s="1913"/>
    </row>
    <row r="37" spans="1:11">
      <c r="A37" s="1869"/>
      <c r="B37" s="429"/>
      <c r="C37" s="1868"/>
      <c r="D37" s="429"/>
      <c r="E37" s="429"/>
      <c r="F37" s="429"/>
      <c r="G37" s="429"/>
      <c r="H37" s="429"/>
      <c r="I37" s="429"/>
      <c r="J37" s="429"/>
      <c r="K37" s="1913"/>
    </row>
    <row r="38" spans="1:11">
      <c r="A38" s="1869"/>
      <c r="B38" s="429"/>
      <c r="C38" s="1868"/>
      <c r="D38" s="429"/>
      <c r="E38" s="429"/>
      <c r="F38" s="429"/>
      <c r="G38" s="429"/>
      <c r="H38" s="429"/>
      <c r="I38" s="429"/>
      <c r="J38" s="429"/>
      <c r="K38" s="1913"/>
    </row>
    <row r="39" spans="1:11">
      <c r="A39" s="1869"/>
      <c r="B39" s="429"/>
      <c r="C39" s="1868"/>
      <c r="D39" s="429"/>
      <c r="E39" s="429"/>
      <c r="F39" s="429"/>
      <c r="G39" s="429"/>
      <c r="H39" s="429"/>
      <c r="I39" s="429"/>
      <c r="J39" s="429"/>
      <c r="K39" s="1913"/>
    </row>
    <row r="40" spans="1:11">
      <c r="A40" s="1869"/>
      <c r="B40" s="429"/>
      <c r="C40" s="1868"/>
      <c r="D40" s="429"/>
      <c r="E40" s="429"/>
      <c r="F40" s="429"/>
      <c r="G40" s="429"/>
      <c r="H40" s="429"/>
      <c r="I40" s="429"/>
      <c r="J40" s="429"/>
      <c r="K40" s="1913"/>
    </row>
    <row r="41" spans="1:11">
      <c r="A41" s="1869"/>
      <c r="B41" s="429"/>
      <c r="C41" s="1868"/>
      <c r="D41" s="429"/>
      <c r="E41" s="429"/>
      <c r="F41" s="429"/>
      <c r="G41" s="429"/>
      <c r="H41" s="429"/>
      <c r="I41" s="429"/>
      <c r="J41" s="429"/>
      <c r="K41" s="1913"/>
    </row>
    <row r="42" spans="1:11">
      <c r="A42" s="1869"/>
      <c r="B42" s="429"/>
      <c r="C42" s="1868"/>
      <c r="D42" s="429"/>
      <c r="E42" s="429"/>
      <c r="F42" s="429"/>
      <c r="G42" s="429"/>
      <c r="H42" s="429"/>
      <c r="I42" s="429"/>
      <c r="J42" s="429"/>
      <c r="K42" s="1913"/>
    </row>
    <row r="43" spans="1:11">
      <c r="A43" s="1869"/>
      <c r="B43" s="429"/>
      <c r="C43" s="1868"/>
      <c r="D43" s="429"/>
      <c r="E43" s="429"/>
      <c r="F43" s="429"/>
      <c r="G43" s="429"/>
      <c r="H43" s="429"/>
      <c r="I43" s="429"/>
      <c r="J43" s="429"/>
      <c r="K43" s="1913"/>
    </row>
    <row r="44" spans="1:11">
      <c r="A44" s="1869"/>
      <c r="B44" s="429"/>
      <c r="C44" s="1868"/>
      <c r="D44" s="429"/>
      <c r="E44" s="429"/>
      <c r="F44" s="429"/>
      <c r="G44" s="429"/>
      <c r="H44" s="429"/>
      <c r="I44" s="429"/>
      <c r="J44" s="429"/>
      <c r="K44" s="1913"/>
    </row>
    <row r="45" spans="1:11">
      <c r="A45" s="1869"/>
      <c r="B45" s="429"/>
      <c r="C45" s="1868"/>
      <c r="D45" s="429"/>
      <c r="E45" s="429"/>
      <c r="F45" s="429"/>
      <c r="G45" s="429"/>
      <c r="H45" s="429"/>
      <c r="I45" s="429"/>
      <c r="J45" s="429"/>
      <c r="K45" s="1913"/>
    </row>
    <row r="46" spans="1:11">
      <c r="A46" s="1869"/>
      <c r="B46" s="429"/>
      <c r="C46" s="1868"/>
      <c r="D46" s="429"/>
      <c r="E46" s="429"/>
      <c r="F46" s="429"/>
      <c r="G46" s="429"/>
      <c r="H46" s="429"/>
      <c r="I46" s="429"/>
      <c r="J46" s="429"/>
      <c r="K46" s="1913"/>
    </row>
    <row r="47" spans="1:11">
      <c r="A47" s="1869"/>
      <c r="B47" s="429"/>
      <c r="C47" s="1868"/>
      <c r="D47" s="429"/>
      <c r="E47" s="429"/>
      <c r="F47" s="429"/>
      <c r="G47" s="429"/>
      <c r="H47" s="429"/>
      <c r="I47" s="429"/>
      <c r="J47" s="429"/>
      <c r="K47" s="1913"/>
    </row>
    <row r="48" spans="1:11">
      <c r="A48" s="1869"/>
      <c r="B48" s="429"/>
      <c r="C48" s="1868"/>
      <c r="D48" s="429"/>
      <c r="E48" s="429"/>
      <c r="F48" s="429"/>
      <c r="G48" s="429"/>
      <c r="H48" s="429"/>
      <c r="I48" s="429"/>
      <c r="J48" s="429"/>
      <c r="K48" s="1913"/>
    </row>
    <row r="49" spans="1:11">
      <c r="A49" s="1869"/>
      <c r="B49" s="429"/>
      <c r="C49" s="1868"/>
      <c r="D49" s="429"/>
      <c r="E49" s="429"/>
      <c r="F49" s="429"/>
      <c r="G49" s="429"/>
      <c r="H49" s="429"/>
      <c r="I49" s="429"/>
      <c r="J49" s="429"/>
      <c r="K49" s="1913"/>
    </row>
    <row r="50" spans="1:11">
      <c r="A50" s="1869"/>
      <c r="B50" s="429"/>
      <c r="C50" s="1868"/>
      <c r="D50" s="429"/>
      <c r="E50" s="429"/>
      <c r="F50" s="429"/>
      <c r="G50" s="429"/>
      <c r="H50" s="429"/>
      <c r="I50" s="429"/>
      <c r="J50" s="429"/>
      <c r="K50" s="1913"/>
    </row>
    <row r="51" spans="1:11">
      <c r="A51" s="1869"/>
      <c r="B51" s="429"/>
      <c r="C51" s="1868"/>
      <c r="D51" s="429"/>
      <c r="E51" s="429"/>
      <c r="F51" s="429"/>
      <c r="G51" s="429"/>
      <c r="H51" s="429"/>
      <c r="I51" s="429"/>
      <c r="J51" s="429"/>
      <c r="K51" s="1913"/>
    </row>
    <row r="52" spans="1:11">
      <c r="A52" s="1869"/>
      <c r="B52" s="429"/>
      <c r="C52" s="1868"/>
      <c r="D52" s="429"/>
      <c r="E52" s="429"/>
      <c r="F52" s="429"/>
      <c r="G52" s="429"/>
      <c r="H52" s="429"/>
      <c r="I52" s="429"/>
      <c r="J52" s="429"/>
      <c r="K52" s="1913"/>
    </row>
    <row r="53" spans="1:11">
      <c r="A53" s="1869"/>
      <c r="B53" s="429"/>
      <c r="C53" s="1868"/>
      <c r="D53" s="429"/>
      <c r="E53" s="429"/>
      <c r="F53" s="429"/>
      <c r="G53" s="429"/>
      <c r="H53" s="429"/>
      <c r="I53" s="429"/>
      <c r="J53" s="429"/>
      <c r="K53" s="1913"/>
    </row>
    <row r="54" spans="1:11">
      <c r="A54" s="1869"/>
      <c r="B54" s="429"/>
      <c r="C54" s="1868"/>
      <c r="D54" s="429"/>
      <c r="E54" s="429"/>
      <c r="F54" s="429"/>
      <c r="G54" s="429"/>
      <c r="H54" s="429"/>
      <c r="I54" s="429"/>
      <c r="J54" s="429"/>
      <c r="K54" s="1913"/>
    </row>
    <row r="55" spans="1:11">
      <c r="A55" s="1869"/>
      <c r="B55" s="429"/>
      <c r="C55" s="1868"/>
      <c r="D55" s="429"/>
      <c r="E55" s="429"/>
      <c r="F55" s="429"/>
      <c r="G55" s="429"/>
      <c r="H55" s="429"/>
      <c r="I55" s="429"/>
      <c r="J55" s="429"/>
      <c r="K55" s="1913"/>
    </row>
    <row r="56" spans="1:11">
      <c r="A56" s="1869"/>
      <c r="B56" s="429"/>
      <c r="C56" s="1868"/>
      <c r="D56" s="429"/>
      <c r="E56" s="429"/>
      <c r="F56" s="429"/>
      <c r="G56" s="429"/>
      <c r="H56" s="429"/>
      <c r="I56" s="429"/>
      <c r="J56" s="429"/>
      <c r="K56" s="1913"/>
    </row>
    <row r="57" spans="1:11">
      <c r="A57" s="1869"/>
      <c r="B57" s="429"/>
      <c r="C57" s="1868"/>
      <c r="D57" s="429"/>
      <c r="E57" s="429"/>
      <c r="F57" s="429"/>
      <c r="G57" s="429"/>
      <c r="H57" s="429"/>
      <c r="I57" s="429"/>
      <c r="J57" s="429"/>
      <c r="K57" s="1913"/>
    </row>
    <row r="58" spans="1:11">
      <c r="A58" s="1869"/>
      <c r="B58" s="429"/>
      <c r="C58" s="1868"/>
      <c r="D58" s="429"/>
      <c r="E58" s="429"/>
      <c r="F58" s="429"/>
      <c r="G58" s="429"/>
      <c r="H58" s="429"/>
      <c r="I58" s="429"/>
      <c r="J58" s="429"/>
      <c r="K58" s="1913"/>
    </row>
    <row r="59" spans="1:11">
      <c r="A59" s="1869"/>
      <c r="B59" s="429"/>
      <c r="C59" s="1868"/>
      <c r="D59" s="429"/>
      <c r="E59" s="429"/>
      <c r="F59" s="429"/>
      <c r="G59" s="429"/>
      <c r="H59" s="429"/>
      <c r="I59" s="429"/>
      <c r="J59" s="429"/>
      <c r="K59" s="1913"/>
    </row>
    <row r="60" spans="1:11">
      <c r="A60" s="1869"/>
      <c r="B60" s="429"/>
      <c r="C60" s="1868"/>
      <c r="D60" s="429"/>
      <c r="E60" s="429"/>
      <c r="F60" s="429"/>
      <c r="G60" s="429"/>
      <c r="H60" s="429"/>
      <c r="I60" s="429"/>
      <c r="J60" s="429"/>
      <c r="K60" s="1913"/>
    </row>
    <row r="61" spans="1:11">
      <c r="A61" s="1869"/>
      <c r="B61" s="429"/>
      <c r="C61" s="1868"/>
      <c r="D61" s="429"/>
      <c r="E61" s="429"/>
      <c r="F61" s="429"/>
      <c r="G61" s="429"/>
      <c r="H61" s="429"/>
      <c r="I61" s="429"/>
      <c r="J61" s="429"/>
      <c r="K61" s="1913"/>
    </row>
    <row r="62" spans="1:11">
      <c r="A62" s="1869"/>
      <c r="B62" s="429"/>
      <c r="C62" s="1868"/>
      <c r="D62" s="429"/>
      <c r="E62" s="429"/>
      <c r="F62" s="429"/>
      <c r="G62" s="429"/>
      <c r="H62" s="429"/>
      <c r="I62" s="429"/>
      <c r="J62" s="429"/>
      <c r="K62" s="1913"/>
    </row>
    <row r="63" spans="1:11">
      <c r="A63" s="1869"/>
      <c r="B63" s="429"/>
      <c r="C63" s="1868"/>
      <c r="D63" s="429"/>
      <c r="E63" s="429"/>
      <c r="F63" s="429"/>
      <c r="G63" s="429"/>
      <c r="H63" s="429"/>
      <c r="I63" s="429"/>
      <c r="J63" s="429"/>
      <c r="K63" s="1913"/>
    </row>
    <row r="64" spans="1:11">
      <c r="A64" s="1869"/>
      <c r="B64" s="429"/>
      <c r="C64" s="1868"/>
      <c r="D64" s="429"/>
      <c r="E64" s="429"/>
      <c r="F64" s="429"/>
      <c r="G64" s="429"/>
      <c r="H64" s="429"/>
      <c r="I64" s="429"/>
      <c r="J64" s="429"/>
      <c r="K64" s="1913"/>
    </row>
    <row r="65" spans="1:11">
      <c r="A65" s="1869"/>
      <c r="B65" s="429"/>
      <c r="C65" s="1868"/>
      <c r="D65" s="429"/>
      <c r="E65" s="429"/>
      <c r="F65" s="429"/>
      <c r="G65" s="429"/>
      <c r="H65" s="429"/>
      <c r="I65" s="429"/>
      <c r="J65" s="429"/>
      <c r="K65" s="1913"/>
    </row>
    <row r="66" spans="1:11">
      <c r="A66" s="1869"/>
      <c r="B66" s="429"/>
      <c r="C66" s="1868"/>
      <c r="D66" s="429"/>
      <c r="E66" s="429"/>
      <c r="F66" s="429"/>
      <c r="G66" s="429"/>
      <c r="H66" s="429"/>
      <c r="I66" s="429"/>
      <c r="J66" s="429"/>
      <c r="K66" s="1913"/>
    </row>
    <row r="67" spans="1:11">
      <c r="A67" s="1866"/>
      <c r="B67" s="436"/>
      <c r="C67" s="1865"/>
      <c r="D67" s="436"/>
      <c r="E67" s="436"/>
      <c r="F67" s="436"/>
      <c r="G67" s="436"/>
      <c r="H67" s="436"/>
      <c r="I67" s="436"/>
      <c r="J67" s="436"/>
      <c r="K67" s="1864"/>
    </row>
    <row r="68" spans="1:11" s="729" customFormat="1">
      <c r="A68" s="1867"/>
      <c r="B68" s="1867"/>
      <c r="C68" s="1868"/>
      <c r="D68" s="1867"/>
      <c r="E68" s="429"/>
      <c r="F68" s="429"/>
      <c r="G68" s="429"/>
      <c r="H68" s="429"/>
      <c r="I68" s="2284" t="s">
        <v>1343</v>
      </c>
      <c r="J68" s="2284"/>
      <c r="K68" s="2284"/>
    </row>
  </sheetData>
  <customSheetViews>
    <customSheetView guid="{4095EAE0-09D5-4E29-9353-57BE8D9E0DE0}" showPageBreaks="1" printArea="1">
      <selection activeCell="B9" sqref="B9"/>
      <pageMargins left="0.75" right="0.75" top="0.75" bottom="0.75" header="0.5" footer="0.5"/>
      <printOptions horizontalCentered="1"/>
      <pageSetup scale="98" orientation="portrait" r:id="rId1"/>
    </customSheetView>
    <customSheetView guid="{B4382265-C345-4F78-A0C9-5C84571AE8A3}" showPageBreaks="1" fitToPage="1" printArea="1">
      <selection sqref="A1:A15"/>
      <pageMargins left="0.75" right="0.75" top="0.75" bottom="0.75" header="0.5" footer="0.5"/>
      <printOptions horizontalCentered="1"/>
      <pageSetup scale="10" orientation="portrait" r:id="rId2"/>
    </customSheetView>
  </customSheetViews>
  <mergeCells count="1">
    <mergeCell ref="I68:K68"/>
  </mergeCells>
  <printOptions horizontalCentered="1"/>
  <pageMargins left="0.75" right="0.75" top="0.75" bottom="0.75" header="0.5" footer="0.5"/>
  <pageSetup scale="98"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zoomScaleNormal="100" workbookViewId="0"/>
  </sheetViews>
  <sheetFormatPr defaultRowHeight="11.25"/>
  <cols>
    <col min="1" max="1" width="2.6640625" style="10" customWidth="1"/>
    <col min="2" max="2" width="107.6640625" style="10" customWidth="1"/>
    <col min="3" max="3" width="9.6640625" style="10" customWidth="1"/>
    <col min="4" max="5" width="9.33203125" style="10" hidden="1" customWidth="1"/>
    <col min="6" max="16384" width="9.33203125" style="10"/>
  </cols>
  <sheetData>
    <row r="1" spans="1:5" s="226" customFormat="1">
      <c r="A1" s="2057" t="s">
        <v>2667</v>
      </c>
      <c r="B1" s="2039"/>
      <c r="C1" s="2059">
        <v>61</v>
      </c>
      <c r="D1" s="209"/>
      <c r="E1" s="63">
        <v>55</v>
      </c>
    </row>
    <row r="2" spans="1:5" s="226" customFormat="1">
      <c r="A2" s="1656"/>
      <c r="B2" s="209"/>
      <c r="C2" s="23"/>
      <c r="D2" s="209"/>
      <c r="E2" s="63"/>
    </row>
    <row r="3" spans="1:5">
      <c r="A3" s="32" t="s">
        <v>1493</v>
      </c>
      <c r="B3" s="22"/>
      <c r="C3" s="33"/>
      <c r="D3" s="22"/>
      <c r="E3" s="1696"/>
    </row>
    <row r="4" spans="1:5">
      <c r="A4" s="40"/>
      <c r="B4" s="209"/>
      <c r="C4" s="208"/>
      <c r="D4" s="388"/>
      <c r="E4" s="211"/>
    </row>
    <row r="5" spans="1:5">
      <c r="A5" s="344" t="s">
        <v>423</v>
      </c>
      <c r="B5" s="209" t="s">
        <v>434</v>
      </c>
      <c r="C5" s="208"/>
      <c r="D5" s="388"/>
      <c r="E5" s="211"/>
    </row>
    <row r="6" spans="1:5">
      <c r="A6" s="344"/>
      <c r="B6" s="209"/>
      <c r="C6" s="208"/>
      <c r="D6" s="388"/>
      <c r="E6" s="211"/>
    </row>
    <row r="7" spans="1:5">
      <c r="A7" s="344" t="s">
        <v>424</v>
      </c>
      <c r="B7" s="209" t="s">
        <v>1494</v>
      </c>
      <c r="C7" s="208"/>
      <c r="D7" s="388"/>
      <c r="E7" s="211"/>
    </row>
    <row r="8" spans="1:5">
      <c r="A8" s="40"/>
      <c r="B8" s="209" t="s">
        <v>1495</v>
      </c>
      <c r="C8" s="208"/>
      <c r="D8" s="388"/>
      <c r="E8" s="211"/>
    </row>
    <row r="9" spans="1:5">
      <c r="A9" s="40"/>
      <c r="B9" s="209"/>
      <c r="C9" s="208"/>
      <c r="D9" s="388"/>
      <c r="E9" s="211"/>
    </row>
    <row r="10" spans="1:5">
      <c r="A10" s="344" t="s">
        <v>425</v>
      </c>
      <c r="B10" s="209" t="s">
        <v>1496</v>
      </c>
      <c r="C10" s="208"/>
      <c r="D10" s="388"/>
      <c r="E10" s="211"/>
    </row>
    <row r="11" spans="1:5">
      <c r="A11" s="40"/>
      <c r="B11" s="209" t="s">
        <v>1497</v>
      </c>
      <c r="C11" s="208"/>
      <c r="D11" s="388"/>
      <c r="E11" s="211"/>
    </row>
    <row r="12" spans="1:5">
      <c r="A12" s="40"/>
      <c r="B12" s="209"/>
      <c r="C12" s="208"/>
      <c r="D12" s="388"/>
      <c r="E12" s="211"/>
    </row>
    <row r="13" spans="1:5">
      <c r="A13" s="40"/>
      <c r="B13" s="209" t="s">
        <v>1498</v>
      </c>
      <c r="C13" s="208"/>
      <c r="D13" s="388"/>
      <c r="E13" s="211"/>
    </row>
    <row r="14" spans="1:5">
      <c r="A14" s="40"/>
      <c r="B14" s="209" t="s">
        <v>1499</v>
      </c>
      <c r="C14" s="208"/>
      <c r="D14" s="388"/>
      <c r="E14" s="211"/>
    </row>
    <row r="15" spans="1:5">
      <c r="A15" s="40"/>
      <c r="B15" s="209"/>
      <c r="C15" s="208"/>
      <c r="D15" s="388"/>
      <c r="E15" s="211"/>
    </row>
    <row r="16" spans="1:5">
      <c r="A16" s="40"/>
      <c r="B16" s="209" t="s">
        <v>1500</v>
      </c>
      <c r="C16" s="208"/>
      <c r="D16" s="388"/>
      <c r="E16" s="211"/>
    </row>
    <row r="17" spans="1:5">
      <c r="A17" s="40"/>
      <c r="B17" s="209" t="s">
        <v>1501</v>
      </c>
      <c r="C17" s="208"/>
      <c r="D17" s="388"/>
      <c r="E17" s="211"/>
    </row>
    <row r="18" spans="1:5">
      <c r="A18" s="40"/>
      <c r="B18" s="209"/>
      <c r="C18" s="208"/>
      <c r="D18" s="388"/>
      <c r="E18" s="211"/>
    </row>
    <row r="19" spans="1:5">
      <c r="A19" s="40"/>
      <c r="B19" s="209" t="s">
        <v>1502</v>
      </c>
      <c r="C19" s="208"/>
      <c r="D19" s="388"/>
      <c r="E19" s="211"/>
    </row>
    <row r="20" spans="1:5">
      <c r="A20" s="40"/>
      <c r="B20" s="209" t="s">
        <v>1503</v>
      </c>
      <c r="C20" s="208"/>
      <c r="D20" s="388"/>
      <c r="E20" s="211"/>
    </row>
    <row r="21" spans="1:5">
      <c r="A21" s="40"/>
      <c r="B21" s="209" t="s">
        <v>523</v>
      </c>
      <c r="C21" s="208"/>
      <c r="D21" s="388"/>
      <c r="E21" s="211"/>
    </row>
    <row r="22" spans="1:5">
      <c r="A22" s="40"/>
      <c r="B22" s="209" t="s">
        <v>2371</v>
      </c>
      <c r="C22" s="208"/>
      <c r="D22" s="388"/>
      <c r="E22" s="211"/>
    </row>
    <row r="23" spans="1:5">
      <c r="A23" s="40"/>
      <c r="B23" s="209"/>
      <c r="C23" s="208"/>
      <c r="D23" s="388"/>
      <c r="E23" s="211"/>
    </row>
    <row r="24" spans="1:5">
      <c r="A24" s="40"/>
      <c r="B24" s="209" t="s">
        <v>2372</v>
      </c>
      <c r="C24" s="208"/>
      <c r="D24" s="388"/>
      <c r="E24" s="211"/>
    </row>
    <row r="25" spans="1:5">
      <c r="A25" s="40"/>
      <c r="B25" s="209"/>
      <c r="C25" s="208"/>
      <c r="D25" s="388"/>
      <c r="E25" s="211"/>
    </row>
    <row r="26" spans="1:5">
      <c r="A26" s="40"/>
      <c r="B26" s="209" t="s">
        <v>2373</v>
      </c>
      <c r="C26" s="208"/>
      <c r="D26" s="388"/>
      <c r="E26" s="211"/>
    </row>
    <row r="27" spans="1:5">
      <c r="A27" s="40"/>
      <c r="B27" s="209" t="s">
        <v>2374</v>
      </c>
      <c r="C27" s="208"/>
      <c r="D27" s="388"/>
      <c r="E27" s="211"/>
    </row>
    <row r="28" spans="1:5">
      <c r="A28" s="40"/>
      <c r="B28" s="209"/>
      <c r="C28" s="208"/>
      <c r="D28" s="388"/>
      <c r="E28" s="211"/>
    </row>
    <row r="29" spans="1:5">
      <c r="A29" s="344" t="s">
        <v>428</v>
      </c>
      <c r="B29" s="209" t="s">
        <v>2375</v>
      </c>
      <c r="C29" s="208"/>
      <c r="D29" s="388"/>
      <c r="E29" s="211"/>
    </row>
    <row r="30" spans="1:5">
      <c r="A30" s="40"/>
      <c r="B30" s="209" t="s">
        <v>2428</v>
      </c>
      <c r="C30" s="208"/>
      <c r="D30" s="388"/>
      <c r="E30" s="211"/>
    </row>
    <row r="31" spans="1:5">
      <c r="A31" s="40"/>
      <c r="B31" s="209"/>
      <c r="C31" s="208"/>
      <c r="D31" s="388"/>
      <c r="E31" s="211"/>
    </row>
    <row r="32" spans="1:5">
      <c r="A32" s="40"/>
      <c r="B32" s="209" t="s">
        <v>2376</v>
      </c>
      <c r="C32" s="208"/>
      <c r="D32" s="388"/>
      <c r="E32" s="211"/>
    </row>
    <row r="33" spans="1:5">
      <c r="A33" s="40"/>
      <c r="B33" s="209"/>
      <c r="C33" s="208"/>
      <c r="D33" s="388"/>
      <c r="E33" s="211"/>
    </row>
    <row r="34" spans="1:5">
      <c r="A34" s="40"/>
      <c r="B34" s="209" t="s">
        <v>2377</v>
      </c>
      <c r="C34" s="208"/>
      <c r="D34" s="388"/>
      <c r="E34" s="211"/>
    </row>
    <row r="35" spans="1:5">
      <c r="A35" s="40"/>
      <c r="B35" s="209"/>
      <c r="C35" s="208"/>
      <c r="D35" s="388"/>
      <c r="E35" s="211"/>
    </row>
    <row r="36" spans="1:5">
      <c r="A36" s="40"/>
      <c r="B36" s="209" t="s">
        <v>2378</v>
      </c>
      <c r="C36" s="208"/>
      <c r="D36" s="388"/>
      <c r="E36" s="211"/>
    </row>
    <row r="37" spans="1:5">
      <c r="A37" s="40"/>
      <c r="B37" s="209"/>
      <c r="C37" s="208"/>
      <c r="D37" s="388"/>
      <c r="E37" s="211"/>
    </row>
    <row r="38" spans="1:5">
      <c r="A38" s="40"/>
      <c r="B38" s="209" t="s">
        <v>1502</v>
      </c>
      <c r="C38" s="208"/>
      <c r="D38" s="388"/>
      <c r="E38" s="211"/>
    </row>
    <row r="39" spans="1:5">
      <c r="A39" s="40"/>
      <c r="B39" s="209" t="s">
        <v>1503</v>
      </c>
      <c r="C39" s="208"/>
      <c r="D39" s="388"/>
      <c r="E39" s="211"/>
    </row>
    <row r="40" spans="1:5">
      <c r="A40" s="40"/>
      <c r="B40" s="209" t="s">
        <v>2379</v>
      </c>
      <c r="C40" s="208"/>
      <c r="D40" s="388"/>
      <c r="E40" s="211"/>
    </row>
    <row r="41" spans="1:5">
      <c r="A41" s="40"/>
      <c r="B41" s="209"/>
      <c r="C41" s="208"/>
      <c r="D41" s="388"/>
      <c r="E41" s="211"/>
    </row>
    <row r="42" spans="1:5">
      <c r="A42" s="344" t="s">
        <v>430</v>
      </c>
      <c r="B42" s="209" t="s">
        <v>2380</v>
      </c>
      <c r="C42" s="208"/>
      <c r="D42" s="388"/>
      <c r="E42" s="211"/>
    </row>
    <row r="43" spans="1:5">
      <c r="A43" s="40"/>
      <c r="B43" s="209" t="s">
        <v>2381</v>
      </c>
      <c r="C43" s="208"/>
      <c r="D43" s="388"/>
      <c r="E43" s="211"/>
    </row>
    <row r="44" spans="1:5">
      <c r="A44" s="40"/>
      <c r="B44" s="209" t="s">
        <v>2382</v>
      </c>
      <c r="C44" s="208"/>
      <c r="D44" s="388"/>
      <c r="E44" s="211"/>
    </row>
    <row r="45" spans="1:5">
      <c r="A45" s="40"/>
      <c r="B45" s="209"/>
      <c r="C45" s="208"/>
      <c r="D45" s="388"/>
      <c r="E45" s="211"/>
    </row>
    <row r="46" spans="1:5">
      <c r="A46" s="1124" t="s">
        <v>859</v>
      </c>
      <c r="B46" s="776" t="s">
        <v>2383</v>
      </c>
      <c r="C46" s="208"/>
      <c r="D46" s="388"/>
      <c r="E46" s="211"/>
    </row>
    <row r="47" spans="1:5">
      <c r="A47" s="1124"/>
      <c r="B47" s="776"/>
      <c r="C47" s="208"/>
      <c r="D47" s="388"/>
      <c r="E47" s="211"/>
    </row>
    <row r="48" spans="1:5">
      <c r="A48" s="775"/>
      <c r="B48" s="776" t="s">
        <v>2384</v>
      </c>
      <c r="C48" s="208"/>
      <c r="D48" s="388"/>
      <c r="E48" s="211"/>
    </row>
    <row r="49" spans="1:5">
      <c r="A49" s="775"/>
      <c r="B49" s="776"/>
      <c r="C49" s="208"/>
      <c r="D49" s="388"/>
      <c r="E49" s="211"/>
    </row>
    <row r="50" spans="1:5">
      <c r="A50" s="775"/>
      <c r="B50" s="776" t="s">
        <v>2385</v>
      </c>
      <c r="C50" s="208"/>
      <c r="D50" s="388"/>
      <c r="E50" s="211"/>
    </row>
    <row r="51" spans="1:5">
      <c r="A51" s="775"/>
      <c r="B51" s="776" t="s">
        <v>2937</v>
      </c>
      <c r="C51" s="208"/>
      <c r="D51" s="388"/>
      <c r="E51" s="211"/>
    </row>
    <row r="52" spans="1:5">
      <c r="A52" s="775"/>
      <c r="B52" s="776"/>
      <c r="C52" s="208"/>
      <c r="D52" s="388"/>
      <c r="E52" s="211"/>
    </row>
    <row r="53" spans="1:5">
      <c r="A53" s="775"/>
      <c r="B53" s="776" t="s">
        <v>2386</v>
      </c>
      <c r="C53" s="208"/>
      <c r="D53" s="388"/>
      <c r="E53" s="211"/>
    </row>
    <row r="54" spans="1:5">
      <c r="A54" s="775"/>
      <c r="B54" s="776" t="s">
        <v>2387</v>
      </c>
      <c r="C54" s="208"/>
      <c r="D54" s="388"/>
      <c r="E54" s="211"/>
    </row>
    <row r="55" spans="1:5">
      <c r="A55" s="775"/>
      <c r="B55" s="776" t="s">
        <v>2388</v>
      </c>
      <c r="C55" s="208"/>
      <c r="D55" s="388"/>
      <c r="E55" s="211"/>
    </row>
    <row r="56" spans="1:5">
      <c r="A56" s="775"/>
      <c r="B56" s="776" t="s">
        <v>2389</v>
      </c>
      <c r="C56" s="208"/>
      <c r="D56" s="388"/>
      <c r="E56" s="211"/>
    </row>
    <row r="57" spans="1:5">
      <c r="A57" s="775"/>
      <c r="B57" s="776"/>
      <c r="C57" s="208"/>
      <c r="D57" s="388"/>
      <c r="E57" s="211"/>
    </row>
    <row r="58" spans="1:5">
      <c r="A58" s="344" t="s">
        <v>861</v>
      </c>
      <c r="B58" s="209" t="s">
        <v>2390</v>
      </c>
      <c r="C58" s="208"/>
      <c r="D58" s="388"/>
      <c r="E58" s="211"/>
    </row>
    <row r="59" spans="1:5">
      <c r="A59" s="40"/>
      <c r="B59" s="209" t="s">
        <v>1504</v>
      </c>
      <c r="C59" s="208"/>
      <c r="D59" s="388"/>
      <c r="E59" s="211"/>
    </row>
    <row r="60" spans="1:5">
      <c r="A60" s="40"/>
      <c r="B60" s="209" t="s">
        <v>1505</v>
      </c>
      <c r="C60" s="208"/>
      <c r="D60" s="388"/>
      <c r="E60" s="211"/>
    </row>
    <row r="61" spans="1:5">
      <c r="A61" s="40"/>
      <c r="B61" s="209" t="s">
        <v>1506</v>
      </c>
      <c r="C61" s="208"/>
      <c r="D61" s="388"/>
      <c r="E61" s="211"/>
    </row>
    <row r="62" spans="1:5">
      <c r="A62" s="40"/>
      <c r="B62" s="209"/>
      <c r="C62" s="208"/>
      <c r="D62" s="388"/>
      <c r="E62" s="211"/>
    </row>
    <row r="63" spans="1:5">
      <c r="A63" s="40"/>
      <c r="B63" s="209" t="s">
        <v>1507</v>
      </c>
      <c r="C63" s="208"/>
      <c r="D63" s="388"/>
      <c r="E63" s="211"/>
    </row>
    <row r="64" spans="1:5">
      <c r="A64" s="40"/>
      <c r="B64" s="209" t="s">
        <v>1508</v>
      </c>
      <c r="C64" s="208"/>
      <c r="D64" s="388"/>
      <c r="E64" s="211"/>
    </row>
    <row r="65" spans="1:5">
      <c r="A65" s="40"/>
      <c r="B65" s="209"/>
      <c r="C65" s="208"/>
      <c r="D65" s="388"/>
      <c r="E65" s="211"/>
    </row>
    <row r="66" spans="1:5">
      <c r="A66" s="40"/>
      <c r="B66" s="209" t="s">
        <v>1509</v>
      </c>
      <c r="C66" s="208"/>
      <c r="D66" s="388"/>
      <c r="E66" s="211"/>
    </row>
    <row r="67" spans="1:5">
      <c r="A67" s="40"/>
      <c r="B67" s="209" t="s">
        <v>1510</v>
      </c>
      <c r="C67" s="208"/>
      <c r="D67" s="388"/>
      <c r="E67" s="211"/>
    </row>
    <row r="68" spans="1:5">
      <c r="A68" s="40"/>
      <c r="B68" s="209"/>
      <c r="C68" s="208"/>
      <c r="D68" s="388"/>
      <c r="E68" s="211"/>
    </row>
    <row r="69" spans="1:5">
      <c r="A69" s="344" t="s">
        <v>863</v>
      </c>
      <c r="B69" s="209" t="s">
        <v>1511</v>
      </c>
      <c r="C69" s="208"/>
      <c r="D69" s="388"/>
      <c r="E69" s="211"/>
    </row>
    <row r="70" spans="1:5">
      <c r="A70" s="40"/>
      <c r="B70" s="209" t="s">
        <v>1512</v>
      </c>
      <c r="C70" s="208"/>
      <c r="D70" s="388"/>
      <c r="E70" s="211"/>
    </row>
    <row r="71" spans="1:5">
      <c r="A71" s="40"/>
      <c r="B71" s="209" t="s">
        <v>1513</v>
      </c>
      <c r="C71" s="208"/>
      <c r="D71" s="388"/>
      <c r="E71" s="211"/>
    </row>
    <row r="72" spans="1:5">
      <c r="A72" s="73"/>
      <c r="B72" s="14"/>
      <c r="C72" s="70"/>
      <c r="D72" s="14"/>
      <c r="E72" s="210"/>
    </row>
    <row r="73" spans="1:5" s="226" customFormat="1">
      <c r="A73" s="2109" t="s">
        <v>1343</v>
      </c>
      <c r="B73" s="657"/>
      <c r="C73" s="2076"/>
    </row>
  </sheetData>
  <customSheetViews>
    <customSheetView guid="{4095EAE0-09D5-4E29-9353-57BE8D9E0DE0}" showPageBreaks="1" hiddenColumns="1">
      <selection activeCell="B62" sqref="B62"/>
      <pageMargins left="0.75" right="0.75" top="0.75" bottom="0.75" header="0.5" footer="0.5"/>
      <pageSetup scale="93" orientation="portrait" r:id="rId1"/>
      <headerFooter alignWithMargins="0"/>
    </customSheetView>
    <customSheetView guid="{B4382265-C345-4F78-A0C9-5C84571AE8A3}" showPageBreaks="1" hiddenColumns="1">
      <selection activeCell="A31" sqref="A31:B38"/>
      <pageMargins left="0.75" right="0.75" top="0.75" bottom="0.75" header="0.5" footer="0.5"/>
      <pageSetup scale="93" orientation="portrait" r:id="rId2"/>
      <headerFooter alignWithMargins="0"/>
    </customSheetView>
  </customSheetViews>
  <phoneticPr fontId="0" type="noConversion"/>
  <pageMargins left="0.75" right="0.75" top="0.75" bottom="0.75" header="0.5" footer="0.5"/>
  <pageSetup scale="93" orientation="portrait"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zoomScaleNormal="100" workbookViewId="0"/>
  </sheetViews>
  <sheetFormatPr defaultColWidth="9.1640625" defaultRowHeight="11.25"/>
  <cols>
    <col min="1" max="1" width="4.5" style="10" customWidth="1"/>
    <col min="2" max="2" width="6.5" style="10" customWidth="1"/>
    <col min="3" max="3" width="42.5" style="10" bestFit="1" customWidth="1"/>
    <col min="4" max="7" width="14.5" style="10" customWidth="1"/>
    <col min="8" max="8" width="7.6640625" style="10" customWidth="1"/>
    <col min="9" max="10" width="9.1640625" style="10" customWidth="1"/>
    <col min="11" max="15" width="17.83203125" style="10" customWidth="1"/>
    <col min="16" max="16384" width="9.1640625" style="10"/>
  </cols>
  <sheetData>
    <row r="1" spans="1:16" s="226" customFormat="1">
      <c r="A1" s="2060">
        <v>62</v>
      </c>
      <c r="B1" s="2074"/>
      <c r="C1" s="2039"/>
      <c r="D1" s="2039"/>
      <c r="E1" s="2042"/>
      <c r="F1" s="2059"/>
      <c r="G1" s="2039"/>
      <c r="H1" s="2055" t="s">
        <v>2667</v>
      </c>
      <c r="I1" s="2057" t="s">
        <v>2667</v>
      </c>
      <c r="J1" s="2039"/>
      <c r="K1" s="2039"/>
      <c r="L1" s="2039"/>
      <c r="M1" s="2060"/>
      <c r="N1" s="2039"/>
      <c r="O1" s="2039"/>
      <c r="P1" s="2059">
        <v>63</v>
      </c>
    </row>
    <row r="2" spans="1:16" s="226" customFormat="1">
      <c r="A2" s="34"/>
      <c r="B2" s="65"/>
      <c r="C2" s="39"/>
      <c r="D2" s="39"/>
      <c r="E2" s="30"/>
      <c r="F2" s="35"/>
      <c r="G2" s="39"/>
      <c r="H2" s="620"/>
      <c r="I2" s="59"/>
      <c r="J2" s="39"/>
      <c r="K2" s="39"/>
      <c r="L2" s="39"/>
      <c r="M2" s="37"/>
      <c r="N2" s="39"/>
      <c r="O2" s="39"/>
      <c r="P2" s="47"/>
    </row>
    <row r="3" spans="1:16" s="1274" customFormat="1">
      <c r="A3" s="32" t="s">
        <v>1514</v>
      </c>
      <c r="B3" s="22"/>
      <c r="C3" s="22"/>
      <c r="D3" s="22"/>
      <c r="E3" s="22"/>
      <c r="F3" s="22"/>
      <c r="G3" s="22"/>
      <c r="H3" s="33"/>
      <c r="I3" s="32" t="s">
        <v>1515</v>
      </c>
      <c r="J3" s="22"/>
      <c r="K3" s="22"/>
      <c r="L3" s="22"/>
      <c r="M3" s="22"/>
      <c r="N3" s="22"/>
      <c r="O3" s="22"/>
      <c r="P3" s="33"/>
    </row>
    <row r="4" spans="1:16" s="1274" customFormat="1">
      <c r="A4" s="2285" t="s">
        <v>330</v>
      </c>
      <c r="B4" s="2286"/>
      <c r="C4" s="2286"/>
      <c r="D4" s="2286"/>
      <c r="E4" s="2286"/>
      <c r="F4" s="2286"/>
      <c r="G4" s="2286"/>
      <c r="H4" s="2287"/>
      <c r="I4" s="2285" t="s">
        <v>330</v>
      </c>
      <c r="J4" s="2286"/>
      <c r="K4" s="2286"/>
      <c r="L4" s="2286"/>
      <c r="M4" s="2286"/>
      <c r="N4" s="2286"/>
      <c r="O4" s="2286"/>
      <c r="P4" s="2287"/>
    </row>
    <row r="5" spans="1:16">
      <c r="A5" s="1697"/>
      <c r="B5" s="516"/>
      <c r="C5" s="516"/>
      <c r="D5" s="516"/>
      <c r="E5" s="516"/>
      <c r="F5" s="516"/>
      <c r="G5" s="516"/>
      <c r="H5" s="517"/>
      <c r="I5" s="216"/>
      <c r="J5" s="72"/>
      <c r="K5" s="72"/>
      <c r="L5" s="72"/>
      <c r="M5" s="72"/>
      <c r="N5" s="72"/>
      <c r="O5" s="72"/>
      <c r="P5" s="74"/>
    </row>
    <row r="6" spans="1:16">
      <c r="A6" s="325"/>
      <c r="B6" s="323"/>
      <c r="C6" s="323"/>
      <c r="D6" s="323"/>
      <c r="E6" s="318" t="s">
        <v>1876</v>
      </c>
      <c r="F6" s="319"/>
      <c r="G6" s="323" t="s">
        <v>922</v>
      </c>
      <c r="H6" s="324"/>
      <c r="I6" s="325"/>
      <c r="J6" s="323"/>
      <c r="K6" s="323"/>
      <c r="L6" s="318" t="s">
        <v>1516</v>
      </c>
      <c r="M6" s="319"/>
      <c r="N6" s="318" t="s">
        <v>1517</v>
      </c>
      <c r="O6" s="319"/>
      <c r="P6" s="324"/>
    </row>
    <row r="7" spans="1:16">
      <c r="A7" s="325" t="s">
        <v>307</v>
      </c>
      <c r="B7" s="323" t="s">
        <v>331</v>
      </c>
      <c r="C7" s="323" t="s">
        <v>1518</v>
      </c>
      <c r="D7" s="323" t="s">
        <v>1519</v>
      </c>
      <c r="E7" s="323" t="s">
        <v>1520</v>
      </c>
      <c r="F7" s="323" t="s">
        <v>1521</v>
      </c>
      <c r="G7" s="323" t="s">
        <v>1522</v>
      </c>
      <c r="H7" s="324" t="s">
        <v>307</v>
      </c>
      <c r="I7" s="325" t="s">
        <v>307</v>
      </c>
      <c r="J7" s="323" t="s">
        <v>331</v>
      </c>
      <c r="K7" s="323" t="s">
        <v>1523</v>
      </c>
      <c r="L7" s="323" t="s">
        <v>1520</v>
      </c>
      <c r="M7" s="323" t="s">
        <v>1521</v>
      </c>
      <c r="N7" s="323" t="s">
        <v>1520</v>
      </c>
      <c r="O7" s="323" t="s">
        <v>1521</v>
      </c>
      <c r="P7" s="324" t="s">
        <v>307</v>
      </c>
    </row>
    <row r="8" spans="1:16">
      <c r="A8" s="325" t="s">
        <v>1524</v>
      </c>
      <c r="B8" s="323" t="s">
        <v>334</v>
      </c>
      <c r="C8" s="323"/>
      <c r="D8" s="323" t="s">
        <v>1525</v>
      </c>
      <c r="E8" s="323"/>
      <c r="F8" s="323" t="s">
        <v>1526</v>
      </c>
      <c r="G8" s="323" t="s">
        <v>926</v>
      </c>
      <c r="H8" s="324" t="s">
        <v>1524</v>
      </c>
      <c r="I8" s="325" t="s">
        <v>1524</v>
      </c>
      <c r="J8" s="323" t="s">
        <v>334</v>
      </c>
      <c r="K8" s="323" t="s">
        <v>449</v>
      </c>
      <c r="L8" s="323"/>
      <c r="M8" s="323" t="s">
        <v>1526</v>
      </c>
      <c r="N8" s="323"/>
      <c r="O8" s="323" t="s">
        <v>1526</v>
      </c>
      <c r="P8" s="324" t="s">
        <v>1524</v>
      </c>
    </row>
    <row r="9" spans="1:16" ht="12" thickBot="1">
      <c r="A9" s="336"/>
      <c r="B9" s="321"/>
      <c r="C9" s="321" t="s">
        <v>317</v>
      </c>
      <c r="D9" s="321" t="s">
        <v>318</v>
      </c>
      <c r="E9" s="321" t="s">
        <v>319</v>
      </c>
      <c r="F9" s="321" t="s">
        <v>320</v>
      </c>
      <c r="G9" s="321" t="s">
        <v>321</v>
      </c>
      <c r="H9" s="330"/>
      <c r="I9" s="336"/>
      <c r="J9" s="321"/>
      <c r="K9" s="321" t="s">
        <v>322</v>
      </c>
      <c r="L9" s="321" t="s">
        <v>176</v>
      </c>
      <c r="M9" s="321" t="s">
        <v>177</v>
      </c>
      <c r="N9" s="321" t="s">
        <v>405</v>
      </c>
      <c r="O9" s="321" t="s">
        <v>406</v>
      </c>
      <c r="P9" s="330"/>
    </row>
    <row r="10" spans="1:16">
      <c r="A10" s="325"/>
      <c r="B10" s="312"/>
      <c r="C10" s="312" t="s">
        <v>2306</v>
      </c>
      <c r="D10" s="331"/>
      <c r="E10" s="332"/>
      <c r="F10" s="332"/>
      <c r="G10" s="333"/>
      <c r="H10" s="320"/>
      <c r="I10" s="311"/>
      <c r="J10" s="312"/>
      <c r="K10" s="331"/>
      <c r="L10" s="332"/>
      <c r="M10" s="332"/>
      <c r="N10" s="332"/>
      <c r="O10" s="333"/>
      <c r="P10" s="320"/>
    </row>
    <row r="11" spans="1:16">
      <c r="A11" s="336">
        <v>1</v>
      </c>
      <c r="B11" s="215"/>
      <c r="C11" s="215" t="s">
        <v>1527</v>
      </c>
      <c r="D11" s="1205">
        <v>11043.066488310582</v>
      </c>
      <c r="E11" s="1206">
        <v>5238</v>
      </c>
      <c r="F11" s="1206">
        <v>0</v>
      </c>
      <c r="G11" s="1207">
        <v>-1283</v>
      </c>
      <c r="H11" s="330">
        <v>1</v>
      </c>
      <c r="I11" s="336">
        <v>1</v>
      </c>
      <c r="J11" s="215"/>
      <c r="K11" s="1205">
        <v>-61</v>
      </c>
      <c r="L11" s="1206">
        <v>195467</v>
      </c>
      <c r="M11" s="1206">
        <v>0</v>
      </c>
      <c r="N11" s="1206">
        <v>101213</v>
      </c>
      <c r="O11" s="1207">
        <v>0</v>
      </c>
      <c r="P11" s="330">
        <v>1</v>
      </c>
    </row>
    <row r="12" spans="1:16">
      <c r="A12" s="336">
        <v>2</v>
      </c>
      <c r="B12" s="215"/>
      <c r="C12" s="215" t="s">
        <v>1528</v>
      </c>
      <c r="D12" s="1200">
        <v>368176.00538108411</v>
      </c>
      <c r="E12" s="950">
        <v>174635</v>
      </c>
      <c r="F12" s="950">
        <v>0</v>
      </c>
      <c r="G12" s="1201">
        <v>-16769</v>
      </c>
      <c r="H12" s="330">
        <v>2</v>
      </c>
      <c r="I12" s="336">
        <v>2</v>
      </c>
      <c r="J12" s="215"/>
      <c r="K12" s="1200">
        <v>-1627</v>
      </c>
      <c r="L12" s="950">
        <f>5208424+3</f>
        <v>5208427</v>
      </c>
      <c r="M12" s="950">
        <v>0</v>
      </c>
      <c r="N12" s="950">
        <v>2083232</v>
      </c>
      <c r="O12" s="1201">
        <v>0</v>
      </c>
      <c r="P12" s="330">
        <v>2</v>
      </c>
    </row>
    <row r="13" spans="1:16">
      <c r="A13" s="336">
        <v>3</v>
      </c>
      <c r="B13" s="215"/>
      <c r="C13" s="215" t="s">
        <v>1529</v>
      </c>
      <c r="D13" s="1200">
        <v>0</v>
      </c>
      <c r="E13" s="950">
        <v>0</v>
      </c>
      <c r="F13" s="950">
        <v>0</v>
      </c>
      <c r="G13" s="1201">
        <v>0</v>
      </c>
      <c r="H13" s="330">
        <v>3</v>
      </c>
      <c r="I13" s="336">
        <v>3</v>
      </c>
      <c r="J13" s="215"/>
      <c r="K13" s="1200">
        <v>0</v>
      </c>
      <c r="L13" s="950">
        <v>0</v>
      </c>
      <c r="M13" s="950">
        <v>0</v>
      </c>
      <c r="N13" s="950">
        <v>0</v>
      </c>
      <c r="O13" s="1201">
        <v>0</v>
      </c>
      <c r="P13" s="330">
        <v>3</v>
      </c>
    </row>
    <row r="14" spans="1:16">
      <c r="A14" s="336">
        <v>4</v>
      </c>
      <c r="B14" s="215"/>
      <c r="C14" s="215" t="s">
        <v>1530</v>
      </c>
      <c r="D14" s="1200">
        <v>36862.928130605294</v>
      </c>
      <c r="E14" s="950">
        <v>17485</v>
      </c>
      <c r="F14" s="950">
        <v>0</v>
      </c>
      <c r="G14" s="1201">
        <v>-4404</v>
      </c>
      <c r="H14" s="330">
        <v>4</v>
      </c>
      <c r="I14" s="336">
        <v>4</v>
      </c>
      <c r="J14" s="215"/>
      <c r="K14" s="1200">
        <v>-204</v>
      </c>
      <c r="L14" s="950">
        <v>652293</v>
      </c>
      <c r="M14" s="950">
        <v>0</v>
      </c>
      <c r="N14" s="950">
        <v>296850</v>
      </c>
      <c r="O14" s="1201">
        <v>0</v>
      </c>
      <c r="P14" s="330">
        <v>4</v>
      </c>
    </row>
    <row r="15" spans="1:16">
      <c r="A15" s="336">
        <v>5</v>
      </c>
      <c r="B15" s="321" t="s">
        <v>525</v>
      </c>
      <c r="C15" s="215" t="s">
        <v>1531</v>
      </c>
      <c r="D15" s="1205">
        <f>SUM(D11:D14)</f>
        <v>416082</v>
      </c>
      <c r="E15" s="1206">
        <f>SUM(E11:E14)</f>
        <v>197358</v>
      </c>
      <c r="F15" s="1206">
        <f>SUM(F11:F14)</f>
        <v>0</v>
      </c>
      <c r="G15" s="1207">
        <f>SUM(G11:G14)</f>
        <v>-22456</v>
      </c>
      <c r="H15" s="330">
        <v>5</v>
      </c>
      <c r="I15" s="336">
        <v>5</v>
      </c>
      <c r="J15" s="321" t="s">
        <v>525</v>
      </c>
      <c r="K15" s="1205">
        <f>SUM(K11:K14)</f>
        <v>-1892</v>
      </c>
      <c r="L15" s="1206">
        <f>SUM(L11:L14)</f>
        <v>6056187</v>
      </c>
      <c r="M15" s="1206">
        <f>SUM(M11:M14)</f>
        <v>0</v>
      </c>
      <c r="N15" s="1206">
        <f>SUM(N11:N14)</f>
        <v>2481295</v>
      </c>
      <c r="O15" s="1207">
        <f>SUM(O11:O14)</f>
        <v>0</v>
      </c>
      <c r="P15" s="330">
        <v>5</v>
      </c>
    </row>
    <row r="16" spans="1:16">
      <c r="A16" s="325"/>
      <c r="B16" s="312"/>
      <c r="C16" s="312" t="s">
        <v>1532</v>
      </c>
      <c r="D16" s="1216"/>
      <c r="E16" s="1260"/>
      <c r="F16" s="1260"/>
      <c r="G16" s="1217"/>
      <c r="H16" s="324"/>
      <c r="I16" s="325"/>
      <c r="J16" s="312"/>
      <c r="K16" s="632"/>
      <c r="L16" s="312"/>
      <c r="M16" s="312"/>
      <c r="N16" s="312"/>
      <c r="O16" s="334"/>
      <c r="P16" s="324"/>
    </row>
    <row r="17" spans="1:16">
      <c r="A17" s="336">
        <v>6</v>
      </c>
      <c r="B17" s="215"/>
      <c r="C17" s="215" t="s">
        <v>1533</v>
      </c>
      <c r="D17" s="1205">
        <v>0</v>
      </c>
      <c r="E17" s="1206">
        <v>0</v>
      </c>
      <c r="F17" s="1206">
        <v>0</v>
      </c>
      <c r="G17" s="1207">
        <v>0</v>
      </c>
      <c r="H17" s="330">
        <v>6</v>
      </c>
      <c r="I17" s="336">
        <v>6</v>
      </c>
      <c r="J17" s="215"/>
      <c r="K17" s="1205">
        <v>0</v>
      </c>
      <c r="L17" s="1206">
        <v>0</v>
      </c>
      <c r="M17" s="1206">
        <v>0</v>
      </c>
      <c r="N17" s="1206">
        <v>0</v>
      </c>
      <c r="O17" s="1207">
        <v>0</v>
      </c>
      <c r="P17" s="330">
        <v>6</v>
      </c>
    </row>
    <row r="18" spans="1:16">
      <c r="A18" s="336">
        <v>7</v>
      </c>
      <c r="B18" s="215"/>
      <c r="C18" s="215" t="s">
        <v>1534</v>
      </c>
      <c r="D18" s="1200">
        <v>77</v>
      </c>
      <c r="E18" s="950">
        <v>-3</v>
      </c>
      <c r="F18" s="950">
        <v>0</v>
      </c>
      <c r="G18" s="1201">
        <v>-19</v>
      </c>
      <c r="H18" s="330">
        <v>7</v>
      </c>
      <c r="I18" s="336">
        <v>7</v>
      </c>
      <c r="J18" s="215"/>
      <c r="K18" s="1200">
        <v>2.6553720546456789</v>
      </c>
      <c r="L18" s="950">
        <v>515</v>
      </c>
      <c r="M18" s="950">
        <v>0</v>
      </c>
      <c r="N18" s="950">
        <v>360</v>
      </c>
      <c r="O18" s="1201">
        <v>0</v>
      </c>
      <c r="P18" s="330">
        <v>7</v>
      </c>
    </row>
    <row r="19" spans="1:16">
      <c r="A19" s="336">
        <v>8</v>
      </c>
      <c r="B19" s="215"/>
      <c r="C19" s="215" t="s">
        <v>1470</v>
      </c>
      <c r="D19" s="1200">
        <v>12339</v>
      </c>
      <c r="E19" s="950">
        <v>3262</v>
      </c>
      <c r="F19" s="950">
        <v>0</v>
      </c>
      <c r="G19" s="1201">
        <v>-3810</v>
      </c>
      <c r="H19" s="330">
        <v>8</v>
      </c>
      <c r="I19" s="336">
        <v>8</v>
      </c>
      <c r="J19" s="215"/>
      <c r="K19" s="1200">
        <v>1012.5475030899387</v>
      </c>
      <c r="L19" s="950">
        <v>196380</v>
      </c>
      <c r="M19" s="950">
        <v>0</v>
      </c>
      <c r="N19" s="950">
        <v>120440</v>
      </c>
      <c r="O19" s="1201">
        <v>0</v>
      </c>
      <c r="P19" s="330">
        <v>8</v>
      </c>
    </row>
    <row r="20" spans="1:16">
      <c r="A20" s="336">
        <v>9</v>
      </c>
      <c r="B20" s="215"/>
      <c r="C20" s="215" t="s">
        <v>1471</v>
      </c>
      <c r="D20" s="1200">
        <v>18923</v>
      </c>
      <c r="E20" s="950">
        <v>26933</v>
      </c>
      <c r="F20" s="950">
        <v>0</v>
      </c>
      <c r="G20" s="1201">
        <v>-1246</v>
      </c>
      <c r="H20" s="330">
        <v>9</v>
      </c>
      <c r="I20" s="336">
        <v>9</v>
      </c>
      <c r="J20" s="215"/>
      <c r="K20" s="1200">
        <v>4604.4512351913017</v>
      </c>
      <c r="L20" s="950">
        <v>893017</v>
      </c>
      <c r="M20" s="950">
        <v>0</v>
      </c>
      <c r="N20" s="950">
        <v>166321</v>
      </c>
      <c r="O20" s="1201">
        <v>0</v>
      </c>
      <c r="P20" s="330">
        <v>9</v>
      </c>
    </row>
    <row r="21" spans="1:16">
      <c r="A21" s="336">
        <v>10</v>
      </c>
      <c r="B21" s="215"/>
      <c r="C21" s="215" t="s">
        <v>1472</v>
      </c>
      <c r="D21" s="1200">
        <v>13576</v>
      </c>
      <c r="E21" s="950">
        <v>10435</v>
      </c>
      <c r="F21" s="950">
        <v>0</v>
      </c>
      <c r="G21" s="1201">
        <v>-1299</v>
      </c>
      <c r="H21" s="330">
        <v>10</v>
      </c>
      <c r="I21" s="336">
        <v>10</v>
      </c>
      <c r="J21" s="215"/>
      <c r="K21" s="1200">
        <v>1941.6338266681305</v>
      </c>
      <c r="L21" s="950">
        <v>376573</v>
      </c>
      <c r="M21" s="950">
        <v>0</v>
      </c>
      <c r="N21" s="950">
        <v>91152</v>
      </c>
      <c r="O21" s="1201">
        <v>0</v>
      </c>
      <c r="P21" s="330">
        <v>10</v>
      </c>
    </row>
    <row r="22" spans="1:16">
      <c r="A22" s="336">
        <v>11</v>
      </c>
      <c r="B22" s="215"/>
      <c r="C22" s="215" t="s">
        <v>1535</v>
      </c>
      <c r="D22" s="1200">
        <v>16656</v>
      </c>
      <c r="E22" s="950">
        <v>13507</v>
      </c>
      <c r="F22" s="950">
        <v>0</v>
      </c>
      <c r="G22" s="1201">
        <v>-3059</v>
      </c>
      <c r="H22" s="330">
        <v>11</v>
      </c>
      <c r="I22" s="336">
        <v>11</v>
      </c>
      <c r="J22" s="215"/>
      <c r="K22" s="1200">
        <v>2542.3821066738237</v>
      </c>
      <c r="L22" s="950">
        <v>493086</v>
      </c>
      <c r="M22" s="950">
        <v>0</v>
      </c>
      <c r="N22" s="950">
        <v>158069</v>
      </c>
      <c r="O22" s="1201">
        <v>0</v>
      </c>
      <c r="P22" s="330">
        <v>11</v>
      </c>
    </row>
    <row r="23" spans="1:16">
      <c r="A23" s="336">
        <v>12</v>
      </c>
      <c r="B23" s="215"/>
      <c r="C23" s="215" t="s">
        <v>1536</v>
      </c>
      <c r="D23" s="1200">
        <v>2404</v>
      </c>
      <c r="E23" s="950">
        <v>6107</v>
      </c>
      <c r="F23" s="950">
        <v>0</v>
      </c>
      <c r="G23" s="1201">
        <v>-4054</v>
      </c>
      <c r="H23" s="330">
        <v>12</v>
      </c>
      <c r="I23" s="336">
        <v>12</v>
      </c>
      <c r="J23" s="215"/>
      <c r="K23" s="1200">
        <v>1490.8547730341347</v>
      </c>
      <c r="L23" s="950">
        <v>289146</v>
      </c>
      <c r="M23" s="950">
        <v>0</v>
      </c>
      <c r="N23" s="950">
        <v>82212</v>
      </c>
      <c r="O23" s="1201">
        <v>0</v>
      </c>
      <c r="P23" s="330">
        <v>12</v>
      </c>
    </row>
    <row r="24" spans="1:16">
      <c r="A24" s="336">
        <v>13</v>
      </c>
      <c r="B24" s="215"/>
      <c r="C24" s="215" t="s">
        <v>1537</v>
      </c>
      <c r="D24" s="1200">
        <v>15595</v>
      </c>
      <c r="E24" s="950">
        <v>9595</v>
      </c>
      <c r="F24" s="950">
        <v>0</v>
      </c>
      <c r="G24" s="1201">
        <v>-2031</v>
      </c>
      <c r="H24" s="330">
        <v>13</v>
      </c>
      <c r="I24" s="336">
        <v>13</v>
      </c>
      <c r="J24" s="215"/>
      <c r="K24" s="1200">
        <v>1734.3446563517803</v>
      </c>
      <c r="L24" s="950">
        <v>336370</v>
      </c>
      <c r="M24" s="950">
        <v>0</v>
      </c>
      <c r="N24" s="950">
        <v>99991</v>
      </c>
      <c r="O24" s="1201">
        <v>0</v>
      </c>
      <c r="P24" s="330">
        <v>13</v>
      </c>
    </row>
    <row r="25" spans="1:16">
      <c r="A25" s="336">
        <v>14</v>
      </c>
      <c r="B25" s="215"/>
      <c r="C25" s="215" t="s">
        <v>1476</v>
      </c>
      <c r="D25" s="1200">
        <v>77</v>
      </c>
      <c r="E25" s="950">
        <v>35</v>
      </c>
      <c r="F25" s="950">
        <v>0</v>
      </c>
      <c r="G25" s="1201">
        <v>-35</v>
      </c>
      <c r="H25" s="330">
        <v>14</v>
      </c>
      <c r="I25" s="336">
        <v>14</v>
      </c>
      <c r="J25" s="215"/>
      <c r="K25" s="1200">
        <v>11.683637040440987</v>
      </c>
      <c r="L25" s="950">
        <v>2266</v>
      </c>
      <c r="M25" s="950">
        <v>0</v>
      </c>
      <c r="N25" s="950">
        <v>1373</v>
      </c>
      <c r="O25" s="1201">
        <v>0</v>
      </c>
      <c r="P25" s="330">
        <v>14</v>
      </c>
    </row>
    <row r="26" spans="1:16">
      <c r="A26" s="336">
        <v>15</v>
      </c>
      <c r="B26" s="215"/>
      <c r="C26" s="215" t="s">
        <v>2601</v>
      </c>
      <c r="D26" s="1200">
        <v>127</v>
      </c>
      <c r="E26" s="950">
        <v>-224</v>
      </c>
      <c r="F26" s="950">
        <v>0</v>
      </c>
      <c r="G26" s="1201">
        <v>-361</v>
      </c>
      <c r="H26" s="330">
        <v>15</v>
      </c>
      <c r="I26" s="336">
        <v>15</v>
      </c>
      <c r="J26" s="215"/>
      <c r="K26" s="1200">
        <v>23.23321646258918</v>
      </c>
      <c r="L26" s="950">
        <v>4506</v>
      </c>
      <c r="M26" s="950">
        <v>0</v>
      </c>
      <c r="N26" s="950">
        <v>2641</v>
      </c>
      <c r="O26" s="1201">
        <v>0</v>
      </c>
      <c r="P26" s="330">
        <v>15</v>
      </c>
    </row>
    <row r="27" spans="1:16">
      <c r="A27" s="336">
        <v>16</v>
      </c>
      <c r="B27" s="215"/>
      <c r="C27" s="215" t="s">
        <v>1477</v>
      </c>
      <c r="D27" s="1200">
        <v>92</v>
      </c>
      <c r="E27" s="950">
        <v>454</v>
      </c>
      <c r="F27" s="950">
        <v>0</v>
      </c>
      <c r="G27" s="1201">
        <v>-29</v>
      </c>
      <c r="H27" s="330">
        <v>16</v>
      </c>
      <c r="I27" s="336">
        <v>16</v>
      </c>
      <c r="J27" s="215"/>
      <c r="K27" s="1200">
        <v>59.851570505489391</v>
      </c>
      <c r="L27" s="950">
        <v>11608</v>
      </c>
      <c r="M27" s="950">
        <v>0</v>
      </c>
      <c r="N27" s="950">
        <v>2384</v>
      </c>
      <c r="O27" s="1201">
        <v>0</v>
      </c>
      <c r="P27" s="330">
        <v>16</v>
      </c>
    </row>
    <row r="28" spans="1:16">
      <c r="A28" s="336">
        <v>17</v>
      </c>
      <c r="B28" s="215"/>
      <c r="C28" s="215" t="s">
        <v>1538</v>
      </c>
      <c r="D28" s="1200">
        <v>4139</v>
      </c>
      <c r="E28" s="950">
        <v>0</v>
      </c>
      <c r="F28" s="950">
        <v>0</v>
      </c>
      <c r="G28" s="1201">
        <v>0</v>
      </c>
      <c r="H28" s="330">
        <v>17</v>
      </c>
      <c r="I28" s="336">
        <v>17</v>
      </c>
      <c r="J28" s="215"/>
      <c r="K28" s="1200">
        <v>0</v>
      </c>
      <c r="L28" s="950">
        <v>0</v>
      </c>
      <c r="M28" s="950">
        <v>0</v>
      </c>
      <c r="N28" s="950">
        <v>0</v>
      </c>
      <c r="O28" s="1201">
        <v>0</v>
      </c>
      <c r="P28" s="330">
        <v>17</v>
      </c>
    </row>
    <row r="29" spans="1:16">
      <c r="A29" s="336">
        <v>18</v>
      </c>
      <c r="B29" s="215"/>
      <c r="C29" s="215" t="s">
        <v>1479</v>
      </c>
      <c r="D29" s="1200">
        <v>0</v>
      </c>
      <c r="E29" s="950">
        <v>0</v>
      </c>
      <c r="F29" s="950">
        <v>0</v>
      </c>
      <c r="G29" s="1201">
        <v>0</v>
      </c>
      <c r="H29" s="330">
        <v>18</v>
      </c>
      <c r="I29" s="336">
        <v>18</v>
      </c>
      <c r="J29" s="215"/>
      <c r="K29" s="1200">
        <v>0</v>
      </c>
      <c r="L29" s="950">
        <v>26</v>
      </c>
      <c r="M29" s="950">
        <v>0</v>
      </c>
      <c r="N29" s="950">
        <v>1</v>
      </c>
      <c r="O29" s="1201">
        <v>0</v>
      </c>
      <c r="P29" s="330">
        <v>18</v>
      </c>
    </row>
    <row r="30" spans="1:16">
      <c r="A30" s="336">
        <v>19</v>
      </c>
      <c r="B30" s="215"/>
      <c r="C30" s="215" t="s">
        <v>1480</v>
      </c>
      <c r="D30" s="1200">
        <v>4780</v>
      </c>
      <c r="E30" s="950">
        <v>1791</v>
      </c>
      <c r="F30" s="950">
        <v>0</v>
      </c>
      <c r="G30" s="1201">
        <v>-484</v>
      </c>
      <c r="H30" s="330">
        <v>19</v>
      </c>
      <c r="I30" s="336">
        <v>19</v>
      </c>
      <c r="J30" s="215"/>
      <c r="K30" s="1200">
        <v>395.67106039117425</v>
      </c>
      <c r="L30" s="950">
        <v>76739</v>
      </c>
      <c r="M30" s="950">
        <v>0</v>
      </c>
      <c r="N30" s="950">
        <v>26902</v>
      </c>
      <c r="O30" s="1201">
        <v>0</v>
      </c>
      <c r="P30" s="330">
        <v>19</v>
      </c>
    </row>
    <row r="31" spans="1:16">
      <c r="A31" s="336">
        <v>20</v>
      </c>
      <c r="B31" s="215"/>
      <c r="C31" s="215" t="s">
        <v>1483</v>
      </c>
      <c r="D31" s="1200">
        <v>19</v>
      </c>
      <c r="E31" s="950">
        <v>56</v>
      </c>
      <c r="F31" s="950">
        <v>0</v>
      </c>
      <c r="G31" s="1201">
        <v>-10</v>
      </c>
      <c r="H31" s="330">
        <v>20</v>
      </c>
      <c r="I31" s="336">
        <v>20</v>
      </c>
      <c r="J31" s="215"/>
      <c r="K31" s="1200">
        <v>138.32683782919275</v>
      </c>
      <c r="L31" s="950">
        <v>26828</v>
      </c>
      <c r="M31" s="950">
        <v>0</v>
      </c>
      <c r="N31" s="950">
        <v>16003</v>
      </c>
      <c r="O31" s="1201">
        <v>0</v>
      </c>
      <c r="P31" s="330">
        <v>20</v>
      </c>
    </row>
    <row r="32" spans="1:16">
      <c r="A32" s="336">
        <v>21</v>
      </c>
      <c r="B32" s="215"/>
      <c r="C32" s="215" t="s">
        <v>1539</v>
      </c>
      <c r="D32" s="1200">
        <v>0</v>
      </c>
      <c r="E32" s="950">
        <v>-65</v>
      </c>
      <c r="F32" s="950">
        <v>0</v>
      </c>
      <c r="G32" s="1201">
        <v>-244</v>
      </c>
      <c r="H32" s="330">
        <v>21</v>
      </c>
      <c r="I32" s="336">
        <v>21</v>
      </c>
      <c r="J32" s="215"/>
      <c r="K32" s="1200">
        <v>31.513852423290071</v>
      </c>
      <c r="L32" s="950">
        <v>6112</v>
      </c>
      <c r="M32" s="950">
        <v>0</v>
      </c>
      <c r="N32" s="950">
        <v>4795</v>
      </c>
      <c r="O32" s="1201">
        <v>0</v>
      </c>
      <c r="P32" s="330">
        <v>21</v>
      </c>
    </row>
    <row r="33" spans="1:16">
      <c r="A33" s="336">
        <v>22</v>
      </c>
      <c r="B33" s="215"/>
      <c r="C33" s="215" t="s">
        <v>1484</v>
      </c>
      <c r="D33" s="1200">
        <v>19329</v>
      </c>
      <c r="E33" s="950">
        <v>15043</v>
      </c>
      <c r="F33" s="950">
        <v>0</v>
      </c>
      <c r="G33" s="1201">
        <v>-4906</v>
      </c>
      <c r="H33" s="330">
        <v>22</v>
      </c>
      <c r="I33" s="336">
        <v>22</v>
      </c>
      <c r="J33" s="215"/>
      <c r="K33" s="1200">
        <v>3435.7162946657759</v>
      </c>
      <c r="L33" s="950">
        <v>666345</v>
      </c>
      <c r="M33" s="950">
        <v>0</v>
      </c>
      <c r="N33" s="950">
        <v>272711</v>
      </c>
      <c r="O33" s="1201">
        <v>0</v>
      </c>
      <c r="P33" s="330">
        <v>22</v>
      </c>
    </row>
    <row r="34" spans="1:16">
      <c r="A34" s="336">
        <v>23</v>
      </c>
      <c r="B34" s="215"/>
      <c r="C34" s="215" t="s">
        <v>1540</v>
      </c>
      <c r="D34" s="1200">
        <v>0</v>
      </c>
      <c r="E34" s="950">
        <v>0</v>
      </c>
      <c r="F34" s="950">
        <v>0</v>
      </c>
      <c r="G34" s="1201">
        <v>0</v>
      </c>
      <c r="H34" s="330">
        <v>23</v>
      </c>
      <c r="I34" s="336">
        <v>23</v>
      </c>
      <c r="J34" s="215"/>
      <c r="K34" s="1200">
        <v>0</v>
      </c>
      <c r="L34" s="950">
        <v>0</v>
      </c>
      <c r="M34" s="950">
        <v>0</v>
      </c>
      <c r="N34" s="950">
        <v>0</v>
      </c>
      <c r="O34" s="1201">
        <v>0</v>
      </c>
      <c r="P34" s="330">
        <v>23</v>
      </c>
    </row>
    <row r="35" spans="1:16">
      <c r="A35" s="336">
        <v>24</v>
      </c>
      <c r="B35" s="321" t="s">
        <v>525</v>
      </c>
      <c r="C35" s="215" t="s">
        <v>1485</v>
      </c>
      <c r="D35" s="1205">
        <f>SUM(D17:D34)</f>
        <v>108133</v>
      </c>
      <c r="E35" s="1206">
        <f>SUM(E17:E34)</f>
        <v>86926</v>
      </c>
      <c r="F35" s="1206">
        <f>SUM(F17:F34)</f>
        <v>0</v>
      </c>
      <c r="G35" s="1207">
        <f>SUM(G17:G34)</f>
        <v>-21587</v>
      </c>
      <c r="H35" s="330">
        <v>24</v>
      </c>
      <c r="I35" s="336">
        <v>24</v>
      </c>
      <c r="J35" s="321" t="s">
        <v>525</v>
      </c>
      <c r="K35" s="1205">
        <f>SUM(K17:K34)</f>
        <v>17424.865942381708</v>
      </c>
      <c r="L35" s="1206">
        <f>SUM(L17:L34)</f>
        <v>3379517</v>
      </c>
      <c r="M35" s="1206">
        <f>SUM(M17:M34)</f>
        <v>0</v>
      </c>
      <c r="N35" s="1206">
        <f>SUM(N17:N34)</f>
        <v>1045355</v>
      </c>
      <c r="O35" s="1207">
        <f>SUM(O17:O34)</f>
        <v>0</v>
      </c>
      <c r="P35" s="330">
        <v>24</v>
      </c>
    </row>
    <row r="36" spans="1:16">
      <c r="A36" s="325"/>
      <c r="B36" s="312"/>
      <c r="C36" s="312" t="s">
        <v>1541</v>
      </c>
      <c r="D36" s="1216"/>
      <c r="E36" s="1260"/>
      <c r="F36" s="1260"/>
      <c r="G36" s="1217"/>
      <c r="H36" s="324"/>
      <c r="I36" s="325"/>
      <c r="J36" s="312"/>
      <c r="K36" s="632"/>
      <c r="L36" s="312"/>
      <c r="M36" s="312"/>
      <c r="N36" s="312"/>
      <c r="O36" s="334"/>
      <c r="P36" s="324"/>
    </row>
    <row r="37" spans="1:16">
      <c r="A37" s="325"/>
      <c r="B37" s="312"/>
      <c r="C37" s="312" t="s">
        <v>1542</v>
      </c>
      <c r="D37" s="1216"/>
      <c r="E37" s="1260"/>
      <c r="F37" s="1260"/>
      <c r="G37" s="1217"/>
      <c r="H37" s="324"/>
      <c r="I37" s="325"/>
      <c r="J37" s="312"/>
      <c r="K37" s="632"/>
      <c r="L37" s="312"/>
      <c r="M37" s="312"/>
      <c r="N37" s="312"/>
      <c r="O37" s="334"/>
      <c r="P37" s="324"/>
    </row>
    <row r="38" spans="1:16">
      <c r="A38" s="336">
        <v>25</v>
      </c>
      <c r="B38" s="215"/>
      <c r="C38" s="215" t="s">
        <v>1487</v>
      </c>
      <c r="D38" s="1205">
        <v>0</v>
      </c>
      <c r="E38" s="1206">
        <v>0</v>
      </c>
      <c r="F38" s="1206">
        <v>0</v>
      </c>
      <c r="G38" s="1207">
        <v>0</v>
      </c>
      <c r="H38" s="330">
        <v>25</v>
      </c>
      <c r="I38" s="336">
        <v>25</v>
      </c>
      <c r="J38" s="215"/>
      <c r="K38" s="1205">
        <v>0</v>
      </c>
      <c r="L38" s="1206">
        <v>0</v>
      </c>
      <c r="M38" s="1206">
        <v>0</v>
      </c>
      <c r="N38" s="1206">
        <v>0</v>
      </c>
      <c r="O38" s="1207">
        <v>0</v>
      </c>
      <c r="P38" s="330">
        <v>25</v>
      </c>
    </row>
    <row r="39" spans="1:16">
      <c r="A39" s="336">
        <v>26</v>
      </c>
      <c r="B39" s="215"/>
      <c r="C39" s="215" t="s">
        <v>1488</v>
      </c>
      <c r="D39" s="1200">
        <v>0</v>
      </c>
      <c r="E39" s="950">
        <v>0</v>
      </c>
      <c r="F39" s="950">
        <v>0</v>
      </c>
      <c r="G39" s="1201">
        <v>0</v>
      </c>
      <c r="H39" s="330">
        <v>26</v>
      </c>
      <c r="I39" s="336">
        <v>26</v>
      </c>
      <c r="J39" s="215"/>
      <c r="K39" s="1200">
        <v>0</v>
      </c>
      <c r="L39" s="950">
        <v>0</v>
      </c>
      <c r="M39" s="950">
        <v>0</v>
      </c>
      <c r="N39" s="950">
        <v>0</v>
      </c>
      <c r="O39" s="1201">
        <v>0</v>
      </c>
      <c r="P39" s="330">
        <v>26</v>
      </c>
    </row>
    <row r="40" spans="1:16">
      <c r="A40" s="336">
        <v>27</v>
      </c>
      <c r="B40" s="215"/>
      <c r="C40" s="215" t="s">
        <v>1489</v>
      </c>
      <c r="D40" s="1200">
        <v>0</v>
      </c>
      <c r="E40" s="950">
        <v>0</v>
      </c>
      <c r="F40" s="950">
        <v>0</v>
      </c>
      <c r="G40" s="1201">
        <v>0</v>
      </c>
      <c r="H40" s="330">
        <v>27</v>
      </c>
      <c r="I40" s="336">
        <v>27</v>
      </c>
      <c r="J40" s="215"/>
      <c r="K40" s="1200">
        <v>0</v>
      </c>
      <c r="L40" s="950">
        <v>0</v>
      </c>
      <c r="M40" s="950">
        <v>0</v>
      </c>
      <c r="N40" s="950">
        <v>0</v>
      </c>
      <c r="O40" s="1201">
        <v>0</v>
      </c>
      <c r="P40" s="330">
        <v>27</v>
      </c>
    </row>
    <row r="41" spans="1:16">
      <c r="A41" s="336">
        <v>28</v>
      </c>
      <c r="B41" s="215"/>
      <c r="C41" s="215" t="s">
        <v>1490</v>
      </c>
      <c r="D41" s="1200">
        <v>0</v>
      </c>
      <c r="E41" s="950">
        <v>0</v>
      </c>
      <c r="F41" s="950">
        <v>0</v>
      </c>
      <c r="G41" s="1201">
        <v>0</v>
      </c>
      <c r="H41" s="330">
        <v>28</v>
      </c>
      <c r="I41" s="336">
        <v>28</v>
      </c>
      <c r="J41" s="215"/>
      <c r="K41" s="1200">
        <v>0</v>
      </c>
      <c r="L41" s="950">
        <v>0</v>
      </c>
      <c r="M41" s="950">
        <v>0</v>
      </c>
      <c r="N41" s="950">
        <v>0</v>
      </c>
      <c r="O41" s="1201">
        <v>0</v>
      </c>
      <c r="P41" s="330">
        <v>28</v>
      </c>
    </row>
    <row r="42" spans="1:16">
      <c r="A42" s="336">
        <v>29</v>
      </c>
      <c r="B42" s="215"/>
      <c r="C42" s="215" t="s">
        <v>1543</v>
      </c>
      <c r="D42" s="1200">
        <v>0</v>
      </c>
      <c r="E42" s="950">
        <v>0</v>
      </c>
      <c r="F42" s="950">
        <v>0</v>
      </c>
      <c r="G42" s="1201">
        <v>0</v>
      </c>
      <c r="H42" s="330">
        <v>29</v>
      </c>
      <c r="I42" s="336">
        <v>29</v>
      </c>
      <c r="J42" s="215"/>
      <c r="K42" s="1200">
        <v>0</v>
      </c>
      <c r="L42" s="950">
        <v>0</v>
      </c>
      <c r="M42" s="950">
        <v>0</v>
      </c>
      <c r="N42" s="950">
        <v>0</v>
      </c>
      <c r="O42" s="1201">
        <v>0</v>
      </c>
      <c r="P42" s="330">
        <v>29</v>
      </c>
    </row>
    <row r="43" spans="1:16">
      <c r="A43" s="336">
        <v>30</v>
      </c>
      <c r="B43" s="215"/>
      <c r="C43" s="215" t="s">
        <v>1544</v>
      </c>
      <c r="D43" s="1200">
        <v>0</v>
      </c>
      <c r="E43" s="950">
        <v>0</v>
      </c>
      <c r="F43" s="950">
        <v>0</v>
      </c>
      <c r="G43" s="1201">
        <v>0</v>
      </c>
      <c r="H43" s="330">
        <v>30</v>
      </c>
      <c r="I43" s="336">
        <v>30</v>
      </c>
      <c r="J43" s="215"/>
      <c r="K43" s="1200">
        <v>0</v>
      </c>
      <c r="L43" s="950">
        <v>0</v>
      </c>
      <c r="M43" s="950">
        <v>0</v>
      </c>
      <c r="N43" s="950">
        <v>0</v>
      </c>
      <c r="O43" s="1201">
        <v>0</v>
      </c>
      <c r="P43" s="330">
        <v>30</v>
      </c>
    </row>
    <row r="44" spans="1:16">
      <c r="A44" s="336">
        <v>31</v>
      </c>
      <c r="B44" s="215"/>
      <c r="C44" s="215" t="s">
        <v>1545</v>
      </c>
      <c r="D44" s="1200">
        <v>0</v>
      </c>
      <c r="E44" s="950">
        <v>0</v>
      </c>
      <c r="F44" s="950">
        <v>0</v>
      </c>
      <c r="G44" s="1201">
        <v>0</v>
      </c>
      <c r="H44" s="330">
        <v>31</v>
      </c>
      <c r="I44" s="336">
        <v>31</v>
      </c>
      <c r="J44" s="215"/>
      <c r="K44" s="1200">
        <v>0</v>
      </c>
      <c r="L44" s="950">
        <v>0</v>
      </c>
      <c r="M44" s="950">
        <v>0</v>
      </c>
      <c r="N44" s="950">
        <v>0</v>
      </c>
      <c r="O44" s="1201">
        <v>0</v>
      </c>
      <c r="P44" s="330">
        <v>31</v>
      </c>
    </row>
    <row r="45" spans="1:16">
      <c r="A45" s="336">
        <v>32</v>
      </c>
      <c r="B45" s="321" t="s">
        <v>525</v>
      </c>
      <c r="C45" s="215" t="s">
        <v>1546</v>
      </c>
      <c r="D45" s="1205">
        <f>SUM(D38:D44)</f>
        <v>0</v>
      </c>
      <c r="E45" s="1206">
        <f>SUM(E38:E44)</f>
        <v>0</v>
      </c>
      <c r="F45" s="1206">
        <f>SUM(F38:F44)</f>
        <v>0</v>
      </c>
      <c r="G45" s="1207">
        <f>SUM(G38:G44)</f>
        <v>0</v>
      </c>
      <c r="H45" s="330">
        <v>32</v>
      </c>
      <c r="I45" s="336">
        <v>32</v>
      </c>
      <c r="J45" s="321" t="s">
        <v>525</v>
      </c>
      <c r="K45" s="1205">
        <f>SUM(K38:K44)</f>
        <v>0</v>
      </c>
      <c r="L45" s="1206">
        <f>SUM(L38:L44)</f>
        <v>0</v>
      </c>
      <c r="M45" s="1206">
        <f>SUM(M38:M44)</f>
        <v>0</v>
      </c>
      <c r="N45" s="1206">
        <f>SUM(N38:N44)</f>
        <v>0</v>
      </c>
      <c r="O45" s="1207">
        <f>SUM(O38:O44)</f>
        <v>0</v>
      </c>
      <c r="P45" s="330">
        <v>32</v>
      </c>
    </row>
    <row r="46" spans="1:16">
      <c r="A46" s="325"/>
      <c r="B46" s="312"/>
      <c r="C46" s="312" t="s">
        <v>3271</v>
      </c>
      <c r="D46" s="1216"/>
      <c r="E46" s="1260"/>
      <c r="F46" s="1260"/>
      <c r="G46" s="1217"/>
      <c r="H46" s="324"/>
      <c r="I46" s="325"/>
      <c r="J46" s="312"/>
      <c r="K46" s="632"/>
      <c r="L46" s="312"/>
      <c r="M46" s="312"/>
      <c r="N46" s="312"/>
      <c r="O46" s="334"/>
      <c r="P46" s="324"/>
    </row>
    <row r="47" spans="1:16">
      <c r="A47" s="336">
        <v>33</v>
      </c>
      <c r="B47" s="215"/>
      <c r="C47" s="215" t="s">
        <v>1547</v>
      </c>
      <c r="D47" s="1205">
        <v>0</v>
      </c>
      <c r="E47" s="1206">
        <v>23</v>
      </c>
      <c r="F47" s="1206">
        <v>0</v>
      </c>
      <c r="G47" s="1207">
        <v>0</v>
      </c>
      <c r="H47" s="330">
        <v>33</v>
      </c>
      <c r="I47" s="336">
        <v>33</v>
      </c>
      <c r="J47" s="215"/>
      <c r="K47" s="1205">
        <v>0</v>
      </c>
      <c r="L47" s="1206">
        <v>1062</v>
      </c>
      <c r="M47" s="1206">
        <v>0</v>
      </c>
      <c r="N47" s="1206">
        <v>330</v>
      </c>
      <c r="O47" s="1207">
        <v>0</v>
      </c>
      <c r="P47" s="330">
        <v>33</v>
      </c>
    </row>
    <row r="48" spans="1:16">
      <c r="A48" s="336">
        <v>34</v>
      </c>
      <c r="B48" s="215"/>
      <c r="C48" s="215" t="s">
        <v>1548</v>
      </c>
      <c r="D48" s="1200">
        <v>0</v>
      </c>
      <c r="E48" s="950">
        <v>0</v>
      </c>
      <c r="F48" s="950">
        <v>0</v>
      </c>
      <c r="G48" s="1201">
        <v>0</v>
      </c>
      <c r="H48" s="330">
        <v>34</v>
      </c>
      <c r="I48" s="336">
        <v>34</v>
      </c>
      <c r="J48" s="215"/>
      <c r="K48" s="1200">
        <v>0</v>
      </c>
      <c r="L48" s="950">
        <v>0</v>
      </c>
      <c r="M48" s="950">
        <v>0</v>
      </c>
      <c r="N48" s="950">
        <v>0</v>
      </c>
      <c r="O48" s="1201">
        <v>0</v>
      </c>
      <c r="P48" s="330">
        <v>34</v>
      </c>
    </row>
    <row r="49" spans="1:16">
      <c r="A49" s="336">
        <v>35</v>
      </c>
      <c r="B49" s="321" t="s">
        <v>525</v>
      </c>
      <c r="C49" s="215" t="s">
        <v>1549</v>
      </c>
      <c r="D49" s="1205">
        <f>SUM(D47:D48)</f>
        <v>0</v>
      </c>
      <c r="E49" s="1206">
        <f>SUM(E47:E48)</f>
        <v>23</v>
      </c>
      <c r="F49" s="1206">
        <f>SUM(F47:F48)</f>
        <v>0</v>
      </c>
      <c r="G49" s="1207">
        <f>SUM(G47:G48)</f>
        <v>0</v>
      </c>
      <c r="H49" s="330">
        <v>35</v>
      </c>
      <c r="I49" s="336">
        <v>35</v>
      </c>
      <c r="J49" s="321" t="s">
        <v>525</v>
      </c>
      <c r="K49" s="1205">
        <f>SUM(K47:K48)</f>
        <v>0</v>
      </c>
      <c r="L49" s="1206">
        <f>SUM(L47:L48)</f>
        <v>1062</v>
      </c>
      <c r="M49" s="1206">
        <f>SUM(M47:M48)</f>
        <v>0</v>
      </c>
      <c r="N49" s="1206">
        <f>SUM(N47:N48)</f>
        <v>330</v>
      </c>
      <c r="O49" s="1207">
        <f>SUM(O47:O48)</f>
        <v>0</v>
      </c>
      <c r="P49" s="330">
        <v>35</v>
      </c>
    </row>
    <row r="50" spans="1:16">
      <c r="A50" s="325"/>
      <c r="B50" s="312"/>
      <c r="C50" s="312" t="s">
        <v>1354</v>
      </c>
      <c r="D50" s="1216"/>
      <c r="E50" s="1260"/>
      <c r="F50" s="1260"/>
      <c r="G50" s="1217"/>
      <c r="H50" s="324"/>
      <c r="I50" s="325"/>
      <c r="J50" s="312"/>
      <c r="K50" s="632"/>
      <c r="L50" s="312"/>
      <c r="M50" s="312"/>
      <c r="N50" s="312"/>
      <c r="O50" s="334"/>
      <c r="P50" s="324"/>
    </row>
    <row r="51" spans="1:16">
      <c r="A51" s="325"/>
      <c r="B51" s="312"/>
      <c r="C51" s="312" t="s">
        <v>1550</v>
      </c>
      <c r="D51" s="1216"/>
      <c r="E51" s="1260"/>
      <c r="F51" s="1260"/>
      <c r="G51" s="1217"/>
      <c r="H51" s="324"/>
      <c r="I51" s="325"/>
      <c r="J51" s="312"/>
      <c r="K51" s="632"/>
      <c r="L51" s="312"/>
      <c r="M51" s="312"/>
      <c r="N51" s="312"/>
      <c r="O51" s="334"/>
      <c r="P51" s="324"/>
    </row>
    <row r="52" spans="1:16">
      <c r="A52" s="336">
        <v>36</v>
      </c>
      <c r="B52" s="321" t="s">
        <v>525</v>
      </c>
      <c r="C52" s="215" t="s">
        <v>1551</v>
      </c>
      <c r="D52" s="1205">
        <v>0</v>
      </c>
      <c r="E52" s="1206">
        <v>46</v>
      </c>
      <c r="F52" s="1206">
        <v>0</v>
      </c>
      <c r="G52" s="1207">
        <v>0</v>
      </c>
      <c r="H52" s="330">
        <v>36</v>
      </c>
      <c r="I52" s="336">
        <v>36</v>
      </c>
      <c r="J52" s="321" t="s">
        <v>525</v>
      </c>
      <c r="K52" s="1205">
        <v>0</v>
      </c>
      <c r="L52" s="1206">
        <v>1823</v>
      </c>
      <c r="M52" s="1206">
        <v>0</v>
      </c>
      <c r="N52" s="1206">
        <v>-162</v>
      </c>
      <c r="O52" s="1207">
        <v>0</v>
      </c>
      <c r="P52" s="330">
        <v>36</v>
      </c>
    </row>
    <row r="53" spans="1:16">
      <c r="A53" s="336">
        <v>37</v>
      </c>
      <c r="B53" s="321" t="s">
        <v>525</v>
      </c>
      <c r="C53" s="215" t="s">
        <v>579</v>
      </c>
      <c r="D53" s="1200">
        <v>0</v>
      </c>
      <c r="E53" s="950">
        <v>23576</v>
      </c>
      <c r="F53" s="950">
        <v>0</v>
      </c>
      <c r="G53" s="1201">
        <v>-1649</v>
      </c>
      <c r="H53" s="330">
        <v>37</v>
      </c>
      <c r="I53" s="336">
        <v>37</v>
      </c>
      <c r="J53" s="321" t="s">
        <v>525</v>
      </c>
      <c r="K53" s="1200">
        <v>-1173</v>
      </c>
      <c r="L53" s="950">
        <f>172508-1</f>
        <v>172507</v>
      </c>
      <c r="M53" s="950">
        <v>0</v>
      </c>
      <c r="N53" s="950">
        <v>100571</v>
      </c>
      <c r="O53" s="1201">
        <v>0</v>
      </c>
      <c r="P53" s="330">
        <v>37</v>
      </c>
    </row>
    <row r="54" spans="1:16">
      <c r="A54" s="336">
        <v>38</v>
      </c>
      <c r="B54" s="321" t="s">
        <v>525</v>
      </c>
      <c r="C54" s="215" t="s">
        <v>580</v>
      </c>
      <c r="D54" s="1200">
        <v>2408</v>
      </c>
      <c r="E54" s="950">
        <v>4485</v>
      </c>
      <c r="F54" s="950">
        <v>87</v>
      </c>
      <c r="G54" s="1201">
        <v>0</v>
      </c>
      <c r="H54" s="330">
        <v>38</v>
      </c>
      <c r="I54" s="336">
        <v>38</v>
      </c>
      <c r="J54" s="321" t="s">
        <v>525</v>
      </c>
      <c r="K54" s="1200">
        <v>0</v>
      </c>
      <c r="L54" s="950">
        <v>112584</v>
      </c>
      <c r="M54" s="950">
        <v>0</v>
      </c>
      <c r="N54" s="950">
        <v>48676</v>
      </c>
      <c r="O54" s="1201">
        <v>0</v>
      </c>
      <c r="P54" s="330">
        <v>38</v>
      </c>
    </row>
    <row r="55" spans="1:16">
      <c r="A55" s="336">
        <v>39</v>
      </c>
      <c r="B55" s="321" t="s">
        <v>525</v>
      </c>
      <c r="C55" s="215" t="s">
        <v>581</v>
      </c>
      <c r="D55" s="1200">
        <v>3408</v>
      </c>
      <c r="E55" s="950">
        <v>1971</v>
      </c>
      <c r="F55" s="950">
        <v>43</v>
      </c>
      <c r="G55" s="1201">
        <v>0</v>
      </c>
      <c r="H55" s="330">
        <v>39</v>
      </c>
      <c r="I55" s="336">
        <v>39</v>
      </c>
      <c r="J55" s="321" t="s">
        <v>525</v>
      </c>
      <c r="K55" s="1200">
        <v>0</v>
      </c>
      <c r="L55" s="950">
        <v>49477</v>
      </c>
      <c r="M55" s="950">
        <v>0</v>
      </c>
      <c r="N55" s="950">
        <v>21391</v>
      </c>
      <c r="O55" s="1201">
        <v>0</v>
      </c>
      <c r="P55" s="330">
        <v>39</v>
      </c>
    </row>
    <row r="56" spans="1:16">
      <c r="A56" s="336">
        <v>40</v>
      </c>
      <c r="B56" s="321" t="s">
        <v>525</v>
      </c>
      <c r="C56" s="215" t="s">
        <v>582</v>
      </c>
      <c r="D56" s="1200">
        <v>1364</v>
      </c>
      <c r="E56" s="950">
        <v>645</v>
      </c>
      <c r="F56" s="950">
        <v>14</v>
      </c>
      <c r="G56" s="1201">
        <v>0</v>
      </c>
      <c r="H56" s="330">
        <v>40</v>
      </c>
      <c r="I56" s="336">
        <v>40</v>
      </c>
      <c r="J56" s="321" t="s">
        <v>525</v>
      </c>
      <c r="K56" s="1200">
        <v>-110</v>
      </c>
      <c r="L56" s="950">
        <v>16192</v>
      </c>
      <c r="M56" s="950">
        <f>1006-2</f>
        <v>1004</v>
      </c>
      <c r="N56" s="950">
        <v>7001</v>
      </c>
      <c r="O56" s="1201">
        <v>924</v>
      </c>
      <c r="P56" s="330">
        <v>40</v>
      </c>
    </row>
    <row r="57" spans="1:16">
      <c r="A57" s="336">
        <v>41</v>
      </c>
      <c r="B57" s="321" t="s">
        <v>525</v>
      </c>
      <c r="C57" s="215" t="s">
        <v>583</v>
      </c>
      <c r="D57" s="1200">
        <v>50754</v>
      </c>
      <c r="E57" s="950">
        <v>28425</v>
      </c>
      <c r="F57" s="950">
        <v>0</v>
      </c>
      <c r="G57" s="1201">
        <v>-5349</v>
      </c>
      <c r="H57" s="330">
        <v>41</v>
      </c>
      <c r="I57" s="336">
        <v>41</v>
      </c>
      <c r="J57" s="321" t="s">
        <v>525</v>
      </c>
      <c r="K57" s="1200">
        <f>-4929+4</f>
        <v>-4925</v>
      </c>
      <c r="L57" s="950">
        <v>563043</v>
      </c>
      <c r="M57" s="950">
        <v>0</v>
      </c>
      <c r="N57" s="950">
        <v>198428</v>
      </c>
      <c r="O57" s="1201">
        <v>0</v>
      </c>
      <c r="P57" s="330">
        <v>41</v>
      </c>
    </row>
    <row r="58" spans="1:16">
      <c r="A58" s="336">
        <v>42</v>
      </c>
      <c r="B58" s="215"/>
      <c r="C58" s="215" t="s">
        <v>584</v>
      </c>
      <c r="D58" s="1205">
        <f>SUM(D52:D57)</f>
        <v>57934</v>
      </c>
      <c r="E58" s="1206">
        <f>SUM(E52:E57)</f>
        <v>59148</v>
      </c>
      <c r="F58" s="1206">
        <f>SUM(F52:F57)</f>
        <v>144</v>
      </c>
      <c r="G58" s="1207">
        <f>SUM(G52:G57)</f>
        <v>-6998</v>
      </c>
      <c r="H58" s="330">
        <v>42</v>
      </c>
      <c r="I58" s="336">
        <v>42</v>
      </c>
      <c r="J58" s="215"/>
      <c r="K58" s="1205">
        <f>SUM(K52:K57)</f>
        <v>-6208</v>
      </c>
      <c r="L58" s="1206">
        <f>SUM(L52:L57)</f>
        <v>915626</v>
      </c>
      <c r="M58" s="1206">
        <f>SUM(M52:M57)</f>
        <v>1004</v>
      </c>
      <c r="N58" s="1206">
        <f>SUM(N52:N57)</f>
        <v>375905</v>
      </c>
      <c r="O58" s="1207">
        <f>SUM(O52:O57)</f>
        <v>924</v>
      </c>
      <c r="P58" s="330">
        <v>42</v>
      </c>
    </row>
    <row r="59" spans="1:16" ht="12" thickBot="1">
      <c r="A59" s="336">
        <v>43</v>
      </c>
      <c r="B59" s="215"/>
      <c r="C59" s="215" t="s">
        <v>585</v>
      </c>
      <c r="D59" s="1208">
        <f>+D15+D35+D45+D49+D58</f>
        <v>582149</v>
      </c>
      <c r="E59" s="1209">
        <f>+E15+E35+E45+E49+E58</f>
        <v>343455</v>
      </c>
      <c r="F59" s="1209">
        <f>+F15+F35+F45+F49+F58</f>
        <v>144</v>
      </c>
      <c r="G59" s="1210">
        <f>+G15+G35+G45+G49+G58</f>
        <v>-51041</v>
      </c>
      <c r="H59" s="330">
        <v>43</v>
      </c>
      <c r="I59" s="336">
        <v>43</v>
      </c>
      <c r="J59" s="215"/>
      <c r="K59" s="1208">
        <f>+K15+K35+K45+K49+K58</f>
        <v>9324.865942381708</v>
      </c>
      <c r="L59" s="1209">
        <f>+L15+L35+L45+L49+L58</f>
        <v>10352392</v>
      </c>
      <c r="M59" s="1209">
        <f>+M15+M35+M45+M49+M58</f>
        <v>1004</v>
      </c>
      <c r="N59" s="1209">
        <f>+N15+N35+N45+N49+N58</f>
        <v>3902885</v>
      </c>
      <c r="O59" s="1210">
        <f>+O15+O35+O45+O49+O58</f>
        <v>924</v>
      </c>
      <c r="P59" s="330">
        <v>43</v>
      </c>
    </row>
    <row r="60" spans="1:16" s="226" customFormat="1">
      <c r="A60" s="24"/>
      <c r="B60" s="13"/>
      <c r="C60" s="13"/>
      <c r="D60" s="13"/>
      <c r="E60" s="13"/>
      <c r="F60" s="13"/>
      <c r="G60" s="13"/>
      <c r="H60" s="339"/>
      <c r="I60" s="24"/>
      <c r="J60" s="13"/>
      <c r="K60" s="13"/>
      <c r="L60" s="13"/>
      <c r="M60" s="13"/>
      <c r="N60" s="13"/>
      <c r="O60" s="13"/>
      <c r="P60" s="339"/>
    </row>
    <row r="61" spans="1:16">
      <c r="A61" s="40" t="s">
        <v>586</v>
      </c>
      <c r="B61" s="209"/>
      <c r="C61" s="209"/>
      <c r="D61" s="209"/>
      <c r="E61" s="209"/>
      <c r="F61" s="209"/>
      <c r="G61" s="209"/>
      <c r="H61" s="208"/>
      <c r="I61" s="40" t="s">
        <v>587</v>
      </c>
      <c r="J61" s="209"/>
      <c r="K61" s="209"/>
      <c r="L61" s="209"/>
      <c r="M61" s="209"/>
      <c r="N61" s="209"/>
      <c r="O61" s="209"/>
      <c r="P61" s="208"/>
    </row>
    <row r="62" spans="1:16">
      <c r="A62" s="40" t="s">
        <v>588</v>
      </c>
      <c r="B62" s="209"/>
      <c r="C62" s="209"/>
      <c r="D62" s="209"/>
      <c r="E62" s="209"/>
      <c r="F62" s="209"/>
      <c r="G62" s="209"/>
      <c r="H62" s="208"/>
      <c r="I62" s="40" t="s">
        <v>589</v>
      </c>
      <c r="J62" s="209"/>
      <c r="K62" s="209"/>
      <c r="L62" s="209"/>
      <c r="M62" s="209"/>
      <c r="N62" s="209"/>
      <c r="O62" s="209"/>
      <c r="P62" s="208"/>
    </row>
    <row r="63" spans="1:16">
      <c r="A63" s="40" t="s">
        <v>35</v>
      </c>
      <c r="B63" s="209"/>
      <c r="C63" s="209"/>
      <c r="D63" s="209"/>
      <c r="E63" s="209"/>
      <c r="F63" s="209"/>
      <c r="G63" s="209"/>
      <c r="H63" s="208"/>
      <c r="I63" s="40" t="s">
        <v>36</v>
      </c>
      <c r="J63" s="209"/>
      <c r="K63" s="209"/>
      <c r="L63" s="209"/>
      <c r="M63" s="209"/>
      <c r="N63" s="209"/>
      <c r="O63" s="209"/>
      <c r="P63" s="208"/>
    </row>
    <row r="64" spans="1:16">
      <c r="A64" s="440" t="s">
        <v>37</v>
      </c>
      <c r="B64" s="209"/>
      <c r="C64" s="209"/>
      <c r="D64" s="209"/>
      <c r="E64" s="209"/>
      <c r="F64" s="209"/>
      <c r="G64" s="209"/>
      <c r="H64" s="208"/>
      <c r="I64" s="40" t="s">
        <v>2938</v>
      </c>
      <c r="J64" s="209"/>
      <c r="K64" s="209"/>
      <c r="L64" s="209"/>
      <c r="M64" s="209"/>
      <c r="N64" s="209"/>
      <c r="O64" s="209"/>
      <c r="P64" s="208"/>
    </row>
    <row r="65" spans="1:16">
      <c r="A65" s="440"/>
      <c r="B65" s="209"/>
      <c r="C65" s="209"/>
      <c r="D65" s="209"/>
      <c r="E65" s="209"/>
      <c r="F65" s="209"/>
      <c r="G65" s="209"/>
      <c r="H65" s="208"/>
      <c r="I65" s="40"/>
      <c r="J65" s="209"/>
      <c r="K65" s="209"/>
      <c r="L65" s="209"/>
      <c r="M65" s="209"/>
      <c r="N65" s="209"/>
      <c r="O65" s="209"/>
      <c r="P65" s="208"/>
    </row>
    <row r="66" spans="1:16">
      <c r="A66" s="440"/>
      <c r="B66" s="209"/>
      <c r="C66" s="209"/>
      <c r="D66" s="209"/>
      <c r="E66" s="209"/>
      <c r="F66" s="209"/>
      <c r="G66" s="209"/>
      <c r="H66" s="208"/>
      <c r="I66" s="40"/>
      <c r="J66" s="209"/>
      <c r="K66" s="209"/>
      <c r="L66" s="209"/>
      <c r="M66" s="209"/>
      <c r="N66" s="209"/>
      <c r="O66" s="209"/>
      <c r="P66" s="208"/>
    </row>
    <row r="67" spans="1:16">
      <c r="A67" s="440"/>
      <c r="B67" s="209"/>
      <c r="C67" s="209"/>
      <c r="D67" s="209"/>
      <c r="E67" s="209"/>
      <c r="F67" s="209"/>
      <c r="G67" s="209"/>
      <c r="H67" s="208"/>
      <c r="I67" s="40"/>
      <c r="J67" s="209"/>
      <c r="K67" s="209"/>
      <c r="L67" s="209"/>
      <c r="M67" s="209"/>
      <c r="N67" s="209"/>
      <c r="O67" s="209"/>
      <c r="P67" s="208"/>
    </row>
    <row r="68" spans="1:16">
      <c r="A68" s="440"/>
      <c r="B68" s="209"/>
      <c r="C68" s="209"/>
      <c r="D68" s="209"/>
      <c r="E68" s="209"/>
      <c r="F68" s="209"/>
      <c r="G68" s="209"/>
      <c r="H68" s="208"/>
      <c r="I68" s="40"/>
      <c r="J68" s="209"/>
      <c r="K68" s="209"/>
      <c r="L68" s="209"/>
      <c r="M68" s="209"/>
      <c r="N68" s="209"/>
      <c r="O68" s="209"/>
      <c r="P68" s="208"/>
    </row>
    <row r="69" spans="1:16">
      <c r="A69" s="440"/>
      <c r="B69" s="209"/>
      <c r="C69" s="209"/>
      <c r="D69" s="209"/>
      <c r="E69" s="209"/>
      <c r="F69" s="209"/>
      <c r="G69" s="209"/>
      <c r="H69" s="208"/>
      <c r="I69" s="40"/>
      <c r="J69" s="209"/>
      <c r="K69" s="209"/>
      <c r="L69" s="209"/>
      <c r="M69" s="209"/>
      <c r="N69" s="209"/>
      <c r="O69" s="209"/>
      <c r="P69" s="208"/>
    </row>
    <row r="70" spans="1:16">
      <c r="A70" s="69"/>
      <c r="B70" s="14"/>
      <c r="C70" s="14"/>
      <c r="D70" s="14"/>
      <c r="E70" s="14"/>
      <c r="F70" s="14"/>
      <c r="G70" s="14"/>
      <c r="H70" s="70"/>
      <c r="I70" s="73"/>
      <c r="J70" s="14"/>
      <c r="K70" s="14"/>
      <c r="L70" s="14"/>
      <c r="M70" s="14"/>
      <c r="N70" s="14"/>
      <c r="O70" s="14"/>
      <c r="P70" s="70"/>
    </row>
    <row r="71" spans="1:16" s="2076" customFormat="1">
      <c r="A71" s="2006"/>
      <c r="B71" s="63"/>
      <c r="C71" s="63"/>
      <c r="D71" s="63"/>
      <c r="E71" s="63"/>
      <c r="F71" s="63"/>
      <c r="G71" s="63"/>
      <c r="H71" s="19" t="s">
        <v>568</v>
      </c>
      <c r="I71" s="1371" t="s">
        <v>1343</v>
      </c>
      <c r="J71" s="63"/>
      <c r="K71" s="63"/>
      <c r="L71" s="63"/>
      <c r="M71" s="63"/>
      <c r="N71" s="63"/>
      <c r="O71" s="63"/>
      <c r="P71" s="63"/>
    </row>
  </sheetData>
  <customSheetViews>
    <customSheetView guid="{4095EAE0-09D5-4E29-9353-57BE8D9E0DE0}" scale="85" showPageBreaks="1">
      <selection activeCell="G68" sqref="G68"/>
      <colBreaks count="1" manualBreakCount="1">
        <brk id="8" max="1048575" man="1"/>
      </colBreaks>
      <pageMargins left="0.75" right="0.75" top="0.75" bottom="0.75" header="0.5" footer="0.5"/>
      <pageSetup scale="95" orientation="portrait" r:id="rId1"/>
      <headerFooter alignWithMargins="0"/>
    </customSheetView>
    <customSheetView guid="{B4382265-C345-4F78-A0C9-5C84571AE8A3}" scale="85" showPageBreaks="1">
      <selection activeCell="G68" sqref="G68"/>
      <colBreaks count="1" manualBreakCount="1">
        <brk id="8" max="1048575" man="1"/>
      </colBreaks>
      <pageMargins left="0.75" right="0.75" top="0.75" bottom="0.75" header="0.5" footer="0.5"/>
      <pageSetup scale="95" orientation="portrait" r:id="rId2"/>
      <headerFooter alignWithMargins="0"/>
    </customSheetView>
  </customSheetViews>
  <mergeCells count="2">
    <mergeCell ref="A4:H4"/>
    <mergeCell ref="I4:P4"/>
  </mergeCells>
  <phoneticPr fontId="0" type="noConversion"/>
  <pageMargins left="0.75" right="0.75" top="0.75" bottom="0.75" header="0.5" footer="0.5"/>
  <pageSetup scale="95" orientation="portrait" r:id="rId3"/>
  <headerFooter alignWithMargins="0"/>
  <colBreaks count="1" manualBreakCount="1">
    <brk id="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Normal="100" workbookViewId="0"/>
  </sheetViews>
  <sheetFormatPr defaultRowHeight="11.25"/>
  <cols>
    <col min="1" max="1" width="3.33203125" style="1943" customWidth="1"/>
    <col min="2" max="2" width="5.5" style="10" customWidth="1"/>
    <col min="3" max="3" width="6.5" style="10" customWidth="1"/>
    <col min="4" max="4" width="36.83203125" style="10" customWidth="1"/>
    <col min="5" max="5" width="11.83203125" style="10" customWidth="1"/>
    <col min="6" max="6" width="9.33203125" style="10" bestFit="1" customWidth="1"/>
    <col min="7" max="7" width="9" style="10" customWidth="1"/>
    <col min="8" max="8" width="8" style="10" bestFit="1" customWidth="1"/>
    <col min="9" max="9" width="7.33203125" style="10" bestFit="1" customWidth="1"/>
    <col min="10" max="10" width="13.83203125" style="10" customWidth="1"/>
    <col min="11" max="11" width="16" style="10" customWidth="1"/>
    <col min="12" max="12" width="9" style="10" bestFit="1" customWidth="1"/>
    <col min="13" max="13" width="10" style="10" bestFit="1" customWidth="1"/>
    <col min="14" max="14" width="6.33203125" style="10" customWidth="1"/>
    <col min="15" max="15" width="3.33203125" style="246" customWidth="1"/>
    <col min="16" max="16384" width="9.33203125" style="10"/>
  </cols>
  <sheetData>
    <row r="1" spans="2:15" ht="14.25">
      <c r="B1" s="43" t="s">
        <v>45</v>
      </c>
      <c r="C1" s="227"/>
      <c r="D1" s="227"/>
      <c r="E1" s="227"/>
      <c r="F1" s="227"/>
      <c r="G1" s="227"/>
      <c r="H1" s="227"/>
      <c r="I1" s="227"/>
      <c r="J1" s="227"/>
      <c r="K1" s="227"/>
      <c r="L1" s="227"/>
      <c r="M1" s="227"/>
      <c r="N1" s="786"/>
      <c r="O1" s="1992">
        <v>64</v>
      </c>
    </row>
    <row r="2" spans="2:15">
      <c r="B2" s="545" t="s">
        <v>330</v>
      </c>
      <c r="C2" s="229"/>
      <c r="D2" s="229"/>
      <c r="E2" s="229"/>
      <c r="F2" s="229"/>
      <c r="G2" s="229"/>
      <c r="H2" s="229"/>
      <c r="I2" s="229"/>
      <c r="J2" s="229"/>
      <c r="K2" s="229"/>
      <c r="L2" s="229"/>
      <c r="M2" s="229"/>
      <c r="N2" s="546"/>
      <c r="O2" s="1943"/>
    </row>
    <row r="3" spans="2:15">
      <c r="B3" s="266" t="s">
        <v>423</v>
      </c>
      <c r="C3" s="226" t="s">
        <v>434</v>
      </c>
      <c r="D3" s="226"/>
      <c r="E3" s="226"/>
      <c r="F3" s="226"/>
      <c r="G3" s="226"/>
      <c r="H3" s="226"/>
      <c r="I3" s="226"/>
      <c r="J3" s="226"/>
      <c r="K3" s="226"/>
      <c r="L3" s="226"/>
      <c r="M3" s="226"/>
      <c r="N3" s="291"/>
      <c r="O3" s="1943"/>
    </row>
    <row r="4" spans="2:15">
      <c r="B4" s="266"/>
      <c r="C4" s="226"/>
      <c r="D4" s="226"/>
      <c r="E4" s="226"/>
      <c r="F4" s="226"/>
      <c r="G4" s="226"/>
      <c r="H4" s="226"/>
      <c r="I4" s="226"/>
      <c r="J4" s="226"/>
      <c r="K4" s="226"/>
      <c r="L4" s="226"/>
      <c r="M4" s="226"/>
      <c r="N4" s="291"/>
      <c r="O4" s="1943"/>
    </row>
    <row r="5" spans="2:15">
      <c r="B5" s="266" t="s">
        <v>424</v>
      </c>
      <c r="C5" s="226" t="s">
        <v>3195</v>
      </c>
      <c r="D5" s="226"/>
      <c r="E5" s="226"/>
      <c r="F5" s="226"/>
      <c r="G5" s="226"/>
      <c r="H5" s="226"/>
      <c r="I5" s="226"/>
      <c r="J5" s="226"/>
      <c r="K5" s="226"/>
      <c r="L5" s="226"/>
      <c r="M5" s="226"/>
      <c r="N5" s="291"/>
      <c r="O5" s="1943"/>
    </row>
    <row r="6" spans="2:15">
      <c r="B6" s="24"/>
      <c r="C6" s="226" t="s">
        <v>3197</v>
      </c>
      <c r="D6" s="226"/>
      <c r="E6" s="226"/>
      <c r="F6" s="226"/>
      <c r="G6" s="226"/>
      <c r="H6" s="226"/>
      <c r="I6" s="226"/>
      <c r="J6" s="226"/>
      <c r="K6" s="226"/>
      <c r="L6" s="226"/>
      <c r="M6" s="226"/>
      <c r="N6" s="291"/>
      <c r="O6" s="1943"/>
    </row>
    <row r="7" spans="2:15">
      <c r="B7" s="24"/>
      <c r="C7" s="226" t="s">
        <v>3196</v>
      </c>
      <c r="D7" s="226"/>
      <c r="E7" s="226"/>
      <c r="F7" s="226"/>
      <c r="G7" s="226"/>
      <c r="H7" s="226"/>
      <c r="I7" s="226"/>
      <c r="J7" s="226"/>
      <c r="K7" s="226"/>
      <c r="L7" s="226"/>
      <c r="M7" s="226"/>
      <c r="N7" s="291"/>
      <c r="O7" s="1943"/>
    </row>
    <row r="8" spans="2:15">
      <c r="B8" s="24"/>
      <c r="C8" s="226"/>
      <c r="D8" s="226"/>
      <c r="E8" s="226"/>
      <c r="F8" s="226"/>
      <c r="G8" s="226"/>
      <c r="H8" s="226"/>
      <c r="I8" s="226"/>
      <c r="J8" s="226"/>
      <c r="K8" s="226"/>
      <c r="L8" s="226"/>
      <c r="M8" s="226"/>
      <c r="N8" s="291"/>
      <c r="O8" s="1943"/>
    </row>
    <row r="9" spans="2:15">
      <c r="B9" s="266" t="s">
        <v>425</v>
      </c>
      <c r="C9" s="226" t="s">
        <v>3198</v>
      </c>
      <c r="D9" s="226"/>
      <c r="E9" s="226"/>
      <c r="F9" s="226"/>
      <c r="G9" s="226"/>
      <c r="H9" s="226"/>
      <c r="I9" s="226"/>
      <c r="J9" s="226"/>
      <c r="K9" s="226"/>
      <c r="L9" s="226"/>
      <c r="M9" s="226"/>
      <c r="N9" s="291"/>
      <c r="O9" s="1943"/>
    </row>
    <row r="10" spans="2:15">
      <c r="B10" s="24"/>
      <c r="C10" s="848" t="s">
        <v>3199</v>
      </c>
      <c r="D10" s="226"/>
      <c r="E10" s="226"/>
      <c r="F10" s="226"/>
      <c r="G10" s="226"/>
      <c r="H10" s="226"/>
      <c r="I10" s="226"/>
      <c r="J10" s="226"/>
      <c r="K10" s="226"/>
      <c r="L10" s="226"/>
      <c r="M10" s="226"/>
      <c r="N10" s="291"/>
      <c r="O10" s="1943"/>
    </row>
    <row r="11" spans="2:15">
      <c r="B11" s="24"/>
      <c r="C11" s="226"/>
      <c r="D11" s="226"/>
      <c r="E11" s="226"/>
      <c r="F11" s="226"/>
      <c r="G11" s="226"/>
      <c r="H11" s="226"/>
      <c r="I11" s="226"/>
      <c r="J11" s="226"/>
      <c r="K11" s="226"/>
      <c r="L11" s="226"/>
      <c r="M11" s="226"/>
      <c r="N11" s="291"/>
      <c r="O11" s="1943"/>
    </row>
    <row r="12" spans="2:15">
      <c r="B12" s="266" t="s">
        <v>428</v>
      </c>
      <c r="C12" s="226" t="s">
        <v>3200</v>
      </c>
      <c r="D12" s="226"/>
      <c r="E12" s="226"/>
      <c r="F12" s="226"/>
      <c r="G12" s="226"/>
      <c r="H12" s="226"/>
      <c r="I12" s="226"/>
      <c r="J12" s="226"/>
      <c r="K12" s="226"/>
      <c r="L12" s="226"/>
      <c r="M12" s="226"/>
      <c r="N12" s="291"/>
      <c r="O12" s="1943"/>
    </row>
    <row r="13" spans="2:15">
      <c r="B13" s="24"/>
      <c r="C13" s="848" t="s">
        <v>3201</v>
      </c>
      <c r="D13" s="226"/>
      <c r="E13" s="226"/>
      <c r="F13" s="226"/>
      <c r="G13" s="226"/>
      <c r="H13" s="226"/>
      <c r="I13" s="226"/>
      <c r="J13" s="226"/>
      <c r="K13" s="226"/>
      <c r="L13" s="226"/>
      <c r="M13" s="226"/>
      <c r="N13" s="291"/>
      <c r="O13" s="1943"/>
    </row>
    <row r="14" spans="2:15">
      <c r="B14" s="24"/>
      <c r="C14" s="226" t="s">
        <v>3202</v>
      </c>
      <c r="D14" s="226"/>
      <c r="E14" s="226"/>
      <c r="F14" s="226"/>
      <c r="G14" s="226"/>
      <c r="H14" s="226"/>
      <c r="I14" s="226"/>
      <c r="J14" s="226"/>
      <c r="K14" s="226"/>
      <c r="L14" s="226"/>
      <c r="M14" s="226"/>
      <c r="N14" s="291"/>
      <c r="O14" s="1943"/>
    </row>
    <row r="15" spans="2:15">
      <c r="B15" s="24"/>
      <c r="C15" s="226"/>
      <c r="D15" s="226"/>
      <c r="E15" s="226"/>
      <c r="F15" s="226"/>
      <c r="G15" s="226"/>
      <c r="H15" s="226"/>
      <c r="I15" s="226"/>
      <c r="J15" s="226"/>
      <c r="K15" s="226"/>
      <c r="L15" s="226"/>
      <c r="M15" s="226"/>
      <c r="N15" s="291"/>
      <c r="O15" s="1943"/>
    </row>
    <row r="16" spans="2:15">
      <c r="B16" s="266" t="s">
        <v>430</v>
      </c>
      <c r="C16" s="226" t="s">
        <v>3203</v>
      </c>
      <c r="D16" s="226"/>
      <c r="E16" s="226"/>
      <c r="F16" s="226"/>
      <c r="G16" s="226"/>
      <c r="H16" s="226"/>
      <c r="I16" s="226"/>
      <c r="J16" s="226"/>
      <c r="K16" s="226"/>
      <c r="L16" s="226"/>
      <c r="M16" s="226"/>
      <c r="N16" s="291"/>
      <c r="O16" s="1943"/>
    </row>
    <row r="17" spans="1:15">
      <c r="B17" s="24"/>
      <c r="C17" s="226" t="s">
        <v>3204</v>
      </c>
      <c r="D17" s="226"/>
      <c r="E17" s="226"/>
      <c r="F17" s="226"/>
      <c r="G17" s="226"/>
      <c r="H17" s="226"/>
      <c r="I17" s="226"/>
      <c r="J17" s="226"/>
      <c r="K17" s="226"/>
      <c r="L17" s="226"/>
      <c r="M17" s="226"/>
      <c r="N17" s="291"/>
      <c r="O17" s="1943"/>
    </row>
    <row r="18" spans="1:15">
      <c r="B18" s="24"/>
      <c r="C18" s="226"/>
      <c r="D18" s="226"/>
      <c r="E18" s="226"/>
      <c r="F18" s="226"/>
      <c r="G18" s="226"/>
      <c r="H18" s="226"/>
      <c r="I18" s="226"/>
      <c r="J18" s="226"/>
      <c r="K18" s="226"/>
      <c r="L18" s="226"/>
      <c r="M18" s="226"/>
      <c r="N18" s="291"/>
      <c r="O18" s="1943"/>
    </row>
    <row r="19" spans="1:15">
      <c r="B19" s="266" t="s">
        <v>859</v>
      </c>
      <c r="C19" s="226" t="s">
        <v>3205</v>
      </c>
      <c r="D19" s="226"/>
      <c r="E19" s="226"/>
      <c r="F19" s="226"/>
      <c r="G19" s="226"/>
      <c r="H19" s="226"/>
      <c r="I19" s="226"/>
      <c r="J19" s="226"/>
      <c r="K19" s="226"/>
      <c r="L19" s="226"/>
      <c r="M19" s="226"/>
      <c r="N19" s="291"/>
      <c r="O19" s="1993"/>
    </row>
    <row r="20" spans="1:15">
      <c r="B20" s="24"/>
      <c r="C20" s="226" t="s">
        <v>3206</v>
      </c>
      <c r="D20" s="226"/>
      <c r="E20" s="226"/>
      <c r="F20" s="226"/>
      <c r="G20" s="226"/>
      <c r="H20" s="226"/>
      <c r="I20" s="226"/>
      <c r="J20" s="226"/>
      <c r="K20" s="226"/>
      <c r="L20" s="226"/>
      <c r="M20" s="226"/>
      <c r="N20" s="291"/>
      <c r="O20" s="1993"/>
    </row>
    <row r="21" spans="1:15">
      <c r="B21" s="24"/>
      <c r="C21" s="226" t="s">
        <v>3207</v>
      </c>
      <c r="D21" s="226"/>
      <c r="E21" s="226"/>
      <c r="F21" s="226"/>
      <c r="G21" s="226"/>
      <c r="H21" s="226"/>
      <c r="I21" s="226"/>
      <c r="J21" s="226"/>
      <c r="K21" s="226"/>
      <c r="L21" s="226"/>
      <c r="M21" s="226"/>
      <c r="N21" s="291"/>
      <c r="O21" s="1993"/>
    </row>
    <row r="22" spans="1:15">
      <c r="B22" s="24"/>
      <c r="C22" s="226" t="s">
        <v>3208</v>
      </c>
      <c r="D22" s="226"/>
      <c r="E22" s="226"/>
      <c r="F22" s="226"/>
      <c r="G22" s="226"/>
      <c r="H22" s="226"/>
      <c r="I22" s="226"/>
      <c r="J22" s="226"/>
      <c r="K22" s="226"/>
      <c r="L22" s="226"/>
      <c r="M22" s="226"/>
      <c r="N22" s="291"/>
      <c r="O22" s="1993"/>
    </row>
    <row r="23" spans="1:15">
      <c r="B23" s="24"/>
      <c r="C23" s="226"/>
      <c r="D23" s="226"/>
      <c r="E23" s="226"/>
      <c r="F23" s="226"/>
      <c r="G23" s="226"/>
      <c r="H23" s="226"/>
      <c r="I23" s="226"/>
      <c r="J23" s="226"/>
      <c r="K23" s="226"/>
      <c r="L23" s="226"/>
      <c r="M23" s="226"/>
      <c r="N23" s="291"/>
      <c r="O23" s="1993"/>
    </row>
    <row r="24" spans="1:15">
      <c r="B24" s="266" t="s">
        <v>861</v>
      </c>
      <c r="C24" s="226" t="s">
        <v>3209</v>
      </c>
      <c r="D24" s="226"/>
      <c r="E24" s="226"/>
      <c r="F24" s="226"/>
      <c r="G24" s="226"/>
      <c r="H24" s="226"/>
      <c r="I24" s="226"/>
      <c r="J24" s="226"/>
      <c r="K24" s="226"/>
      <c r="L24" s="226"/>
      <c r="M24" s="226"/>
      <c r="N24" s="291"/>
      <c r="O24" s="1993"/>
    </row>
    <row r="25" spans="1:15">
      <c r="B25" s="24"/>
      <c r="C25" s="226" t="s">
        <v>3210</v>
      </c>
      <c r="D25" s="226"/>
      <c r="E25" s="226"/>
      <c r="F25" s="226"/>
      <c r="G25" s="226"/>
      <c r="H25" s="226"/>
      <c r="I25" s="226"/>
      <c r="J25" s="226"/>
      <c r="K25" s="226"/>
      <c r="L25" s="226"/>
      <c r="M25" s="226"/>
      <c r="N25" s="291"/>
      <c r="O25" s="1993"/>
    </row>
    <row r="26" spans="1:15">
      <c r="B26" s="24"/>
      <c r="C26" s="226"/>
      <c r="D26" s="226"/>
      <c r="E26" s="226"/>
      <c r="F26" s="226"/>
      <c r="G26" s="226"/>
      <c r="H26" s="226"/>
      <c r="I26" s="226"/>
      <c r="J26" s="226"/>
      <c r="K26" s="226"/>
      <c r="L26" s="226"/>
      <c r="M26" s="226"/>
      <c r="N26" s="291"/>
      <c r="O26" s="1993"/>
    </row>
    <row r="27" spans="1:15">
      <c r="B27" s="266" t="s">
        <v>863</v>
      </c>
      <c r="C27" s="226" t="s">
        <v>3211</v>
      </c>
      <c r="D27" s="226"/>
      <c r="E27" s="226"/>
      <c r="F27" s="226"/>
      <c r="G27" s="226"/>
      <c r="H27" s="226"/>
      <c r="I27" s="226"/>
      <c r="J27" s="226"/>
      <c r="K27" s="226"/>
      <c r="L27" s="226"/>
      <c r="M27" s="226"/>
      <c r="N27" s="291"/>
      <c r="O27" s="1993"/>
    </row>
    <row r="28" spans="1:15">
      <c r="A28" s="1993"/>
      <c r="B28" s="24"/>
      <c r="C28" s="226" t="s">
        <v>3212</v>
      </c>
      <c r="D28" s="226"/>
      <c r="E28" s="226"/>
      <c r="F28" s="226"/>
      <c r="G28" s="226"/>
      <c r="H28" s="226"/>
      <c r="I28" s="226"/>
      <c r="J28" s="226"/>
      <c r="K28" s="226"/>
      <c r="L28" s="226"/>
      <c r="M28" s="226"/>
      <c r="N28" s="291"/>
      <c r="O28" s="1993"/>
    </row>
    <row r="29" spans="1:15">
      <c r="A29" s="1993"/>
      <c r="B29" s="269"/>
      <c r="C29" s="225"/>
      <c r="D29" s="225"/>
      <c r="E29" s="225"/>
      <c r="F29" s="225"/>
      <c r="G29" s="225"/>
      <c r="H29" s="225"/>
      <c r="I29" s="225"/>
      <c r="J29" s="225"/>
      <c r="K29" s="225"/>
      <c r="L29" s="225"/>
      <c r="M29" s="225"/>
      <c r="N29" s="607"/>
      <c r="O29" s="1993"/>
    </row>
    <row r="30" spans="1:15">
      <c r="A30" s="1994"/>
      <c r="B30" s="972"/>
      <c r="C30" s="742"/>
      <c r="D30" s="742"/>
      <c r="E30" s="742"/>
      <c r="F30" s="742"/>
      <c r="G30" s="742" t="s">
        <v>1630</v>
      </c>
      <c r="H30" s="742" t="s">
        <v>1631</v>
      </c>
      <c r="I30" s="742" t="s">
        <v>498</v>
      </c>
      <c r="J30" s="742" t="s">
        <v>1632</v>
      </c>
      <c r="K30" s="742" t="s">
        <v>1633</v>
      </c>
      <c r="L30" s="742" t="s">
        <v>498</v>
      </c>
      <c r="M30" s="742" t="s">
        <v>1315</v>
      </c>
      <c r="N30" s="1048"/>
      <c r="O30" s="1993"/>
    </row>
    <row r="31" spans="1:15">
      <c r="A31" s="1993"/>
      <c r="B31" s="272" t="s">
        <v>307</v>
      </c>
      <c r="C31" s="245" t="s">
        <v>331</v>
      </c>
      <c r="D31" s="245" t="s">
        <v>1634</v>
      </c>
      <c r="E31" s="245" t="s">
        <v>1635</v>
      </c>
      <c r="F31" s="245" t="s">
        <v>1636</v>
      </c>
      <c r="G31" s="245" t="s">
        <v>1637</v>
      </c>
      <c r="H31" s="245" t="s">
        <v>1637</v>
      </c>
      <c r="I31" s="245" t="s">
        <v>1637</v>
      </c>
      <c r="J31" s="292" t="s">
        <v>1638</v>
      </c>
      <c r="K31" s="245" t="s">
        <v>1325</v>
      </c>
      <c r="L31" s="245" t="s">
        <v>1639</v>
      </c>
      <c r="M31" s="245" t="s">
        <v>1640</v>
      </c>
      <c r="N31" s="571" t="s">
        <v>307</v>
      </c>
      <c r="O31" s="1993"/>
    </row>
    <row r="32" spans="1:15">
      <c r="A32" s="1993"/>
      <c r="B32" s="272" t="s">
        <v>312</v>
      </c>
      <c r="C32" s="245" t="s">
        <v>334</v>
      </c>
      <c r="D32" s="245"/>
      <c r="E32" s="245" t="s">
        <v>1641</v>
      </c>
      <c r="F32" s="292" t="s">
        <v>1667</v>
      </c>
      <c r="G32" s="245" t="s">
        <v>1641</v>
      </c>
      <c r="H32" s="292" t="s">
        <v>1641</v>
      </c>
      <c r="I32" s="245" t="s">
        <v>1641</v>
      </c>
      <c r="J32" s="292" t="s">
        <v>1668</v>
      </c>
      <c r="K32" s="245" t="s">
        <v>1669</v>
      </c>
      <c r="L32" s="292" t="s">
        <v>1325</v>
      </c>
      <c r="M32" s="245" t="s">
        <v>1670</v>
      </c>
      <c r="N32" s="571" t="s">
        <v>312</v>
      </c>
      <c r="O32" s="1993"/>
    </row>
    <row r="33" spans="1:15" ht="12" thickBot="1">
      <c r="A33" s="1993"/>
      <c r="B33" s="273"/>
      <c r="C33" s="247"/>
      <c r="D33" s="248" t="s">
        <v>317</v>
      </c>
      <c r="E33" s="248" t="s">
        <v>318</v>
      </c>
      <c r="F33" s="248" t="s">
        <v>319</v>
      </c>
      <c r="G33" s="248" t="s">
        <v>320</v>
      </c>
      <c r="H33" s="248" t="s">
        <v>321</v>
      </c>
      <c r="I33" s="248" t="s">
        <v>322</v>
      </c>
      <c r="J33" s="248" t="s">
        <v>176</v>
      </c>
      <c r="K33" s="248" t="s">
        <v>177</v>
      </c>
      <c r="L33" s="248" t="s">
        <v>405</v>
      </c>
      <c r="M33" s="248" t="s">
        <v>406</v>
      </c>
      <c r="N33" s="610"/>
      <c r="O33" s="1993"/>
    </row>
    <row r="34" spans="1:15">
      <c r="A34" s="1993"/>
      <c r="B34" s="1049">
        <v>1</v>
      </c>
      <c r="C34" s="1050" t="s">
        <v>525</v>
      </c>
      <c r="D34" s="1051" t="s">
        <v>2307</v>
      </c>
      <c r="E34" s="1045">
        <v>0</v>
      </c>
      <c r="F34" s="1046">
        <v>0</v>
      </c>
      <c r="G34" s="1046">
        <v>0</v>
      </c>
      <c r="H34" s="1046">
        <v>0</v>
      </c>
      <c r="I34" s="1046">
        <v>0</v>
      </c>
      <c r="J34" s="1046">
        <v>0</v>
      </c>
      <c r="K34" s="1046">
        <v>0</v>
      </c>
      <c r="L34" s="1046">
        <v>0</v>
      </c>
      <c r="M34" s="1047">
        <f>SUM(E34:L34)</f>
        <v>0</v>
      </c>
      <c r="N34" s="1052">
        <v>1</v>
      </c>
      <c r="O34" s="1993"/>
    </row>
    <row r="35" spans="1:15">
      <c r="A35" s="1993"/>
      <c r="B35" s="1049">
        <v>2</v>
      </c>
      <c r="C35" s="1050" t="s">
        <v>525</v>
      </c>
      <c r="D35" s="1051" t="s">
        <v>1671</v>
      </c>
      <c r="E35" s="1053">
        <v>0</v>
      </c>
      <c r="F35" s="1054">
        <v>0</v>
      </c>
      <c r="G35" s="1054">
        <v>0</v>
      </c>
      <c r="H35" s="1054">
        <v>0</v>
      </c>
      <c r="I35" s="1054">
        <v>0</v>
      </c>
      <c r="J35" s="1054">
        <v>0</v>
      </c>
      <c r="K35" s="1055" t="s">
        <v>680</v>
      </c>
      <c r="L35" s="1054">
        <v>0</v>
      </c>
      <c r="M35" s="1056">
        <f t="shared" ref="M35:M43" si="0">SUM(E35:L35)</f>
        <v>0</v>
      </c>
      <c r="N35" s="1052">
        <v>2</v>
      </c>
      <c r="O35" s="1993"/>
    </row>
    <row r="36" spans="1:15">
      <c r="A36" s="1993"/>
      <c r="B36" s="1049">
        <v>3</v>
      </c>
      <c r="C36" s="1050" t="s">
        <v>525</v>
      </c>
      <c r="D36" s="1051" t="s">
        <v>1672</v>
      </c>
      <c r="E36" s="1053">
        <v>732268</v>
      </c>
      <c r="F36" s="1054">
        <v>0</v>
      </c>
      <c r="G36" s="1054">
        <v>18066</v>
      </c>
      <c r="H36" s="1054">
        <v>2924</v>
      </c>
      <c r="I36" s="1054">
        <v>0</v>
      </c>
      <c r="J36" s="1054">
        <v>80510</v>
      </c>
      <c r="K36" s="1055" t="s">
        <v>680</v>
      </c>
      <c r="L36" s="1054">
        <v>2435</v>
      </c>
      <c r="M36" s="1056">
        <f t="shared" si="0"/>
        <v>836203</v>
      </c>
      <c r="N36" s="1052">
        <v>3</v>
      </c>
      <c r="O36" s="1993"/>
    </row>
    <row r="37" spans="1:15" ht="11.25" customHeight="1">
      <c r="A37" s="1993"/>
      <c r="B37" s="1049">
        <v>4</v>
      </c>
      <c r="C37" s="1050" t="s">
        <v>525</v>
      </c>
      <c r="D37" s="1051" t="s">
        <v>1673</v>
      </c>
      <c r="E37" s="1053">
        <v>0</v>
      </c>
      <c r="F37" s="1054">
        <v>0</v>
      </c>
      <c r="G37" s="1054">
        <v>0</v>
      </c>
      <c r="H37" s="1054">
        <v>0</v>
      </c>
      <c r="I37" s="1054">
        <v>0</v>
      </c>
      <c r="J37" s="1054">
        <v>0</v>
      </c>
      <c r="K37" s="1054">
        <v>0</v>
      </c>
      <c r="L37" s="1054">
        <v>0</v>
      </c>
      <c r="M37" s="1056">
        <f t="shared" si="0"/>
        <v>0</v>
      </c>
      <c r="N37" s="1052">
        <v>4</v>
      </c>
      <c r="O37" s="2288" t="s">
        <v>2607</v>
      </c>
    </row>
    <row r="38" spans="1:15">
      <c r="B38" s="1049">
        <v>5</v>
      </c>
      <c r="C38" s="1050" t="s">
        <v>525</v>
      </c>
      <c r="D38" s="1051" t="s">
        <v>1378</v>
      </c>
      <c r="E38" s="1053">
        <v>0</v>
      </c>
      <c r="F38" s="1054">
        <v>0</v>
      </c>
      <c r="G38" s="1054">
        <v>0</v>
      </c>
      <c r="H38" s="1054">
        <v>0</v>
      </c>
      <c r="I38" s="1054">
        <v>0</v>
      </c>
      <c r="J38" s="1054">
        <v>0</v>
      </c>
      <c r="K38" s="1054">
        <v>0</v>
      </c>
      <c r="L38" s="1054">
        <v>0</v>
      </c>
      <c r="M38" s="1056">
        <f t="shared" si="0"/>
        <v>0</v>
      </c>
      <c r="N38" s="1052">
        <v>5</v>
      </c>
      <c r="O38" s="2288"/>
    </row>
    <row r="39" spans="1:15" ht="11.25" customHeight="1">
      <c r="A39" s="2289" t="s">
        <v>1343</v>
      </c>
      <c r="B39" s="1049">
        <v>6</v>
      </c>
      <c r="C39" s="1050" t="s">
        <v>525</v>
      </c>
      <c r="D39" s="1051" t="s">
        <v>2311</v>
      </c>
      <c r="E39" s="1053">
        <v>1741</v>
      </c>
      <c r="F39" s="1054">
        <v>0</v>
      </c>
      <c r="G39" s="1054">
        <v>6137</v>
      </c>
      <c r="H39" s="1054">
        <v>1125</v>
      </c>
      <c r="I39" s="1054">
        <v>0</v>
      </c>
      <c r="J39" s="1054">
        <v>33</v>
      </c>
      <c r="K39" s="1054">
        <v>0</v>
      </c>
      <c r="L39" s="1054">
        <v>1176</v>
      </c>
      <c r="M39" s="1056">
        <f t="shared" si="0"/>
        <v>10212</v>
      </c>
      <c r="N39" s="1052">
        <v>6</v>
      </c>
      <c r="O39" s="2288"/>
    </row>
    <row r="40" spans="1:15">
      <c r="A40" s="2289"/>
      <c r="B40" s="1049">
        <v>7</v>
      </c>
      <c r="C40" s="1050" t="s">
        <v>525</v>
      </c>
      <c r="D40" s="1051" t="s">
        <v>1674</v>
      </c>
      <c r="E40" s="1053">
        <v>0</v>
      </c>
      <c r="F40" s="1054">
        <v>0</v>
      </c>
      <c r="G40" s="1054">
        <v>0</v>
      </c>
      <c r="H40" s="1054">
        <v>0</v>
      </c>
      <c r="I40" s="1054">
        <v>0</v>
      </c>
      <c r="J40" s="1054">
        <v>0</v>
      </c>
      <c r="K40" s="1054">
        <v>0</v>
      </c>
      <c r="L40" s="1054">
        <v>0</v>
      </c>
      <c r="M40" s="1056">
        <f t="shared" si="0"/>
        <v>0</v>
      </c>
      <c r="N40" s="1052">
        <v>7</v>
      </c>
      <c r="O40" s="2288"/>
    </row>
    <row r="41" spans="1:15">
      <c r="A41" s="2289"/>
      <c r="B41" s="1049">
        <v>8</v>
      </c>
      <c r="C41" s="1050" t="s">
        <v>525</v>
      </c>
      <c r="D41" s="1051" t="s">
        <v>2319</v>
      </c>
      <c r="E41" s="1053">
        <v>0</v>
      </c>
      <c r="F41" s="1054">
        <v>0</v>
      </c>
      <c r="G41" s="1054">
        <v>0</v>
      </c>
      <c r="H41" s="1054">
        <v>0</v>
      </c>
      <c r="I41" s="1054">
        <v>0</v>
      </c>
      <c r="J41" s="1054">
        <v>0</v>
      </c>
      <c r="K41" s="1054">
        <v>0</v>
      </c>
      <c r="L41" s="1054">
        <v>8557</v>
      </c>
      <c r="M41" s="1056">
        <f t="shared" si="0"/>
        <v>8557</v>
      </c>
      <c r="N41" s="1052">
        <v>8</v>
      </c>
      <c r="O41" s="2288"/>
    </row>
    <row r="42" spans="1:15">
      <c r="A42" s="2289"/>
      <c r="B42" s="1049">
        <v>9</v>
      </c>
      <c r="C42" s="1050" t="s">
        <v>525</v>
      </c>
      <c r="D42" s="1051" t="s">
        <v>1675</v>
      </c>
      <c r="E42" s="1057">
        <v>0</v>
      </c>
      <c r="F42" s="1055">
        <v>0</v>
      </c>
      <c r="G42" s="1055">
        <v>0</v>
      </c>
      <c r="H42" s="1055">
        <v>0</v>
      </c>
      <c r="I42" s="1055">
        <v>0</v>
      </c>
      <c r="J42" s="1055">
        <v>0</v>
      </c>
      <c r="K42" s="1055">
        <v>0</v>
      </c>
      <c r="L42" s="1055">
        <v>0</v>
      </c>
      <c r="M42" s="1058">
        <f t="shared" si="0"/>
        <v>0</v>
      </c>
      <c r="N42" s="1052">
        <v>9</v>
      </c>
      <c r="O42" s="2288"/>
    </row>
    <row r="43" spans="1:15">
      <c r="A43" s="2289"/>
      <c r="B43" s="1049">
        <v>10</v>
      </c>
      <c r="C43" s="1050" t="s">
        <v>525</v>
      </c>
      <c r="D43" s="1051" t="s">
        <v>498</v>
      </c>
      <c r="E43" s="1053">
        <v>2272</v>
      </c>
      <c r="F43" s="1054">
        <v>0</v>
      </c>
      <c r="G43" s="1054">
        <v>0</v>
      </c>
      <c r="H43" s="1054">
        <v>0</v>
      </c>
      <c r="I43" s="1054">
        <v>0</v>
      </c>
      <c r="J43" s="1054">
        <v>0</v>
      </c>
      <c r="K43" s="1054">
        <v>0</v>
      </c>
      <c r="L43" s="1054">
        <v>483</v>
      </c>
      <c r="M43" s="1056">
        <f t="shared" si="0"/>
        <v>2755</v>
      </c>
      <c r="N43" s="1052">
        <v>10</v>
      </c>
      <c r="O43" s="2288"/>
    </row>
    <row r="44" spans="1:15" ht="12" thickBot="1">
      <c r="A44" s="2289"/>
      <c r="B44" s="1049">
        <v>11</v>
      </c>
      <c r="C44" s="1050" t="s">
        <v>525</v>
      </c>
      <c r="D44" s="1051" t="s">
        <v>1676</v>
      </c>
      <c r="E44" s="1042">
        <f>SUM(E34:E43)</f>
        <v>736281</v>
      </c>
      <c r="F44" s="1043">
        <f t="shared" ref="F44:M44" si="1">SUM(F34:F43)</f>
        <v>0</v>
      </c>
      <c r="G44" s="1043">
        <f t="shared" si="1"/>
        <v>24203</v>
      </c>
      <c r="H44" s="1043">
        <f t="shared" si="1"/>
        <v>4049</v>
      </c>
      <c r="I44" s="1043">
        <f t="shared" si="1"/>
        <v>0</v>
      </c>
      <c r="J44" s="1043">
        <f t="shared" si="1"/>
        <v>80543</v>
      </c>
      <c r="K44" s="1043">
        <f t="shared" si="1"/>
        <v>0</v>
      </c>
      <c r="L44" s="1043">
        <f t="shared" si="1"/>
        <v>12651</v>
      </c>
      <c r="M44" s="1044">
        <f t="shared" si="1"/>
        <v>857727</v>
      </c>
      <c r="N44" s="1052">
        <v>11</v>
      </c>
      <c r="O44" s="2288"/>
    </row>
    <row r="45" spans="1:15">
      <c r="A45" s="2289"/>
      <c r="B45" s="852"/>
      <c r="C45" s="686"/>
      <c r="D45" s="743"/>
      <c r="E45" s="743"/>
      <c r="F45" s="743"/>
      <c r="G45" s="743"/>
      <c r="H45" s="743"/>
      <c r="I45" s="743"/>
      <c r="J45" s="743"/>
      <c r="K45" s="743"/>
      <c r="L45" s="743"/>
      <c r="M45" s="743"/>
      <c r="N45" s="973"/>
      <c r="O45" s="2288"/>
    </row>
    <row r="46" spans="1:15">
      <c r="A46" s="2289"/>
      <c r="B46" s="266"/>
      <c r="C46" s="292"/>
      <c r="D46" s="226"/>
      <c r="E46" s="226"/>
      <c r="F46" s="226"/>
      <c r="G46" s="226"/>
      <c r="H46" s="226"/>
      <c r="I46" s="226"/>
      <c r="J46" s="226"/>
      <c r="K46" s="226"/>
      <c r="L46" s="226"/>
      <c r="M46" s="226"/>
      <c r="N46" s="791"/>
      <c r="O46" s="2288"/>
    </row>
    <row r="47" spans="1:15" ht="11.25" customHeight="1">
      <c r="A47" s="2289"/>
      <c r="B47" s="266"/>
      <c r="C47" s="292"/>
      <c r="D47" s="226"/>
      <c r="E47" s="226"/>
      <c r="F47" s="226"/>
      <c r="G47" s="226"/>
      <c r="H47" s="226"/>
      <c r="I47" s="226"/>
      <c r="J47" s="226"/>
      <c r="K47" s="226"/>
      <c r="L47" s="226"/>
      <c r="M47" s="226"/>
      <c r="N47" s="791"/>
      <c r="O47" s="2288"/>
    </row>
    <row r="48" spans="1:15" ht="11.25" customHeight="1">
      <c r="A48" s="2289"/>
      <c r="B48" s="266"/>
      <c r="C48" s="292"/>
      <c r="D48" s="226"/>
      <c r="E48" s="226"/>
      <c r="F48" s="226"/>
      <c r="G48" s="226"/>
      <c r="H48" s="226"/>
      <c r="I48" s="226"/>
      <c r="J48" s="226"/>
      <c r="K48" s="226"/>
      <c r="L48" s="226"/>
      <c r="M48" s="226"/>
      <c r="N48" s="791"/>
      <c r="O48" s="2288"/>
    </row>
    <row r="49" spans="1:15">
      <c r="A49" s="2289"/>
      <c r="B49" s="24"/>
      <c r="C49" s="226"/>
      <c r="D49" s="226"/>
      <c r="E49" s="226"/>
      <c r="F49" s="226"/>
      <c r="G49" s="226"/>
      <c r="H49" s="226"/>
      <c r="I49" s="226"/>
      <c r="J49" s="226"/>
      <c r="K49" s="226"/>
      <c r="L49" s="226"/>
      <c r="M49" s="226"/>
      <c r="N49" s="291"/>
      <c r="O49" s="2288"/>
    </row>
    <row r="50" spans="1:15">
      <c r="A50" s="2289"/>
      <c r="B50" s="61"/>
      <c r="C50" s="54"/>
      <c r="D50" s="54"/>
      <c r="E50" s="54"/>
      <c r="F50" s="54"/>
      <c r="G50" s="54"/>
      <c r="H50" s="54"/>
      <c r="I50" s="54"/>
      <c r="J50" s="54"/>
      <c r="K50" s="54"/>
      <c r="L50" s="54"/>
      <c r="M50" s="54"/>
      <c r="N50" s="214"/>
      <c r="O50" s="2288"/>
    </row>
  </sheetData>
  <customSheetViews>
    <customSheetView guid="{4095EAE0-09D5-4E29-9353-57BE8D9E0DE0}" showPageBreaks="1">
      <selection activeCell="A39" sqref="A39:A50"/>
      <pageMargins left="0.75" right="0.75" top="0.75" bottom="0.75" header="0.5" footer="0.5"/>
      <pageSetup scale="98" orientation="landscape" r:id="rId1"/>
      <headerFooter alignWithMargins="0"/>
    </customSheetView>
    <customSheetView guid="{B4382265-C345-4F78-A0C9-5C84571AE8A3}" showPageBreaks="1" fitToPage="1">
      <selection sqref="A1:A15"/>
      <pageMargins left="0.75" right="0.75" top="0.75" bottom="0.75" header="0.5" footer="0.5"/>
      <pageSetup scale="98" orientation="landscape" r:id="rId2"/>
      <headerFooter alignWithMargins="0"/>
    </customSheetView>
  </customSheetViews>
  <mergeCells count="2">
    <mergeCell ref="O37:O50"/>
    <mergeCell ref="A39:A50"/>
  </mergeCells>
  <phoneticPr fontId="0" type="noConversion"/>
  <pageMargins left="0.75" right="0.75" top="0.75" bottom="0.75" header="0.5" footer="0.5"/>
  <pageSetup scale="98"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8"/>
  <sheetViews>
    <sheetView showGridLines="0" zoomScaleNormal="100" workbookViewId="0"/>
  </sheetViews>
  <sheetFormatPr defaultRowHeight="11.25"/>
  <cols>
    <col min="1" max="1" width="5.6640625" style="10" customWidth="1"/>
    <col min="2" max="2" width="6" style="10" customWidth="1"/>
    <col min="3" max="3" width="49.1640625" style="10" customWidth="1"/>
    <col min="4" max="5" width="13" style="10" customWidth="1"/>
    <col min="6" max="6" width="20.33203125" style="10" customWidth="1"/>
    <col min="7" max="7" width="13" style="10" customWidth="1"/>
    <col min="8" max="8" width="9.6640625" style="10" customWidth="1"/>
    <col min="9" max="16384" width="9.33203125" style="10"/>
  </cols>
  <sheetData>
    <row r="1" spans="1:9" s="226" customFormat="1">
      <c r="A1" s="2076" t="s">
        <v>2667</v>
      </c>
      <c r="B1" s="209"/>
      <c r="C1" s="209"/>
      <c r="D1" s="1371"/>
      <c r="E1" s="209"/>
      <c r="F1" s="209"/>
      <c r="G1" s="209"/>
      <c r="H1" s="63">
        <v>65</v>
      </c>
    </row>
    <row r="2" spans="1:9">
      <c r="A2" s="31" t="s">
        <v>1677</v>
      </c>
      <c r="B2" s="5"/>
      <c r="C2" s="5"/>
      <c r="D2" s="5"/>
      <c r="E2" s="5"/>
      <c r="F2" s="5"/>
      <c r="G2" s="5"/>
      <c r="H2" s="62"/>
    </row>
    <row r="3" spans="1:9">
      <c r="A3" s="341" t="s">
        <v>330</v>
      </c>
      <c r="B3" s="342"/>
      <c r="C3" s="342"/>
      <c r="D3" s="342"/>
      <c r="E3" s="342"/>
      <c r="F3" s="342"/>
      <c r="G3" s="342"/>
      <c r="H3" s="343"/>
    </row>
    <row r="4" spans="1:9">
      <c r="A4" s="75" t="s">
        <v>1678</v>
      </c>
      <c r="B4" s="63" t="s">
        <v>1679</v>
      </c>
      <c r="C4" s="63"/>
      <c r="D4" s="209"/>
      <c r="E4" s="209"/>
      <c r="F4" s="209"/>
      <c r="G4" s="209"/>
      <c r="H4" s="208"/>
    </row>
    <row r="5" spans="1:9">
      <c r="A5" s="383" t="s">
        <v>307</v>
      </c>
      <c r="B5" s="317" t="s">
        <v>331</v>
      </c>
      <c r="C5" s="514"/>
      <c r="D5" s="514"/>
      <c r="E5" s="514"/>
      <c r="F5" s="514"/>
      <c r="G5" s="317"/>
      <c r="H5" s="513" t="s">
        <v>307</v>
      </c>
    </row>
    <row r="6" spans="1:9">
      <c r="A6" s="325" t="s">
        <v>312</v>
      </c>
      <c r="B6" s="323" t="s">
        <v>334</v>
      </c>
      <c r="C6" s="342" t="s">
        <v>1680</v>
      </c>
      <c r="D6" s="342"/>
      <c r="E6" s="342"/>
      <c r="F6" s="342"/>
      <c r="G6" s="323" t="s">
        <v>1841</v>
      </c>
      <c r="H6" s="324" t="s">
        <v>312</v>
      </c>
    </row>
    <row r="7" spans="1:9" ht="12" thickBot="1">
      <c r="A7" s="328"/>
      <c r="B7" s="215"/>
      <c r="C7" s="14"/>
      <c r="D7" s="14"/>
      <c r="E7" s="14"/>
      <c r="F7" s="14"/>
      <c r="G7" s="215"/>
      <c r="H7" s="329"/>
      <c r="I7" s="936"/>
    </row>
    <row r="8" spans="1:9">
      <c r="A8" s="336">
        <v>1</v>
      </c>
      <c r="B8" s="215"/>
      <c r="C8" s="14" t="s">
        <v>1681</v>
      </c>
      <c r="D8" s="14"/>
      <c r="E8" s="14"/>
      <c r="F8" s="14"/>
      <c r="G8" s="1841">
        <v>255191</v>
      </c>
      <c r="H8" s="382">
        <v>1</v>
      </c>
      <c r="I8" s="936"/>
    </row>
    <row r="9" spans="1:9">
      <c r="A9" s="325"/>
      <c r="B9" s="312"/>
      <c r="C9" s="209" t="s">
        <v>1682</v>
      </c>
      <c r="D9" s="209"/>
      <c r="E9" s="209"/>
      <c r="F9" s="209"/>
      <c r="G9" s="655"/>
      <c r="H9" s="42"/>
      <c r="I9" s="936"/>
    </row>
    <row r="10" spans="1:9">
      <c r="A10" s="325"/>
      <c r="B10" s="312"/>
      <c r="C10" s="209" t="s">
        <v>1683</v>
      </c>
      <c r="D10" s="209"/>
      <c r="E10" s="209"/>
      <c r="F10" s="209"/>
      <c r="G10" s="655"/>
      <c r="H10" s="42"/>
      <c r="I10" s="936"/>
    </row>
    <row r="11" spans="1:9">
      <c r="A11" s="336">
        <v>2</v>
      </c>
      <c r="B11" s="215"/>
      <c r="C11" s="14" t="s">
        <v>1684</v>
      </c>
      <c r="D11" s="14"/>
      <c r="E11" s="14"/>
      <c r="F11" s="14"/>
      <c r="G11" s="656">
        <v>581745</v>
      </c>
      <c r="H11" s="382">
        <v>2</v>
      </c>
      <c r="I11" s="936"/>
    </row>
    <row r="12" spans="1:9">
      <c r="A12" s="336">
        <v>3</v>
      </c>
      <c r="B12" s="215"/>
      <c r="C12" s="14" t="s">
        <v>1685</v>
      </c>
      <c r="D12" s="14"/>
      <c r="E12" s="14"/>
      <c r="F12" s="14"/>
      <c r="G12" s="656">
        <v>0</v>
      </c>
      <c r="H12" s="382">
        <v>3</v>
      </c>
      <c r="I12" s="936"/>
    </row>
    <row r="13" spans="1:9">
      <c r="A13" s="336">
        <v>4</v>
      </c>
      <c r="B13" s="321" t="s">
        <v>525</v>
      </c>
      <c r="C13" s="14" t="s">
        <v>1686</v>
      </c>
      <c r="D13" s="14"/>
      <c r="E13" s="14"/>
      <c r="F13" s="14"/>
      <c r="G13" s="1842">
        <v>581745</v>
      </c>
      <c r="H13" s="382">
        <v>4</v>
      </c>
      <c r="I13" s="936"/>
    </row>
    <row r="14" spans="1:9">
      <c r="A14" s="336">
        <v>5</v>
      </c>
      <c r="B14" s="215"/>
      <c r="C14" s="14" t="s">
        <v>1687</v>
      </c>
      <c r="D14" s="14"/>
      <c r="E14" s="14"/>
      <c r="F14" s="14"/>
      <c r="G14" s="656">
        <v>386563</v>
      </c>
      <c r="H14" s="382">
        <v>5</v>
      </c>
      <c r="I14" s="936"/>
    </row>
    <row r="15" spans="1:9">
      <c r="A15" s="336">
        <v>6</v>
      </c>
      <c r="B15" s="215"/>
      <c r="C15" s="14" t="s">
        <v>1688</v>
      </c>
      <c r="D15" s="14"/>
      <c r="E15" s="14"/>
      <c r="F15" s="14"/>
      <c r="G15" s="656">
        <v>31149</v>
      </c>
      <c r="H15" s="382">
        <v>6</v>
      </c>
      <c r="I15" s="936"/>
    </row>
    <row r="16" spans="1:9">
      <c r="A16" s="336">
        <v>7</v>
      </c>
      <c r="B16" s="215"/>
      <c r="C16" s="14" t="s">
        <v>1689</v>
      </c>
      <c r="D16" s="14"/>
      <c r="E16" s="14"/>
      <c r="F16" s="14"/>
      <c r="G16" s="656">
        <v>0</v>
      </c>
      <c r="H16" s="382">
        <v>7</v>
      </c>
      <c r="I16" s="936"/>
    </row>
    <row r="17" spans="1:9">
      <c r="A17" s="336">
        <v>8</v>
      </c>
      <c r="B17" s="215"/>
      <c r="C17" s="14" t="s">
        <v>1690</v>
      </c>
      <c r="D17" s="14"/>
      <c r="E17" s="14"/>
      <c r="F17" s="14"/>
      <c r="G17" s="656">
        <v>11022</v>
      </c>
      <c r="H17" s="382">
        <v>8</v>
      </c>
      <c r="I17" s="936"/>
    </row>
    <row r="18" spans="1:9">
      <c r="A18" s="336">
        <v>9</v>
      </c>
      <c r="B18" s="215"/>
      <c r="C18" s="14" t="s">
        <v>1691</v>
      </c>
      <c r="D18" s="14"/>
      <c r="E18" s="14"/>
      <c r="F18" s="14"/>
      <c r="G18" s="656">
        <v>0</v>
      </c>
      <c r="H18" s="382">
        <v>9</v>
      </c>
      <c r="I18" s="936"/>
    </row>
    <row r="19" spans="1:9">
      <c r="A19" s="336">
        <v>10</v>
      </c>
      <c r="B19" s="215"/>
      <c r="C19" s="14" t="s">
        <v>1692</v>
      </c>
      <c r="D19" s="14"/>
      <c r="E19" s="14"/>
      <c r="F19" s="14"/>
      <c r="G19" s="1842">
        <f>SUM(G13:G18)</f>
        <v>1010479</v>
      </c>
      <c r="H19" s="382">
        <v>10</v>
      </c>
      <c r="I19" s="936"/>
    </row>
    <row r="20" spans="1:9" ht="12" thickBot="1">
      <c r="A20" s="336">
        <v>11</v>
      </c>
      <c r="B20" s="215"/>
      <c r="C20" s="14" t="s">
        <v>1693</v>
      </c>
      <c r="D20" s="14"/>
      <c r="E20" s="14"/>
      <c r="F20" s="14"/>
      <c r="G20" s="1843">
        <f>G19+G8</f>
        <v>1265670</v>
      </c>
      <c r="H20" s="382">
        <v>11</v>
      </c>
      <c r="I20" s="936"/>
    </row>
    <row r="21" spans="1:9">
      <c r="A21" s="338"/>
      <c r="B21" s="13"/>
      <c r="C21" s="13"/>
      <c r="D21" s="13"/>
      <c r="E21" s="13"/>
      <c r="F21" s="13"/>
      <c r="G21" s="13"/>
      <c r="H21" s="339"/>
      <c r="I21" s="936"/>
    </row>
    <row r="22" spans="1:9">
      <c r="A22" s="75" t="s">
        <v>1694</v>
      </c>
      <c r="B22" s="63" t="s">
        <v>1695</v>
      </c>
      <c r="C22" s="209"/>
      <c r="D22" s="209"/>
      <c r="E22" s="209"/>
      <c r="F22" s="209"/>
      <c r="G22" s="209"/>
      <c r="H22" s="208"/>
    </row>
    <row r="23" spans="1:9">
      <c r="A23" s="344"/>
      <c r="B23" s="209"/>
      <c r="C23" s="209"/>
      <c r="D23" s="209"/>
      <c r="E23" s="209"/>
      <c r="F23" s="209"/>
      <c r="G23" s="209"/>
      <c r="H23" s="208"/>
    </row>
    <row r="24" spans="1:9">
      <c r="A24" s="344" t="s">
        <v>423</v>
      </c>
      <c r="B24" s="209" t="s">
        <v>1696</v>
      </c>
      <c r="C24" s="209"/>
      <c r="D24" s="209"/>
      <c r="E24" s="209"/>
      <c r="F24" s="209"/>
      <c r="G24" s="209"/>
      <c r="H24" s="208"/>
    </row>
    <row r="25" spans="1:9">
      <c r="A25" s="344"/>
      <c r="B25" s="209" t="s">
        <v>1697</v>
      </c>
      <c r="C25" s="209"/>
      <c r="D25" s="209"/>
      <c r="E25" s="209"/>
      <c r="F25" s="209"/>
      <c r="G25" s="209"/>
      <c r="H25" s="208"/>
    </row>
    <row r="26" spans="1:9">
      <c r="A26" s="344"/>
      <c r="B26" s="209" t="s">
        <v>1698</v>
      </c>
      <c r="C26" s="209"/>
      <c r="D26" s="209"/>
      <c r="E26" s="209"/>
      <c r="F26" s="209"/>
      <c r="G26" s="209"/>
      <c r="H26" s="208"/>
    </row>
    <row r="27" spans="1:9">
      <c r="A27" s="344" t="s">
        <v>424</v>
      </c>
      <c r="B27" s="209" t="s">
        <v>1989</v>
      </c>
      <c r="C27" s="209"/>
      <c r="D27" s="209"/>
      <c r="E27" s="209"/>
      <c r="F27" s="209"/>
      <c r="G27" s="209"/>
      <c r="H27" s="208"/>
    </row>
    <row r="28" spans="1:9">
      <c r="A28" s="344" t="s">
        <v>425</v>
      </c>
      <c r="B28" s="209" t="s">
        <v>1990</v>
      </c>
      <c r="C28" s="209"/>
      <c r="D28" s="209"/>
      <c r="E28" s="209"/>
      <c r="F28" s="209"/>
      <c r="G28" s="209"/>
      <c r="H28" s="208"/>
    </row>
    <row r="29" spans="1:9">
      <c r="A29" s="344"/>
      <c r="B29" s="209" t="s">
        <v>1991</v>
      </c>
      <c r="C29" s="209"/>
      <c r="D29" s="209"/>
      <c r="E29" s="209"/>
      <c r="F29" s="209"/>
      <c r="G29" s="209"/>
      <c r="H29" s="208"/>
    </row>
    <row r="30" spans="1:9">
      <c r="A30" s="344" t="s">
        <v>428</v>
      </c>
      <c r="B30" s="209" t="s">
        <v>1992</v>
      </c>
      <c r="C30" s="209"/>
      <c r="D30" s="209"/>
      <c r="E30" s="209"/>
      <c r="F30" s="209"/>
      <c r="G30" s="209"/>
      <c r="H30" s="208"/>
    </row>
    <row r="31" spans="1:9">
      <c r="A31" s="344"/>
      <c r="B31" s="209" t="s">
        <v>1993</v>
      </c>
      <c r="C31" s="209"/>
      <c r="D31" s="209"/>
      <c r="E31" s="209"/>
      <c r="F31" s="209"/>
      <c r="G31" s="209"/>
      <c r="H31" s="208"/>
    </row>
    <row r="32" spans="1:9">
      <c r="A32" s="344" t="s">
        <v>430</v>
      </c>
      <c r="B32" s="209" t="s">
        <v>1994</v>
      </c>
      <c r="C32" s="209"/>
      <c r="D32" s="209"/>
      <c r="E32" s="209"/>
      <c r="F32" s="209"/>
      <c r="G32" s="209"/>
      <c r="H32" s="208"/>
    </row>
    <row r="33" spans="1:8">
      <c r="A33" s="344"/>
      <c r="B33" s="209" t="s">
        <v>1995</v>
      </c>
      <c r="C33" s="209"/>
      <c r="D33" s="209"/>
      <c r="E33" s="209"/>
      <c r="F33" s="209"/>
      <c r="G33" s="209"/>
      <c r="H33" s="208"/>
    </row>
    <row r="34" spans="1:8">
      <c r="A34" s="344" t="s">
        <v>859</v>
      </c>
      <c r="B34" s="209" t="s">
        <v>1996</v>
      </c>
      <c r="C34" s="209"/>
      <c r="D34" s="209"/>
      <c r="E34" s="209"/>
      <c r="F34" s="209"/>
      <c r="G34" s="209"/>
      <c r="H34" s="208"/>
    </row>
    <row r="35" spans="1:8">
      <c r="A35" s="344"/>
      <c r="B35" s="209" t="s">
        <v>1997</v>
      </c>
      <c r="C35" s="209"/>
      <c r="D35" s="209"/>
      <c r="E35" s="209"/>
      <c r="F35" s="209"/>
      <c r="G35" s="209"/>
      <c r="H35" s="208"/>
    </row>
    <row r="36" spans="1:8">
      <c r="A36" s="69"/>
      <c r="B36" s="14"/>
      <c r="C36" s="14"/>
      <c r="D36" s="14"/>
      <c r="E36" s="14"/>
      <c r="F36" s="14"/>
      <c r="G36" s="14"/>
      <c r="H36" s="70"/>
    </row>
    <row r="37" spans="1:8">
      <c r="A37" s="383"/>
      <c r="B37" s="514"/>
      <c r="C37" s="514"/>
      <c r="D37" s="317"/>
      <c r="E37" s="317" t="s">
        <v>1998</v>
      </c>
      <c r="F37" s="317"/>
      <c r="G37" s="317"/>
      <c r="H37" s="513"/>
    </row>
    <row r="38" spans="1:8">
      <c r="A38" s="325" t="s">
        <v>307</v>
      </c>
      <c r="B38" s="342" t="s">
        <v>1999</v>
      </c>
      <c r="C38" s="342"/>
      <c r="D38" s="323" t="s">
        <v>2000</v>
      </c>
      <c r="E38" s="323" t="s">
        <v>2001</v>
      </c>
      <c r="F38" s="323" t="s">
        <v>395</v>
      </c>
      <c r="G38" s="323" t="s">
        <v>2002</v>
      </c>
      <c r="H38" s="324" t="s">
        <v>307</v>
      </c>
    </row>
    <row r="39" spans="1:8">
      <c r="A39" s="325" t="s">
        <v>312</v>
      </c>
      <c r="B39" s="41"/>
      <c r="C39" s="41"/>
      <c r="D39" s="323" t="s">
        <v>2003</v>
      </c>
      <c r="E39" s="323" t="s">
        <v>709</v>
      </c>
      <c r="F39" s="323"/>
      <c r="G39" s="323" t="s">
        <v>2003</v>
      </c>
      <c r="H39" s="324" t="s">
        <v>312</v>
      </c>
    </row>
    <row r="40" spans="1:8">
      <c r="A40" s="328"/>
      <c r="B40" s="411" t="s">
        <v>317</v>
      </c>
      <c r="C40" s="411"/>
      <c r="D40" s="321" t="s">
        <v>318</v>
      </c>
      <c r="E40" s="321" t="s">
        <v>319</v>
      </c>
      <c r="F40" s="321" t="s">
        <v>320</v>
      </c>
      <c r="G40" s="321" t="s">
        <v>321</v>
      </c>
      <c r="H40" s="329"/>
    </row>
    <row r="41" spans="1:8">
      <c r="A41" s="325">
        <v>1</v>
      </c>
      <c r="B41" s="209" t="s">
        <v>2004</v>
      </c>
      <c r="C41" s="209"/>
      <c r="D41" s="312"/>
      <c r="E41" s="312"/>
      <c r="F41" s="312"/>
      <c r="G41" s="312"/>
      <c r="H41" s="324">
        <v>1</v>
      </c>
    </row>
    <row r="42" spans="1:8">
      <c r="A42" s="336"/>
      <c r="B42" s="14" t="s">
        <v>2005</v>
      </c>
      <c r="C42" s="14"/>
      <c r="D42" s="1844">
        <v>0</v>
      </c>
      <c r="E42" s="1844">
        <v>0</v>
      </c>
      <c r="F42" s="1844">
        <v>0</v>
      </c>
      <c r="G42" s="1844">
        <v>0</v>
      </c>
      <c r="H42" s="330"/>
    </row>
    <row r="43" spans="1:8">
      <c r="A43" s="336">
        <v>2</v>
      </c>
      <c r="B43" s="14" t="s">
        <v>2006</v>
      </c>
      <c r="C43" s="14"/>
      <c r="D43" s="359">
        <v>0</v>
      </c>
      <c r="E43" s="359">
        <v>0</v>
      </c>
      <c r="F43" s="359">
        <v>0</v>
      </c>
      <c r="G43" s="359">
        <v>0</v>
      </c>
      <c r="H43" s="330">
        <f>A43</f>
        <v>2</v>
      </c>
    </row>
    <row r="44" spans="1:8">
      <c r="A44" s="336">
        <v>3</v>
      </c>
      <c r="B44" s="14" t="s">
        <v>2007</v>
      </c>
      <c r="C44" s="14"/>
      <c r="D44" s="359">
        <v>0</v>
      </c>
      <c r="E44" s="359">
        <v>0</v>
      </c>
      <c r="F44" s="359">
        <v>0</v>
      </c>
      <c r="G44" s="359">
        <v>0</v>
      </c>
      <c r="H44" s="330">
        <f t="shared" ref="H44:H60" si="0">A44</f>
        <v>3</v>
      </c>
    </row>
    <row r="45" spans="1:8">
      <c r="A45" s="336">
        <v>4</v>
      </c>
      <c r="B45" s="14" t="s">
        <v>2008</v>
      </c>
      <c r="C45" s="14"/>
      <c r="D45" s="359">
        <v>-64774</v>
      </c>
      <c r="E45" s="359">
        <v>2233</v>
      </c>
      <c r="F45" s="359">
        <v>0</v>
      </c>
      <c r="G45" s="359">
        <f>SUM(D45:F45)</f>
        <v>-62541</v>
      </c>
      <c r="H45" s="330">
        <f t="shared" si="0"/>
        <v>4</v>
      </c>
    </row>
    <row r="46" spans="1:8">
      <c r="A46" s="336">
        <v>5</v>
      </c>
      <c r="B46" s="14" t="s">
        <v>2009</v>
      </c>
      <c r="C46" s="14"/>
      <c r="D46" s="359"/>
      <c r="E46" s="359"/>
      <c r="F46" s="359"/>
      <c r="G46" s="359"/>
      <c r="H46" s="330">
        <f t="shared" si="0"/>
        <v>5</v>
      </c>
    </row>
    <row r="47" spans="1:8">
      <c r="A47" s="336">
        <v>6</v>
      </c>
      <c r="B47" s="14"/>
      <c r="C47" s="14" t="s">
        <v>445</v>
      </c>
      <c r="D47" s="359">
        <v>8516522</v>
      </c>
      <c r="E47" s="359">
        <v>267122</v>
      </c>
      <c r="F47" s="359">
        <v>0</v>
      </c>
      <c r="G47" s="359">
        <f>SUM(D47:F47)</f>
        <v>8783644</v>
      </c>
      <c r="H47" s="330">
        <f t="shared" si="0"/>
        <v>6</v>
      </c>
    </row>
    <row r="48" spans="1:8">
      <c r="A48" s="336">
        <v>7</v>
      </c>
      <c r="B48" s="14"/>
      <c r="C48" s="14" t="s">
        <v>2673</v>
      </c>
      <c r="D48" s="359">
        <v>949014</v>
      </c>
      <c r="E48" s="359">
        <v>43592</v>
      </c>
      <c r="F48" s="359">
        <v>-920</v>
      </c>
      <c r="G48" s="359">
        <f t="shared" ref="G48:G50" si="1">SUM(D48:F48)</f>
        <v>991686</v>
      </c>
      <c r="H48" s="330">
        <f t="shared" si="0"/>
        <v>7</v>
      </c>
    </row>
    <row r="49" spans="1:8">
      <c r="A49" s="336">
        <v>8</v>
      </c>
      <c r="B49" s="14"/>
      <c r="C49" s="14" t="s">
        <v>2674</v>
      </c>
      <c r="D49" s="359">
        <v>-332154</v>
      </c>
      <c r="E49" s="359">
        <v>-15257</v>
      </c>
      <c r="F49" s="359">
        <v>322</v>
      </c>
      <c r="G49" s="359">
        <f t="shared" si="1"/>
        <v>-347089</v>
      </c>
      <c r="H49" s="330">
        <f t="shared" si="0"/>
        <v>8</v>
      </c>
    </row>
    <row r="50" spans="1:8">
      <c r="A50" s="336">
        <v>9</v>
      </c>
      <c r="B50" s="14"/>
      <c r="C50" s="14" t="s">
        <v>2675</v>
      </c>
      <c r="D50" s="359">
        <v>-173297</v>
      </c>
      <c r="E50" s="359">
        <v>126844</v>
      </c>
      <c r="F50" s="359">
        <v>0</v>
      </c>
      <c r="G50" s="359">
        <f t="shared" si="1"/>
        <v>-46453</v>
      </c>
      <c r="H50" s="330">
        <f t="shared" si="0"/>
        <v>9</v>
      </c>
    </row>
    <row r="51" spans="1:8">
      <c r="A51" s="336">
        <v>10</v>
      </c>
      <c r="B51" s="14"/>
      <c r="C51" s="14" t="s">
        <v>2676</v>
      </c>
      <c r="D51" s="359">
        <v>55010</v>
      </c>
      <c r="E51" s="359">
        <v>-44673</v>
      </c>
      <c r="F51" s="359">
        <f>7828</f>
        <v>7828</v>
      </c>
      <c r="G51" s="359">
        <f>SUM(D51:F51)</f>
        <v>18165</v>
      </c>
      <c r="H51" s="330">
        <f t="shared" si="0"/>
        <v>10</v>
      </c>
    </row>
    <row r="52" spans="1:8">
      <c r="A52" s="336">
        <v>11</v>
      </c>
      <c r="B52" s="14"/>
      <c r="C52" s="14"/>
      <c r="D52" s="359"/>
      <c r="E52" s="359"/>
      <c r="F52" s="359"/>
      <c r="G52" s="359"/>
      <c r="H52" s="330">
        <f t="shared" si="0"/>
        <v>11</v>
      </c>
    </row>
    <row r="53" spans="1:8">
      <c r="A53" s="336">
        <v>12</v>
      </c>
      <c r="B53" s="14"/>
      <c r="C53" s="14"/>
      <c r="D53" s="359"/>
      <c r="E53" s="359"/>
      <c r="F53" s="359"/>
      <c r="G53" s="359"/>
      <c r="H53" s="330">
        <f t="shared" si="0"/>
        <v>12</v>
      </c>
    </row>
    <row r="54" spans="1:8">
      <c r="A54" s="336">
        <v>13</v>
      </c>
      <c r="B54" s="14"/>
      <c r="C54" s="14"/>
      <c r="D54" s="359"/>
      <c r="E54" s="359"/>
      <c r="F54" s="359"/>
      <c r="G54" s="359"/>
      <c r="H54" s="330">
        <f t="shared" si="0"/>
        <v>13</v>
      </c>
    </row>
    <row r="55" spans="1:8">
      <c r="A55" s="336">
        <v>14</v>
      </c>
      <c r="B55" s="14"/>
      <c r="C55" s="14"/>
      <c r="D55" s="359"/>
      <c r="E55" s="359"/>
      <c r="F55" s="359"/>
      <c r="G55" s="359"/>
      <c r="H55" s="330">
        <f t="shared" si="0"/>
        <v>14</v>
      </c>
    </row>
    <row r="56" spans="1:8">
      <c r="A56" s="336">
        <v>15</v>
      </c>
      <c r="B56" s="14"/>
      <c r="C56" s="14"/>
      <c r="D56" s="359"/>
      <c r="E56" s="359"/>
      <c r="F56" s="359"/>
      <c r="G56" s="359"/>
      <c r="H56" s="330">
        <f t="shared" si="0"/>
        <v>15</v>
      </c>
    </row>
    <row r="57" spans="1:8">
      <c r="A57" s="336">
        <v>16</v>
      </c>
      <c r="B57" s="14"/>
      <c r="C57" s="14"/>
      <c r="D57" s="359"/>
      <c r="E57" s="359"/>
      <c r="F57" s="359"/>
      <c r="G57" s="359"/>
      <c r="H57" s="330">
        <f t="shared" si="0"/>
        <v>16</v>
      </c>
    </row>
    <row r="58" spans="1:8">
      <c r="A58" s="336">
        <v>17</v>
      </c>
      <c r="B58" s="14"/>
      <c r="C58" s="14"/>
      <c r="D58" s="359"/>
      <c r="E58" s="359"/>
      <c r="F58" s="359"/>
      <c r="G58" s="359"/>
      <c r="H58" s="330">
        <f t="shared" si="0"/>
        <v>17</v>
      </c>
    </row>
    <row r="59" spans="1:8">
      <c r="A59" s="336">
        <v>18</v>
      </c>
      <c r="B59" s="14" t="s">
        <v>2010</v>
      </c>
      <c r="C59" s="14"/>
      <c r="D59" s="359">
        <v>0</v>
      </c>
      <c r="E59" s="359">
        <v>0</v>
      </c>
      <c r="F59" s="359">
        <v>0</v>
      </c>
      <c r="G59" s="359">
        <v>0</v>
      </c>
      <c r="H59" s="330">
        <f t="shared" si="0"/>
        <v>18</v>
      </c>
    </row>
    <row r="60" spans="1:8">
      <c r="A60" s="325">
        <v>19</v>
      </c>
      <c r="B60" s="209"/>
      <c r="C60" s="443" t="s">
        <v>2011</v>
      </c>
      <c r="D60" s="1845">
        <f>SUM(D45:D59)</f>
        <v>8950321</v>
      </c>
      <c r="E60" s="1845">
        <f t="shared" ref="E60:F60" si="2">SUM(E45:E59)</f>
        <v>379861</v>
      </c>
      <c r="F60" s="1845">
        <f t="shared" si="2"/>
        <v>7230</v>
      </c>
      <c r="G60" s="1845">
        <f>SUM(G45:G59)</f>
        <v>9337412</v>
      </c>
      <c r="H60" s="324">
        <f t="shared" si="0"/>
        <v>19</v>
      </c>
    </row>
    <row r="61" spans="1:8">
      <c r="A61" s="692"/>
      <c r="B61" s="39"/>
      <c r="C61" s="937"/>
      <c r="D61" s="938"/>
      <c r="E61" s="938"/>
      <c r="F61" s="938"/>
      <c r="G61" s="938"/>
      <c r="H61" s="785"/>
    </row>
    <row r="62" spans="1:8">
      <c r="A62" s="344"/>
      <c r="B62" s="209"/>
      <c r="C62" s="443"/>
      <c r="D62" s="377"/>
      <c r="E62" s="377"/>
      <c r="F62" s="377"/>
      <c r="G62" s="377"/>
      <c r="H62" s="42"/>
    </row>
    <row r="63" spans="1:8">
      <c r="A63" s="344"/>
      <c r="B63" s="209"/>
      <c r="C63" s="443"/>
      <c r="D63" s="377"/>
      <c r="E63" s="377"/>
      <c r="F63" s="377"/>
      <c r="G63" s="377"/>
      <c r="H63" s="42"/>
    </row>
    <row r="64" spans="1:8">
      <c r="A64" s="344"/>
      <c r="B64" s="209"/>
      <c r="C64" s="443"/>
      <c r="D64" s="377"/>
      <c r="E64" s="377"/>
      <c r="F64" s="377"/>
      <c r="G64" s="377"/>
      <c r="H64" s="42"/>
    </row>
    <row r="65" spans="1:8">
      <c r="A65" s="344"/>
      <c r="B65" s="209"/>
      <c r="C65" s="443"/>
      <c r="D65" s="377"/>
      <c r="E65" s="377"/>
      <c r="F65" s="377"/>
      <c r="G65" s="377"/>
      <c r="H65" s="42"/>
    </row>
    <row r="66" spans="1:8">
      <c r="A66" s="344"/>
      <c r="B66" s="209"/>
      <c r="C66" s="443"/>
      <c r="D66" s="377"/>
      <c r="E66" s="377"/>
      <c r="F66" s="377"/>
      <c r="G66" s="377"/>
      <c r="H66" s="42"/>
    </row>
    <row r="67" spans="1:8">
      <c r="A67" s="344"/>
      <c r="B67" s="209"/>
      <c r="C67" s="443"/>
      <c r="D67" s="377"/>
      <c r="E67" s="377"/>
      <c r="F67" s="377"/>
      <c r="G67" s="377"/>
      <c r="H67" s="42"/>
    </row>
    <row r="68" spans="1:8">
      <c r="A68" s="344"/>
      <c r="B68" s="209"/>
      <c r="C68" s="443"/>
      <c r="D68" s="377"/>
      <c r="E68" s="377"/>
      <c r="F68" s="377"/>
      <c r="G68" s="377"/>
      <c r="H68" s="42"/>
    </row>
    <row r="69" spans="1:8">
      <c r="A69" s="344"/>
      <c r="B69" s="209"/>
      <c r="C69" s="443"/>
      <c r="D69" s="377"/>
      <c r="E69" s="377"/>
      <c r="F69" s="377"/>
      <c r="G69" s="377"/>
      <c r="H69" s="42"/>
    </row>
    <row r="70" spans="1:8">
      <c r="A70" s="344"/>
      <c r="B70" s="209"/>
      <c r="C70" s="443"/>
      <c r="D70" s="377"/>
      <c r="E70" s="377"/>
      <c r="F70" s="377"/>
      <c r="G70" s="377"/>
      <c r="H70" s="42"/>
    </row>
    <row r="71" spans="1:8">
      <c r="A71" s="344"/>
      <c r="B71" s="209"/>
      <c r="C71" s="443"/>
      <c r="D71" s="377"/>
      <c r="E71" s="377"/>
      <c r="F71" s="377"/>
      <c r="G71" s="377"/>
      <c r="H71" s="42"/>
    </row>
    <row r="72" spans="1:8">
      <c r="A72" s="344"/>
      <c r="B72" s="209"/>
      <c r="C72" s="443"/>
      <c r="D72" s="377"/>
      <c r="E72" s="377"/>
      <c r="F72" s="377"/>
      <c r="G72" s="377"/>
      <c r="H72" s="42"/>
    </row>
    <row r="73" spans="1:8">
      <c r="A73" s="344"/>
      <c r="B73" s="209"/>
      <c r="C73" s="443"/>
      <c r="D73" s="377"/>
      <c r="E73" s="377"/>
      <c r="F73" s="377"/>
      <c r="G73" s="377"/>
      <c r="H73" s="42"/>
    </row>
    <row r="74" spans="1:8">
      <c r="A74" s="216"/>
      <c r="B74" s="72"/>
      <c r="C74" s="72"/>
      <c r="D74" s="72"/>
      <c r="E74" s="72"/>
      <c r="F74" s="72"/>
      <c r="G74" s="72"/>
      <c r="H74" s="74"/>
    </row>
    <row r="75" spans="1:8" s="226" customFormat="1">
      <c r="A75" s="2110" t="s">
        <v>1343</v>
      </c>
      <c r="B75" s="209"/>
      <c r="C75" s="209"/>
      <c r="D75" s="209"/>
      <c r="E75" s="209"/>
      <c r="F75" s="209"/>
      <c r="G75" s="209"/>
      <c r="H75" s="209"/>
    </row>
    <row r="76" spans="1:8" s="226" customFormat="1">
      <c r="A76" s="1371">
        <v>66</v>
      </c>
      <c r="B76" s="2007"/>
      <c r="C76" s="209"/>
      <c r="D76" s="209"/>
      <c r="E76" s="63"/>
      <c r="F76" s="19"/>
      <c r="G76" s="209"/>
      <c r="H76" s="1667" t="s">
        <v>2667</v>
      </c>
    </row>
    <row r="77" spans="1:8">
      <c r="A77" s="31" t="s">
        <v>1677</v>
      </c>
      <c r="B77" s="5"/>
      <c r="C77" s="5"/>
      <c r="D77" s="5"/>
      <c r="E77" s="5"/>
      <c r="F77" s="5"/>
      <c r="G77" s="5"/>
      <c r="H77" s="62"/>
    </row>
    <row r="78" spans="1:8">
      <c r="A78" s="341" t="s">
        <v>330</v>
      </c>
      <c r="B78" s="342"/>
      <c r="C78" s="342"/>
      <c r="D78" s="342"/>
      <c r="E78" s="342"/>
      <c r="F78" s="342"/>
      <c r="G78" s="342"/>
      <c r="H78" s="343"/>
    </row>
    <row r="79" spans="1:8">
      <c r="A79" s="341"/>
      <c r="B79" s="342"/>
      <c r="C79" s="342"/>
      <c r="D79" s="342"/>
      <c r="E79" s="342"/>
      <c r="F79" s="342"/>
      <c r="G79" s="342"/>
      <c r="H79" s="343"/>
    </row>
    <row r="80" spans="1:8">
      <c r="A80" s="40"/>
      <c r="B80" s="209" t="s">
        <v>2012</v>
      </c>
      <c r="C80" s="209"/>
      <c r="D80" s="209"/>
      <c r="E80" s="209"/>
      <c r="F80" s="209"/>
      <c r="G80" s="209"/>
      <c r="H80" s="208"/>
    </row>
    <row r="81" spans="1:8">
      <c r="A81" s="40"/>
      <c r="B81" s="209"/>
      <c r="C81" s="209"/>
      <c r="D81" s="209"/>
      <c r="E81" s="209"/>
      <c r="F81" s="209"/>
      <c r="G81" s="209"/>
      <c r="H81" s="208"/>
    </row>
    <row r="82" spans="1:8" ht="13.5" customHeight="1">
      <c r="A82" s="338" t="s">
        <v>423</v>
      </c>
      <c r="B82" s="2290" t="s">
        <v>2013</v>
      </c>
      <c r="C82" s="2291"/>
      <c r="D82" s="2291"/>
      <c r="E82" s="2291"/>
      <c r="F82" s="2292"/>
      <c r="G82" s="313"/>
      <c r="H82" s="68"/>
    </row>
    <row r="83" spans="1:8" ht="13.5" customHeight="1">
      <c r="A83" s="410"/>
      <c r="B83" s="649" t="s">
        <v>2679</v>
      </c>
      <c r="C83" s="411"/>
      <c r="D83" s="411"/>
      <c r="E83" s="411"/>
      <c r="F83" s="411"/>
      <c r="G83" s="2296" t="s">
        <v>2670</v>
      </c>
      <c r="H83" s="2297"/>
    </row>
    <row r="84" spans="1:8" ht="13.5" customHeight="1">
      <c r="A84" s="654"/>
      <c r="B84" s="653" t="s">
        <v>2014</v>
      </c>
      <c r="C84" s="651"/>
      <c r="D84" s="651"/>
      <c r="E84" s="651"/>
      <c r="F84" s="652"/>
      <c r="G84" s="326"/>
      <c r="H84" s="343"/>
    </row>
    <row r="85" spans="1:8" ht="13.5" customHeight="1">
      <c r="A85" s="410"/>
      <c r="B85" s="2293" t="s">
        <v>2015</v>
      </c>
      <c r="C85" s="2294"/>
      <c r="D85" s="2294"/>
      <c r="E85" s="2294"/>
      <c r="F85" s="2295"/>
      <c r="G85" s="2296" t="s">
        <v>680</v>
      </c>
      <c r="H85" s="2297"/>
    </row>
    <row r="86" spans="1:8" ht="13.5" customHeight="1">
      <c r="A86" s="40"/>
      <c r="B86" s="209" t="s">
        <v>2016</v>
      </c>
      <c r="C86" s="209"/>
      <c r="D86" s="209"/>
      <c r="E86" s="209"/>
      <c r="F86" s="209"/>
      <c r="G86" s="400"/>
      <c r="H86" s="208"/>
    </row>
    <row r="87" spans="1:8" ht="13.5" customHeight="1">
      <c r="A87" s="410"/>
      <c r="B87" s="14" t="s">
        <v>2017</v>
      </c>
      <c r="C87" s="411"/>
      <c r="D87" s="411"/>
      <c r="E87" s="411"/>
      <c r="F87" s="411"/>
      <c r="G87" s="2296" t="s">
        <v>680</v>
      </c>
      <c r="H87" s="2297"/>
    </row>
    <row r="88" spans="1:8" ht="13.5" customHeight="1">
      <c r="A88" s="410"/>
      <c r="B88" s="212" t="s">
        <v>2018</v>
      </c>
      <c r="C88" s="411"/>
      <c r="D88" s="411"/>
      <c r="E88" s="411"/>
      <c r="F88" s="411"/>
      <c r="G88" s="2298" t="s">
        <v>680</v>
      </c>
      <c r="H88" s="2299"/>
    </row>
    <row r="89" spans="1:8" ht="13.5" customHeight="1">
      <c r="A89" s="410"/>
      <c r="B89" s="212" t="s">
        <v>762</v>
      </c>
      <c r="C89" s="411"/>
      <c r="D89" s="411"/>
      <c r="E89" s="411"/>
      <c r="F89" s="411"/>
      <c r="G89" s="2298" t="s">
        <v>680</v>
      </c>
      <c r="H89" s="2299"/>
    </row>
    <row r="90" spans="1:8" ht="13.5" customHeight="1">
      <c r="A90" s="341"/>
      <c r="B90" s="13" t="s">
        <v>763</v>
      </c>
      <c r="C90" s="342"/>
      <c r="D90" s="342"/>
      <c r="E90" s="342"/>
      <c r="F90" s="342"/>
      <c r="G90" s="2298" t="s">
        <v>680</v>
      </c>
      <c r="H90" s="2299"/>
    </row>
    <row r="91" spans="1:8" ht="13.5" customHeight="1">
      <c r="A91" s="650" t="s">
        <v>424</v>
      </c>
      <c r="B91" s="689" t="s">
        <v>764</v>
      </c>
      <c r="C91" s="674"/>
      <c r="D91" s="674"/>
      <c r="E91" s="674"/>
      <c r="F91" s="207"/>
      <c r="G91" s="342"/>
      <c r="H91" s="343"/>
    </row>
    <row r="92" spans="1:8" ht="13.5" customHeight="1">
      <c r="A92" s="61"/>
      <c r="B92" s="396" t="s">
        <v>2680</v>
      </c>
      <c r="C92" s="516"/>
      <c r="D92" s="516"/>
      <c r="E92" s="516"/>
      <c r="F92" s="517"/>
      <c r="G92" s="2300" t="s">
        <v>929</v>
      </c>
      <c r="H92" s="2301"/>
    </row>
    <row r="93" spans="1:8">
      <c r="A93" s="40"/>
      <c r="B93" s="209"/>
      <c r="C93" s="209"/>
      <c r="D93" s="209"/>
      <c r="E93" s="209"/>
      <c r="F93" s="209"/>
      <c r="G93" s="13"/>
      <c r="H93" s="339"/>
    </row>
    <row r="94" spans="1:8">
      <c r="A94" s="40"/>
      <c r="B94" s="209"/>
      <c r="C94" s="209"/>
      <c r="D94" s="209"/>
      <c r="E94" s="209"/>
      <c r="F94" s="209"/>
      <c r="G94" s="209"/>
      <c r="H94" s="208"/>
    </row>
    <row r="95" spans="1:8">
      <c r="A95" s="40"/>
      <c r="B95" s="209"/>
      <c r="C95" s="209"/>
      <c r="D95" s="209"/>
      <c r="E95" s="209"/>
      <c r="F95" s="209"/>
      <c r="G95" s="209"/>
      <c r="H95" s="208"/>
    </row>
    <row r="96" spans="1:8">
      <c r="A96" s="40"/>
      <c r="B96" s="209"/>
      <c r="C96" s="209"/>
      <c r="D96" s="209"/>
      <c r="E96" s="209"/>
      <c r="F96" s="209"/>
      <c r="G96" s="209"/>
      <c r="H96" s="208"/>
    </row>
    <row r="97" spans="1:8">
      <c r="A97" s="40"/>
      <c r="B97" s="209"/>
      <c r="C97" s="209"/>
      <c r="D97" s="209"/>
      <c r="E97" s="209"/>
      <c r="F97" s="209"/>
      <c r="G97" s="209"/>
      <c r="H97" s="208"/>
    </row>
    <row r="98" spans="1:8">
      <c r="A98" s="40"/>
      <c r="B98" s="209"/>
      <c r="C98" s="209"/>
      <c r="D98" s="209"/>
      <c r="E98" s="209"/>
      <c r="F98" s="209"/>
      <c r="G98" s="209"/>
      <c r="H98" s="208"/>
    </row>
    <row r="99" spans="1:8">
      <c r="A99" s="40"/>
      <c r="B99" s="209"/>
      <c r="C99" s="209"/>
      <c r="D99" s="209"/>
      <c r="E99" s="209"/>
      <c r="F99" s="209"/>
      <c r="G99" s="209"/>
      <c r="H99" s="208"/>
    </row>
    <row r="100" spans="1:8">
      <c r="A100" s="40"/>
      <c r="B100" s="209"/>
      <c r="C100" s="209"/>
      <c r="D100" s="209"/>
      <c r="E100" s="209"/>
      <c r="F100" s="209"/>
      <c r="G100" s="209"/>
      <c r="H100" s="208"/>
    </row>
    <row r="101" spans="1:8">
      <c r="A101" s="40"/>
      <c r="B101" s="209"/>
      <c r="C101" s="209"/>
      <c r="D101" s="209"/>
      <c r="E101" s="209"/>
      <c r="F101" s="209"/>
      <c r="G101" s="209"/>
      <c r="H101" s="208"/>
    </row>
    <row r="102" spans="1:8">
      <c r="A102" s="40"/>
      <c r="B102" s="209"/>
      <c r="C102" s="209"/>
      <c r="D102" s="209"/>
      <c r="E102" s="209"/>
      <c r="F102" s="209"/>
      <c r="G102" s="209"/>
      <c r="H102" s="208"/>
    </row>
    <row r="103" spans="1:8">
      <c r="A103" s="40"/>
      <c r="B103" s="209"/>
      <c r="C103" s="209"/>
      <c r="D103" s="209"/>
      <c r="E103" s="209"/>
      <c r="F103" s="209"/>
      <c r="G103" s="209"/>
      <c r="H103" s="208"/>
    </row>
    <row r="104" spans="1:8">
      <c r="A104" s="40"/>
      <c r="B104" s="209"/>
      <c r="C104" s="209"/>
      <c r="D104" s="209"/>
      <c r="E104" s="209"/>
      <c r="F104" s="209"/>
      <c r="G104" s="209"/>
      <c r="H104" s="208"/>
    </row>
    <row r="105" spans="1:8">
      <c r="A105" s="40"/>
      <c r="B105" s="209"/>
      <c r="C105" s="209"/>
      <c r="D105" s="209"/>
      <c r="E105" s="209"/>
      <c r="F105" s="209"/>
      <c r="G105" s="209"/>
      <c r="H105" s="208"/>
    </row>
    <row r="106" spans="1:8">
      <c r="A106" s="40"/>
      <c r="B106" s="209"/>
      <c r="C106" s="209"/>
      <c r="D106" s="209"/>
      <c r="E106" s="209"/>
      <c r="F106" s="209"/>
      <c r="G106" s="209"/>
      <c r="H106" s="208"/>
    </row>
    <row r="107" spans="1:8">
      <c r="A107" s="40"/>
      <c r="B107" s="209"/>
      <c r="C107" s="209"/>
      <c r="D107" s="209"/>
      <c r="E107" s="209"/>
      <c r="F107" s="209"/>
      <c r="G107" s="209"/>
      <c r="H107" s="208"/>
    </row>
    <row r="108" spans="1:8">
      <c r="A108" s="40"/>
      <c r="B108" s="209"/>
      <c r="C108" s="209"/>
      <c r="D108" s="209"/>
      <c r="E108" s="209"/>
      <c r="F108" s="209"/>
      <c r="G108" s="209"/>
      <c r="H108" s="208"/>
    </row>
    <row r="109" spans="1:8">
      <c r="A109" s="40"/>
      <c r="B109" s="209"/>
      <c r="C109" s="209"/>
      <c r="D109" s="209"/>
      <c r="E109" s="209"/>
      <c r="F109" s="209"/>
      <c r="G109" s="209"/>
      <c r="H109" s="208"/>
    </row>
    <row r="110" spans="1:8">
      <c r="A110" s="40"/>
      <c r="B110" s="209"/>
      <c r="C110" s="209"/>
      <c r="D110" s="209"/>
      <c r="E110" s="209"/>
      <c r="F110" s="209"/>
      <c r="G110" s="209"/>
      <c r="H110" s="208"/>
    </row>
    <row r="111" spans="1:8">
      <c r="A111" s="40"/>
      <c r="B111" s="209"/>
      <c r="C111" s="209"/>
      <c r="D111" s="209"/>
      <c r="E111" s="209"/>
      <c r="F111" s="209"/>
      <c r="G111" s="209"/>
      <c r="H111" s="208"/>
    </row>
    <row r="112" spans="1:8">
      <c r="A112" s="40"/>
      <c r="B112" s="209"/>
      <c r="C112" s="209"/>
      <c r="D112" s="209"/>
      <c r="E112" s="209"/>
      <c r="F112" s="209"/>
      <c r="G112" s="209"/>
      <c r="H112" s="208"/>
    </row>
    <row r="113" spans="1:8">
      <c r="A113" s="40"/>
      <c r="B113" s="209"/>
      <c r="C113" s="209"/>
      <c r="D113" s="209"/>
      <c r="E113" s="209"/>
      <c r="F113" s="209"/>
      <c r="G113" s="209"/>
      <c r="H113" s="208"/>
    </row>
    <row r="114" spans="1:8">
      <c r="A114" s="40"/>
      <c r="B114" s="209"/>
      <c r="C114" s="209"/>
      <c r="D114" s="209"/>
      <c r="E114" s="209"/>
      <c r="F114" s="209"/>
      <c r="G114" s="209"/>
      <c r="H114" s="208"/>
    </row>
    <row r="115" spans="1:8">
      <c r="A115" s="40"/>
      <c r="B115" s="209"/>
      <c r="C115" s="209"/>
      <c r="D115" s="209"/>
      <c r="E115" s="209"/>
      <c r="F115" s="209"/>
      <c r="G115" s="209"/>
      <c r="H115" s="208"/>
    </row>
    <row r="116" spans="1:8">
      <c r="A116" s="40"/>
      <c r="B116" s="209"/>
      <c r="C116" s="209"/>
      <c r="D116" s="209"/>
      <c r="E116" s="209"/>
      <c r="F116" s="209"/>
      <c r="G116" s="209"/>
      <c r="H116" s="208"/>
    </row>
    <row r="117" spans="1:8">
      <c r="A117" s="40"/>
      <c r="B117" s="209"/>
      <c r="C117" s="209"/>
      <c r="D117" s="209"/>
      <c r="E117" s="209"/>
      <c r="F117" s="209"/>
      <c r="G117" s="209"/>
      <c r="H117" s="208"/>
    </row>
    <row r="118" spans="1:8">
      <c r="A118" s="40"/>
      <c r="B118" s="209"/>
      <c r="C118" s="209"/>
      <c r="D118" s="209"/>
      <c r="E118" s="209"/>
      <c r="F118" s="209"/>
      <c r="G118" s="209"/>
      <c r="H118" s="208"/>
    </row>
    <row r="119" spans="1:8">
      <c r="A119" s="40"/>
      <c r="B119" s="209"/>
      <c r="C119" s="209"/>
      <c r="D119" s="209"/>
      <c r="E119" s="209"/>
      <c r="F119" s="209"/>
      <c r="G119" s="209"/>
      <c r="H119" s="208"/>
    </row>
    <row r="120" spans="1:8">
      <c r="A120" s="40"/>
      <c r="B120" s="209"/>
      <c r="C120" s="209"/>
      <c r="D120" s="209"/>
      <c r="E120" s="209"/>
      <c r="F120" s="209"/>
      <c r="G120" s="209"/>
      <c r="H120" s="208"/>
    </row>
    <row r="121" spans="1:8">
      <c r="A121" s="40"/>
      <c r="B121" s="209"/>
      <c r="C121" s="209"/>
      <c r="D121" s="209"/>
      <c r="E121" s="209"/>
      <c r="F121" s="209"/>
      <c r="G121" s="209"/>
      <c r="H121" s="208"/>
    </row>
    <row r="122" spans="1:8">
      <c r="A122" s="40"/>
      <c r="B122" s="209"/>
      <c r="C122" s="209"/>
      <c r="D122" s="209"/>
      <c r="E122" s="209"/>
      <c r="F122" s="209"/>
      <c r="G122" s="209"/>
      <c r="H122" s="208"/>
    </row>
    <row r="123" spans="1:8">
      <c r="A123" s="40"/>
      <c r="B123" s="209"/>
      <c r="C123" s="209"/>
      <c r="D123" s="209"/>
      <c r="E123" s="209"/>
      <c r="F123" s="209"/>
      <c r="G123" s="209"/>
      <c r="H123" s="208"/>
    </row>
    <row r="124" spans="1:8">
      <c r="A124" s="40"/>
      <c r="B124" s="209"/>
      <c r="C124" s="209"/>
      <c r="D124" s="209"/>
      <c r="E124" s="209"/>
      <c r="F124" s="209"/>
      <c r="G124" s="209"/>
      <c r="H124" s="208"/>
    </row>
    <row r="125" spans="1:8">
      <c r="A125" s="40"/>
      <c r="B125" s="209"/>
      <c r="C125" s="209"/>
      <c r="D125" s="209"/>
      <c r="E125" s="209"/>
      <c r="F125" s="209"/>
      <c r="G125" s="209"/>
      <c r="H125" s="208"/>
    </row>
    <row r="126" spans="1:8">
      <c r="A126" s="40"/>
      <c r="B126" s="209"/>
      <c r="C126" s="209"/>
      <c r="D126" s="209"/>
      <c r="E126" s="209"/>
      <c r="F126" s="209"/>
      <c r="G126" s="209"/>
      <c r="H126" s="208"/>
    </row>
    <row r="127" spans="1:8">
      <c r="A127" s="40"/>
      <c r="B127" s="209"/>
      <c r="C127" s="209"/>
      <c r="D127" s="209"/>
      <c r="E127" s="209"/>
      <c r="F127" s="209"/>
      <c r="G127" s="209"/>
      <c r="H127" s="208"/>
    </row>
    <row r="128" spans="1:8">
      <c r="A128" s="40"/>
      <c r="B128" s="209"/>
      <c r="C128" s="209"/>
      <c r="D128" s="209"/>
      <c r="E128" s="209"/>
      <c r="F128" s="209"/>
      <c r="G128" s="209"/>
      <c r="H128" s="208"/>
    </row>
    <row r="129" spans="1:8">
      <c r="A129" s="40"/>
      <c r="B129" s="209"/>
      <c r="C129" s="209"/>
      <c r="D129" s="209"/>
      <c r="E129" s="209"/>
      <c r="F129" s="209"/>
      <c r="G129" s="209"/>
      <c r="H129" s="208"/>
    </row>
    <row r="130" spans="1:8">
      <c r="A130" s="40"/>
      <c r="B130" s="209"/>
      <c r="C130" s="209"/>
      <c r="D130" s="209"/>
      <c r="E130" s="209"/>
      <c r="F130" s="209"/>
      <c r="G130" s="209"/>
      <c r="H130" s="208"/>
    </row>
    <row r="131" spans="1:8">
      <c r="A131" s="40"/>
      <c r="B131" s="209"/>
      <c r="C131" s="209"/>
      <c r="D131" s="209"/>
      <c r="E131" s="209"/>
      <c r="F131" s="209"/>
      <c r="G131" s="209"/>
      <c r="H131" s="208"/>
    </row>
    <row r="132" spans="1:8">
      <c r="A132" s="40"/>
      <c r="B132" s="209"/>
      <c r="C132" s="209"/>
      <c r="D132" s="209"/>
      <c r="E132" s="209"/>
      <c r="F132" s="209"/>
      <c r="G132" s="209"/>
      <c r="H132" s="208"/>
    </row>
    <row r="133" spans="1:8">
      <c r="A133" s="40"/>
      <c r="B133" s="209"/>
      <c r="C133" s="209"/>
      <c r="D133" s="209"/>
      <c r="E133" s="209"/>
      <c r="F133" s="209"/>
      <c r="G133" s="209"/>
      <c r="H133" s="208"/>
    </row>
    <row r="134" spans="1:8">
      <c r="A134" s="40"/>
      <c r="B134" s="209"/>
      <c r="C134" s="209"/>
      <c r="D134" s="209"/>
      <c r="E134" s="209"/>
      <c r="F134" s="209"/>
      <c r="G134" s="209"/>
      <c r="H134" s="208"/>
    </row>
    <row r="135" spans="1:8">
      <c r="A135" s="40"/>
      <c r="B135" s="209"/>
      <c r="C135" s="209"/>
      <c r="D135" s="209"/>
      <c r="E135" s="209"/>
      <c r="F135" s="209"/>
      <c r="G135" s="209"/>
      <c r="H135" s="208"/>
    </row>
    <row r="136" spans="1:8">
      <c r="A136" s="40"/>
      <c r="B136" s="209"/>
      <c r="C136" s="209"/>
      <c r="D136" s="209"/>
      <c r="E136" s="209"/>
      <c r="F136" s="209"/>
      <c r="G136" s="209"/>
      <c r="H136" s="208"/>
    </row>
    <row r="137" spans="1:8">
      <c r="A137" s="40"/>
      <c r="B137" s="209"/>
      <c r="C137" s="209"/>
      <c r="D137" s="209"/>
      <c r="E137" s="209"/>
      <c r="F137" s="209"/>
      <c r="G137" s="209"/>
      <c r="H137" s="208"/>
    </row>
    <row r="138" spans="1:8">
      <c r="A138" s="40"/>
      <c r="B138" s="209"/>
      <c r="C138" s="209"/>
      <c r="D138" s="209"/>
      <c r="E138" s="209"/>
      <c r="F138" s="209"/>
      <c r="G138" s="209"/>
      <c r="H138" s="208"/>
    </row>
    <row r="139" spans="1:8">
      <c r="A139" s="40"/>
      <c r="B139" s="209"/>
      <c r="C139" s="209"/>
      <c r="D139" s="209"/>
      <c r="E139" s="209"/>
      <c r="F139" s="209"/>
      <c r="G139" s="209"/>
      <c r="H139" s="208"/>
    </row>
    <row r="140" spans="1:8">
      <c r="A140" s="40"/>
      <c r="B140" s="209"/>
      <c r="C140" s="209"/>
      <c r="D140" s="209"/>
      <c r="E140" s="209"/>
      <c r="F140" s="209"/>
      <c r="G140" s="209"/>
      <c r="H140" s="208"/>
    </row>
    <row r="141" spans="1:8">
      <c r="A141" s="40"/>
      <c r="B141" s="209"/>
      <c r="C141" s="209"/>
      <c r="D141" s="209"/>
      <c r="E141" s="209"/>
      <c r="F141" s="209"/>
      <c r="G141" s="209"/>
      <c r="H141" s="208"/>
    </row>
    <row r="142" spans="1:8">
      <c r="A142" s="40"/>
      <c r="B142" s="209"/>
      <c r="C142" s="209"/>
      <c r="D142" s="209"/>
      <c r="E142" s="209"/>
      <c r="F142" s="209"/>
      <c r="G142" s="209"/>
      <c r="H142" s="208"/>
    </row>
    <row r="143" spans="1:8">
      <c r="A143" s="40"/>
      <c r="B143" s="209"/>
      <c r="C143" s="209"/>
      <c r="D143" s="209"/>
      <c r="E143" s="209"/>
      <c r="F143" s="209"/>
      <c r="G143" s="209"/>
      <c r="H143" s="208"/>
    </row>
    <row r="144" spans="1:8">
      <c r="A144" s="40"/>
      <c r="B144" s="209"/>
      <c r="C144" s="209"/>
      <c r="D144" s="209"/>
      <c r="E144" s="209"/>
      <c r="F144" s="209"/>
      <c r="G144" s="209"/>
      <c r="H144" s="208"/>
    </row>
    <row r="145" spans="1:8">
      <c r="A145" s="40"/>
      <c r="B145" s="209"/>
      <c r="C145" s="209"/>
      <c r="D145" s="209"/>
      <c r="E145" s="209"/>
      <c r="F145" s="209"/>
      <c r="G145" s="209"/>
      <c r="H145" s="208"/>
    </row>
    <row r="146" spans="1:8">
      <c r="A146" s="40"/>
      <c r="B146" s="209"/>
      <c r="C146" s="209"/>
      <c r="D146" s="209"/>
      <c r="E146" s="209"/>
      <c r="F146" s="209"/>
      <c r="G146" s="209"/>
      <c r="H146" s="208"/>
    </row>
    <row r="147" spans="1:8">
      <c r="A147" s="73"/>
      <c r="B147" s="14"/>
      <c r="C147" s="14"/>
      <c r="D147" s="14"/>
      <c r="E147" s="14"/>
      <c r="F147" s="14"/>
      <c r="G147" s="14"/>
      <c r="H147" s="70"/>
    </row>
    <row r="148" spans="1:8" s="226" customFormat="1">
      <c r="A148" s="209"/>
      <c r="B148" s="209"/>
      <c r="C148" s="209"/>
      <c r="D148" s="209"/>
      <c r="E148" s="209"/>
      <c r="F148" s="2208" t="s">
        <v>1343</v>
      </c>
      <c r="G148" s="2208"/>
      <c r="H148" s="2208"/>
    </row>
  </sheetData>
  <customSheetViews>
    <customSheetView guid="{4095EAE0-09D5-4E29-9353-57BE8D9E0DE0}" showPageBreaks="1" fitToPage="1" printArea="1" topLeftCell="A115">
      <selection activeCell="C131" sqref="C131"/>
      <rowBreaks count="1" manualBreakCount="1">
        <brk id="75" max="16383" man="1"/>
      </rowBreaks>
      <pageMargins left="0.75" right="0.75" top="0.75" bottom="0.75" header="0.5" footer="0.5"/>
      <pageSetup scale="87" fitToHeight="0" orientation="portrait" r:id="rId1"/>
      <headerFooter alignWithMargins="0"/>
    </customSheetView>
    <customSheetView guid="{B4382265-C345-4F78-A0C9-5C84571AE8A3}" showPageBreaks="1" fitToPage="1" printArea="1" topLeftCell="A22">
      <selection activeCell="G60" sqref="G60"/>
      <rowBreaks count="1" manualBreakCount="1">
        <brk id="75" max="16383" man="1"/>
      </rowBreaks>
      <pageMargins left="0.75" right="0.75" top="0.75" bottom="0.75" header="0.5" footer="0.5"/>
      <pageSetup scale="87" fitToHeight="0" orientation="portrait" r:id="rId2"/>
      <headerFooter alignWithMargins="0"/>
    </customSheetView>
  </customSheetViews>
  <mergeCells count="10">
    <mergeCell ref="F148:H148"/>
    <mergeCell ref="G88:H88"/>
    <mergeCell ref="G89:H89"/>
    <mergeCell ref="G90:H90"/>
    <mergeCell ref="G92:H92"/>
    <mergeCell ref="B82:F82"/>
    <mergeCell ref="B85:F85"/>
    <mergeCell ref="G83:H83"/>
    <mergeCell ref="G85:H85"/>
    <mergeCell ref="G87:H87"/>
  </mergeCells>
  <phoneticPr fontId="0" type="noConversion"/>
  <pageMargins left="0.75" right="0.75" top="0.75" bottom="0.75" header="0.5" footer="0.5"/>
  <pageSetup scale="87" fitToHeight="0" orientation="portrait" r:id="rId3"/>
  <headerFooter alignWithMargins="0"/>
  <rowBreaks count="1" manualBreakCount="1">
    <brk id="7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66"/>
  <sheetViews>
    <sheetView showGridLines="0" zoomScaleNormal="100" workbookViewId="0"/>
  </sheetViews>
  <sheetFormatPr defaultRowHeight="11.25"/>
  <cols>
    <col min="1" max="1" width="8.33203125" style="10" customWidth="1"/>
    <col min="2" max="2" width="41.6640625" style="10" customWidth="1"/>
    <col min="3" max="3" width="32.1640625" style="10" customWidth="1"/>
    <col min="4" max="4" width="26.6640625" style="10" customWidth="1"/>
    <col min="5" max="5" width="17.6640625" style="10" customWidth="1"/>
    <col min="6" max="6" width="12.6640625" style="10" customWidth="1"/>
    <col min="7" max="16384" width="9.33203125" style="10"/>
  </cols>
  <sheetData>
    <row r="1" spans="1:6" s="226" customFormat="1">
      <c r="A1" s="2057" t="s">
        <v>2667</v>
      </c>
      <c r="B1" s="2062"/>
      <c r="C1" s="2062"/>
      <c r="D1" s="2042"/>
      <c r="E1" s="2062"/>
      <c r="F1" s="2057">
        <v>67</v>
      </c>
    </row>
    <row r="2" spans="1:6">
      <c r="A2" s="20" t="s">
        <v>765</v>
      </c>
      <c r="B2" s="674"/>
      <c r="C2" s="674"/>
      <c r="D2" s="674"/>
      <c r="E2" s="674"/>
      <c r="F2" s="691"/>
    </row>
    <row r="3" spans="1:6">
      <c r="A3" s="341" t="s">
        <v>330</v>
      </c>
      <c r="B3" s="342"/>
      <c r="C3" s="342"/>
      <c r="D3" s="342"/>
      <c r="E3" s="342"/>
      <c r="F3" s="343"/>
    </row>
    <row r="4" spans="1:6">
      <c r="A4" s="40"/>
      <c r="B4" s="209"/>
      <c r="C4" s="209"/>
      <c r="D4" s="209"/>
      <c r="E4" s="209"/>
      <c r="F4" s="208"/>
    </row>
    <row r="5" spans="1:6">
      <c r="A5" s="344" t="s">
        <v>423</v>
      </c>
      <c r="B5" s="209" t="s">
        <v>766</v>
      </c>
      <c r="C5" s="209"/>
      <c r="D5" s="209"/>
      <c r="E5" s="209"/>
      <c r="F5" s="208"/>
    </row>
    <row r="6" spans="1:6">
      <c r="A6" s="24"/>
      <c r="B6" s="209" t="s">
        <v>2724</v>
      </c>
      <c r="C6" s="209"/>
      <c r="D6" s="209"/>
      <c r="E6" s="209"/>
      <c r="F6" s="208"/>
    </row>
    <row r="7" spans="1:6">
      <c r="A7" s="24"/>
      <c r="B7" s="209" t="s">
        <v>2725</v>
      </c>
      <c r="C7" s="209"/>
      <c r="D7" s="209"/>
      <c r="E7" s="209"/>
      <c r="F7" s="208"/>
    </row>
    <row r="8" spans="1:6">
      <c r="A8" s="24"/>
      <c r="B8" s="209" t="s">
        <v>2726</v>
      </c>
      <c r="C8" s="209"/>
      <c r="D8" s="209"/>
      <c r="E8" s="209"/>
      <c r="F8" s="208"/>
    </row>
    <row r="9" spans="1:6">
      <c r="A9" s="216"/>
      <c r="B9" s="72"/>
      <c r="C9" s="72"/>
      <c r="D9" s="72"/>
      <c r="E9" s="72"/>
      <c r="F9" s="74"/>
    </row>
    <row r="10" spans="1:6">
      <c r="A10" s="325" t="s">
        <v>307</v>
      </c>
      <c r="B10" s="323" t="s">
        <v>1746</v>
      </c>
      <c r="C10" s="323" t="s">
        <v>832</v>
      </c>
      <c r="D10" s="323" t="s">
        <v>1747</v>
      </c>
      <c r="E10" s="323" t="s">
        <v>1748</v>
      </c>
      <c r="F10" s="324" t="s">
        <v>307</v>
      </c>
    </row>
    <row r="11" spans="1:6">
      <c r="A11" s="325" t="s">
        <v>312</v>
      </c>
      <c r="B11" s="323" t="s">
        <v>1749</v>
      </c>
      <c r="C11" s="323"/>
      <c r="D11" s="323" t="s">
        <v>1750</v>
      </c>
      <c r="E11" s="323" t="s">
        <v>1750</v>
      </c>
      <c r="F11" s="324" t="s">
        <v>312</v>
      </c>
    </row>
    <row r="12" spans="1:6">
      <c r="A12" s="328"/>
      <c r="B12" s="321" t="s">
        <v>317</v>
      </c>
      <c r="C12" s="321" t="s">
        <v>318</v>
      </c>
      <c r="D12" s="321" t="s">
        <v>319</v>
      </c>
      <c r="E12" s="321" t="s">
        <v>320</v>
      </c>
      <c r="F12" s="329"/>
    </row>
    <row r="13" spans="1:6">
      <c r="A13" s="346">
        <v>1</v>
      </c>
      <c r="B13" s="882" t="s">
        <v>2814</v>
      </c>
      <c r="C13" s="883" t="s">
        <v>2815</v>
      </c>
      <c r="D13" s="884" t="s">
        <v>2816</v>
      </c>
      <c r="E13" s="885" t="s">
        <v>2817</v>
      </c>
      <c r="F13" s="348">
        <f>A13</f>
        <v>1</v>
      </c>
    </row>
    <row r="14" spans="1:6">
      <c r="A14" s="346">
        <v>2</v>
      </c>
      <c r="B14" s="886" t="s">
        <v>2818</v>
      </c>
      <c r="C14" s="887" t="s">
        <v>2819</v>
      </c>
      <c r="D14" s="883"/>
      <c r="E14" s="888"/>
      <c r="F14" s="348">
        <f t="shared" ref="F14:F50" si="0">A14</f>
        <v>2</v>
      </c>
    </row>
    <row r="15" spans="1:6">
      <c r="A15" s="346">
        <v>3</v>
      </c>
      <c r="B15" s="882" t="s">
        <v>2820</v>
      </c>
      <c r="C15" s="889"/>
      <c r="D15" s="890"/>
      <c r="E15" s="885"/>
      <c r="F15" s="348">
        <f t="shared" si="0"/>
        <v>3</v>
      </c>
    </row>
    <row r="16" spans="1:6">
      <c r="A16" s="346">
        <v>4</v>
      </c>
      <c r="B16" s="347"/>
      <c r="C16" s="347"/>
      <c r="D16" s="347"/>
      <c r="E16" s="347"/>
      <c r="F16" s="348">
        <f t="shared" si="0"/>
        <v>4</v>
      </c>
    </row>
    <row r="17" spans="1:6">
      <c r="A17" s="346">
        <v>5</v>
      </c>
      <c r="B17" s="347"/>
      <c r="C17" s="347"/>
      <c r="D17" s="347"/>
      <c r="E17" s="347"/>
      <c r="F17" s="348">
        <f t="shared" si="0"/>
        <v>5</v>
      </c>
    </row>
    <row r="18" spans="1:6">
      <c r="A18" s="346">
        <v>6</v>
      </c>
      <c r="B18" s="347"/>
      <c r="C18" s="347"/>
      <c r="D18" s="347"/>
      <c r="E18" s="347"/>
      <c r="F18" s="348">
        <f t="shared" si="0"/>
        <v>6</v>
      </c>
    </row>
    <row r="19" spans="1:6">
      <c r="A19" s="346">
        <v>7</v>
      </c>
      <c r="B19" s="347"/>
      <c r="C19" s="347"/>
      <c r="D19" s="347"/>
      <c r="E19" s="347"/>
      <c r="F19" s="348">
        <f t="shared" si="0"/>
        <v>7</v>
      </c>
    </row>
    <row r="20" spans="1:6">
      <c r="A20" s="346">
        <v>8</v>
      </c>
      <c r="B20" s="347"/>
      <c r="C20" s="347"/>
      <c r="D20" s="347"/>
      <c r="E20" s="347"/>
      <c r="F20" s="348">
        <f t="shared" si="0"/>
        <v>8</v>
      </c>
    </row>
    <row r="21" spans="1:6">
      <c r="A21" s="346">
        <v>9</v>
      </c>
      <c r="B21" s="347"/>
      <c r="C21" s="347"/>
      <c r="D21" s="347"/>
      <c r="E21" s="347"/>
      <c r="F21" s="348">
        <f t="shared" si="0"/>
        <v>9</v>
      </c>
    </row>
    <row r="22" spans="1:6">
      <c r="A22" s="346">
        <v>10</v>
      </c>
      <c r="B22" s="347"/>
      <c r="C22" s="347"/>
      <c r="D22" s="347"/>
      <c r="E22" s="347"/>
      <c r="F22" s="348">
        <f t="shared" si="0"/>
        <v>10</v>
      </c>
    </row>
    <row r="23" spans="1:6">
      <c r="A23" s="346">
        <v>11</v>
      </c>
      <c r="B23" s="347"/>
      <c r="C23" s="347"/>
      <c r="D23" s="347"/>
      <c r="E23" s="347"/>
      <c r="F23" s="348">
        <f t="shared" si="0"/>
        <v>11</v>
      </c>
    </row>
    <row r="24" spans="1:6">
      <c r="A24" s="346">
        <v>12</v>
      </c>
      <c r="B24" s="347"/>
      <c r="C24" s="347"/>
      <c r="D24" s="347"/>
      <c r="E24" s="347"/>
      <c r="F24" s="348">
        <f t="shared" si="0"/>
        <v>12</v>
      </c>
    </row>
    <row r="25" spans="1:6">
      <c r="A25" s="346">
        <v>13</v>
      </c>
      <c r="B25" s="347"/>
      <c r="C25" s="347"/>
      <c r="D25" s="347"/>
      <c r="E25" s="347"/>
      <c r="F25" s="348">
        <f t="shared" si="0"/>
        <v>13</v>
      </c>
    </row>
    <row r="26" spans="1:6">
      <c r="A26" s="346">
        <v>14</v>
      </c>
      <c r="B26" s="347"/>
      <c r="C26" s="347"/>
      <c r="D26" s="347"/>
      <c r="E26" s="347"/>
      <c r="F26" s="348">
        <f t="shared" si="0"/>
        <v>14</v>
      </c>
    </row>
    <row r="27" spans="1:6">
      <c r="A27" s="346">
        <v>15</v>
      </c>
      <c r="B27" s="347"/>
      <c r="C27" s="347"/>
      <c r="D27" s="347"/>
      <c r="E27" s="347"/>
      <c r="F27" s="348">
        <f t="shared" si="0"/>
        <v>15</v>
      </c>
    </row>
    <row r="28" spans="1:6">
      <c r="A28" s="346">
        <v>16</v>
      </c>
      <c r="B28" s="347"/>
      <c r="C28" s="347"/>
      <c r="D28" s="347"/>
      <c r="E28" s="347"/>
      <c r="F28" s="348">
        <f t="shared" si="0"/>
        <v>16</v>
      </c>
    </row>
    <row r="29" spans="1:6">
      <c r="A29" s="346">
        <v>17</v>
      </c>
      <c r="B29" s="347"/>
      <c r="C29" s="347"/>
      <c r="D29" s="347"/>
      <c r="E29" s="347"/>
      <c r="F29" s="348">
        <f t="shared" si="0"/>
        <v>17</v>
      </c>
    </row>
    <row r="30" spans="1:6">
      <c r="A30" s="346">
        <v>18</v>
      </c>
      <c r="B30" s="347"/>
      <c r="C30" s="347"/>
      <c r="D30" s="347"/>
      <c r="E30" s="347"/>
      <c r="F30" s="348">
        <f t="shared" si="0"/>
        <v>18</v>
      </c>
    </row>
    <row r="31" spans="1:6">
      <c r="A31" s="346">
        <v>19</v>
      </c>
      <c r="B31" s="347"/>
      <c r="C31" s="347"/>
      <c r="D31" s="347"/>
      <c r="E31" s="347"/>
      <c r="F31" s="348">
        <f t="shared" si="0"/>
        <v>19</v>
      </c>
    </row>
    <row r="32" spans="1:6">
      <c r="A32" s="346">
        <v>20</v>
      </c>
      <c r="B32" s="347"/>
      <c r="C32" s="347"/>
      <c r="D32" s="347"/>
      <c r="E32" s="347"/>
      <c r="F32" s="348">
        <f t="shared" si="0"/>
        <v>20</v>
      </c>
    </row>
    <row r="33" spans="1:6">
      <c r="A33" s="346">
        <v>21</v>
      </c>
      <c r="B33" s="347"/>
      <c r="C33" s="347"/>
      <c r="D33" s="347"/>
      <c r="E33" s="347"/>
      <c r="F33" s="348">
        <f t="shared" si="0"/>
        <v>21</v>
      </c>
    </row>
    <row r="34" spans="1:6">
      <c r="A34" s="346">
        <v>22</v>
      </c>
      <c r="B34" s="347"/>
      <c r="C34" s="347"/>
      <c r="D34" s="347"/>
      <c r="E34" s="347"/>
      <c r="F34" s="348">
        <f t="shared" si="0"/>
        <v>22</v>
      </c>
    </row>
    <row r="35" spans="1:6">
      <c r="A35" s="346">
        <v>23</v>
      </c>
      <c r="B35" s="347"/>
      <c r="C35" s="347"/>
      <c r="D35" s="347"/>
      <c r="E35" s="347"/>
      <c r="F35" s="348">
        <f t="shared" si="0"/>
        <v>23</v>
      </c>
    </row>
    <row r="36" spans="1:6">
      <c r="A36" s="346">
        <v>24</v>
      </c>
      <c r="B36" s="347"/>
      <c r="C36" s="347"/>
      <c r="D36" s="347"/>
      <c r="E36" s="347"/>
      <c r="F36" s="348">
        <f t="shared" si="0"/>
        <v>24</v>
      </c>
    </row>
    <row r="37" spans="1:6">
      <c r="A37" s="346">
        <v>25</v>
      </c>
      <c r="B37" s="347"/>
      <c r="C37" s="347"/>
      <c r="D37" s="347"/>
      <c r="E37" s="347"/>
      <c r="F37" s="348">
        <f t="shared" si="0"/>
        <v>25</v>
      </c>
    </row>
    <row r="38" spans="1:6">
      <c r="A38" s="346">
        <v>26</v>
      </c>
      <c r="B38" s="347"/>
      <c r="C38" s="347"/>
      <c r="D38" s="347"/>
      <c r="E38" s="347"/>
      <c r="F38" s="348">
        <f t="shared" si="0"/>
        <v>26</v>
      </c>
    </row>
    <row r="39" spans="1:6">
      <c r="A39" s="346">
        <v>27</v>
      </c>
      <c r="B39" s="347"/>
      <c r="C39" s="347"/>
      <c r="D39" s="347"/>
      <c r="E39" s="347"/>
      <c r="F39" s="348">
        <f t="shared" si="0"/>
        <v>27</v>
      </c>
    </row>
    <row r="40" spans="1:6">
      <c r="A40" s="346">
        <v>28</v>
      </c>
      <c r="B40" s="347"/>
      <c r="C40" s="347"/>
      <c r="D40" s="347"/>
      <c r="E40" s="347"/>
      <c r="F40" s="348">
        <f t="shared" si="0"/>
        <v>28</v>
      </c>
    </row>
    <row r="41" spans="1:6">
      <c r="A41" s="346">
        <v>29</v>
      </c>
      <c r="B41" s="347"/>
      <c r="C41" s="347"/>
      <c r="D41" s="347"/>
      <c r="E41" s="347"/>
      <c r="F41" s="348">
        <f t="shared" si="0"/>
        <v>29</v>
      </c>
    </row>
    <row r="42" spans="1:6">
      <c r="A42" s="346">
        <v>30</v>
      </c>
      <c r="B42" s="347"/>
      <c r="C42" s="347"/>
      <c r="D42" s="347"/>
      <c r="E42" s="347"/>
      <c r="F42" s="348">
        <f t="shared" si="0"/>
        <v>30</v>
      </c>
    </row>
    <row r="43" spans="1:6">
      <c r="A43" s="346">
        <v>31</v>
      </c>
      <c r="B43" s="347"/>
      <c r="C43" s="347"/>
      <c r="D43" s="347"/>
      <c r="E43" s="347"/>
      <c r="F43" s="348">
        <f t="shared" si="0"/>
        <v>31</v>
      </c>
    </row>
    <row r="44" spans="1:6">
      <c r="A44" s="346">
        <v>32</v>
      </c>
      <c r="B44" s="347"/>
      <c r="C44" s="347"/>
      <c r="D44" s="347"/>
      <c r="E44" s="347"/>
      <c r="F44" s="348">
        <f t="shared" si="0"/>
        <v>32</v>
      </c>
    </row>
    <row r="45" spans="1:6">
      <c r="A45" s="346">
        <v>33</v>
      </c>
      <c r="B45" s="347"/>
      <c r="C45" s="347"/>
      <c r="D45" s="347"/>
      <c r="E45" s="347"/>
      <c r="F45" s="348">
        <f t="shared" si="0"/>
        <v>33</v>
      </c>
    </row>
    <row r="46" spans="1:6">
      <c r="A46" s="346">
        <v>34</v>
      </c>
      <c r="B46" s="347"/>
      <c r="C46" s="347"/>
      <c r="D46" s="347"/>
      <c r="E46" s="347"/>
      <c r="F46" s="348">
        <f t="shared" si="0"/>
        <v>34</v>
      </c>
    </row>
    <row r="47" spans="1:6">
      <c r="A47" s="346">
        <v>35</v>
      </c>
      <c r="B47" s="347"/>
      <c r="C47" s="347"/>
      <c r="D47" s="347"/>
      <c r="E47" s="347"/>
      <c r="F47" s="348">
        <f t="shared" si="0"/>
        <v>35</v>
      </c>
    </row>
    <row r="48" spans="1:6">
      <c r="A48" s="346">
        <v>36</v>
      </c>
      <c r="B48" s="347"/>
      <c r="C48" s="347"/>
      <c r="D48" s="347"/>
      <c r="E48" s="347"/>
      <c r="F48" s="348">
        <f t="shared" si="0"/>
        <v>36</v>
      </c>
    </row>
    <row r="49" spans="1:6">
      <c r="A49" s="747">
        <v>37</v>
      </c>
      <c r="B49" s="1472"/>
      <c r="C49" s="1472"/>
      <c r="D49" s="1472"/>
      <c r="E49" s="1472"/>
      <c r="F49" s="748">
        <f t="shared" si="0"/>
        <v>37</v>
      </c>
    </row>
    <row r="50" spans="1:6">
      <c r="A50" s="1475">
        <v>38</v>
      </c>
      <c r="B50" s="1476"/>
      <c r="C50" s="1476"/>
      <c r="D50" s="1476"/>
      <c r="E50" s="1476"/>
      <c r="F50" s="1475">
        <f t="shared" si="0"/>
        <v>38</v>
      </c>
    </row>
    <row r="51" spans="1:6" s="226" customFormat="1">
      <c r="A51" s="1348"/>
      <c r="B51" s="209"/>
      <c r="C51" s="209"/>
      <c r="D51" s="209"/>
      <c r="E51" s="209"/>
      <c r="F51" s="1712"/>
    </row>
    <row r="52" spans="1:6">
      <c r="A52" s="1348" t="s">
        <v>424</v>
      </c>
      <c r="B52" s="209" t="s">
        <v>1751</v>
      </c>
      <c r="C52" s="209"/>
      <c r="D52" s="209"/>
      <c r="E52" s="209"/>
      <c r="F52" s="208"/>
    </row>
    <row r="53" spans="1:6">
      <c r="A53" s="24"/>
      <c r="B53" s="209" t="s">
        <v>2718</v>
      </c>
      <c r="C53" s="209"/>
      <c r="D53" s="209"/>
      <c r="E53" s="209"/>
      <c r="F53" s="208"/>
    </row>
    <row r="54" spans="1:6">
      <c r="A54" s="24"/>
      <c r="B54" s="209" t="s">
        <v>2719</v>
      </c>
      <c r="C54" s="209"/>
      <c r="D54" s="209"/>
      <c r="E54" s="209"/>
      <c r="F54" s="208"/>
    </row>
    <row r="55" spans="1:6">
      <c r="A55" s="1335"/>
      <c r="B55" s="209" t="s">
        <v>2720</v>
      </c>
      <c r="C55" s="209"/>
      <c r="D55" s="209"/>
      <c r="E55" s="209"/>
      <c r="F55" s="208"/>
    </row>
    <row r="56" spans="1:6" s="226" customFormat="1">
      <c r="A56" s="1335"/>
      <c r="B56" s="209"/>
      <c r="C56" s="209"/>
      <c r="D56" s="209"/>
      <c r="E56" s="209"/>
      <c r="F56" s="208"/>
    </row>
    <row r="57" spans="1:6">
      <c r="A57" s="780"/>
      <c r="B57" s="1691" t="s">
        <v>2602</v>
      </c>
      <c r="C57" s="1691"/>
      <c r="D57" s="1691"/>
      <c r="E57" s="1691"/>
      <c r="F57" s="784"/>
    </row>
    <row r="58" spans="1:6">
      <c r="A58" s="325" t="s">
        <v>307</v>
      </c>
      <c r="B58" s="323" t="s">
        <v>2603</v>
      </c>
      <c r="C58" s="323" t="s">
        <v>767</v>
      </c>
      <c r="D58" s="323" t="s">
        <v>768</v>
      </c>
      <c r="E58" s="323" t="s">
        <v>1748</v>
      </c>
      <c r="F58" s="324" t="s">
        <v>307</v>
      </c>
    </row>
    <row r="59" spans="1:6">
      <c r="A59" s="325" t="s">
        <v>312</v>
      </c>
      <c r="B59" s="323" t="s">
        <v>2604</v>
      </c>
      <c r="C59" s="323" t="s">
        <v>769</v>
      </c>
      <c r="D59" s="323" t="s">
        <v>770</v>
      </c>
      <c r="E59" s="323" t="s">
        <v>1750</v>
      </c>
      <c r="F59" s="324" t="s">
        <v>312</v>
      </c>
    </row>
    <row r="60" spans="1:6">
      <c r="A60" s="336"/>
      <c r="B60" s="321" t="s">
        <v>317</v>
      </c>
      <c r="C60" s="321" t="s">
        <v>318</v>
      </c>
      <c r="D60" s="321" t="s">
        <v>319</v>
      </c>
      <c r="E60" s="321" t="s">
        <v>320</v>
      </c>
      <c r="F60" s="329"/>
    </row>
    <row r="61" spans="1:6">
      <c r="A61" s="346">
        <v>1</v>
      </c>
      <c r="B61" s="895" t="s">
        <v>2821</v>
      </c>
      <c r="C61" s="890" t="s">
        <v>2822</v>
      </c>
      <c r="D61" s="894">
        <v>232700</v>
      </c>
      <c r="E61" s="885" t="s">
        <v>2823</v>
      </c>
      <c r="F61" s="348">
        <f>A61</f>
        <v>1</v>
      </c>
    </row>
    <row r="62" spans="1:6">
      <c r="A62" s="346">
        <v>2</v>
      </c>
      <c r="B62" s="893" t="s">
        <v>2824</v>
      </c>
      <c r="C62" s="883" t="s">
        <v>570</v>
      </c>
      <c r="D62" s="892"/>
      <c r="E62" s="891"/>
      <c r="F62" s="348">
        <f t="shared" ref="F62:F69" si="1">A62</f>
        <v>2</v>
      </c>
    </row>
    <row r="63" spans="1:6">
      <c r="A63" s="346">
        <v>3</v>
      </c>
      <c r="B63" s="347"/>
      <c r="C63" s="347"/>
      <c r="D63" s="347"/>
      <c r="E63" s="347"/>
      <c r="F63" s="348">
        <f t="shared" si="1"/>
        <v>3</v>
      </c>
    </row>
    <row r="64" spans="1:6">
      <c r="A64" s="346">
        <v>4</v>
      </c>
      <c r="B64" s="347"/>
      <c r="C64" s="347"/>
      <c r="D64" s="347"/>
      <c r="E64" s="347"/>
      <c r="F64" s="348">
        <f t="shared" si="1"/>
        <v>4</v>
      </c>
    </row>
    <row r="65" spans="1:6">
      <c r="A65" s="346">
        <v>5</v>
      </c>
      <c r="B65" s="347"/>
      <c r="C65" s="347"/>
      <c r="D65" s="347"/>
      <c r="E65" s="347"/>
      <c r="F65" s="348">
        <f t="shared" si="1"/>
        <v>5</v>
      </c>
    </row>
    <row r="66" spans="1:6">
      <c r="A66" s="346">
        <v>6</v>
      </c>
      <c r="B66" s="347"/>
      <c r="C66" s="347"/>
      <c r="D66" s="347"/>
      <c r="E66" s="347"/>
      <c r="F66" s="348">
        <f t="shared" si="1"/>
        <v>6</v>
      </c>
    </row>
    <row r="67" spans="1:6">
      <c r="A67" s="346">
        <v>7</v>
      </c>
      <c r="B67" s="347"/>
      <c r="C67" s="347"/>
      <c r="D67" s="347"/>
      <c r="E67" s="347"/>
      <c r="F67" s="348">
        <f t="shared" si="1"/>
        <v>7</v>
      </c>
    </row>
    <row r="68" spans="1:6">
      <c r="A68" s="346">
        <v>8</v>
      </c>
      <c r="B68" s="347"/>
      <c r="C68" s="347"/>
      <c r="D68" s="347"/>
      <c r="E68" s="347"/>
      <c r="F68" s="348">
        <f t="shared" si="1"/>
        <v>8</v>
      </c>
    </row>
    <row r="69" spans="1:6">
      <c r="A69" s="346">
        <v>9</v>
      </c>
      <c r="B69" s="347"/>
      <c r="C69" s="347"/>
      <c r="D69" s="347"/>
      <c r="E69" s="347"/>
      <c r="F69" s="348">
        <f t="shared" si="1"/>
        <v>9</v>
      </c>
    </row>
    <row r="70" spans="1:6" s="226" customFormat="1">
      <c r="A70" s="712"/>
      <c r="B70" s="713"/>
      <c r="C70" s="713"/>
      <c r="D70" s="713"/>
      <c r="E70" s="713"/>
      <c r="F70" s="714"/>
    </row>
    <row r="71" spans="1:6">
      <c r="A71" s="40"/>
      <c r="B71" s="209"/>
      <c r="C71" s="209"/>
      <c r="D71" s="209"/>
      <c r="E71" s="209"/>
      <c r="F71" s="208"/>
    </row>
    <row r="72" spans="1:6">
      <c r="A72" s="40"/>
      <c r="B72" s="209"/>
      <c r="C72" s="209"/>
      <c r="D72" s="209"/>
      <c r="E72" s="209"/>
      <c r="F72" s="208"/>
    </row>
    <row r="73" spans="1:6">
      <c r="A73" s="40"/>
      <c r="B73" s="209"/>
      <c r="C73" s="209"/>
      <c r="D73" s="209"/>
      <c r="E73" s="209"/>
      <c r="F73" s="208"/>
    </row>
    <row r="74" spans="1:6">
      <c r="A74" s="40"/>
      <c r="B74" s="209"/>
      <c r="C74" s="209"/>
      <c r="D74" s="209"/>
      <c r="E74" s="209"/>
      <c r="F74" s="208"/>
    </row>
    <row r="75" spans="1:6">
      <c r="A75" s="40"/>
      <c r="B75" s="209"/>
      <c r="C75" s="209"/>
      <c r="D75" s="209"/>
      <c r="E75" s="209"/>
      <c r="F75" s="208"/>
    </row>
    <row r="76" spans="1:6">
      <c r="A76" s="40"/>
      <c r="B76" s="209"/>
      <c r="C76" s="209"/>
      <c r="D76" s="209"/>
      <c r="E76" s="209"/>
      <c r="F76" s="208"/>
    </row>
    <row r="77" spans="1:6">
      <c r="A77" s="40"/>
      <c r="B77" s="209"/>
      <c r="C77" s="209"/>
      <c r="D77" s="209"/>
      <c r="E77" s="209"/>
      <c r="F77" s="208"/>
    </row>
    <row r="78" spans="1:6">
      <c r="A78" s="40"/>
      <c r="B78" s="209"/>
      <c r="C78" s="209"/>
      <c r="D78" s="209"/>
      <c r="E78" s="209"/>
      <c r="F78" s="208"/>
    </row>
    <row r="79" spans="1:6">
      <c r="A79" s="40"/>
      <c r="B79" s="209"/>
      <c r="C79" s="209"/>
      <c r="D79" s="209"/>
      <c r="E79" s="209"/>
      <c r="F79" s="208"/>
    </row>
    <row r="80" spans="1:6">
      <c r="A80" s="40"/>
      <c r="B80" s="209"/>
      <c r="C80" s="209"/>
      <c r="D80" s="209"/>
      <c r="E80" s="209"/>
      <c r="F80" s="208"/>
    </row>
    <row r="81" spans="1:6">
      <c r="A81" s="40"/>
      <c r="B81" s="209"/>
      <c r="C81" s="209"/>
      <c r="D81" s="209"/>
      <c r="E81" s="209"/>
      <c r="F81" s="208"/>
    </row>
    <row r="82" spans="1:6">
      <c r="A82" s="40"/>
      <c r="B82" s="209"/>
      <c r="C82" s="209"/>
      <c r="D82" s="209"/>
      <c r="E82" s="209"/>
      <c r="F82" s="208"/>
    </row>
    <row r="83" spans="1:6" s="226" customFormat="1">
      <c r="A83" s="700" t="s">
        <v>1343</v>
      </c>
      <c r="B83" s="689"/>
      <c r="C83" s="689"/>
      <c r="D83" s="689"/>
      <c r="E83" s="689"/>
      <c r="F83" s="698"/>
    </row>
    <row r="84" spans="1:6" s="226" customFormat="1">
      <c r="A84" s="2060">
        <v>68</v>
      </c>
      <c r="B84" s="2042"/>
      <c r="C84" s="2042"/>
      <c r="D84" s="2042"/>
      <c r="E84" s="2042"/>
      <c r="F84" s="2055" t="s">
        <v>2667</v>
      </c>
    </row>
    <row r="85" spans="1:6">
      <c r="A85" s="2302" t="s">
        <v>771</v>
      </c>
      <c r="B85" s="2303"/>
      <c r="C85" s="2303"/>
      <c r="D85" s="2303"/>
      <c r="E85" s="2303"/>
      <c r="F85" s="2304"/>
    </row>
    <row r="86" spans="1:6">
      <c r="A86" s="341" t="s">
        <v>330</v>
      </c>
      <c r="B86" s="342"/>
      <c r="C86" s="342"/>
      <c r="D86" s="342"/>
      <c r="E86" s="342"/>
      <c r="F86" s="343"/>
    </row>
    <row r="87" spans="1:6">
      <c r="A87" s="40"/>
      <c r="B87" s="209"/>
      <c r="C87" s="209"/>
      <c r="D87" s="209"/>
      <c r="E87" s="209"/>
      <c r="F87" s="208"/>
    </row>
    <row r="88" spans="1:6">
      <c r="A88" s="40"/>
      <c r="B88" s="209" t="s">
        <v>772</v>
      </c>
      <c r="C88" s="209"/>
      <c r="D88" s="209"/>
      <c r="E88" s="209"/>
      <c r="F88" s="208"/>
    </row>
    <row r="89" spans="1:6">
      <c r="A89" s="24"/>
      <c r="B89" s="209" t="s">
        <v>773</v>
      </c>
      <c r="C89" s="209"/>
      <c r="D89" s="209"/>
      <c r="E89" s="209"/>
      <c r="F89" s="208"/>
    </row>
    <row r="90" spans="1:6">
      <c r="A90" s="216"/>
      <c r="B90" s="72"/>
      <c r="C90" s="72"/>
      <c r="D90" s="72"/>
      <c r="E90" s="72"/>
      <c r="F90" s="74"/>
    </row>
    <row r="91" spans="1:6">
      <c r="A91" s="505"/>
      <c r="B91" s="39"/>
      <c r="C91" s="39"/>
      <c r="D91" s="39"/>
      <c r="E91" s="39"/>
      <c r="F91" s="66"/>
    </row>
    <row r="92" spans="1:6">
      <c r="A92" s="1710" t="s">
        <v>423</v>
      </c>
      <c r="B92" s="209" t="s">
        <v>774</v>
      </c>
      <c r="C92" s="209"/>
      <c r="D92" s="209"/>
      <c r="E92" s="209"/>
      <c r="F92" s="208"/>
    </row>
    <row r="93" spans="1:6">
      <c r="A93" s="24"/>
      <c r="B93" s="209" t="s">
        <v>2721</v>
      </c>
      <c r="C93" s="209"/>
      <c r="D93" s="209"/>
      <c r="E93" s="209"/>
      <c r="F93" s="208"/>
    </row>
    <row r="94" spans="1:6">
      <c r="A94" s="24"/>
      <c r="B94" s="226"/>
      <c r="C94" s="226"/>
      <c r="D94" s="226"/>
      <c r="E94" s="226"/>
      <c r="F94" s="208"/>
    </row>
    <row r="95" spans="1:6">
      <c r="A95" s="1710" t="s">
        <v>424</v>
      </c>
      <c r="B95" s="209" t="s">
        <v>775</v>
      </c>
      <c r="C95" s="209"/>
      <c r="D95" s="209"/>
      <c r="E95" s="209"/>
      <c r="F95" s="208"/>
    </row>
    <row r="96" spans="1:6">
      <c r="A96" s="24"/>
      <c r="B96" s="226"/>
      <c r="C96" s="226"/>
      <c r="D96" s="226"/>
      <c r="E96" s="226"/>
      <c r="F96" s="208"/>
    </row>
    <row r="97" spans="1:6">
      <c r="A97" s="1710" t="s">
        <v>425</v>
      </c>
      <c r="B97" s="209" t="s">
        <v>776</v>
      </c>
      <c r="C97" s="209"/>
      <c r="D97" s="209"/>
      <c r="E97" s="209"/>
      <c r="F97" s="208"/>
    </row>
    <row r="98" spans="1:6">
      <c r="A98" s="24"/>
      <c r="B98" s="226"/>
      <c r="C98" s="226"/>
      <c r="D98" s="226"/>
      <c r="E98" s="226"/>
      <c r="F98" s="208"/>
    </row>
    <row r="99" spans="1:6">
      <c r="A99" s="1710" t="s">
        <v>428</v>
      </c>
      <c r="B99" s="209" t="s">
        <v>777</v>
      </c>
      <c r="C99" s="209"/>
      <c r="D99" s="209"/>
      <c r="E99" s="209"/>
      <c r="F99" s="208"/>
    </row>
    <row r="100" spans="1:6">
      <c r="A100" s="24"/>
      <c r="B100" s="226"/>
      <c r="C100" s="226"/>
      <c r="D100" s="226"/>
      <c r="E100" s="226"/>
      <c r="F100" s="208"/>
    </row>
    <row r="101" spans="1:6">
      <c r="A101" s="1710" t="s">
        <v>430</v>
      </c>
      <c r="B101" s="209" t="s">
        <v>778</v>
      </c>
      <c r="C101" s="209"/>
      <c r="D101" s="209"/>
      <c r="E101" s="209"/>
      <c r="F101" s="208"/>
    </row>
    <row r="102" spans="1:6">
      <c r="A102" s="24"/>
      <c r="B102" s="209" t="s">
        <v>2722</v>
      </c>
      <c r="C102" s="209"/>
      <c r="D102" s="209"/>
      <c r="E102" s="209"/>
      <c r="F102" s="208"/>
    </row>
    <row r="103" spans="1:6">
      <c r="A103" s="24"/>
      <c r="B103" s="226"/>
      <c r="C103" s="226"/>
      <c r="D103" s="226"/>
      <c r="E103" s="226"/>
      <c r="F103" s="208"/>
    </row>
    <row r="104" spans="1:6">
      <c r="A104" s="1710" t="s">
        <v>859</v>
      </c>
      <c r="B104" s="209" t="s">
        <v>779</v>
      </c>
      <c r="C104" s="209"/>
      <c r="D104" s="209"/>
      <c r="E104" s="209"/>
      <c r="F104" s="208"/>
    </row>
    <row r="105" spans="1:6">
      <c r="A105" s="24"/>
      <c r="B105" s="209" t="s">
        <v>2723</v>
      </c>
      <c r="C105" s="209"/>
      <c r="D105" s="209"/>
      <c r="E105" s="209"/>
      <c r="F105" s="208"/>
    </row>
    <row r="106" spans="1:6">
      <c r="A106" s="40"/>
      <c r="B106" s="209"/>
      <c r="C106" s="209"/>
      <c r="D106" s="209"/>
      <c r="E106" s="209"/>
      <c r="F106" s="208"/>
    </row>
    <row r="107" spans="1:6">
      <c r="A107" s="40"/>
      <c r="B107" s="209"/>
      <c r="C107" s="209"/>
      <c r="D107" s="209"/>
      <c r="E107" s="209"/>
      <c r="F107" s="208"/>
    </row>
    <row r="108" spans="1:6">
      <c r="A108" s="40"/>
      <c r="B108" s="63" t="s">
        <v>2873</v>
      </c>
      <c r="C108" s="209"/>
      <c r="D108" s="209"/>
      <c r="E108" s="209"/>
      <c r="F108" s="208"/>
    </row>
    <row r="109" spans="1:6">
      <c r="A109" s="40"/>
      <c r="B109" s="209"/>
      <c r="C109" s="209"/>
      <c r="D109" s="209"/>
      <c r="E109" s="209"/>
      <c r="F109" s="208"/>
    </row>
    <row r="110" spans="1:6">
      <c r="A110" s="40"/>
      <c r="B110" s="209"/>
      <c r="C110" s="209"/>
      <c r="D110" s="209"/>
      <c r="E110" s="209"/>
      <c r="F110" s="208"/>
    </row>
    <row r="111" spans="1:6">
      <c r="A111" s="40"/>
      <c r="B111" s="209"/>
      <c r="C111" s="209"/>
      <c r="D111" s="209"/>
      <c r="E111" s="209"/>
      <c r="F111" s="208"/>
    </row>
    <row r="112" spans="1:6">
      <c r="A112" s="40"/>
      <c r="B112" s="209"/>
      <c r="C112" s="209"/>
      <c r="D112" s="209"/>
      <c r="E112" s="209"/>
      <c r="F112" s="208"/>
    </row>
    <row r="113" spans="1:6">
      <c r="A113" s="40"/>
      <c r="B113" s="209"/>
      <c r="C113" s="209"/>
      <c r="D113" s="209"/>
      <c r="E113" s="209"/>
      <c r="F113" s="208"/>
    </row>
    <row r="114" spans="1:6">
      <c r="A114" s="40"/>
      <c r="B114" s="209"/>
      <c r="C114" s="209"/>
      <c r="D114" s="209"/>
      <c r="E114" s="209"/>
      <c r="F114" s="208"/>
    </row>
    <row r="115" spans="1:6">
      <c r="A115" s="40"/>
      <c r="B115" s="209"/>
      <c r="C115" s="209"/>
      <c r="D115" s="209"/>
      <c r="E115" s="209"/>
      <c r="F115" s="208"/>
    </row>
    <row r="116" spans="1:6">
      <c r="A116" s="40"/>
      <c r="B116" s="209"/>
      <c r="C116" s="209"/>
      <c r="D116" s="209"/>
      <c r="E116" s="209"/>
      <c r="F116" s="208"/>
    </row>
    <row r="117" spans="1:6">
      <c r="A117" s="40"/>
      <c r="B117" s="209"/>
      <c r="C117" s="209"/>
      <c r="D117" s="209"/>
      <c r="E117" s="209"/>
      <c r="F117" s="208"/>
    </row>
    <row r="118" spans="1:6">
      <c r="A118" s="40"/>
      <c r="B118" s="209"/>
      <c r="C118" s="209"/>
      <c r="D118" s="209"/>
      <c r="E118" s="209"/>
      <c r="F118" s="208"/>
    </row>
    <row r="119" spans="1:6">
      <c r="A119" s="40"/>
      <c r="B119" s="209"/>
      <c r="C119" s="209"/>
      <c r="D119" s="209"/>
      <c r="E119" s="209"/>
      <c r="F119" s="208"/>
    </row>
    <row r="120" spans="1:6">
      <c r="A120" s="40"/>
      <c r="B120" s="209"/>
      <c r="C120" s="209"/>
      <c r="D120" s="209"/>
      <c r="E120" s="209"/>
      <c r="F120" s="208"/>
    </row>
    <row r="121" spans="1:6">
      <c r="A121" s="40"/>
      <c r="B121" s="209"/>
      <c r="C121" s="209"/>
      <c r="D121" s="209"/>
      <c r="E121" s="209"/>
      <c r="F121" s="208"/>
    </row>
    <row r="122" spans="1:6">
      <c r="A122" s="40"/>
      <c r="B122" s="209"/>
      <c r="C122" s="209"/>
      <c r="D122" s="209"/>
      <c r="E122" s="209"/>
      <c r="F122" s="208"/>
    </row>
    <row r="123" spans="1:6">
      <c r="A123" s="40"/>
      <c r="B123" s="209"/>
      <c r="C123" s="209"/>
      <c r="D123" s="209"/>
      <c r="E123" s="209"/>
      <c r="F123" s="208"/>
    </row>
    <row r="124" spans="1:6">
      <c r="A124" s="40"/>
      <c r="B124" s="209"/>
      <c r="C124" s="209"/>
      <c r="D124" s="209"/>
      <c r="E124" s="209"/>
      <c r="F124" s="208"/>
    </row>
    <row r="125" spans="1:6">
      <c r="A125" s="40"/>
      <c r="B125" s="209"/>
      <c r="C125" s="209"/>
      <c r="D125" s="209"/>
      <c r="E125" s="209"/>
      <c r="F125" s="208"/>
    </row>
    <row r="126" spans="1:6">
      <c r="A126" s="40"/>
      <c r="B126" s="209"/>
      <c r="C126" s="209"/>
      <c r="D126" s="209"/>
      <c r="E126" s="209"/>
      <c r="F126" s="208"/>
    </row>
    <row r="127" spans="1:6">
      <c r="A127" s="40"/>
      <c r="B127" s="209"/>
      <c r="C127" s="209"/>
      <c r="D127" s="209"/>
      <c r="E127" s="209"/>
      <c r="F127" s="208"/>
    </row>
    <row r="128" spans="1:6">
      <c r="A128" s="40"/>
      <c r="B128" s="209"/>
      <c r="C128" s="209"/>
      <c r="D128" s="209"/>
      <c r="E128" s="209"/>
      <c r="F128" s="208"/>
    </row>
    <row r="129" spans="1:6">
      <c r="A129" s="40"/>
      <c r="B129" s="209"/>
      <c r="C129" s="209"/>
      <c r="D129" s="209"/>
      <c r="E129" s="209"/>
      <c r="F129" s="208"/>
    </row>
    <row r="130" spans="1:6">
      <c r="A130" s="40"/>
      <c r="B130" s="209"/>
      <c r="C130" s="209"/>
      <c r="D130" s="209"/>
      <c r="E130" s="209"/>
      <c r="F130" s="208"/>
    </row>
    <row r="131" spans="1:6">
      <c r="A131" s="40"/>
      <c r="B131" s="209"/>
      <c r="C131" s="209"/>
      <c r="D131" s="209"/>
      <c r="E131" s="209"/>
      <c r="F131" s="208"/>
    </row>
    <row r="132" spans="1:6">
      <c r="A132" s="40"/>
      <c r="B132" s="209"/>
      <c r="C132" s="209"/>
      <c r="D132" s="209"/>
      <c r="E132" s="209"/>
      <c r="F132" s="208"/>
    </row>
    <row r="133" spans="1:6">
      <c r="A133" s="40"/>
      <c r="B133" s="209"/>
      <c r="C133" s="209"/>
      <c r="D133" s="209"/>
      <c r="E133" s="209"/>
      <c r="F133" s="208"/>
    </row>
    <row r="134" spans="1:6">
      <c r="A134" s="40"/>
      <c r="B134" s="209"/>
      <c r="C134" s="209"/>
      <c r="D134" s="209"/>
      <c r="E134" s="209"/>
      <c r="F134" s="208"/>
    </row>
    <row r="135" spans="1:6">
      <c r="A135" s="40"/>
      <c r="B135" s="209"/>
      <c r="C135" s="209"/>
      <c r="D135" s="209"/>
      <c r="E135" s="209"/>
      <c r="F135" s="208"/>
    </row>
    <row r="136" spans="1:6">
      <c r="A136" s="40"/>
      <c r="B136" s="209"/>
      <c r="C136" s="209"/>
      <c r="D136" s="209"/>
      <c r="E136" s="209"/>
      <c r="F136" s="208"/>
    </row>
    <row r="137" spans="1:6">
      <c r="A137" s="40"/>
      <c r="B137" s="209"/>
      <c r="C137" s="209"/>
      <c r="D137" s="209"/>
      <c r="E137" s="209"/>
      <c r="F137" s="208"/>
    </row>
    <row r="138" spans="1:6">
      <c r="A138" s="40"/>
      <c r="B138" s="209"/>
      <c r="C138" s="209"/>
      <c r="D138" s="209"/>
      <c r="E138" s="209"/>
      <c r="F138" s="208"/>
    </row>
    <row r="139" spans="1:6">
      <c r="A139" s="40"/>
      <c r="B139" s="209"/>
      <c r="C139" s="209"/>
      <c r="D139" s="209"/>
      <c r="E139" s="209"/>
      <c r="F139" s="208"/>
    </row>
    <row r="140" spans="1:6">
      <c r="A140" s="40"/>
      <c r="B140" s="209"/>
      <c r="C140" s="209"/>
      <c r="D140" s="209"/>
      <c r="E140" s="209"/>
      <c r="F140" s="208"/>
    </row>
    <row r="141" spans="1:6">
      <c r="A141" s="40"/>
      <c r="B141" s="209"/>
      <c r="C141" s="209"/>
      <c r="D141" s="209"/>
      <c r="E141" s="209"/>
      <c r="F141" s="208"/>
    </row>
    <row r="142" spans="1:6">
      <c r="A142" s="40"/>
      <c r="B142" s="209"/>
      <c r="C142" s="209"/>
      <c r="D142" s="209"/>
      <c r="E142" s="209"/>
      <c r="F142" s="208"/>
    </row>
    <row r="143" spans="1:6">
      <c r="A143" s="40"/>
      <c r="B143" s="209"/>
      <c r="C143" s="209"/>
      <c r="D143" s="209"/>
      <c r="E143" s="209"/>
      <c r="F143" s="208"/>
    </row>
    <row r="144" spans="1:6">
      <c r="A144" s="40"/>
      <c r="B144" s="209"/>
      <c r="C144" s="209"/>
      <c r="D144" s="209"/>
      <c r="E144" s="209"/>
      <c r="F144" s="208"/>
    </row>
    <row r="145" spans="1:6">
      <c r="A145" s="40"/>
      <c r="B145" s="209"/>
      <c r="C145" s="209"/>
      <c r="D145" s="209"/>
      <c r="E145" s="209"/>
      <c r="F145" s="208"/>
    </row>
    <row r="146" spans="1:6">
      <c r="A146" s="40"/>
      <c r="B146" s="209"/>
      <c r="C146" s="209"/>
      <c r="D146" s="209"/>
      <c r="E146" s="209"/>
      <c r="F146" s="208"/>
    </row>
    <row r="147" spans="1:6">
      <c r="A147" s="40"/>
      <c r="B147" s="209"/>
      <c r="C147" s="209"/>
      <c r="D147" s="209"/>
      <c r="E147" s="209"/>
      <c r="F147" s="208"/>
    </row>
    <row r="148" spans="1:6">
      <c r="A148" s="40"/>
      <c r="B148" s="209"/>
      <c r="C148" s="209"/>
      <c r="D148" s="209"/>
      <c r="E148" s="209"/>
      <c r="F148" s="208"/>
    </row>
    <row r="149" spans="1:6">
      <c r="A149" s="40"/>
      <c r="B149" s="209"/>
      <c r="C149" s="209"/>
      <c r="D149" s="209"/>
      <c r="E149" s="209"/>
      <c r="F149" s="208"/>
    </row>
    <row r="150" spans="1:6">
      <c r="A150" s="40"/>
      <c r="B150" s="209"/>
      <c r="C150" s="209"/>
      <c r="D150" s="209"/>
      <c r="E150" s="209"/>
      <c r="F150" s="208"/>
    </row>
    <row r="151" spans="1:6">
      <c r="A151" s="40"/>
      <c r="B151" s="209"/>
      <c r="C151" s="209"/>
      <c r="D151" s="209"/>
      <c r="E151" s="209"/>
      <c r="F151" s="208"/>
    </row>
    <row r="152" spans="1:6">
      <c r="A152" s="40"/>
      <c r="B152" s="209"/>
      <c r="C152" s="209"/>
      <c r="D152" s="209"/>
      <c r="E152" s="209"/>
      <c r="F152" s="208"/>
    </row>
    <row r="153" spans="1:6">
      <c r="A153" s="40"/>
      <c r="B153" s="209"/>
      <c r="C153" s="209"/>
      <c r="D153" s="209"/>
      <c r="E153" s="209"/>
      <c r="F153" s="208"/>
    </row>
    <row r="154" spans="1:6">
      <c r="A154" s="40"/>
      <c r="B154" s="209"/>
      <c r="C154" s="209"/>
      <c r="D154" s="209"/>
      <c r="E154" s="209"/>
      <c r="F154" s="208"/>
    </row>
    <row r="155" spans="1:6">
      <c r="A155" s="40"/>
      <c r="B155" s="209"/>
      <c r="C155" s="209"/>
      <c r="D155" s="209"/>
      <c r="E155" s="209"/>
      <c r="F155" s="208"/>
    </row>
    <row r="156" spans="1:6">
      <c r="A156" s="40"/>
      <c r="B156" s="209"/>
      <c r="C156" s="209"/>
      <c r="D156" s="209"/>
      <c r="E156" s="209"/>
      <c r="F156" s="208"/>
    </row>
    <row r="157" spans="1:6">
      <c r="A157" s="40"/>
      <c r="B157" s="209"/>
      <c r="C157" s="209"/>
      <c r="D157" s="209"/>
      <c r="E157" s="209"/>
      <c r="F157" s="208"/>
    </row>
    <row r="158" spans="1:6">
      <c r="A158" s="40"/>
      <c r="B158" s="209"/>
      <c r="C158" s="209"/>
      <c r="D158" s="209"/>
      <c r="E158" s="209"/>
      <c r="F158" s="208"/>
    </row>
    <row r="159" spans="1:6">
      <c r="A159" s="40"/>
      <c r="B159" s="209"/>
      <c r="C159" s="209"/>
      <c r="D159" s="209"/>
      <c r="E159" s="209"/>
      <c r="F159" s="208"/>
    </row>
    <row r="160" spans="1:6">
      <c r="A160" s="40"/>
      <c r="B160" s="209"/>
      <c r="C160" s="209"/>
      <c r="D160" s="209"/>
      <c r="E160" s="209"/>
      <c r="F160" s="208"/>
    </row>
    <row r="161" spans="1:6">
      <c r="A161" s="40"/>
      <c r="B161" s="209"/>
      <c r="C161" s="209"/>
      <c r="D161" s="209"/>
      <c r="E161" s="209"/>
      <c r="F161" s="208"/>
    </row>
    <row r="162" spans="1:6">
      <c r="A162" s="40"/>
      <c r="B162" s="209"/>
      <c r="C162" s="209"/>
      <c r="D162" s="209"/>
      <c r="E162" s="209"/>
      <c r="F162" s="208"/>
    </row>
    <row r="163" spans="1:6">
      <c r="A163" s="40"/>
      <c r="B163" s="209"/>
      <c r="C163" s="209"/>
      <c r="D163" s="209"/>
      <c r="E163" s="209"/>
      <c r="F163" s="208"/>
    </row>
    <row r="164" spans="1:6">
      <c r="A164" s="40"/>
      <c r="B164" s="209"/>
      <c r="C164" s="209"/>
      <c r="D164" s="209"/>
      <c r="E164" s="209"/>
      <c r="F164" s="208"/>
    </row>
    <row r="165" spans="1:6">
      <c r="A165" s="216"/>
      <c r="B165" s="72"/>
      <c r="C165" s="72"/>
      <c r="D165" s="72"/>
      <c r="E165" s="72"/>
      <c r="F165" s="74"/>
    </row>
    <row r="166" spans="1:6" s="226" customFormat="1">
      <c r="A166" s="700"/>
      <c r="B166" s="727"/>
      <c r="C166" s="727"/>
      <c r="D166" s="727"/>
      <c r="E166" s="727"/>
      <c r="F166" s="698" t="s">
        <v>1343</v>
      </c>
    </row>
  </sheetData>
  <customSheetViews>
    <customSheetView guid="{4095EAE0-09D5-4E29-9353-57BE8D9E0DE0}" showPageBreaks="1" printArea="1" topLeftCell="A72">
      <selection activeCell="B157" sqref="B157"/>
      <rowBreaks count="1" manualBreakCount="1">
        <brk id="83" max="16383" man="1"/>
      </rowBreaks>
      <colBreaks count="1" manualBreakCount="1">
        <brk id="6" max="1048575" man="1"/>
      </colBreaks>
      <pageMargins left="0.75" right="0.75" top="0.75" bottom="0.75" header="0.5" footer="0.5"/>
      <pageSetup scale="80" orientation="portrait" r:id="rId1"/>
      <headerFooter alignWithMargins="0"/>
    </customSheetView>
    <customSheetView guid="{B4382265-C345-4F78-A0C9-5C84571AE8A3}" showPageBreaks="1" printArea="1" topLeftCell="A55">
      <selection sqref="A1:A15"/>
      <rowBreaks count="1" manualBreakCount="1">
        <brk id="83" max="16383" man="1"/>
      </rowBreaks>
      <colBreaks count="1" manualBreakCount="1">
        <brk id="6" max="1048575" man="1"/>
      </colBreaks>
      <pageMargins left="0.75" right="0.75" top="0.75" bottom="0.75" header="0.5" footer="0.5"/>
      <pageSetup scale="80" orientation="portrait" r:id="rId2"/>
      <headerFooter alignWithMargins="0"/>
    </customSheetView>
  </customSheetViews>
  <mergeCells count="1">
    <mergeCell ref="A85:F85"/>
  </mergeCells>
  <phoneticPr fontId="0" type="noConversion"/>
  <pageMargins left="0.75" right="0.75" top="0.75" bottom="0.75" header="0.5" footer="0.5"/>
  <pageSetup scale="80" orientation="portrait" r:id="rId3"/>
  <headerFooter alignWithMargins="0"/>
  <rowBreaks count="1" manualBreakCount="1">
    <brk id="83" max="16383" man="1"/>
  </rowBreaks>
  <colBreaks count="1" manualBreakCount="1">
    <brk id="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zoomScaleNormal="100" workbookViewId="0"/>
  </sheetViews>
  <sheetFormatPr defaultRowHeight="11.25"/>
  <cols>
    <col min="1" max="1" width="5.6640625" style="10" customWidth="1"/>
    <col min="2" max="2" width="11.5" style="10" customWidth="1"/>
    <col min="3" max="3" width="54.83203125" style="10" customWidth="1"/>
    <col min="4" max="4" width="24.5" style="10" bestFit="1" customWidth="1"/>
    <col min="5" max="5" width="13.1640625" style="936" customWidth="1"/>
    <col min="6" max="6" width="7.5" style="10" customWidth="1"/>
    <col min="7" max="7" width="9.33203125" style="10"/>
    <col min="8" max="8" width="13.6640625" style="10" bestFit="1" customWidth="1"/>
    <col min="9" max="16384" width="9.33203125" style="10"/>
  </cols>
  <sheetData>
    <row r="1" spans="1:6" s="226" customFormat="1">
      <c r="A1" s="2057" t="s">
        <v>2667</v>
      </c>
      <c r="B1" s="2042"/>
      <c r="C1" s="2111"/>
      <c r="D1" s="2042"/>
      <c r="E1" s="2066"/>
      <c r="F1" s="2057">
        <v>69</v>
      </c>
    </row>
    <row r="2" spans="1:6">
      <c r="A2" s="32" t="s">
        <v>780</v>
      </c>
      <c r="B2" s="342"/>
      <c r="C2" s="342"/>
      <c r="D2" s="342"/>
      <c r="E2" s="1080"/>
      <c r="F2" s="291"/>
    </row>
    <row r="3" spans="1:6">
      <c r="A3" s="1403" t="s">
        <v>330</v>
      </c>
      <c r="B3" s="342"/>
      <c r="C3" s="342"/>
      <c r="D3" s="342"/>
      <c r="E3" s="1080"/>
      <c r="F3" s="291"/>
    </row>
    <row r="4" spans="1:6">
      <c r="A4" s="1449"/>
      <c r="B4" s="209"/>
      <c r="C4" s="209"/>
      <c r="D4" s="209"/>
      <c r="E4" s="776"/>
      <c r="F4" s="291"/>
    </row>
    <row r="5" spans="1:6">
      <c r="A5" s="1449"/>
      <c r="B5" s="209" t="s">
        <v>781</v>
      </c>
      <c r="C5" s="209"/>
      <c r="D5" s="209"/>
      <c r="E5" s="776"/>
      <c r="F5" s="291"/>
    </row>
    <row r="6" spans="1:6">
      <c r="A6" s="1449"/>
      <c r="B6" s="209"/>
      <c r="C6" s="209"/>
      <c r="D6" s="209"/>
      <c r="E6" s="776"/>
      <c r="F6" s="291"/>
    </row>
    <row r="7" spans="1:6">
      <c r="A7" s="1402" t="s">
        <v>782</v>
      </c>
      <c r="B7" s="342"/>
      <c r="C7" s="342"/>
      <c r="D7" s="342"/>
      <c r="E7" s="1080"/>
      <c r="F7" s="291"/>
    </row>
    <row r="8" spans="1:6">
      <c r="A8" s="720"/>
      <c r="B8" s="14"/>
      <c r="C8" s="14"/>
      <c r="D8" s="14"/>
      <c r="E8" s="1087"/>
      <c r="F8" s="291"/>
    </row>
    <row r="9" spans="1:6">
      <c r="A9" s="325" t="s">
        <v>307</v>
      </c>
      <c r="B9" s="323" t="s">
        <v>332</v>
      </c>
      <c r="C9" s="323" t="s">
        <v>420</v>
      </c>
      <c r="D9" s="323" t="s">
        <v>1840</v>
      </c>
      <c r="E9" s="1133" t="s">
        <v>400</v>
      </c>
      <c r="F9" s="1446" t="s">
        <v>307</v>
      </c>
    </row>
    <row r="10" spans="1:6">
      <c r="A10" s="325" t="s">
        <v>312</v>
      </c>
      <c r="B10" s="323" t="s">
        <v>312</v>
      </c>
      <c r="C10" s="323"/>
      <c r="D10" s="323"/>
      <c r="E10" s="1133" t="s">
        <v>783</v>
      </c>
      <c r="F10" s="1447" t="s">
        <v>312</v>
      </c>
    </row>
    <row r="11" spans="1:6" ht="12" thickBot="1">
      <c r="A11" s="325"/>
      <c r="B11" s="323" t="s">
        <v>317</v>
      </c>
      <c r="C11" s="323" t="s">
        <v>318</v>
      </c>
      <c r="D11" s="323" t="s">
        <v>319</v>
      </c>
      <c r="E11" s="1133" t="s">
        <v>320</v>
      </c>
      <c r="F11" s="1448"/>
    </row>
    <row r="12" spans="1:6">
      <c r="A12" s="721">
        <v>1</v>
      </c>
      <c r="B12" s="722">
        <v>751</v>
      </c>
      <c r="C12" s="723" t="s">
        <v>529</v>
      </c>
      <c r="D12" s="724" t="s">
        <v>2986</v>
      </c>
      <c r="E12" s="1440">
        <v>0</v>
      </c>
      <c r="F12" s="1450">
        <v>1</v>
      </c>
    </row>
    <row r="13" spans="1:6">
      <c r="A13" s="721">
        <v>2</v>
      </c>
      <c r="B13" s="722">
        <v>764</v>
      </c>
      <c r="C13" s="723" t="s">
        <v>784</v>
      </c>
      <c r="D13" s="724" t="s">
        <v>2987</v>
      </c>
      <c r="E13" s="1441">
        <v>18763</v>
      </c>
      <c r="F13" s="1451">
        <v>2</v>
      </c>
    </row>
    <row r="14" spans="1:6">
      <c r="A14" s="721">
        <v>3</v>
      </c>
      <c r="B14" s="722" t="s">
        <v>785</v>
      </c>
      <c r="C14" s="723" t="s">
        <v>542</v>
      </c>
      <c r="D14" s="724" t="s">
        <v>2988</v>
      </c>
      <c r="E14" s="1441">
        <v>356829</v>
      </c>
      <c r="F14" s="1451">
        <v>3</v>
      </c>
    </row>
    <row r="15" spans="1:6">
      <c r="A15" s="721">
        <v>4</v>
      </c>
      <c r="B15" s="722">
        <v>766</v>
      </c>
      <c r="C15" s="723" t="s">
        <v>543</v>
      </c>
      <c r="D15" s="724" t="s">
        <v>786</v>
      </c>
      <c r="E15" s="1441">
        <v>214832</v>
      </c>
      <c r="F15" s="1451">
        <v>4</v>
      </c>
    </row>
    <row r="16" spans="1:6">
      <c r="A16" s="721">
        <v>5</v>
      </c>
      <c r="B16" s="722">
        <v>766.5</v>
      </c>
      <c r="C16" s="723" t="s">
        <v>544</v>
      </c>
      <c r="D16" s="724" t="s">
        <v>787</v>
      </c>
      <c r="E16" s="1441">
        <v>5752</v>
      </c>
      <c r="F16" s="1451">
        <v>5</v>
      </c>
    </row>
    <row r="17" spans="1:8">
      <c r="A17" s="721">
        <v>6</v>
      </c>
      <c r="B17" s="722">
        <v>768</v>
      </c>
      <c r="C17" s="723" t="s">
        <v>545</v>
      </c>
      <c r="D17" s="724" t="s">
        <v>788</v>
      </c>
      <c r="E17" s="1441">
        <v>0</v>
      </c>
      <c r="F17" s="1451">
        <v>6</v>
      </c>
    </row>
    <row r="18" spans="1:8">
      <c r="A18" s="721">
        <v>7</v>
      </c>
      <c r="B18" s="722">
        <v>769</v>
      </c>
      <c r="C18" s="723" t="s">
        <v>790</v>
      </c>
      <c r="D18" s="724" t="s">
        <v>789</v>
      </c>
      <c r="E18" s="1441">
        <v>355334</v>
      </c>
      <c r="F18" s="1451">
        <v>7</v>
      </c>
    </row>
    <row r="19" spans="1:8">
      <c r="A19" s="721">
        <v>8</v>
      </c>
      <c r="B19" s="722" t="s">
        <v>792</v>
      </c>
      <c r="C19" s="723" t="s">
        <v>548</v>
      </c>
      <c r="D19" s="724" t="s">
        <v>791</v>
      </c>
      <c r="E19" s="1441">
        <v>30167</v>
      </c>
      <c r="F19" s="1451">
        <v>8</v>
      </c>
    </row>
    <row r="20" spans="1:8">
      <c r="A20" s="721">
        <v>9</v>
      </c>
      <c r="B20" s="722"/>
      <c r="C20" s="723" t="s">
        <v>793</v>
      </c>
      <c r="D20" s="724" t="s">
        <v>794</v>
      </c>
      <c r="E20" s="1442">
        <f>SUM(E12:E19)</f>
        <v>981677</v>
      </c>
      <c r="F20" s="1451">
        <v>9</v>
      </c>
    </row>
    <row r="21" spans="1:8">
      <c r="A21" s="721">
        <v>10</v>
      </c>
      <c r="B21" s="722"/>
      <c r="C21" s="723" t="s">
        <v>795</v>
      </c>
      <c r="D21" s="724" t="s">
        <v>796</v>
      </c>
      <c r="E21" s="1702">
        <v>181034</v>
      </c>
      <c r="F21" s="1451">
        <v>10</v>
      </c>
    </row>
    <row r="22" spans="1:8">
      <c r="A22" s="721">
        <v>11</v>
      </c>
      <c r="B22" s="722"/>
      <c r="C22" s="723" t="s">
        <v>797</v>
      </c>
      <c r="D22" s="724" t="s">
        <v>796</v>
      </c>
      <c r="E22" s="1703">
        <v>237725</v>
      </c>
      <c r="F22" s="1451">
        <v>11</v>
      </c>
    </row>
    <row r="23" spans="1:8">
      <c r="A23" s="721">
        <v>12</v>
      </c>
      <c r="B23" s="722"/>
      <c r="C23" s="723" t="s">
        <v>798</v>
      </c>
      <c r="D23" s="724" t="s">
        <v>799</v>
      </c>
      <c r="E23" s="1702">
        <f>E21+E22</f>
        <v>418759</v>
      </c>
      <c r="F23" s="1451">
        <v>12</v>
      </c>
    </row>
    <row r="24" spans="1:8">
      <c r="A24" s="325"/>
      <c r="B24" s="312"/>
      <c r="C24" s="312"/>
      <c r="D24" s="400" t="s">
        <v>801</v>
      </c>
      <c r="E24" s="1704"/>
      <c r="F24" s="1447"/>
    </row>
    <row r="25" spans="1:8">
      <c r="A25" s="336">
        <v>13</v>
      </c>
      <c r="B25" s="215"/>
      <c r="C25" s="215" t="s">
        <v>800</v>
      </c>
      <c r="D25" s="405" t="s">
        <v>802</v>
      </c>
      <c r="E25" s="1705">
        <f>ROUND(E21/E23,4)</f>
        <v>0.43230000000000002</v>
      </c>
      <c r="F25" s="1450">
        <v>13</v>
      </c>
    </row>
    <row r="26" spans="1:8">
      <c r="A26" s="325"/>
      <c r="B26" s="312"/>
      <c r="C26" s="312"/>
      <c r="D26" s="400" t="s">
        <v>804</v>
      </c>
      <c r="E26" s="1704"/>
      <c r="F26" s="1447"/>
    </row>
    <row r="27" spans="1:8">
      <c r="A27" s="325">
        <v>14</v>
      </c>
      <c r="B27" s="312"/>
      <c r="C27" s="312" t="s">
        <v>803</v>
      </c>
      <c r="D27" s="400" t="s">
        <v>802</v>
      </c>
      <c r="E27" s="1705">
        <f>ROUND(E22/E23,4)</f>
        <v>0.56769999999999998</v>
      </c>
      <c r="F27" s="1447">
        <v>14</v>
      </c>
      <c r="H27" s="1700"/>
    </row>
    <row r="28" spans="1:8">
      <c r="A28" s="721">
        <v>15</v>
      </c>
      <c r="B28" s="722"/>
      <c r="C28" s="723" t="s">
        <v>805</v>
      </c>
      <c r="D28" s="724" t="s">
        <v>806</v>
      </c>
      <c r="E28" s="1702">
        <f>E20-E23</f>
        <v>562918</v>
      </c>
      <c r="F28" s="1451">
        <v>15</v>
      </c>
      <c r="G28" s="1427"/>
      <c r="H28" s="2155"/>
    </row>
    <row r="29" spans="1:8">
      <c r="A29" s="721">
        <v>16</v>
      </c>
      <c r="B29" s="722"/>
      <c r="C29" s="1438" t="s">
        <v>807</v>
      </c>
      <c r="D29" s="1439" t="s">
        <v>2999</v>
      </c>
      <c r="E29" s="1443">
        <f>ROUND((E25*E28)+E21,0)</f>
        <v>424383</v>
      </c>
      <c r="F29" s="1451">
        <v>16</v>
      </c>
      <c r="H29" s="1229"/>
    </row>
    <row r="30" spans="1:8" ht="12" thickBot="1">
      <c r="A30" s="721">
        <v>17</v>
      </c>
      <c r="B30" s="722"/>
      <c r="C30" s="1438" t="s">
        <v>808</v>
      </c>
      <c r="D30" s="1439" t="s">
        <v>3000</v>
      </c>
      <c r="E30" s="1444">
        <f>ROUND((E27*E28)+E22,0)</f>
        <v>557294</v>
      </c>
      <c r="F30" s="1451">
        <v>17</v>
      </c>
    </row>
    <row r="31" spans="1:8">
      <c r="A31" s="725"/>
      <c r="B31" s="713"/>
      <c r="C31" s="713"/>
      <c r="D31" s="713"/>
      <c r="E31" s="1701"/>
      <c r="F31" s="1452"/>
    </row>
    <row r="32" spans="1:8">
      <c r="A32" s="32" t="s">
        <v>809</v>
      </c>
      <c r="B32" s="342"/>
      <c r="C32" s="342"/>
      <c r="D32" s="342"/>
      <c r="E32" s="1080"/>
      <c r="F32" s="33"/>
    </row>
    <row r="33" spans="1:6">
      <c r="A33" s="69"/>
      <c r="B33" s="14"/>
      <c r="C33" s="14"/>
      <c r="D33" s="14"/>
      <c r="E33" s="1087"/>
      <c r="F33" s="1411"/>
    </row>
    <row r="34" spans="1:6">
      <c r="A34" s="325" t="s">
        <v>307</v>
      </c>
      <c r="B34" s="323" t="s">
        <v>332</v>
      </c>
      <c r="C34" s="323" t="s">
        <v>420</v>
      </c>
      <c r="D34" s="323" t="s">
        <v>1840</v>
      </c>
      <c r="E34" s="1133" t="s">
        <v>400</v>
      </c>
      <c r="F34" s="1447" t="s">
        <v>307</v>
      </c>
    </row>
    <row r="35" spans="1:6">
      <c r="A35" s="325" t="s">
        <v>312</v>
      </c>
      <c r="B35" s="323" t="s">
        <v>312</v>
      </c>
      <c r="C35" s="323"/>
      <c r="D35" s="323"/>
      <c r="E35" s="1133" t="s">
        <v>783</v>
      </c>
      <c r="F35" s="1447" t="s">
        <v>312</v>
      </c>
    </row>
    <row r="36" spans="1:6" ht="12" thickBot="1">
      <c r="A36" s="336"/>
      <c r="B36" s="321" t="s">
        <v>317</v>
      </c>
      <c r="C36" s="321" t="s">
        <v>318</v>
      </c>
      <c r="D36" s="321" t="s">
        <v>319</v>
      </c>
      <c r="E36" s="1133" t="s">
        <v>320</v>
      </c>
      <c r="F36" s="1450"/>
    </row>
    <row r="37" spans="1:6">
      <c r="A37" s="721">
        <v>18</v>
      </c>
      <c r="B37" s="722" t="s">
        <v>810</v>
      </c>
      <c r="C37" s="723" t="s">
        <v>811</v>
      </c>
      <c r="D37" s="724" t="s">
        <v>812</v>
      </c>
      <c r="E37" s="1454">
        <v>34491</v>
      </c>
      <c r="F37" s="1453">
        <v>18</v>
      </c>
    </row>
    <row r="38" spans="1:6">
      <c r="A38" s="721">
        <v>19</v>
      </c>
      <c r="B38" s="722">
        <v>546</v>
      </c>
      <c r="C38" s="723" t="s">
        <v>813</v>
      </c>
      <c r="D38" s="724" t="s">
        <v>814</v>
      </c>
      <c r="E38" s="1455">
        <v>0</v>
      </c>
      <c r="F38" s="1453">
        <v>19</v>
      </c>
    </row>
    <row r="39" spans="1:6">
      <c r="A39" s="721">
        <v>20</v>
      </c>
      <c r="B39" s="722">
        <v>517</v>
      </c>
      <c r="C39" s="723" t="s">
        <v>815</v>
      </c>
      <c r="D39" s="724" t="s">
        <v>816</v>
      </c>
      <c r="E39" s="1455">
        <v>5580</v>
      </c>
      <c r="F39" s="1453">
        <v>20</v>
      </c>
    </row>
    <row r="40" spans="1:6">
      <c r="A40" s="721">
        <v>21</v>
      </c>
      <c r="B40" s="722"/>
      <c r="C40" s="1438" t="s">
        <v>1776</v>
      </c>
      <c r="D40" s="1445" t="s">
        <v>3001</v>
      </c>
      <c r="E40" s="1455">
        <f>(E37+E38)-E39</f>
        <v>28911</v>
      </c>
      <c r="F40" s="1453">
        <v>21</v>
      </c>
    </row>
    <row r="41" spans="1:6">
      <c r="A41" s="721">
        <v>22</v>
      </c>
      <c r="B41" s="723"/>
      <c r="C41" s="723" t="s">
        <v>1777</v>
      </c>
      <c r="D41" s="724" t="s">
        <v>1778</v>
      </c>
      <c r="E41" s="1442">
        <v>6376</v>
      </c>
      <c r="F41" s="1453">
        <v>22</v>
      </c>
    </row>
    <row r="42" spans="1:6">
      <c r="A42" s="721">
        <v>23</v>
      </c>
      <c r="B42" s="723"/>
      <c r="C42" s="723" t="s">
        <v>1779</v>
      </c>
      <c r="D42" s="724" t="s">
        <v>1778</v>
      </c>
      <c r="E42" s="1441">
        <v>16459</v>
      </c>
      <c r="F42" s="1453">
        <v>23</v>
      </c>
    </row>
    <row r="43" spans="1:6">
      <c r="A43" s="721">
        <v>24</v>
      </c>
      <c r="B43" s="723"/>
      <c r="C43" s="723" t="s">
        <v>1780</v>
      </c>
      <c r="D43" s="724" t="s">
        <v>1781</v>
      </c>
      <c r="E43" s="1442">
        <v>6076</v>
      </c>
      <c r="F43" s="1453">
        <v>24</v>
      </c>
    </row>
    <row r="44" spans="1:6">
      <c r="A44" s="721">
        <v>25</v>
      </c>
      <c r="B44" s="723"/>
      <c r="C44" s="723" t="s">
        <v>1782</v>
      </c>
      <c r="D44" s="724" t="s">
        <v>1783</v>
      </c>
      <c r="E44" s="1456">
        <f>E41+(E43*E25)</f>
        <v>9002.6548000000003</v>
      </c>
      <c r="F44" s="1453">
        <v>25</v>
      </c>
    </row>
    <row r="45" spans="1:6">
      <c r="A45" s="721">
        <v>26</v>
      </c>
      <c r="B45" s="723"/>
      <c r="C45" s="723" t="s">
        <v>1784</v>
      </c>
      <c r="D45" s="724" t="s">
        <v>1785</v>
      </c>
      <c r="E45" s="1456">
        <f>E42+(E43*E27)</f>
        <v>19908.3452</v>
      </c>
      <c r="F45" s="1453">
        <v>26</v>
      </c>
    </row>
    <row r="46" spans="1:6">
      <c r="A46" s="721">
        <v>27</v>
      </c>
      <c r="B46" s="723"/>
      <c r="C46" s="723" t="s">
        <v>1786</v>
      </c>
      <c r="D46" s="724" t="s">
        <v>1787</v>
      </c>
      <c r="E46" s="1498">
        <f>E44/E29</f>
        <v>2.1213514207685039E-2</v>
      </c>
      <c r="F46" s="1453">
        <v>27</v>
      </c>
    </row>
    <row r="47" spans="1:6" ht="12" thickBot="1">
      <c r="A47" s="721">
        <v>28</v>
      </c>
      <c r="B47" s="723"/>
      <c r="C47" s="723" t="s">
        <v>1788</v>
      </c>
      <c r="D47" s="724" t="s">
        <v>1789</v>
      </c>
      <c r="E47" s="1499">
        <f>E45/E30</f>
        <v>3.5723236209254002E-2</v>
      </c>
      <c r="F47" s="1453">
        <v>28</v>
      </c>
    </row>
    <row r="48" spans="1:6">
      <c r="A48" s="726"/>
      <c r="B48" s="713"/>
      <c r="C48" s="713"/>
      <c r="D48" s="713"/>
      <c r="E48" s="1701"/>
      <c r="F48" s="291"/>
    </row>
    <row r="49" spans="1:6">
      <c r="A49" s="440"/>
      <c r="B49" s="443" t="s">
        <v>1790</v>
      </c>
      <c r="C49" s="209" t="s">
        <v>1791</v>
      </c>
      <c r="D49" s="209"/>
      <c r="E49" s="776"/>
      <c r="F49" s="291"/>
    </row>
    <row r="50" spans="1:6">
      <c r="A50" s="440"/>
      <c r="D50" s="209"/>
      <c r="E50" s="776"/>
      <c r="F50" s="291"/>
    </row>
    <row r="51" spans="1:6">
      <c r="A51" s="440"/>
      <c r="B51" s="443" t="s">
        <v>1792</v>
      </c>
      <c r="C51" s="209" t="s">
        <v>1793</v>
      </c>
      <c r="D51" s="209"/>
      <c r="E51" s="776"/>
      <c r="F51" s="291"/>
    </row>
    <row r="52" spans="1:6">
      <c r="A52" s="440"/>
      <c r="D52" s="209"/>
      <c r="E52" s="776"/>
      <c r="F52" s="291"/>
    </row>
    <row r="53" spans="1:6">
      <c r="A53" s="440"/>
      <c r="B53" s="443" t="s">
        <v>1794</v>
      </c>
      <c r="C53" s="209" t="s">
        <v>1795</v>
      </c>
      <c r="D53" s="209"/>
      <c r="E53" s="776"/>
      <c r="F53" s="291"/>
    </row>
    <row r="54" spans="1:6">
      <c r="A54" s="440"/>
      <c r="D54" s="209"/>
      <c r="E54" s="776"/>
      <c r="F54" s="291"/>
    </row>
    <row r="55" spans="1:6">
      <c r="A55" s="24"/>
      <c r="B55" s="443" t="s">
        <v>1796</v>
      </c>
      <c r="C55" s="209" t="s">
        <v>1797</v>
      </c>
      <c r="D55" s="226"/>
      <c r="E55" s="848"/>
      <c r="F55" s="291"/>
    </row>
    <row r="56" spans="1:6">
      <c r="A56" s="24"/>
      <c r="D56" s="226"/>
      <c r="E56" s="848"/>
      <c r="F56" s="291"/>
    </row>
    <row r="57" spans="1:6">
      <c r="A57" s="24"/>
      <c r="B57" s="443" t="s">
        <v>1798</v>
      </c>
      <c r="C57" s="209" t="s">
        <v>1799</v>
      </c>
      <c r="D57" s="226"/>
      <c r="E57" s="848"/>
      <c r="F57" s="291"/>
    </row>
    <row r="58" spans="1:6">
      <c r="A58" s="24"/>
      <c r="B58" s="226"/>
      <c r="C58" s="226"/>
      <c r="D58" s="226"/>
      <c r="E58" s="848"/>
      <c r="F58" s="291"/>
    </row>
    <row r="59" spans="1:6">
      <c r="A59" s="24"/>
      <c r="B59" s="226"/>
      <c r="C59" s="226"/>
      <c r="D59" s="226"/>
      <c r="E59" s="848"/>
      <c r="F59" s="291"/>
    </row>
    <row r="60" spans="1:6">
      <c r="A60" s="24"/>
      <c r="B60" s="226"/>
      <c r="C60" s="226"/>
      <c r="D60" s="226"/>
      <c r="E60" s="848"/>
      <c r="F60" s="291"/>
    </row>
    <row r="61" spans="1:6">
      <c r="A61" s="24"/>
      <c r="B61" s="226"/>
      <c r="C61" s="226"/>
      <c r="D61" s="226"/>
      <c r="E61" s="848"/>
      <c r="F61" s="291"/>
    </row>
    <row r="62" spans="1:6">
      <c r="A62" s="24"/>
      <c r="B62" s="226"/>
      <c r="C62" s="226"/>
      <c r="D62" s="226"/>
      <c r="E62" s="848"/>
      <c r="F62" s="291"/>
    </row>
    <row r="63" spans="1:6">
      <c r="A63" s="24"/>
      <c r="B63" s="226"/>
      <c r="C63" s="226"/>
      <c r="D63" s="226"/>
      <c r="E63" s="848"/>
      <c r="F63" s="291"/>
    </row>
    <row r="64" spans="1:6">
      <c r="A64" s="24"/>
      <c r="B64" s="226"/>
      <c r="C64" s="226"/>
      <c r="D64" s="226"/>
      <c r="E64" s="848"/>
      <c r="F64" s="291"/>
    </row>
    <row r="65" spans="1:9">
      <c r="A65" s="24"/>
      <c r="B65" s="226"/>
      <c r="C65" s="226"/>
      <c r="D65" s="226"/>
      <c r="E65" s="848"/>
      <c r="F65" s="291"/>
    </row>
    <row r="66" spans="1:9">
      <c r="A66" s="24"/>
      <c r="B66" s="226"/>
      <c r="C66" s="226"/>
      <c r="D66" s="226"/>
      <c r="E66" s="848"/>
      <c r="F66" s="291"/>
    </row>
    <row r="67" spans="1:9">
      <c r="A67" s="24"/>
      <c r="B67" s="226"/>
      <c r="C67" s="226"/>
      <c r="D67" s="226"/>
      <c r="E67" s="848"/>
      <c r="F67" s="291"/>
      <c r="I67" s="443"/>
    </row>
    <row r="68" spans="1:9">
      <c r="A68" s="24"/>
      <c r="B68" s="226"/>
      <c r="C68" s="226"/>
      <c r="D68" s="226"/>
      <c r="E68" s="848"/>
      <c r="F68" s="291"/>
    </row>
    <row r="69" spans="1:9">
      <c r="A69" s="24"/>
      <c r="B69" s="226"/>
      <c r="C69" s="226"/>
      <c r="D69" s="226"/>
      <c r="E69" s="848"/>
      <c r="F69" s="291"/>
    </row>
    <row r="70" spans="1:9" s="226" customFormat="1">
      <c r="A70" s="700" t="s">
        <v>1343</v>
      </c>
      <c r="B70" s="727"/>
      <c r="C70" s="727"/>
      <c r="D70" s="727"/>
      <c r="E70" s="2112"/>
      <c r="F70" s="727"/>
    </row>
  </sheetData>
  <customSheetViews>
    <customSheetView guid="{4095EAE0-09D5-4E29-9353-57BE8D9E0DE0}" showPageBreaks="1">
      <selection activeCell="I25" sqref="I25"/>
      <pageMargins left="0.75" right="0.75" top="0.75" bottom="0.75" header="0.5" footer="0.5"/>
      <pageSetup scale="94" orientation="portrait" r:id="rId1"/>
      <headerFooter alignWithMargins="0"/>
    </customSheetView>
    <customSheetView guid="{B4382265-C345-4F78-A0C9-5C84571AE8A3}" showPageBreaks="1">
      <selection sqref="A1:A15"/>
      <pageMargins left="0.75" right="0.75" top="0.75" bottom="0.75" header="0.5" footer="0.5"/>
      <pageSetup scale="94" orientation="portrait" r:id="rId2"/>
      <headerFooter alignWithMargins="0"/>
    </customSheetView>
  </customSheetViews>
  <phoneticPr fontId="0" type="noConversion"/>
  <pageMargins left="0.75" right="0.75" top="0.75" bottom="0.75" header="0.5" footer="0.5"/>
  <pageSetup scale="94" orientation="portrait" r:id="rId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75"/>
  <sheetViews>
    <sheetView showGridLines="0" zoomScaleNormal="100" workbookViewId="0">
      <selection sqref="A1:A15"/>
    </sheetView>
  </sheetViews>
  <sheetFormatPr defaultRowHeight="11.25"/>
  <cols>
    <col min="1" max="1" width="3" style="1965" customWidth="1"/>
    <col min="2" max="2" width="3.83203125" style="10" customWidth="1"/>
    <col min="3" max="3" width="85.1640625" style="10" customWidth="1"/>
    <col min="4" max="4" width="5" style="10" customWidth="1"/>
    <col min="5" max="5" width="4.1640625" style="10" customWidth="1"/>
    <col min="6" max="6" width="83.33203125" style="10" bestFit="1" customWidth="1"/>
    <col min="7" max="7" width="3" style="1965" customWidth="1"/>
    <col min="8" max="16384" width="9.33203125" style="10"/>
  </cols>
  <sheetData>
    <row r="1" spans="1:7" ht="14.25">
      <c r="A1" s="2305"/>
      <c r="B1" s="438"/>
      <c r="C1" s="727"/>
      <c r="D1" s="727"/>
      <c r="E1" s="727"/>
      <c r="F1" s="749"/>
      <c r="G1" s="1956">
        <v>70</v>
      </c>
    </row>
    <row r="2" spans="1:7">
      <c r="A2" s="2305"/>
      <c r="B2" s="2277" t="s">
        <v>1800</v>
      </c>
      <c r="C2" s="2278"/>
      <c r="D2" s="2278"/>
      <c r="E2" s="2278"/>
      <c r="F2" s="2279"/>
    </row>
    <row r="3" spans="1:7">
      <c r="A3" s="2305"/>
      <c r="B3" s="1335"/>
      <c r="C3" s="226"/>
      <c r="D3" s="226"/>
      <c r="E3" s="226"/>
      <c r="F3" s="291"/>
    </row>
    <row r="4" spans="1:7">
      <c r="A4" s="2305"/>
      <c r="B4" s="1337" t="s">
        <v>423</v>
      </c>
      <c r="C4" s="226" t="s">
        <v>1801</v>
      </c>
      <c r="D4" s="226"/>
      <c r="E4" s="292" t="s">
        <v>425</v>
      </c>
      <c r="F4" s="291" t="s">
        <v>1802</v>
      </c>
    </row>
    <row r="5" spans="1:7">
      <c r="A5" s="2305"/>
      <c r="B5" s="1335"/>
      <c r="C5" s="226" t="s">
        <v>2964</v>
      </c>
      <c r="D5" s="226"/>
      <c r="E5" s="226"/>
      <c r="F5" s="291" t="s">
        <v>2956</v>
      </c>
    </row>
    <row r="6" spans="1:7">
      <c r="A6" s="2305"/>
      <c r="B6" s="1335"/>
      <c r="C6" s="226" t="s">
        <v>2965</v>
      </c>
      <c r="D6" s="226"/>
      <c r="E6" s="226"/>
      <c r="F6" s="291"/>
    </row>
    <row r="7" spans="1:7">
      <c r="A7" s="2305"/>
      <c r="B7" s="1335"/>
      <c r="C7" s="226" t="s">
        <v>2966</v>
      </c>
      <c r="D7" s="226"/>
      <c r="E7" s="226"/>
      <c r="F7" s="291" t="s">
        <v>1803</v>
      </c>
    </row>
    <row r="8" spans="1:7">
      <c r="A8" s="2305"/>
      <c r="B8" s="1335"/>
      <c r="C8" s="226" t="s">
        <v>2967</v>
      </c>
      <c r="D8" s="226"/>
      <c r="E8" s="226"/>
      <c r="F8" s="291"/>
    </row>
    <row r="9" spans="1:7">
      <c r="A9" s="2305"/>
      <c r="B9" s="1335"/>
      <c r="C9" s="226" t="s">
        <v>2968</v>
      </c>
      <c r="D9" s="226"/>
      <c r="E9" s="226"/>
      <c r="F9" s="291" t="s">
        <v>1804</v>
      </c>
    </row>
    <row r="10" spans="1:7">
      <c r="A10" s="2305"/>
      <c r="B10" s="1335"/>
      <c r="C10" s="226" t="s">
        <v>2969</v>
      </c>
      <c r="D10" s="226"/>
      <c r="E10" s="226"/>
      <c r="F10" s="291"/>
    </row>
    <row r="11" spans="1:7">
      <c r="A11" s="2305"/>
      <c r="B11" s="1335"/>
      <c r="C11" s="226"/>
      <c r="D11" s="226"/>
      <c r="E11" s="226"/>
      <c r="F11" s="291" t="s">
        <v>1805</v>
      </c>
    </row>
    <row r="12" spans="1:7">
      <c r="A12" s="2305"/>
      <c r="B12" s="1335"/>
      <c r="C12" s="226" t="s">
        <v>1806</v>
      </c>
      <c r="D12" s="226"/>
      <c r="E12" s="226"/>
      <c r="F12" s="291"/>
    </row>
    <row r="13" spans="1:7">
      <c r="A13" s="2305"/>
      <c r="B13" s="1335"/>
      <c r="C13" s="226"/>
      <c r="D13" s="226"/>
      <c r="E13" s="226"/>
      <c r="F13" s="291" t="s">
        <v>1807</v>
      </c>
    </row>
    <row r="14" spans="1:7">
      <c r="A14" s="2305"/>
      <c r="B14" s="1335"/>
      <c r="C14" s="226" t="s">
        <v>2727</v>
      </c>
      <c r="D14" s="226"/>
      <c r="E14" s="226"/>
      <c r="F14" s="291" t="s">
        <v>1808</v>
      </c>
    </row>
    <row r="15" spans="1:7">
      <c r="A15" s="2305"/>
      <c r="B15" s="1335"/>
      <c r="C15" s="226"/>
      <c r="D15" s="226"/>
      <c r="E15" s="226"/>
      <c r="F15" s="291"/>
    </row>
    <row r="16" spans="1:7">
      <c r="A16" s="1963"/>
      <c r="B16" s="1335"/>
      <c r="C16" s="226" t="s">
        <v>2728</v>
      </c>
      <c r="D16" s="226"/>
      <c r="E16" s="226"/>
      <c r="F16" s="291" t="s">
        <v>1809</v>
      </c>
    </row>
    <row r="17" spans="1:6">
      <c r="A17" s="1963"/>
      <c r="B17" s="1335"/>
      <c r="C17" s="226"/>
      <c r="D17" s="226"/>
      <c r="E17" s="226"/>
      <c r="F17" s="291" t="s">
        <v>2191</v>
      </c>
    </row>
    <row r="18" spans="1:6">
      <c r="A18" s="1963"/>
      <c r="B18" s="1335"/>
      <c r="C18" s="226" t="s">
        <v>2729</v>
      </c>
      <c r="D18" s="226"/>
      <c r="E18" s="226"/>
      <c r="F18" s="291" t="s">
        <v>2192</v>
      </c>
    </row>
    <row r="19" spans="1:6">
      <c r="A19" s="1963"/>
      <c r="B19" s="1335"/>
      <c r="C19" s="226" t="s">
        <v>2193</v>
      </c>
      <c r="D19" s="226"/>
      <c r="E19" s="226"/>
      <c r="F19" s="291"/>
    </row>
    <row r="20" spans="1:6">
      <c r="A20" s="1963"/>
      <c r="B20" s="1335"/>
      <c r="C20" s="226" t="s">
        <v>2194</v>
      </c>
      <c r="D20" s="226"/>
      <c r="E20" s="292" t="s">
        <v>428</v>
      </c>
      <c r="F20" s="291" t="s">
        <v>2195</v>
      </c>
    </row>
    <row r="21" spans="1:6">
      <c r="A21" s="1963"/>
      <c r="B21" s="1335"/>
      <c r="C21" s="226"/>
      <c r="D21" s="226"/>
      <c r="E21" s="226"/>
      <c r="F21" s="291" t="s">
        <v>2957</v>
      </c>
    </row>
    <row r="22" spans="1:6">
      <c r="A22" s="1963"/>
      <c r="B22" s="1335"/>
      <c r="C22" s="226" t="s">
        <v>2730</v>
      </c>
      <c r="D22" s="226"/>
      <c r="E22" s="226"/>
      <c r="F22" s="291" t="s">
        <v>2958</v>
      </c>
    </row>
    <row r="23" spans="1:6">
      <c r="A23" s="1963"/>
      <c r="B23" s="1335"/>
      <c r="C23" s="226" t="s">
        <v>2196</v>
      </c>
      <c r="D23" s="226"/>
      <c r="E23" s="226"/>
      <c r="F23" s="291" t="s">
        <v>2959</v>
      </c>
    </row>
    <row r="24" spans="1:6">
      <c r="A24" s="1963"/>
      <c r="B24" s="1335"/>
      <c r="C24" s="226"/>
      <c r="D24" s="226"/>
      <c r="E24" s="226"/>
      <c r="F24" s="291" t="s">
        <v>2960</v>
      </c>
    </row>
    <row r="25" spans="1:6">
      <c r="A25" s="1963"/>
      <c r="B25" s="1337" t="s">
        <v>424</v>
      </c>
      <c r="C25" s="226" t="s">
        <v>2197</v>
      </c>
      <c r="D25" s="226"/>
      <c r="E25" s="226"/>
      <c r="F25" s="291"/>
    </row>
    <row r="26" spans="1:6">
      <c r="A26" s="1963"/>
      <c r="B26" s="1335"/>
      <c r="C26" s="226" t="s">
        <v>2948</v>
      </c>
      <c r="D26" s="226"/>
      <c r="E26" s="292" t="s">
        <v>430</v>
      </c>
      <c r="F26" s="291" t="s">
        <v>2198</v>
      </c>
    </row>
    <row r="27" spans="1:6">
      <c r="A27" s="1963"/>
      <c r="B27" s="1335"/>
      <c r="C27" s="226" t="s">
        <v>2949</v>
      </c>
      <c r="D27" s="226"/>
      <c r="E27" s="226"/>
      <c r="F27" s="291" t="s">
        <v>2961</v>
      </c>
    </row>
    <row r="28" spans="1:6">
      <c r="A28" s="1963"/>
      <c r="B28" s="1335"/>
      <c r="C28" s="226" t="s">
        <v>2950</v>
      </c>
      <c r="D28" s="226"/>
      <c r="E28" s="226"/>
      <c r="F28" s="291"/>
    </row>
    <row r="29" spans="1:6">
      <c r="A29" s="1963"/>
      <c r="B29" s="1335"/>
      <c r="C29" s="226" t="s">
        <v>2951</v>
      </c>
      <c r="D29" s="226"/>
      <c r="E29" s="292" t="s">
        <v>859</v>
      </c>
      <c r="F29" s="291" t="s">
        <v>2199</v>
      </c>
    </row>
    <row r="30" spans="1:6">
      <c r="A30" s="1963"/>
      <c r="B30" s="1335"/>
      <c r="C30" s="226" t="s">
        <v>2952</v>
      </c>
      <c r="D30" s="226"/>
      <c r="E30" s="226"/>
      <c r="F30" s="291" t="s">
        <v>2962</v>
      </c>
    </row>
    <row r="31" spans="1:6">
      <c r="A31" s="2289" t="s">
        <v>1343</v>
      </c>
      <c r="B31" s="1335"/>
      <c r="C31" s="226" t="s">
        <v>2953</v>
      </c>
      <c r="D31" s="226"/>
      <c r="E31" s="226"/>
      <c r="F31" s="291" t="s">
        <v>2963</v>
      </c>
    </row>
    <row r="32" spans="1:6">
      <c r="A32" s="2289"/>
      <c r="B32" s="1335"/>
      <c r="C32" s="226" t="s">
        <v>2954</v>
      </c>
      <c r="D32" s="226"/>
      <c r="E32" s="226"/>
      <c r="F32" s="291"/>
    </row>
    <row r="33" spans="1:7">
      <c r="A33" s="2289"/>
      <c r="B33" s="1335"/>
      <c r="C33" s="226" t="s">
        <v>2955</v>
      </c>
      <c r="D33" s="226"/>
      <c r="E33" s="226"/>
      <c r="F33" s="291"/>
      <c r="G33" s="1946"/>
    </row>
    <row r="34" spans="1:7">
      <c r="A34" s="2289"/>
      <c r="B34" s="1335"/>
      <c r="C34" s="226"/>
      <c r="D34" s="226"/>
      <c r="E34" s="226"/>
      <c r="F34" s="291"/>
      <c r="G34" s="1946"/>
    </row>
    <row r="35" spans="1:7">
      <c r="A35" s="2289"/>
      <c r="B35" s="1335"/>
      <c r="C35" s="226" t="s">
        <v>2200</v>
      </c>
      <c r="D35" s="226"/>
      <c r="E35" s="226"/>
      <c r="F35" s="291"/>
      <c r="G35" s="1946"/>
    </row>
    <row r="36" spans="1:7">
      <c r="A36" s="2289"/>
      <c r="B36" s="1335"/>
      <c r="C36" s="226" t="s">
        <v>2940</v>
      </c>
      <c r="D36" s="226"/>
      <c r="E36" s="226"/>
      <c r="F36" s="291"/>
      <c r="G36" s="1946"/>
    </row>
    <row r="37" spans="1:7">
      <c r="A37" s="2289"/>
      <c r="B37" s="1335"/>
      <c r="C37" s="226" t="s">
        <v>2941</v>
      </c>
      <c r="D37" s="226"/>
      <c r="E37" s="226"/>
      <c r="F37" s="291"/>
      <c r="G37" s="1946"/>
    </row>
    <row r="38" spans="1:7">
      <c r="A38" s="2289"/>
      <c r="B38" s="1335"/>
      <c r="C38" s="226" t="s">
        <v>2942</v>
      </c>
      <c r="D38" s="226"/>
      <c r="E38" s="226"/>
      <c r="F38" s="291"/>
      <c r="G38" s="1946"/>
    </row>
    <row r="39" spans="1:7">
      <c r="A39" s="2289"/>
      <c r="B39" s="1335"/>
      <c r="C39" s="226" t="s">
        <v>2943</v>
      </c>
      <c r="D39" s="226"/>
      <c r="E39" s="226"/>
      <c r="F39" s="291"/>
      <c r="G39" s="1946"/>
    </row>
    <row r="40" spans="1:7">
      <c r="A40" s="2289"/>
      <c r="B40" s="1335"/>
      <c r="C40" s="226" t="s">
        <v>2944</v>
      </c>
      <c r="D40" s="226"/>
      <c r="E40" s="226"/>
      <c r="F40" s="291"/>
      <c r="G40" s="1946"/>
    </row>
    <row r="41" spans="1:7">
      <c r="A41" s="2289"/>
      <c r="B41" s="1335"/>
      <c r="C41" s="226" t="s">
        <v>2945</v>
      </c>
      <c r="D41" s="226"/>
      <c r="E41" s="226"/>
      <c r="F41" s="291"/>
      <c r="G41" s="1946"/>
    </row>
    <row r="42" spans="1:7">
      <c r="A42" s="2289"/>
      <c r="B42" s="1335"/>
      <c r="C42" s="226" t="s">
        <v>2946</v>
      </c>
      <c r="D42" s="226"/>
      <c r="E42" s="226"/>
      <c r="F42" s="291"/>
      <c r="G42" s="1946"/>
    </row>
    <row r="43" spans="1:7">
      <c r="A43" s="2289"/>
      <c r="B43" s="1335"/>
      <c r="C43" s="226" t="s">
        <v>2947</v>
      </c>
      <c r="D43" s="226"/>
      <c r="E43" s="226"/>
      <c r="F43" s="291"/>
      <c r="G43" s="1946"/>
    </row>
    <row r="44" spans="1:7">
      <c r="A44" s="2289"/>
      <c r="B44" s="1335"/>
      <c r="C44" s="848" t="s">
        <v>2939</v>
      </c>
      <c r="D44" s="226"/>
      <c r="E44" s="226"/>
      <c r="F44" s="291"/>
      <c r="G44" s="1946"/>
    </row>
    <row r="45" spans="1:7">
      <c r="A45" s="2289"/>
      <c r="B45" s="1335"/>
      <c r="C45" s="848"/>
      <c r="D45" s="226"/>
      <c r="E45" s="226"/>
      <c r="F45" s="291"/>
      <c r="G45" s="1946"/>
    </row>
    <row r="46" spans="1:7">
      <c r="A46" s="2289"/>
      <c r="B46" s="1335"/>
      <c r="C46" s="848"/>
      <c r="D46" s="226"/>
      <c r="E46" s="226"/>
      <c r="F46" s="291"/>
      <c r="G46" s="1946"/>
    </row>
    <row r="47" spans="1:7">
      <c r="A47" s="2289"/>
      <c r="B47" s="1335"/>
      <c r="C47" s="848"/>
      <c r="D47" s="226"/>
      <c r="E47" s="226"/>
      <c r="F47" s="291"/>
      <c r="G47" s="1946"/>
    </row>
    <row r="48" spans="1:7">
      <c r="A48" s="2289"/>
      <c r="B48" s="1335"/>
      <c r="C48" s="848"/>
      <c r="D48" s="226"/>
      <c r="E48" s="226"/>
      <c r="F48" s="291"/>
      <c r="G48" s="1943"/>
    </row>
    <row r="49" spans="1:7">
      <c r="A49" s="2289"/>
      <c r="B49" s="1335"/>
      <c r="C49" s="848"/>
      <c r="D49" s="226"/>
      <c r="E49" s="226"/>
      <c r="F49" s="291"/>
      <c r="G49" s="2281" t="s">
        <v>2667</v>
      </c>
    </row>
    <row r="50" spans="1:7">
      <c r="A50" s="2289"/>
      <c r="B50" s="1335"/>
      <c r="C50" s="848"/>
      <c r="D50" s="226"/>
      <c r="E50" s="226"/>
      <c r="F50" s="291"/>
      <c r="G50" s="2281"/>
    </row>
    <row r="51" spans="1:7">
      <c r="A51" s="2289"/>
      <c r="B51" s="1335"/>
      <c r="C51" s="848"/>
      <c r="D51" s="226"/>
      <c r="E51" s="226"/>
      <c r="F51" s="291"/>
      <c r="G51" s="2281"/>
    </row>
    <row r="52" spans="1:7">
      <c r="A52" s="2289"/>
      <c r="B52" s="1335"/>
      <c r="C52" s="848"/>
      <c r="D52" s="226"/>
      <c r="E52" s="226"/>
      <c r="F52" s="291"/>
      <c r="G52" s="2281"/>
    </row>
    <row r="53" spans="1:7">
      <c r="A53" s="2289"/>
      <c r="B53" s="1335"/>
      <c r="C53" s="848"/>
      <c r="D53" s="226"/>
      <c r="E53" s="226"/>
      <c r="F53" s="291"/>
      <c r="G53" s="2281"/>
    </row>
    <row r="54" spans="1:7">
      <c r="A54" s="2289"/>
      <c r="B54" s="1335"/>
      <c r="C54" s="848"/>
      <c r="D54" s="226"/>
      <c r="E54" s="226"/>
      <c r="F54" s="291"/>
      <c r="G54" s="2281"/>
    </row>
    <row r="55" spans="1:7">
      <c r="A55" s="2289"/>
      <c r="B55" s="1335"/>
      <c r="C55" s="848"/>
      <c r="D55" s="226"/>
      <c r="E55" s="226"/>
      <c r="F55" s="291"/>
      <c r="G55" s="2281"/>
    </row>
    <row r="56" spans="1:7">
      <c r="A56" s="2289"/>
      <c r="B56" s="1335"/>
      <c r="C56" s="848"/>
      <c r="D56" s="226"/>
      <c r="E56" s="226"/>
      <c r="F56" s="291"/>
      <c r="G56" s="2281"/>
    </row>
    <row r="57" spans="1:7">
      <c r="A57" s="2289"/>
      <c r="B57" s="1335"/>
      <c r="C57" s="848"/>
      <c r="D57" s="226"/>
      <c r="E57" s="226"/>
      <c r="F57" s="291"/>
      <c r="G57" s="2281"/>
    </row>
    <row r="58" spans="1:7">
      <c r="A58" s="2289"/>
      <c r="B58" s="1335"/>
      <c r="C58" s="848"/>
      <c r="D58" s="226"/>
      <c r="E58" s="226"/>
      <c r="F58" s="291"/>
      <c r="G58" s="2281"/>
    </row>
    <row r="59" spans="1:7">
      <c r="A59" s="2289"/>
      <c r="B59" s="1335"/>
      <c r="C59" s="848"/>
      <c r="D59" s="226"/>
      <c r="E59" s="226"/>
      <c r="F59" s="291"/>
      <c r="G59" s="2281"/>
    </row>
    <row r="60" spans="1:7">
      <c r="A60" s="2289"/>
      <c r="B60" s="1335"/>
      <c r="C60" s="848"/>
      <c r="D60" s="226"/>
      <c r="E60" s="226"/>
      <c r="F60" s="291"/>
      <c r="G60" s="2281"/>
    </row>
    <row r="61" spans="1:7" ht="11.25" customHeight="1">
      <c r="A61" s="2289"/>
      <c r="B61" s="61"/>
      <c r="C61" s="54"/>
      <c r="D61" s="54"/>
      <c r="E61" s="54"/>
      <c r="F61" s="214"/>
      <c r="G61" s="2281"/>
    </row>
    <row r="62" spans="1:7">
      <c r="A62" s="1946"/>
    </row>
    <row r="63" spans="1:7">
      <c r="A63" s="1946"/>
    </row>
    <row r="64" spans="1:7">
      <c r="A64" s="1946"/>
    </row>
    <row r="65" spans="1:1">
      <c r="A65" s="1946"/>
    </row>
    <row r="66" spans="1:1">
      <c r="A66" s="1946"/>
    </row>
    <row r="67" spans="1:1">
      <c r="A67" s="1946"/>
    </row>
    <row r="68" spans="1:1">
      <c r="A68" s="1946"/>
    </row>
    <row r="69" spans="1:1">
      <c r="A69" s="1946"/>
    </row>
    <row r="70" spans="1:1">
      <c r="A70" s="1946"/>
    </row>
    <row r="71" spans="1:1">
      <c r="A71" s="1946"/>
    </row>
    <row r="72" spans="1:1">
      <c r="A72" s="1946"/>
    </row>
    <row r="73" spans="1:1">
      <c r="A73" s="1946"/>
    </row>
    <row r="74" spans="1:1">
      <c r="A74" s="1946"/>
    </row>
    <row r="75" spans="1:1">
      <c r="A75" s="1946"/>
    </row>
  </sheetData>
  <customSheetViews>
    <customSheetView guid="{4095EAE0-09D5-4E29-9353-57BE8D9E0DE0}" showPageBreaks="1">
      <selection activeCell="C9" sqref="C9"/>
      <pageMargins left="0.75" right="0.75" top="0.75" bottom="0.75" header="0.5" footer="0.5"/>
      <pageSetup scale="80" orientation="landscape" r:id="rId1"/>
      <headerFooter alignWithMargins="0"/>
    </customSheetView>
    <customSheetView guid="{B4382265-C345-4F78-A0C9-5C84571AE8A3}" showPageBreaks="1" topLeftCell="A36">
      <selection sqref="A1:A15"/>
      <pageMargins left="0.75" right="0.75" top="0.75" bottom="0.75" header="0.5" footer="0.5"/>
      <pageSetup scale="80" orientation="landscape" r:id="rId2"/>
      <headerFooter alignWithMargins="0"/>
    </customSheetView>
  </customSheetViews>
  <mergeCells count="4">
    <mergeCell ref="A1:A15"/>
    <mergeCell ref="G49:G61"/>
    <mergeCell ref="B2:F2"/>
    <mergeCell ref="A31:A61"/>
  </mergeCells>
  <phoneticPr fontId="0" type="noConversion"/>
  <pageMargins left="0.75" right="0.75" top="0.75" bottom="0.75" header="0.5" footer="0.5"/>
  <pageSetup scale="80" orientation="landscape" r:id="rId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zoomScaleNormal="100" workbookViewId="0">
      <selection sqref="A1:A15"/>
    </sheetView>
  </sheetViews>
  <sheetFormatPr defaultRowHeight="11.25"/>
  <cols>
    <col min="1" max="1" width="2.83203125" style="1965" customWidth="1"/>
    <col min="2" max="2" width="4.6640625" style="10" customWidth="1"/>
    <col min="3" max="3" width="39.83203125" style="10" customWidth="1"/>
    <col min="4" max="4" width="5.5" style="10" customWidth="1"/>
    <col min="5" max="5" width="23" style="10" customWidth="1"/>
    <col min="6" max="6" width="22.33203125" style="10" bestFit="1" customWidth="1"/>
    <col min="7" max="7" width="20.1640625" style="10" customWidth="1"/>
    <col min="8" max="8" width="21.83203125" style="10" customWidth="1"/>
    <col min="9" max="9" width="4" style="10" customWidth="1"/>
    <col min="10" max="10" width="4.6640625" style="286" customWidth="1"/>
    <col min="11" max="11" width="2.83203125" style="1965" customWidth="1"/>
    <col min="12" max="16384" width="9.33203125" style="10"/>
  </cols>
  <sheetData>
    <row r="1" spans="1:11">
      <c r="A1" s="2283" t="s">
        <v>1343</v>
      </c>
      <c r="B1" s="2306" t="s">
        <v>2201</v>
      </c>
      <c r="C1" s="2307"/>
      <c r="D1" s="2307"/>
      <c r="E1" s="2307"/>
      <c r="F1" s="2307"/>
      <c r="G1" s="2307"/>
      <c r="H1" s="2307"/>
      <c r="I1" s="2307"/>
      <c r="J1" s="2308"/>
      <c r="K1" s="2283" t="s">
        <v>2667</v>
      </c>
    </row>
    <row r="2" spans="1:11">
      <c r="A2" s="2283"/>
      <c r="B2" s="545" t="s">
        <v>330</v>
      </c>
      <c r="C2" s="76"/>
      <c r="D2" s="76"/>
      <c r="E2" s="76"/>
      <c r="F2" s="76"/>
      <c r="G2" s="76"/>
      <c r="H2" s="76"/>
      <c r="I2" s="76"/>
      <c r="J2" s="77"/>
      <c r="K2" s="2283"/>
    </row>
    <row r="3" spans="1:11">
      <c r="A3" s="2283"/>
      <c r="B3" s="24"/>
      <c r="C3" s="226"/>
      <c r="D3" s="226"/>
      <c r="E3" s="226"/>
      <c r="F3" s="226"/>
      <c r="G3" s="226"/>
      <c r="H3" s="226"/>
      <c r="I3" s="226"/>
      <c r="J3" s="77"/>
      <c r="K3" s="2283"/>
    </row>
    <row r="4" spans="1:11">
      <c r="A4" s="2283"/>
      <c r="B4" s="270"/>
      <c r="C4" s="750" t="s">
        <v>2202</v>
      </c>
      <c r="D4" s="750"/>
      <c r="E4" s="750"/>
      <c r="F4" s="750"/>
      <c r="G4" s="750"/>
      <c r="H4" s="1863" t="s">
        <v>2203</v>
      </c>
      <c r="I4" s="1880"/>
      <c r="J4" s="1412"/>
      <c r="K4" s="2283"/>
    </row>
    <row r="5" spans="1:11">
      <c r="A5" s="2283"/>
      <c r="B5" s="272" t="s">
        <v>307</v>
      </c>
      <c r="C5" s="245" t="s">
        <v>2204</v>
      </c>
      <c r="D5" s="245" t="s">
        <v>100</v>
      </c>
      <c r="E5" s="245" t="s">
        <v>2205</v>
      </c>
      <c r="F5" s="245" t="s">
        <v>2206</v>
      </c>
      <c r="G5" s="245" t="s">
        <v>2207</v>
      </c>
      <c r="H5" s="233" t="s">
        <v>2208</v>
      </c>
      <c r="I5" s="295"/>
      <c r="J5" s="571" t="s">
        <v>307</v>
      </c>
      <c r="K5" s="2283"/>
    </row>
    <row r="6" spans="1:11">
      <c r="A6" s="2283"/>
      <c r="B6" s="272" t="s">
        <v>312</v>
      </c>
      <c r="C6" s="245" t="s">
        <v>2209</v>
      </c>
      <c r="D6" s="245"/>
      <c r="E6" s="245"/>
      <c r="F6" s="245" t="s">
        <v>2210</v>
      </c>
      <c r="G6" s="245" t="s">
        <v>2211</v>
      </c>
      <c r="H6" s="233" t="s">
        <v>2212</v>
      </c>
      <c r="I6" s="295"/>
      <c r="J6" s="571" t="s">
        <v>312</v>
      </c>
      <c r="K6" s="2283"/>
    </row>
    <row r="7" spans="1:11">
      <c r="A7" s="2283"/>
      <c r="B7" s="273"/>
      <c r="C7" s="248" t="s">
        <v>317</v>
      </c>
      <c r="D7" s="247"/>
      <c r="E7" s="248" t="s">
        <v>318</v>
      </c>
      <c r="F7" s="248" t="s">
        <v>319</v>
      </c>
      <c r="G7" s="248" t="s">
        <v>320</v>
      </c>
      <c r="H7" s="299" t="s">
        <v>321</v>
      </c>
      <c r="I7" s="658"/>
      <c r="J7" s="610"/>
      <c r="K7" s="2283"/>
    </row>
    <row r="8" spans="1:11">
      <c r="A8" s="2283"/>
      <c r="B8" s="274">
        <v>1</v>
      </c>
      <c r="C8" s="751" t="s">
        <v>2970</v>
      </c>
      <c r="D8" s="751"/>
      <c r="E8" s="751" t="s">
        <v>314</v>
      </c>
      <c r="F8" s="1413" t="s">
        <v>2971</v>
      </c>
      <c r="G8" s="1844">
        <v>0</v>
      </c>
      <c r="H8" s="1844">
        <v>683923</v>
      </c>
      <c r="I8" s="1424" t="s">
        <v>2843</v>
      </c>
      <c r="J8" s="1415">
        <v>1</v>
      </c>
      <c r="K8" s="2283"/>
    </row>
    <row r="9" spans="1:11">
      <c r="A9" s="2283"/>
      <c r="B9" s="274">
        <v>2</v>
      </c>
      <c r="C9" s="751" t="s">
        <v>2970</v>
      </c>
      <c r="D9" s="751"/>
      <c r="E9" s="751" t="s">
        <v>314</v>
      </c>
      <c r="F9" s="1413" t="s">
        <v>2972</v>
      </c>
      <c r="G9" s="1862">
        <v>12819</v>
      </c>
      <c r="H9" s="1862">
        <v>0</v>
      </c>
      <c r="I9" s="1423"/>
      <c r="J9" s="1415">
        <v>2</v>
      </c>
      <c r="K9" s="2283"/>
    </row>
    <row r="10" spans="1:11">
      <c r="A10" s="2283"/>
      <c r="B10" s="274">
        <v>3</v>
      </c>
      <c r="C10" s="751" t="s">
        <v>2822</v>
      </c>
      <c r="D10" s="751"/>
      <c r="E10" s="751" t="s">
        <v>2974</v>
      </c>
      <c r="F10" s="1413" t="s">
        <v>2971</v>
      </c>
      <c r="G10" s="1862">
        <v>0</v>
      </c>
      <c r="H10" s="1862">
        <v>1815917</v>
      </c>
      <c r="I10" s="1423" t="s">
        <v>2843</v>
      </c>
      <c r="J10" s="1415">
        <v>3</v>
      </c>
      <c r="K10" s="2283"/>
    </row>
    <row r="11" spans="1:11">
      <c r="A11" s="2283"/>
      <c r="B11" s="274">
        <v>4</v>
      </c>
      <c r="C11" s="751" t="s">
        <v>2822</v>
      </c>
      <c r="D11" s="751"/>
      <c r="E11" s="751" t="s">
        <v>2974</v>
      </c>
      <c r="F11" s="1413" t="s">
        <v>2975</v>
      </c>
      <c r="G11" s="1862">
        <v>10272</v>
      </c>
      <c r="H11" s="1862">
        <v>0</v>
      </c>
      <c r="I11" s="1419"/>
      <c r="J11" s="1415">
        <v>4</v>
      </c>
      <c r="K11" s="2283"/>
    </row>
    <row r="12" spans="1:11">
      <c r="A12" s="2283"/>
      <c r="B12" s="274">
        <v>5</v>
      </c>
      <c r="C12" s="751" t="s">
        <v>2822</v>
      </c>
      <c r="D12" s="751"/>
      <c r="E12" s="751" t="s">
        <v>2974</v>
      </c>
      <c r="F12" s="1413" t="s">
        <v>2973</v>
      </c>
      <c r="G12" s="1862">
        <v>322532</v>
      </c>
      <c r="H12" s="1862">
        <v>0</v>
      </c>
      <c r="I12" s="1422"/>
      <c r="J12" s="1415">
        <v>5</v>
      </c>
      <c r="K12" s="2283"/>
    </row>
    <row r="13" spans="1:11">
      <c r="A13" s="2283"/>
      <c r="B13" s="274">
        <v>6</v>
      </c>
      <c r="C13" s="751" t="s">
        <v>2976</v>
      </c>
      <c r="D13" s="751"/>
      <c r="E13" s="751" t="s">
        <v>314</v>
      </c>
      <c r="F13" s="1413" t="s">
        <v>2971</v>
      </c>
      <c r="G13" s="1862">
        <v>0</v>
      </c>
      <c r="H13" s="1862">
        <v>8970</v>
      </c>
      <c r="I13" s="1419" t="s">
        <v>2936</v>
      </c>
      <c r="J13" s="1415">
        <v>6</v>
      </c>
      <c r="K13" s="2283"/>
    </row>
    <row r="14" spans="1:11">
      <c r="A14" s="2283"/>
      <c r="B14" s="274">
        <v>7</v>
      </c>
      <c r="C14" s="751" t="s">
        <v>2976</v>
      </c>
      <c r="D14" s="751"/>
      <c r="E14" s="751" t="s">
        <v>314</v>
      </c>
      <c r="F14" s="1413" t="s">
        <v>2972</v>
      </c>
      <c r="G14" s="1862">
        <v>51230</v>
      </c>
      <c r="H14" s="1862">
        <v>0</v>
      </c>
      <c r="I14" s="1421"/>
      <c r="J14" s="1415">
        <v>7</v>
      </c>
      <c r="K14" s="2283"/>
    </row>
    <row r="15" spans="1:11">
      <c r="A15" s="2283"/>
      <c r="B15" s="274">
        <v>8</v>
      </c>
      <c r="C15" s="751" t="s">
        <v>2977</v>
      </c>
      <c r="D15" s="751"/>
      <c r="E15" s="751" t="s">
        <v>314</v>
      </c>
      <c r="F15" s="1413" t="s">
        <v>2971</v>
      </c>
      <c r="G15" s="1862">
        <v>0</v>
      </c>
      <c r="H15" s="1862">
        <v>52255</v>
      </c>
      <c r="I15" s="1421" t="s">
        <v>2936</v>
      </c>
      <c r="J15" s="1415">
        <v>8</v>
      </c>
      <c r="K15" s="2283"/>
    </row>
    <row r="16" spans="1:11">
      <c r="B16" s="274">
        <v>9</v>
      </c>
      <c r="C16" s="751" t="s">
        <v>2977</v>
      </c>
      <c r="D16" s="751"/>
      <c r="E16" s="751" t="s">
        <v>314</v>
      </c>
      <c r="F16" s="1413" t="s">
        <v>2972</v>
      </c>
      <c r="G16" s="1862">
        <v>643489</v>
      </c>
      <c r="H16" s="1862">
        <v>0</v>
      </c>
      <c r="I16" s="1419"/>
      <c r="J16" s="1415">
        <v>9</v>
      </c>
      <c r="K16" s="2283"/>
    </row>
    <row r="17" spans="2:11">
      <c r="B17" s="274">
        <v>10</v>
      </c>
      <c r="C17" s="751" t="s">
        <v>2978</v>
      </c>
      <c r="D17" s="751"/>
      <c r="E17" s="751" t="s">
        <v>314</v>
      </c>
      <c r="F17" s="1413" t="s">
        <v>2971</v>
      </c>
      <c r="G17" s="1862">
        <v>0</v>
      </c>
      <c r="H17" s="1862">
        <v>1425</v>
      </c>
      <c r="I17" s="1422" t="s">
        <v>2936</v>
      </c>
      <c r="J17" s="1415">
        <v>10</v>
      </c>
      <c r="K17" s="2283"/>
    </row>
    <row r="18" spans="2:11">
      <c r="B18" s="274">
        <v>11</v>
      </c>
      <c r="C18" s="751" t="s">
        <v>2978</v>
      </c>
      <c r="D18" s="751"/>
      <c r="E18" s="751" t="s">
        <v>314</v>
      </c>
      <c r="F18" s="1413" t="s">
        <v>2972</v>
      </c>
      <c r="G18" s="1862">
        <v>11840</v>
      </c>
      <c r="H18" s="1862">
        <v>0</v>
      </c>
      <c r="I18" s="1421"/>
      <c r="J18" s="1415">
        <v>11</v>
      </c>
    </row>
    <row r="19" spans="2:11">
      <c r="B19" s="274">
        <v>12</v>
      </c>
      <c r="C19" s="751" t="s">
        <v>2979</v>
      </c>
      <c r="D19" s="751"/>
      <c r="E19" s="751" t="s">
        <v>314</v>
      </c>
      <c r="F19" s="1413" t="s">
        <v>2971</v>
      </c>
      <c r="G19" s="1862">
        <v>0</v>
      </c>
      <c r="H19" s="1862">
        <v>194044</v>
      </c>
      <c r="I19" s="1423" t="s">
        <v>2936</v>
      </c>
      <c r="J19" s="1415">
        <v>12</v>
      </c>
    </row>
    <row r="20" spans="2:11">
      <c r="B20" s="274">
        <v>13</v>
      </c>
      <c r="C20" s="751" t="s">
        <v>2979</v>
      </c>
      <c r="D20" s="751"/>
      <c r="E20" s="751" t="s">
        <v>314</v>
      </c>
      <c r="F20" s="1413" t="s">
        <v>2972</v>
      </c>
      <c r="G20" s="1862">
        <v>305432</v>
      </c>
      <c r="H20" s="1862">
        <v>0</v>
      </c>
      <c r="I20" s="1419"/>
      <c r="J20" s="1415">
        <v>13</v>
      </c>
    </row>
    <row r="21" spans="2:11">
      <c r="B21" s="274">
        <v>14</v>
      </c>
      <c r="C21" s="751" t="s">
        <v>2980</v>
      </c>
      <c r="D21" s="751"/>
      <c r="E21" s="751" t="s">
        <v>314</v>
      </c>
      <c r="F21" s="1413" t="s">
        <v>2971</v>
      </c>
      <c r="G21" s="1862">
        <v>0</v>
      </c>
      <c r="H21" s="1862">
        <v>9558</v>
      </c>
      <c r="I21" s="1419" t="s">
        <v>2936</v>
      </c>
      <c r="J21" s="1415">
        <v>14</v>
      </c>
    </row>
    <row r="22" spans="2:11">
      <c r="B22" s="274">
        <v>15</v>
      </c>
      <c r="C22" s="751" t="s">
        <v>2980</v>
      </c>
      <c r="D22" s="751"/>
      <c r="E22" s="751" t="s">
        <v>314</v>
      </c>
      <c r="F22" s="1413" t="s">
        <v>2972</v>
      </c>
      <c r="G22" s="1862">
        <v>77925</v>
      </c>
      <c r="H22" s="1862">
        <v>0</v>
      </c>
      <c r="I22" s="1419"/>
      <c r="J22" s="1415">
        <v>15</v>
      </c>
    </row>
    <row r="23" spans="2:11">
      <c r="B23" s="274">
        <v>16</v>
      </c>
      <c r="C23" s="751" t="s">
        <v>2981</v>
      </c>
      <c r="D23" s="751"/>
      <c r="E23" s="751" t="s">
        <v>314</v>
      </c>
      <c r="F23" s="1413" t="s">
        <v>2971</v>
      </c>
      <c r="G23" s="1862">
        <v>0</v>
      </c>
      <c r="H23" s="1862">
        <v>6032</v>
      </c>
      <c r="I23" s="1419" t="s">
        <v>2936</v>
      </c>
      <c r="J23" s="1415">
        <v>16</v>
      </c>
    </row>
    <row r="24" spans="2:11">
      <c r="B24" s="274">
        <v>17</v>
      </c>
      <c r="C24" s="751" t="s">
        <v>2981</v>
      </c>
      <c r="D24" s="751"/>
      <c r="E24" s="751" t="s">
        <v>314</v>
      </c>
      <c r="F24" s="1413" t="s">
        <v>2982</v>
      </c>
      <c r="G24" s="1862">
        <v>3158</v>
      </c>
      <c r="H24" s="1862">
        <v>0</v>
      </c>
      <c r="I24" s="1419"/>
      <c r="J24" s="1415">
        <v>17</v>
      </c>
    </row>
    <row r="25" spans="2:11">
      <c r="B25" s="274">
        <v>18</v>
      </c>
      <c r="C25" s="751" t="s">
        <v>2983</v>
      </c>
      <c r="D25" s="751"/>
      <c r="E25" s="751" t="s">
        <v>314</v>
      </c>
      <c r="F25" s="1413" t="s">
        <v>2982</v>
      </c>
      <c r="G25" s="1862">
        <v>231</v>
      </c>
      <c r="H25" s="1862">
        <v>0</v>
      </c>
      <c r="I25" s="1420"/>
      <c r="J25" s="1415">
        <v>18</v>
      </c>
    </row>
    <row r="26" spans="2:11">
      <c r="B26" s="274">
        <v>19</v>
      </c>
      <c r="C26" s="751" t="s">
        <v>2984</v>
      </c>
      <c r="D26" s="751"/>
      <c r="E26" s="751" t="s">
        <v>314</v>
      </c>
      <c r="F26" s="1413" t="s">
        <v>2971</v>
      </c>
      <c r="G26" s="1862">
        <v>0</v>
      </c>
      <c r="H26" s="1862">
        <v>484</v>
      </c>
      <c r="I26" s="1419" t="s">
        <v>2843</v>
      </c>
      <c r="J26" s="1415">
        <v>19</v>
      </c>
    </row>
    <row r="27" spans="2:11">
      <c r="B27" s="274">
        <v>20</v>
      </c>
      <c r="C27" s="751" t="s">
        <v>2984</v>
      </c>
      <c r="D27" s="751"/>
      <c r="E27" s="751" t="s">
        <v>314</v>
      </c>
      <c r="F27" s="1413" t="s">
        <v>2982</v>
      </c>
      <c r="G27" s="1862">
        <v>484</v>
      </c>
      <c r="H27" s="1862">
        <v>0</v>
      </c>
      <c r="I27" s="1419"/>
      <c r="J27" s="1415">
        <v>20</v>
      </c>
    </row>
    <row r="28" spans="2:11">
      <c r="B28" s="274">
        <v>21</v>
      </c>
      <c r="C28" s="751"/>
      <c r="D28" s="751"/>
      <c r="E28" s="751"/>
      <c r="F28" s="1413"/>
      <c r="G28" s="1414"/>
      <c r="H28" s="1414"/>
      <c r="I28" s="1419"/>
      <c r="J28" s="1415">
        <v>21</v>
      </c>
    </row>
    <row r="29" spans="2:11">
      <c r="B29" s="274">
        <v>22</v>
      </c>
      <c r="C29" s="751"/>
      <c r="D29" s="751"/>
      <c r="E29" s="751"/>
      <c r="F29" s="1413"/>
      <c r="G29" s="1414"/>
      <c r="H29" s="1414"/>
      <c r="I29" s="1419"/>
      <c r="J29" s="1415">
        <v>22</v>
      </c>
    </row>
    <row r="30" spans="2:11">
      <c r="B30" s="274">
        <v>23</v>
      </c>
      <c r="C30" s="751"/>
      <c r="D30" s="751"/>
      <c r="E30" s="751"/>
      <c r="F30" s="1413"/>
      <c r="G30" s="1414"/>
      <c r="H30" s="1414"/>
      <c r="I30" s="1417"/>
      <c r="J30" s="1415">
        <v>23</v>
      </c>
    </row>
    <row r="31" spans="2:11">
      <c r="B31" s="274">
        <v>24</v>
      </c>
      <c r="C31" s="751"/>
      <c r="D31" s="751"/>
      <c r="E31" s="751"/>
      <c r="F31" s="755"/>
      <c r="G31" s="751"/>
      <c r="H31" s="751"/>
      <c r="I31" s="1418"/>
      <c r="J31" s="1415">
        <v>24</v>
      </c>
    </row>
    <row r="32" spans="2:11">
      <c r="B32" s="274">
        <v>25</v>
      </c>
      <c r="C32" s="751"/>
      <c r="D32" s="751"/>
      <c r="E32" s="751"/>
      <c r="F32" s="755"/>
      <c r="G32" s="751"/>
      <c r="H32" s="751"/>
      <c r="I32" s="1418"/>
      <c r="J32" s="1415">
        <v>25</v>
      </c>
    </row>
    <row r="33" spans="1:10">
      <c r="B33" s="266"/>
      <c r="C33" s="226"/>
      <c r="D33" s="226"/>
      <c r="E33" s="226"/>
      <c r="F33" s="292"/>
      <c r="G33" s="226"/>
      <c r="H33" s="282"/>
      <c r="I33" s="282"/>
      <c r="J33" s="1416"/>
    </row>
    <row r="34" spans="1:10">
      <c r="B34" s="266"/>
      <c r="C34" s="226"/>
      <c r="D34" s="226"/>
      <c r="E34" s="226"/>
      <c r="F34" s="292"/>
      <c r="G34" s="226"/>
      <c r="H34" s="226"/>
      <c r="I34" s="226"/>
      <c r="J34" s="77"/>
    </row>
    <row r="35" spans="1:10">
      <c r="B35" s="266"/>
      <c r="C35" s="1909" t="s">
        <v>3306</v>
      </c>
      <c r="D35" s="226"/>
      <c r="E35" s="226"/>
      <c r="F35" s="292"/>
      <c r="G35" s="226"/>
      <c r="H35" s="226"/>
      <c r="I35" s="226"/>
      <c r="J35" s="77"/>
    </row>
    <row r="36" spans="1:10">
      <c r="B36" s="266"/>
      <c r="C36" s="226"/>
      <c r="D36" s="226"/>
      <c r="E36" s="226"/>
      <c r="F36" s="292"/>
      <c r="G36" s="226"/>
      <c r="H36" s="226"/>
      <c r="I36" s="226"/>
      <c r="J36" s="77"/>
    </row>
    <row r="37" spans="1:10">
      <c r="B37" s="266"/>
      <c r="C37" s="226"/>
      <c r="D37" s="226"/>
      <c r="E37" s="226"/>
      <c r="F37" s="292"/>
      <c r="G37" s="226"/>
      <c r="H37" s="226"/>
      <c r="I37" s="226"/>
      <c r="J37" s="77"/>
    </row>
    <row r="38" spans="1:10">
      <c r="B38" s="266"/>
      <c r="C38" s="226"/>
      <c r="D38" s="226"/>
      <c r="E38" s="226"/>
      <c r="F38" s="292"/>
      <c r="G38" s="226"/>
      <c r="H38" s="226"/>
      <c r="I38" s="226"/>
      <c r="J38" s="77"/>
    </row>
    <row r="39" spans="1:10">
      <c r="B39" s="266"/>
      <c r="C39" s="226"/>
      <c r="D39" s="226"/>
      <c r="E39" s="226"/>
      <c r="F39" s="292"/>
      <c r="G39" s="226"/>
      <c r="H39" s="226"/>
      <c r="I39" s="226"/>
      <c r="J39" s="77"/>
    </row>
    <row r="40" spans="1:10">
      <c r="B40" s="266"/>
      <c r="C40" s="226"/>
      <c r="D40" s="226"/>
      <c r="E40" s="226"/>
      <c r="F40" s="292"/>
      <c r="G40" s="226"/>
      <c r="H40" s="226"/>
      <c r="I40" s="226"/>
      <c r="J40" s="77"/>
    </row>
    <row r="41" spans="1:10">
      <c r="B41" s="266"/>
      <c r="C41" s="226"/>
      <c r="D41" s="226"/>
      <c r="E41" s="226"/>
      <c r="F41" s="292"/>
      <c r="G41" s="226"/>
      <c r="H41" s="226"/>
      <c r="I41" s="226"/>
      <c r="J41" s="77"/>
    </row>
    <row r="42" spans="1:10">
      <c r="B42" s="266"/>
      <c r="C42" s="226"/>
      <c r="D42" s="226"/>
      <c r="E42" s="226"/>
      <c r="F42" s="292"/>
      <c r="G42" s="226"/>
      <c r="H42" s="226"/>
      <c r="I42" s="226"/>
      <c r="J42" s="77"/>
    </row>
    <row r="43" spans="1:10">
      <c r="B43" s="266"/>
      <c r="C43" s="226"/>
      <c r="D43" s="226"/>
      <c r="E43" s="226"/>
      <c r="F43" s="292"/>
      <c r="G43" s="226"/>
      <c r="H43" s="226"/>
      <c r="I43" s="226"/>
      <c r="J43" s="77"/>
    </row>
    <row r="44" spans="1:10">
      <c r="B44" s="266"/>
      <c r="C44" s="226"/>
      <c r="D44" s="226"/>
      <c r="E44" s="226"/>
      <c r="F44" s="292"/>
      <c r="G44" s="226"/>
      <c r="H44" s="226"/>
      <c r="I44" s="226"/>
      <c r="J44" s="77"/>
    </row>
    <row r="45" spans="1:10">
      <c r="A45" s="1991"/>
      <c r="B45" s="1334"/>
      <c r="C45" s="226"/>
      <c r="D45" s="226"/>
      <c r="E45" s="226"/>
      <c r="F45" s="226"/>
      <c r="G45" s="226"/>
      <c r="H45" s="226"/>
      <c r="I45" s="226"/>
      <c r="J45" s="77"/>
    </row>
    <row r="46" spans="1:10">
      <c r="B46" s="1334"/>
      <c r="C46" s="226"/>
      <c r="D46" s="226"/>
      <c r="E46" s="226"/>
      <c r="F46" s="226"/>
      <c r="G46" s="226"/>
      <c r="H46" s="226"/>
      <c r="I46" s="226"/>
      <c r="J46" s="77"/>
    </row>
    <row r="47" spans="1:10">
      <c r="B47" s="1334"/>
      <c r="C47" s="226"/>
      <c r="D47" s="226"/>
      <c r="E47" s="226"/>
      <c r="F47" s="226"/>
      <c r="G47" s="226"/>
      <c r="H47" s="226"/>
      <c r="I47" s="226"/>
      <c r="J47" s="77"/>
    </row>
    <row r="48" spans="1:10">
      <c r="B48" s="1334"/>
      <c r="C48" s="226"/>
      <c r="D48" s="226"/>
      <c r="E48" s="226"/>
      <c r="F48" s="226"/>
      <c r="G48" s="226"/>
      <c r="H48" s="226"/>
      <c r="I48" s="226"/>
      <c r="J48" s="77"/>
    </row>
    <row r="49" spans="2:11" ht="14.25">
      <c r="B49" s="833" t="s">
        <v>178</v>
      </c>
      <c r="C49" s="54"/>
      <c r="D49" s="54"/>
      <c r="E49" s="54"/>
      <c r="F49" s="670"/>
      <c r="G49" s="54"/>
      <c r="H49" s="54"/>
      <c r="I49" s="54"/>
      <c r="J49" s="78"/>
      <c r="K49" s="1956">
        <v>71</v>
      </c>
    </row>
  </sheetData>
  <customSheetViews>
    <customSheetView guid="{4095EAE0-09D5-4E29-9353-57BE8D9E0DE0}" showPageBreaks="1">
      <selection activeCell="G19" sqref="G19"/>
      <pageMargins left="0.75" right="0.75" top="0.75" bottom="0.75" header="0.5" footer="0.5"/>
      <pageSetup orientation="landscape" r:id="rId1"/>
      <headerFooter alignWithMargins="0"/>
    </customSheetView>
    <customSheetView guid="{B4382265-C345-4F78-A0C9-5C84571AE8A3}" showPageBreaks="1">
      <selection sqref="A1:A15"/>
      <pageMargins left="0.75" right="0.75" top="0.75" bottom="0.75" header="0.5" footer="0.5"/>
      <pageSetup orientation="landscape" r:id="rId2"/>
      <headerFooter alignWithMargins="0"/>
    </customSheetView>
  </customSheetViews>
  <mergeCells count="3">
    <mergeCell ref="A1:A15"/>
    <mergeCell ref="K1:K17"/>
    <mergeCell ref="B1:J1"/>
  </mergeCells>
  <phoneticPr fontId="0" type="noConversion"/>
  <pageMargins left="0.75" right="0.75" top="0.75" bottom="0.75" header="0.5" footer="0.5"/>
  <pageSetup orientation="landscape"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76"/>
  <sheetViews>
    <sheetView showGridLines="0" zoomScaleNormal="100" workbookViewId="0"/>
  </sheetViews>
  <sheetFormatPr defaultRowHeight="11.25"/>
  <cols>
    <col min="1" max="1" width="2.83203125" style="10" customWidth="1"/>
    <col min="2" max="2" width="3.33203125" style="10" customWidth="1"/>
    <col min="3" max="3" width="77" style="10" customWidth="1"/>
    <col min="4" max="4" width="16.83203125" style="10" customWidth="1"/>
    <col min="5" max="6" width="9.33203125" style="10"/>
    <col min="7" max="7" width="11" style="10" customWidth="1"/>
    <col min="8" max="16384" width="9.33203125" style="10"/>
  </cols>
  <sheetData>
    <row r="1" spans="1:7" s="226" customFormat="1">
      <c r="A1" s="63">
        <v>72</v>
      </c>
      <c r="B1" s="63"/>
      <c r="C1" s="209"/>
      <c r="D1" s="63"/>
      <c r="E1" s="63"/>
      <c r="F1" s="2113"/>
      <c r="G1" s="2055" t="s">
        <v>2667</v>
      </c>
    </row>
    <row r="2" spans="1:7">
      <c r="A2" s="712"/>
      <c r="B2" s="713"/>
      <c r="C2" s="713"/>
      <c r="D2" s="713"/>
      <c r="E2" s="713"/>
      <c r="F2" s="713"/>
      <c r="G2" s="714"/>
    </row>
    <row r="3" spans="1:7">
      <c r="A3" s="32" t="s">
        <v>2213</v>
      </c>
      <c r="B3" s="342"/>
      <c r="C3" s="342"/>
      <c r="D3" s="342"/>
      <c r="E3" s="342"/>
      <c r="F3" s="342"/>
      <c r="G3" s="343"/>
    </row>
    <row r="4" spans="1:7">
      <c r="A4" s="40"/>
      <c r="B4" s="209"/>
      <c r="C4" s="209"/>
      <c r="D4" s="209"/>
      <c r="E4" s="209"/>
      <c r="F4" s="209"/>
      <c r="G4" s="208"/>
    </row>
    <row r="5" spans="1:7">
      <c r="A5" s="40"/>
      <c r="B5" s="209" t="s">
        <v>2214</v>
      </c>
      <c r="C5" s="209"/>
      <c r="D5" s="209"/>
      <c r="E5" s="209"/>
      <c r="F5" s="209"/>
      <c r="G5" s="208"/>
    </row>
    <row r="6" spans="1:7">
      <c r="A6" s="40"/>
      <c r="B6" s="41" t="s">
        <v>2215</v>
      </c>
      <c r="C6" s="209" t="s">
        <v>2216</v>
      </c>
      <c r="D6" s="209"/>
      <c r="E6" s="209"/>
      <c r="F6" s="209"/>
      <c r="G6" s="208"/>
    </row>
    <row r="7" spans="1:7">
      <c r="A7" s="40"/>
      <c r="B7" s="41" t="s">
        <v>972</v>
      </c>
      <c r="C7" s="209" t="s">
        <v>2217</v>
      </c>
      <c r="D7" s="209"/>
      <c r="E7" s="209"/>
      <c r="F7" s="209"/>
      <c r="G7" s="208"/>
    </row>
    <row r="8" spans="1:7">
      <c r="A8" s="40"/>
      <c r="B8" s="41" t="s">
        <v>2218</v>
      </c>
      <c r="C8" s="209" t="s">
        <v>2219</v>
      </c>
      <c r="D8" s="209"/>
      <c r="E8" s="209"/>
      <c r="F8" s="209"/>
      <c r="G8" s="208"/>
    </row>
    <row r="9" spans="1:7">
      <c r="A9" s="24"/>
      <c r="B9" s="209"/>
      <c r="C9" s="209" t="s">
        <v>2734</v>
      </c>
      <c r="D9" s="209"/>
      <c r="E9" s="209"/>
      <c r="F9" s="209"/>
      <c r="G9" s="208"/>
    </row>
    <row r="10" spans="1:7">
      <c r="A10" s="40"/>
      <c r="B10" s="41" t="s">
        <v>2220</v>
      </c>
      <c r="C10" s="209" t="s">
        <v>2221</v>
      </c>
      <c r="D10" s="209"/>
      <c r="E10" s="209"/>
      <c r="F10" s="209"/>
      <c r="G10" s="208"/>
    </row>
    <row r="11" spans="1:7">
      <c r="A11" s="24"/>
      <c r="B11" s="209"/>
      <c r="C11" s="209" t="s">
        <v>2735</v>
      </c>
      <c r="D11" s="209"/>
      <c r="E11" s="209"/>
      <c r="F11" s="209"/>
      <c r="G11" s="208"/>
    </row>
    <row r="12" spans="1:7">
      <c r="A12" s="40"/>
      <c r="B12" s="41" t="s">
        <v>2222</v>
      </c>
      <c r="C12" s="209" t="s">
        <v>2223</v>
      </c>
      <c r="D12" s="209"/>
      <c r="E12" s="209"/>
      <c r="F12" s="209"/>
      <c r="G12" s="208"/>
    </row>
    <row r="13" spans="1:7">
      <c r="A13" s="40"/>
      <c r="B13" s="41"/>
      <c r="C13" s="209"/>
      <c r="D13" s="209"/>
      <c r="E13" s="209"/>
      <c r="F13" s="209"/>
      <c r="G13" s="208"/>
    </row>
    <row r="14" spans="1:7">
      <c r="A14" s="40"/>
      <c r="B14" s="209" t="s">
        <v>2224</v>
      </c>
      <c r="C14" s="226"/>
      <c r="D14" s="209"/>
      <c r="E14" s="209"/>
      <c r="F14" s="209"/>
      <c r="G14" s="208"/>
    </row>
    <row r="15" spans="1:7">
      <c r="A15" s="40"/>
      <c r="B15" s="209"/>
      <c r="C15" s="226"/>
      <c r="D15" s="209"/>
      <c r="E15" s="209"/>
      <c r="F15" s="209"/>
      <c r="G15" s="208"/>
    </row>
    <row r="16" spans="1:7">
      <c r="A16" s="40"/>
      <c r="B16" s="209" t="s">
        <v>2225</v>
      </c>
      <c r="C16" s="226"/>
      <c r="D16" s="209"/>
      <c r="E16" s="209"/>
      <c r="F16" s="209"/>
      <c r="G16" s="208"/>
    </row>
    <row r="17" spans="1:7">
      <c r="A17" s="24"/>
      <c r="B17" s="209" t="s">
        <v>2736</v>
      </c>
      <c r="C17" s="209"/>
      <c r="D17" s="209"/>
      <c r="E17" s="209"/>
      <c r="F17" s="209"/>
      <c r="G17" s="208"/>
    </row>
    <row r="18" spans="1:7">
      <c r="A18" s="40"/>
      <c r="B18" s="209"/>
      <c r="C18" s="209"/>
      <c r="D18" s="209"/>
      <c r="E18" s="209"/>
      <c r="F18" s="209"/>
      <c r="G18" s="208"/>
    </row>
    <row r="19" spans="1:7">
      <c r="A19" s="40"/>
      <c r="B19" s="209" t="s">
        <v>2226</v>
      </c>
      <c r="C19" s="209"/>
      <c r="D19" s="209"/>
      <c r="E19" s="209"/>
      <c r="F19" s="209"/>
      <c r="G19" s="208"/>
    </row>
    <row r="20" spans="1:7">
      <c r="A20" s="40"/>
      <c r="B20" s="209"/>
      <c r="C20" s="209"/>
      <c r="D20" s="209"/>
      <c r="E20" s="209"/>
      <c r="F20" s="209"/>
      <c r="G20" s="208"/>
    </row>
    <row r="21" spans="1:7">
      <c r="A21" s="40"/>
      <c r="B21" s="209" t="s">
        <v>2227</v>
      </c>
      <c r="C21" s="209"/>
      <c r="D21" s="209"/>
      <c r="E21" s="209"/>
      <c r="F21" s="209"/>
      <c r="G21" s="208"/>
    </row>
    <row r="22" spans="1:7">
      <c r="A22" s="40"/>
      <c r="B22" s="209"/>
      <c r="C22" s="209"/>
      <c r="D22" s="209"/>
      <c r="E22" s="209"/>
      <c r="F22" s="209"/>
      <c r="G22" s="208"/>
    </row>
    <row r="23" spans="1:7">
      <c r="A23" s="24"/>
      <c r="B23" s="209" t="s">
        <v>2737</v>
      </c>
      <c r="C23" s="209"/>
      <c r="D23" s="209"/>
      <c r="E23" s="209"/>
      <c r="F23" s="209"/>
      <c r="G23" s="208"/>
    </row>
    <row r="24" spans="1:7">
      <c r="A24" s="24"/>
      <c r="B24" s="209" t="s">
        <v>2738</v>
      </c>
      <c r="C24" s="209"/>
      <c r="D24" s="209"/>
      <c r="E24" s="209"/>
      <c r="F24" s="209"/>
      <c r="G24" s="208"/>
    </row>
    <row r="25" spans="1:7">
      <c r="A25" s="24"/>
      <c r="B25" s="209" t="s">
        <v>2739</v>
      </c>
      <c r="C25" s="209"/>
      <c r="D25" s="209"/>
      <c r="E25" s="209"/>
      <c r="F25" s="209"/>
      <c r="G25" s="208"/>
    </row>
    <row r="26" spans="1:7">
      <c r="A26" s="40"/>
      <c r="B26" s="209"/>
      <c r="C26" s="209"/>
      <c r="D26" s="209"/>
      <c r="E26" s="209"/>
      <c r="F26" s="209"/>
      <c r="G26" s="208"/>
    </row>
    <row r="27" spans="1:7">
      <c r="A27" s="40"/>
      <c r="C27" s="209" t="s">
        <v>1881</v>
      </c>
      <c r="D27" s="209"/>
      <c r="E27" s="209"/>
      <c r="F27" s="209"/>
      <c r="G27" s="208"/>
    </row>
    <row r="28" spans="1:7">
      <c r="A28" s="40"/>
      <c r="B28" s="209"/>
      <c r="C28" s="209"/>
      <c r="D28" s="209"/>
      <c r="E28" s="209"/>
      <c r="F28" s="209"/>
      <c r="G28" s="208"/>
    </row>
    <row r="29" spans="1:7">
      <c r="A29" s="40"/>
      <c r="C29" s="209" t="s">
        <v>1882</v>
      </c>
      <c r="D29" s="209"/>
      <c r="E29" s="209"/>
      <c r="F29" s="209"/>
      <c r="G29" s="208"/>
    </row>
    <row r="30" spans="1:7">
      <c r="A30" s="40"/>
      <c r="B30" s="209"/>
      <c r="C30" s="209"/>
      <c r="D30" s="209"/>
      <c r="E30" s="209"/>
      <c r="F30" s="209"/>
      <c r="G30" s="208"/>
    </row>
    <row r="31" spans="1:7">
      <c r="A31" s="40"/>
      <c r="C31" s="209" t="s">
        <v>904</v>
      </c>
      <c r="D31" s="209"/>
      <c r="E31" s="209"/>
      <c r="F31" s="209"/>
      <c r="G31" s="208"/>
    </row>
    <row r="32" spans="1:7">
      <c r="A32" s="24"/>
      <c r="C32" s="209" t="s">
        <v>2731</v>
      </c>
      <c r="D32" s="209"/>
      <c r="E32" s="209"/>
      <c r="F32" s="209"/>
      <c r="G32" s="208"/>
    </row>
    <row r="33" spans="1:7">
      <c r="A33" s="24"/>
      <c r="B33" s="209"/>
      <c r="C33" s="209"/>
      <c r="D33" s="209"/>
      <c r="E33" s="209"/>
      <c r="F33" s="209"/>
      <c r="G33" s="208"/>
    </row>
    <row r="34" spans="1:7">
      <c r="A34" s="40"/>
      <c r="B34" s="209" t="s">
        <v>905</v>
      </c>
      <c r="C34" s="209"/>
      <c r="D34" s="209"/>
      <c r="E34" s="209"/>
      <c r="F34" s="209"/>
      <c r="G34" s="208"/>
    </row>
    <row r="35" spans="1:7">
      <c r="A35" s="24"/>
      <c r="B35" s="209" t="s">
        <v>2732</v>
      </c>
      <c r="C35" s="209"/>
      <c r="D35" s="209"/>
      <c r="E35" s="209"/>
      <c r="F35" s="209"/>
      <c r="G35" s="208"/>
    </row>
    <row r="36" spans="1:7">
      <c r="A36" s="40"/>
      <c r="B36" s="209"/>
      <c r="C36" s="209"/>
      <c r="D36" s="209"/>
      <c r="E36" s="209"/>
      <c r="F36" s="209"/>
      <c r="G36" s="208"/>
    </row>
    <row r="37" spans="1:7">
      <c r="A37" s="40"/>
      <c r="B37" s="209" t="s">
        <v>906</v>
      </c>
      <c r="C37" s="209"/>
      <c r="D37" s="209"/>
      <c r="E37" s="209"/>
      <c r="F37" s="209"/>
      <c r="G37" s="208"/>
    </row>
    <row r="38" spans="1:7">
      <c r="A38" s="24"/>
      <c r="B38" s="209" t="s">
        <v>2733</v>
      </c>
      <c r="C38" s="209"/>
      <c r="D38" s="209"/>
      <c r="E38" s="209"/>
      <c r="F38" s="209"/>
      <c r="G38" s="208"/>
    </row>
    <row r="39" spans="1:7">
      <c r="A39" s="24"/>
      <c r="B39" s="209"/>
      <c r="C39" s="209"/>
      <c r="D39" s="209"/>
      <c r="E39" s="209"/>
      <c r="F39" s="209"/>
      <c r="G39" s="208"/>
    </row>
    <row r="40" spans="1:7">
      <c r="A40" s="40"/>
      <c r="B40" s="209" t="s">
        <v>907</v>
      </c>
      <c r="C40" s="209"/>
      <c r="D40" s="209"/>
      <c r="E40" s="209"/>
      <c r="F40" s="209"/>
      <c r="G40" s="208"/>
    </row>
    <row r="41" spans="1:7">
      <c r="A41" s="40"/>
      <c r="B41" s="209"/>
      <c r="C41" s="209"/>
      <c r="D41" s="209"/>
      <c r="E41" s="209"/>
      <c r="F41" s="209"/>
      <c r="G41" s="208"/>
    </row>
    <row r="42" spans="1:7">
      <c r="A42" s="40"/>
      <c r="B42" s="209" t="s">
        <v>908</v>
      </c>
      <c r="C42" s="209"/>
      <c r="D42" s="209"/>
      <c r="E42" s="209"/>
      <c r="F42" s="209"/>
      <c r="G42" s="208"/>
    </row>
    <row r="43" spans="1:7">
      <c r="A43" s="24"/>
      <c r="B43" s="209" t="s">
        <v>2740</v>
      </c>
      <c r="C43" s="209"/>
      <c r="D43" s="209"/>
      <c r="E43" s="209"/>
      <c r="F43" s="209"/>
      <c r="G43" s="208"/>
    </row>
    <row r="44" spans="1:7">
      <c r="A44" s="24"/>
      <c r="B44" s="209" t="s">
        <v>2741</v>
      </c>
      <c r="C44" s="209"/>
      <c r="D44" s="209"/>
      <c r="E44" s="209"/>
      <c r="F44" s="209"/>
      <c r="G44" s="208"/>
    </row>
    <row r="45" spans="1:7">
      <c r="A45" s="24"/>
      <c r="B45" s="209" t="s">
        <v>2742</v>
      </c>
      <c r="C45" s="209"/>
      <c r="D45" s="209"/>
      <c r="E45" s="209"/>
      <c r="F45" s="209"/>
      <c r="G45" s="208"/>
    </row>
    <row r="46" spans="1:7">
      <c r="A46" s="24"/>
      <c r="B46" s="209" t="s">
        <v>2743</v>
      </c>
      <c r="C46" s="209"/>
      <c r="D46" s="209"/>
      <c r="E46" s="209"/>
      <c r="F46" s="209"/>
      <c r="G46" s="208"/>
    </row>
    <row r="47" spans="1:7">
      <c r="A47" s="24"/>
      <c r="B47" s="209" t="s">
        <v>2744</v>
      </c>
      <c r="C47" s="209"/>
      <c r="D47" s="209"/>
      <c r="E47" s="209"/>
      <c r="F47" s="209"/>
      <c r="G47" s="208"/>
    </row>
    <row r="48" spans="1:7">
      <c r="A48" s="24"/>
      <c r="B48" s="209" t="s">
        <v>2745</v>
      </c>
      <c r="C48" s="209"/>
      <c r="D48" s="209"/>
      <c r="E48" s="209"/>
      <c r="F48" s="209"/>
      <c r="G48" s="208"/>
    </row>
    <row r="49" spans="1:7">
      <c r="A49" s="24"/>
      <c r="B49" s="209"/>
      <c r="C49" s="209"/>
      <c r="D49" s="209"/>
      <c r="E49" s="209"/>
      <c r="F49" s="209"/>
      <c r="G49" s="208"/>
    </row>
    <row r="50" spans="1:7">
      <c r="A50" s="40"/>
      <c r="B50" s="209" t="s">
        <v>909</v>
      </c>
      <c r="C50" s="209"/>
      <c r="D50" s="209"/>
      <c r="E50" s="209"/>
      <c r="F50" s="209"/>
      <c r="G50" s="208"/>
    </row>
    <row r="51" spans="1:7">
      <c r="A51" s="24"/>
      <c r="B51" s="209" t="s">
        <v>2746</v>
      </c>
      <c r="C51" s="209"/>
      <c r="D51" s="209"/>
      <c r="E51" s="209"/>
      <c r="F51" s="209"/>
      <c r="G51" s="208"/>
    </row>
    <row r="52" spans="1:7">
      <c r="A52" s="24"/>
      <c r="B52" s="209" t="s">
        <v>2747</v>
      </c>
      <c r="C52" s="209"/>
      <c r="D52" s="209"/>
      <c r="E52" s="209"/>
      <c r="F52" s="209"/>
      <c r="G52" s="208"/>
    </row>
    <row r="53" spans="1:7">
      <c r="A53" s="24"/>
      <c r="B53" s="209"/>
      <c r="C53" s="209"/>
      <c r="D53" s="209"/>
      <c r="E53" s="209"/>
      <c r="F53" s="209"/>
      <c r="G53" s="208"/>
    </row>
    <row r="54" spans="1:7">
      <c r="A54" s="40"/>
      <c r="B54" s="209" t="s">
        <v>1926</v>
      </c>
      <c r="C54" s="209"/>
      <c r="D54" s="209"/>
      <c r="E54" s="209"/>
      <c r="F54" s="209"/>
      <c r="G54" s="208"/>
    </row>
    <row r="55" spans="1:7">
      <c r="A55" s="40"/>
      <c r="B55" s="209"/>
      <c r="C55" s="209"/>
      <c r="D55" s="209"/>
      <c r="E55" s="209"/>
      <c r="F55" s="209"/>
      <c r="G55" s="208"/>
    </row>
    <row r="56" spans="1:7">
      <c r="A56" s="40"/>
      <c r="B56" s="209" t="s">
        <v>1927</v>
      </c>
      <c r="C56" s="209"/>
      <c r="D56" s="209"/>
      <c r="E56" s="209"/>
      <c r="F56" s="209"/>
      <c r="G56" s="208"/>
    </row>
    <row r="57" spans="1:7">
      <c r="A57" s="24"/>
      <c r="B57" s="209" t="s">
        <v>2748</v>
      </c>
      <c r="C57" s="209"/>
      <c r="D57" s="209"/>
      <c r="E57" s="209"/>
      <c r="F57" s="209"/>
      <c r="G57" s="208"/>
    </row>
    <row r="58" spans="1:7">
      <c r="A58" s="24"/>
      <c r="B58" s="209" t="s">
        <v>2749</v>
      </c>
      <c r="C58" s="209"/>
      <c r="D58" s="209"/>
      <c r="E58" s="209"/>
      <c r="F58" s="209"/>
      <c r="G58" s="208"/>
    </row>
    <row r="59" spans="1:7">
      <c r="A59" s="24"/>
      <c r="B59" s="209" t="s">
        <v>2750</v>
      </c>
      <c r="C59" s="209"/>
      <c r="D59" s="209"/>
      <c r="E59" s="209"/>
      <c r="F59" s="209"/>
      <c r="G59" s="208"/>
    </row>
    <row r="60" spans="1:7">
      <c r="A60" s="24"/>
      <c r="B60" s="209"/>
      <c r="C60" s="209"/>
      <c r="D60" s="209"/>
      <c r="E60" s="209"/>
      <c r="F60" s="209"/>
      <c r="G60" s="208"/>
    </row>
    <row r="61" spans="1:7">
      <c r="A61" s="40"/>
      <c r="B61" s="209" t="s">
        <v>1928</v>
      </c>
      <c r="C61" s="209"/>
      <c r="D61" s="209"/>
      <c r="E61" s="209"/>
      <c r="F61" s="209"/>
      <c r="G61" s="208"/>
    </row>
    <row r="62" spans="1:7">
      <c r="A62" s="24"/>
      <c r="B62" s="209" t="s">
        <v>2751</v>
      </c>
      <c r="C62" s="209"/>
      <c r="D62" s="209"/>
      <c r="E62" s="209"/>
      <c r="F62" s="209"/>
      <c r="G62" s="208"/>
    </row>
    <row r="63" spans="1:7">
      <c r="A63" s="24"/>
      <c r="B63" s="209"/>
      <c r="C63" s="209"/>
      <c r="D63" s="209"/>
      <c r="E63" s="209"/>
      <c r="F63" s="209"/>
      <c r="G63" s="208"/>
    </row>
    <row r="64" spans="1:7">
      <c r="A64" s="40"/>
      <c r="B64" s="209" t="s">
        <v>1929</v>
      </c>
      <c r="C64" s="209"/>
      <c r="D64" s="209"/>
      <c r="E64" s="209"/>
      <c r="F64" s="209"/>
      <c r="G64" s="208"/>
    </row>
    <row r="65" spans="1:7">
      <c r="A65" s="40"/>
      <c r="B65" s="209"/>
      <c r="C65" s="209"/>
      <c r="D65" s="209"/>
      <c r="E65" s="209"/>
      <c r="F65" s="209"/>
      <c r="G65" s="208"/>
    </row>
    <row r="66" spans="1:7">
      <c r="A66" s="40"/>
      <c r="B66" s="209"/>
      <c r="C66" s="209"/>
      <c r="D66" s="209"/>
      <c r="E66" s="209"/>
      <c r="F66" s="209"/>
      <c r="G66" s="208"/>
    </row>
    <row r="67" spans="1:7">
      <c r="A67" s="40"/>
      <c r="B67" s="209"/>
      <c r="C67" s="209"/>
      <c r="D67" s="209"/>
      <c r="E67" s="209"/>
      <c r="F67" s="209"/>
      <c r="G67" s="208"/>
    </row>
    <row r="68" spans="1:7">
      <c r="A68" s="40"/>
      <c r="B68" s="209"/>
      <c r="C68" s="209"/>
      <c r="D68" s="209"/>
      <c r="E68" s="209"/>
      <c r="F68" s="209"/>
      <c r="G68" s="208"/>
    </row>
    <row r="69" spans="1:7">
      <c r="A69" s="40"/>
      <c r="B69" s="209"/>
      <c r="C69" s="209"/>
      <c r="D69" s="209"/>
      <c r="E69" s="209"/>
      <c r="F69" s="209"/>
      <c r="G69" s="208"/>
    </row>
    <row r="70" spans="1:7">
      <c r="A70" s="40"/>
      <c r="B70" s="209"/>
      <c r="C70" s="209"/>
      <c r="D70" s="209"/>
      <c r="E70" s="209"/>
      <c r="F70" s="209"/>
      <c r="G70" s="208"/>
    </row>
    <row r="71" spans="1:7">
      <c r="A71" s="40"/>
      <c r="B71" s="209"/>
      <c r="C71" s="209"/>
      <c r="D71" s="209"/>
      <c r="E71" s="209"/>
      <c r="F71" s="209"/>
      <c r="G71" s="208"/>
    </row>
    <row r="72" spans="1:7">
      <c r="A72" s="40"/>
      <c r="B72" s="209"/>
      <c r="C72" s="209"/>
      <c r="D72" s="209"/>
      <c r="E72" s="209"/>
      <c r="F72" s="209"/>
      <c r="G72" s="208"/>
    </row>
    <row r="73" spans="1:7">
      <c r="A73" s="40"/>
      <c r="B73" s="209"/>
      <c r="C73" s="209"/>
      <c r="D73" s="209"/>
      <c r="E73" s="209"/>
      <c r="F73" s="209"/>
      <c r="G73" s="208"/>
    </row>
    <row r="74" spans="1:7">
      <c r="A74" s="40"/>
      <c r="B74" s="209"/>
      <c r="C74" s="209"/>
      <c r="D74" s="209"/>
      <c r="E74" s="209"/>
      <c r="F74" s="209"/>
      <c r="G74" s="208"/>
    </row>
    <row r="75" spans="1:7">
      <c r="A75" s="1404"/>
      <c r="B75" s="209"/>
      <c r="C75" s="209"/>
      <c r="D75" s="209"/>
      <c r="E75" s="209"/>
      <c r="F75" s="209"/>
      <c r="G75" s="208"/>
    </row>
    <row r="76" spans="1:7" s="226" customFormat="1">
      <c r="A76" s="700"/>
      <c r="B76" s="727"/>
      <c r="C76" s="727"/>
      <c r="D76" s="727"/>
      <c r="E76" s="727"/>
      <c r="F76" s="727"/>
      <c r="G76" s="698" t="s">
        <v>2552</v>
      </c>
    </row>
  </sheetData>
  <customSheetViews>
    <customSheetView guid="{4095EAE0-09D5-4E29-9353-57BE8D9E0DE0}" showPageBreaks="1">
      <selection activeCell="I30" sqref="I30"/>
      <pageMargins left="0.75" right="0.75" top="0.75" bottom="0.75" header="0.5" footer="0.5"/>
      <pageSetup scale="84" orientation="portrait" r:id="rId1"/>
      <headerFooter alignWithMargins="0"/>
    </customSheetView>
    <customSheetView guid="{B4382265-C345-4F78-A0C9-5C84571AE8A3}" showPageBreaks="1">
      <selection activeCell="K80" sqref="K80"/>
      <pageMargins left="0.75" right="0.75" top="0.75" bottom="0.75" header="0.5" footer="0.5"/>
      <pageSetup scale="84" orientation="portrait" r:id="rId2"/>
      <headerFooter alignWithMargins="0"/>
    </customSheetView>
  </customSheetViews>
  <phoneticPr fontId="0" type="noConversion"/>
  <pageMargins left="0.75" right="0.75" top="0.75" bottom="0.75" header="0.5" footer="0.5"/>
  <pageSetup scale="84" orientation="portrait"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Normal="100" zoomScaleSheetLayoutView="100" workbookViewId="0"/>
  </sheetViews>
  <sheetFormatPr defaultRowHeight="11.25"/>
  <cols>
    <col min="1" max="1" width="5.1640625" style="10" customWidth="1"/>
    <col min="2" max="2" width="16.33203125" style="10" customWidth="1"/>
    <col min="3" max="3" width="10.6640625" style="10" customWidth="1"/>
    <col min="4" max="4" width="10.5" style="10" bestFit="1" customWidth="1"/>
    <col min="5" max="5" width="10.33203125" style="10" customWidth="1"/>
    <col min="6" max="6" width="11.5" style="10" customWidth="1"/>
    <col min="7" max="7" width="13.6640625" style="10" customWidth="1"/>
    <col min="8" max="9" width="13.5" style="10" customWidth="1"/>
    <col min="10" max="10" width="10.5" style="10" bestFit="1" customWidth="1"/>
    <col min="11" max="16384" width="9.33203125" style="10"/>
  </cols>
  <sheetData>
    <row r="1" spans="1:11" s="226" customFormat="1">
      <c r="A1" s="2076" t="s">
        <v>2667</v>
      </c>
      <c r="B1" s="209"/>
      <c r="C1" s="63"/>
      <c r="D1" s="209"/>
      <c r="E1" s="63"/>
      <c r="F1" s="63"/>
      <c r="G1" s="63"/>
      <c r="H1" s="63"/>
      <c r="I1" s="19"/>
      <c r="K1" s="2076">
        <v>73</v>
      </c>
    </row>
    <row r="2" spans="1:11">
      <c r="A2" s="1665" t="s">
        <v>1930</v>
      </c>
      <c r="B2" s="1663"/>
      <c r="C2" s="1663"/>
      <c r="D2" s="1663"/>
      <c r="E2" s="1663"/>
      <c r="F2" s="1663"/>
      <c r="G2" s="1663"/>
      <c r="H2" s="1663"/>
      <c r="I2" s="1663"/>
      <c r="J2" s="1663"/>
      <c r="K2" s="1666"/>
    </row>
    <row r="3" spans="1:11" s="226" customFormat="1">
      <c r="A3" s="32"/>
      <c r="B3" s="22"/>
      <c r="C3" s="22"/>
      <c r="D3" s="22"/>
      <c r="E3" s="22"/>
      <c r="F3" s="22"/>
      <c r="G3" s="22"/>
      <c r="H3" s="22"/>
      <c r="I3" s="22"/>
      <c r="J3" s="22"/>
      <c r="K3" s="33"/>
    </row>
    <row r="4" spans="1:11">
      <c r="A4" s="345"/>
      <c r="B4" s="322"/>
      <c r="C4" s="322"/>
      <c r="D4" s="12" t="s">
        <v>1931</v>
      </c>
      <c r="E4" s="12"/>
      <c r="F4" s="12"/>
      <c r="G4" s="12"/>
      <c r="H4" s="322"/>
      <c r="I4" s="322"/>
      <c r="J4" s="322"/>
      <c r="K4" s="316"/>
    </row>
    <row r="5" spans="1:11">
      <c r="A5" s="311"/>
      <c r="B5" s="312"/>
      <c r="C5" s="323" t="s">
        <v>1932</v>
      </c>
      <c r="D5" s="317"/>
      <c r="E5" s="317"/>
      <c r="F5" s="317"/>
      <c r="G5" s="317" t="s">
        <v>1933</v>
      </c>
      <c r="H5" s="312"/>
      <c r="I5" s="312"/>
      <c r="J5" s="312"/>
      <c r="K5" s="320"/>
    </row>
    <row r="6" spans="1:11">
      <c r="A6" s="311"/>
      <c r="B6" s="312"/>
      <c r="C6" s="323" t="s">
        <v>1934</v>
      </c>
      <c r="D6" s="323" t="s">
        <v>1935</v>
      </c>
      <c r="E6" s="323" t="s">
        <v>1933</v>
      </c>
      <c r="F6" s="323" t="s">
        <v>1933</v>
      </c>
      <c r="G6" s="323" t="s">
        <v>1936</v>
      </c>
      <c r="H6" s="323" t="s">
        <v>2615</v>
      </c>
      <c r="I6" s="323" t="s">
        <v>2617</v>
      </c>
      <c r="J6" s="312"/>
      <c r="K6" s="320"/>
    </row>
    <row r="7" spans="1:11">
      <c r="A7" s="325" t="s">
        <v>307</v>
      </c>
      <c r="B7" s="323" t="s">
        <v>386</v>
      </c>
      <c r="C7" s="323" t="s">
        <v>1937</v>
      </c>
      <c r="D7" s="323" t="s">
        <v>500</v>
      </c>
      <c r="E7" s="323" t="s">
        <v>1938</v>
      </c>
      <c r="F7" s="323" t="s">
        <v>1939</v>
      </c>
      <c r="G7" s="323" t="s">
        <v>1940</v>
      </c>
      <c r="H7" s="323" t="s">
        <v>2616</v>
      </c>
      <c r="I7" s="323" t="s">
        <v>2616</v>
      </c>
      <c r="J7" s="323" t="s">
        <v>1941</v>
      </c>
      <c r="K7" s="324" t="s">
        <v>307</v>
      </c>
    </row>
    <row r="8" spans="1:11">
      <c r="A8" s="325" t="s">
        <v>312</v>
      </c>
      <c r="B8" s="323"/>
      <c r="C8" s="323" t="s">
        <v>1942</v>
      </c>
      <c r="D8" s="323" t="s">
        <v>1943</v>
      </c>
      <c r="E8" s="323" t="s">
        <v>1944</v>
      </c>
      <c r="F8" s="323" t="s">
        <v>1945</v>
      </c>
      <c r="G8" s="323" t="s">
        <v>1946</v>
      </c>
      <c r="H8" s="323" t="s">
        <v>1947</v>
      </c>
      <c r="I8" s="323" t="s">
        <v>1947</v>
      </c>
      <c r="J8" s="323"/>
      <c r="K8" s="324" t="s">
        <v>312</v>
      </c>
    </row>
    <row r="9" spans="1:11">
      <c r="A9" s="328"/>
      <c r="B9" s="321" t="s">
        <v>317</v>
      </c>
      <c r="C9" s="321" t="s">
        <v>318</v>
      </c>
      <c r="D9" s="321" t="s">
        <v>319</v>
      </c>
      <c r="E9" s="321" t="s">
        <v>320</v>
      </c>
      <c r="F9" s="321" t="s">
        <v>321</v>
      </c>
      <c r="G9" s="321" t="s">
        <v>322</v>
      </c>
      <c r="H9" s="321" t="s">
        <v>176</v>
      </c>
      <c r="I9" s="321" t="s">
        <v>177</v>
      </c>
      <c r="J9" s="321" t="s">
        <v>405</v>
      </c>
      <c r="K9" s="329"/>
    </row>
    <row r="10" spans="1:11">
      <c r="A10" s="346">
        <v>1</v>
      </c>
      <c r="B10" s="417" t="s">
        <v>261</v>
      </c>
      <c r="C10" s="418" t="s">
        <v>2618</v>
      </c>
      <c r="D10" s="414">
        <v>15634</v>
      </c>
      <c r="E10" s="414">
        <v>3394</v>
      </c>
      <c r="F10" s="414">
        <v>150</v>
      </c>
      <c r="G10" s="414">
        <v>619</v>
      </c>
      <c r="H10" s="414">
        <v>435</v>
      </c>
      <c r="I10" s="414">
        <v>7501</v>
      </c>
      <c r="J10" s="415">
        <v>27733</v>
      </c>
      <c r="K10" s="348">
        <v>1</v>
      </c>
    </row>
    <row r="11" spans="1:11">
      <c r="A11" s="346">
        <v>2</v>
      </c>
      <c r="B11" s="419" t="s">
        <v>2619</v>
      </c>
      <c r="C11" s="420">
        <v>0.25</v>
      </c>
      <c r="D11" s="414">
        <v>0</v>
      </c>
      <c r="E11" s="414">
        <v>0</v>
      </c>
      <c r="F11" s="414">
        <v>0</v>
      </c>
      <c r="G11" s="414">
        <v>0</v>
      </c>
      <c r="H11" s="414">
        <v>0</v>
      </c>
      <c r="I11" s="414">
        <v>31</v>
      </c>
      <c r="J11" s="415">
        <v>31</v>
      </c>
      <c r="K11" s="348">
        <v>2</v>
      </c>
    </row>
    <row r="12" spans="1:11">
      <c r="A12" s="346">
        <v>3</v>
      </c>
      <c r="B12" s="419" t="s">
        <v>2619</v>
      </c>
      <c r="C12" s="420">
        <v>0.33</v>
      </c>
      <c r="D12" s="414">
        <v>0</v>
      </c>
      <c r="E12" s="414">
        <v>0</v>
      </c>
      <c r="F12" s="414">
        <v>0</v>
      </c>
      <c r="G12" s="414">
        <v>0</v>
      </c>
      <c r="H12" s="414">
        <v>0</v>
      </c>
      <c r="I12" s="414">
        <v>20</v>
      </c>
      <c r="J12" s="415">
        <v>20</v>
      </c>
      <c r="K12" s="348">
        <v>3</v>
      </c>
    </row>
    <row r="13" spans="1:11">
      <c r="A13" s="346">
        <v>4</v>
      </c>
      <c r="B13" s="419" t="s">
        <v>2619</v>
      </c>
      <c r="C13" s="420">
        <v>0.4</v>
      </c>
      <c r="D13" s="414">
        <v>0</v>
      </c>
      <c r="E13" s="414">
        <v>0</v>
      </c>
      <c r="F13" s="414">
        <v>0</v>
      </c>
      <c r="G13" s="414">
        <v>0</v>
      </c>
      <c r="H13" s="414">
        <v>0</v>
      </c>
      <c r="I13" s="414">
        <v>3</v>
      </c>
      <c r="J13" s="415">
        <v>3</v>
      </c>
      <c r="K13" s="348">
        <v>4</v>
      </c>
    </row>
    <row r="14" spans="1:11">
      <c r="A14" s="346">
        <v>5</v>
      </c>
      <c r="B14" s="419" t="s">
        <v>2619</v>
      </c>
      <c r="C14" s="420">
        <v>0.5</v>
      </c>
      <c r="D14" s="414">
        <v>68</v>
      </c>
      <c r="E14" s="414">
        <v>66</v>
      </c>
      <c r="F14" s="414">
        <v>0</v>
      </c>
      <c r="G14" s="414">
        <v>1</v>
      </c>
      <c r="H14" s="414">
        <v>5</v>
      </c>
      <c r="I14" s="414">
        <v>121</v>
      </c>
      <c r="J14" s="415">
        <v>261</v>
      </c>
      <c r="K14" s="348">
        <v>5</v>
      </c>
    </row>
    <row r="15" spans="1:11">
      <c r="A15" s="346">
        <v>6</v>
      </c>
      <c r="B15" s="419" t="s">
        <v>2619</v>
      </c>
      <c r="C15" s="420">
        <v>0.66</v>
      </c>
      <c r="D15" s="414">
        <v>0</v>
      </c>
      <c r="E15" s="414">
        <v>0</v>
      </c>
      <c r="F15" s="414">
        <v>0</v>
      </c>
      <c r="G15" s="414">
        <v>0</v>
      </c>
      <c r="H15" s="414">
        <v>0</v>
      </c>
      <c r="I15" s="414">
        <v>11</v>
      </c>
      <c r="J15" s="415">
        <v>11</v>
      </c>
      <c r="K15" s="348">
        <v>6</v>
      </c>
    </row>
    <row r="16" spans="1:11">
      <c r="A16" s="346">
        <v>7</v>
      </c>
      <c r="B16" s="417">
        <v>1</v>
      </c>
      <c r="C16" s="418" t="s">
        <v>2620</v>
      </c>
      <c r="D16" s="414">
        <v>0</v>
      </c>
      <c r="E16" s="414">
        <v>0</v>
      </c>
      <c r="F16" s="414">
        <v>0</v>
      </c>
      <c r="G16" s="414">
        <v>0</v>
      </c>
      <c r="H16" s="414">
        <v>0</v>
      </c>
      <c r="I16" s="414">
        <v>0</v>
      </c>
      <c r="J16" s="415">
        <v>0</v>
      </c>
      <c r="K16" s="348">
        <v>7</v>
      </c>
    </row>
    <row r="17" spans="1:11">
      <c r="A17" s="346">
        <v>8</v>
      </c>
      <c r="B17" s="417">
        <v>1</v>
      </c>
      <c r="C17" s="418" t="s">
        <v>2621</v>
      </c>
      <c r="D17" s="414">
        <v>2</v>
      </c>
      <c r="E17" s="414">
        <v>0</v>
      </c>
      <c r="F17" s="414">
        <v>0</v>
      </c>
      <c r="G17" s="414">
        <v>0</v>
      </c>
      <c r="H17" s="414">
        <v>0</v>
      </c>
      <c r="I17" s="414">
        <v>0</v>
      </c>
      <c r="J17" s="415">
        <v>2</v>
      </c>
      <c r="K17" s="348">
        <v>8</v>
      </c>
    </row>
    <row r="18" spans="1:11">
      <c r="A18" s="346">
        <v>9</v>
      </c>
      <c r="B18" s="419" t="s">
        <v>2622</v>
      </c>
      <c r="C18" s="421" t="s">
        <v>570</v>
      </c>
      <c r="D18" s="416">
        <v>15704</v>
      </c>
      <c r="E18" s="415">
        <v>3460</v>
      </c>
      <c r="F18" s="416">
        <v>150</v>
      </c>
      <c r="G18" s="416">
        <v>620</v>
      </c>
      <c r="H18" s="415">
        <v>440</v>
      </c>
      <c r="I18" s="416">
        <v>7687</v>
      </c>
      <c r="J18" s="415">
        <v>28061</v>
      </c>
      <c r="K18" s="348">
        <v>9</v>
      </c>
    </row>
    <row r="19" spans="1:11">
      <c r="A19" s="346">
        <v>10</v>
      </c>
      <c r="B19" s="417" t="s">
        <v>421</v>
      </c>
      <c r="C19" s="418" t="s">
        <v>2618</v>
      </c>
      <c r="D19" s="414">
        <v>170</v>
      </c>
      <c r="E19" s="414">
        <v>2</v>
      </c>
      <c r="F19" s="414">
        <v>0</v>
      </c>
      <c r="G19" s="414">
        <v>9</v>
      </c>
      <c r="H19" s="414">
        <v>32</v>
      </c>
      <c r="I19" s="414">
        <v>36</v>
      </c>
      <c r="J19" s="415">
        <v>249</v>
      </c>
      <c r="K19" s="348">
        <v>10</v>
      </c>
    </row>
    <row r="20" spans="1:11">
      <c r="A20" s="346">
        <v>11</v>
      </c>
      <c r="B20" s="417" t="s">
        <v>421</v>
      </c>
      <c r="C20" s="418" t="s">
        <v>2620</v>
      </c>
      <c r="D20" s="414">
        <v>27</v>
      </c>
      <c r="E20" s="414">
        <v>0</v>
      </c>
      <c r="F20" s="414">
        <v>0</v>
      </c>
      <c r="G20" s="414">
        <v>9</v>
      </c>
      <c r="H20" s="414">
        <v>0</v>
      </c>
      <c r="I20" s="414">
        <v>5</v>
      </c>
      <c r="J20" s="415">
        <v>41</v>
      </c>
      <c r="K20" s="348">
        <v>11</v>
      </c>
    </row>
    <row r="21" spans="1:11">
      <c r="A21" s="346">
        <v>12</v>
      </c>
      <c r="B21" s="417" t="s">
        <v>421</v>
      </c>
      <c r="C21" s="418" t="s">
        <v>2621</v>
      </c>
      <c r="D21" s="414">
        <v>14</v>
      </c>
      <c r="E21" s="414">
        <v>0</v>
      </c>
      <c r="F21" s="414">
        <v>0</v>
      </c>
      <c r="G21" s="414">
        <v>0</v>
      </c>
      <c r="H21" s="414">
        <v>4</v>
      </c>
      <c r="I21" s="414">
        <v>0</v>
      </c>
      <c r="J21" s="415">
        <v>18</v>
      </c>
      <c r="K21" s="348">
        <v>12</v>
      </c>
    </row>
    <row r="22" spans="1:11">
      <c r="A22" s="346">
        <v>13</v>
      </c>
      <c r="B22" s="417" t="s">
        <v>2623</v>
      </c>
      <c r="C22" s="420">
        <v>0.85</v>
      </c>
      <c r="D22" s="414">
        <v>0</v>
      </c>
      <c r="E22" s="414">
        <v>0</v>
      </c>
      <c r="F22" s="414">
        <v>0</v>
      </c>
      <c r="G22" s="414">
        <v>0</v>
      </c>
      <c r="H22" s="414">
        <v>0</v>
      </c>
      <c r="I22" s="414">
        <v>0</v>
      </c>
      <c r="J22" s="415">
        <v>0</v>
      </c>
      <c r="K22" s="348">
        <v>13</v>
      </c>
    </row>
    <row r="23" spans="1:11">
      <c r="A23" s="346">
        <v>14</v>
      </c>
      <c r="B23" s="419" t="s">
        <v>2624</v>
      </c>
      <c r="C23" s="421"/>
      <c r="D23" s="416">
        <v>211</v>
      </c>
      <c r="E23" s="415">
        <v>2</v>
      </c>
      <c r="F23" s="416">
        <v>0</v>
      </c>
      <c r="G23" s="416">
        <v>18</v>
      </c>
      <c r="H23" s="415">
        <v>36</v>
      </c>
      <c r="I23" s="416">
        <v>41</v>
      </c>
      <c r="J23" s="415">
        <v>308</v>
      </c>
      <c r="K23" s="348">
        <v>14</v>
      </c>
    </row>
    <row r="24" spans="1:11">
      <c r="A24" s="346">
        <v>15</v>
      </c>
      <c r="B24" s="419" t="s">
        <v>2625</v>
      </c>
      <c r="C24" s="418" t="s">
        <v>2618</v>
      </c>
      <c r="D24" s="414">
        <v>325</v>
      </c>
      <c r="E24" s="414">
        <v>15</v>
      </c>
      <c r="F24" s="414">
        <v>0</v>
      </c>
      <c r="G24" s="414">
        <v>36</v>
      </c>
      <c r="H24" s="414">
        <v>3</v>
      </c>
      <c r="I24" s="414">
        <v>56</v>
      </c>
      <c r="J24" s="415">
        <v>435</v>
      </c>
      <c r="K24" s="348">
        <v>15</v>
      </c>
    </row>
    <row r="25" spans="1:11">
      <c r="A25" s="346">
        <v>16</v>
      </c>
      <c r="B25" s="419" t="s">
        <v>2626</v>
      </c>
      <c r="C25" s="418" t="s">
        <v>2618</v>
      </c>
      <c r="D25" s="414">
        <v>378</v>
      </c>
      <c r="E25" s="414">
        <v>68</v>
      </c>
      <c r="F25" s="414">
        <v>2</v>
      </c>
      <c r="G25" s="414">
        <v>14</v>
      </c>
      <c r="H25" s="414">
        <v>15</v>
      </c>
      <c r="I25" s="414">
        <v>235</v>
      </c>
      <c r="J25" s="415">
        <v>712</v>
      </c>
      <c r="K25" s="348">
        <v>16</v>
      </c>
    </row>
    <row r="26" spans="1:11">
      <c r="A26" s="346">
        <v>17</v>
      </c>
      <c r="B26" s="419" t="s">
        <v>2627</v>
      </c>
      <c r="C26" s="420">
        <v>0.33</v>
      </c>
      <c r="D26" s="414">
        <v>0</v>
      </c>
      <c r="E26" s="414">
        <v>3</v>
      </c>
      <c r="F26" s="414">
        <v>0</v>
      </c>
      <c r="G26" s="414">
        <v>0</v>
      </c>
      <c r="H26" s="414">
        <v>0</v>
      </c>
      <c r="I26" s="414">
        <v>0</v>
      </c>
      <c r="J26" s="415">
        <v>3</v>
      </c>
      <c r="K26" s="348">
        <v>17</v>
      </c>
    </row>
    <row r="27" spans="1:11">
      <c r="A27" s="346">
        <v>18</v>
      </c>
      <c r="B27" s="419" t="s">
        <v>2625</v>
      </c>
      <c r="C27" s="418" t="s">
        <v>2621</v>
      </c>
      <c r="D27" s="414">
        <v>16</v>
      </c>
      <c r="E27" s="414">
        <v>0</v>
      </c>
      <c r="F27" s="414">
        <v>0</v>
      </c>
      <c r="G27" s="414">
        <v>0</v>
      </c>
      <c r="H27" s="414">
        <v>0</v>
      </c>
      <c r="I27" s="414">
        <v>0</v>
      </c>
      <c r="J27" s="415">
        <v>16</v>
      </c>
      <c r="K27" s="348">
        <v>18</v>
      </c>
    </row>
    <row r="28" spans="1:11">
      <c r="A28" s="346">
        <v>19</v>
      </c>
      <c r="B28" s="419" t="s">
        <v>2626</v>
      </c>
      <c r="C28" s="418" t="s">
        <v>2621</v>
      </c>
      <c r="D28" s="414">
        <v>14</v>
      </c>
      <c r="E28" s="414">
        <v>0</v>
      </c>
      <c r="F28" s="414">
        <v>0</v>
      </c>
      <c r="G28" s="414">
        <v>0</v>
      </c>
      <c r="H28" s="414">
        <v>6</v>
      </c>
      <c r="I28" s="414">
        <v>0</v>
      </c>
      <c r="J28" s="415">
        <v>20</v>
      </c>
      <c r="K28" s="348">
        <v>19</v>
      </c>
    </row>
    <row r="29" spans="1:11">
      <c r="A29" s="346">
        <v>20</v>
      </c>
      <c r="B29" s="419" t="s">
        <v>2628</v>
      </c>
      <c r="C29" s="421" t="s">
        <v>570</v>
      </c>
      <c r="D29" s="416">
        <v>733</v>
      </c>
      <c r="E29" s="415">
        <v>86</v>
      </c>
      <c r="F29" s="416">
        <v>2</v>
      </c>
      <c r="G29" s="416">
        <v>50</v>
      </c>
      <c r="H29" s="415">
        <v>24</v>
      </c>
      <c r="I29" s="416">
        <v>291</v>
      </c>
      <c r="J29" s="415">
        <v>1186</v>
      </c>
      <c r="K29" s="348">
        <v>20</v>
      </c>
    </row>
    <row r="30" spans="1:11">
      <c r="A30" s="346">
        <v>21</v>
      </c>
      <c r="B30" s="419" t="s">
        <v>2629</v>
      </c>
      <c r="C30" s="418" t="s">
        <v>2618</v>
      </c>
      <c r="D30" s="414">
        <v>0</v>
      </c>
      <c r="E30" s="414">
        <v>0</v>
      </c>
      <c r="F30" s="414">
        <v>0</v>
      </c>
      <c r="G30" s="414">
        <v>0</v>
      </c>
      <c r="H30" s="414">
        <v>0</v>
      </c>
      <c r="I30" s="414">
        <v>2</v>
      </c>
      <c r="J30" s="415">
        <v>2</v>
      </c>
      <c r="K30" s="348">
        <v>21</v>
      </c>
    </row>
    <row r="31" spans="1:11">
      <c r="A31" s="346">
        <v>22</v>
      </c>
      <c r="B31" s="419" t="s">
        <v>2630</v>
      </c>
      <c r="C31" s="418" t="s">
        <v>2618</v>
      </c>
      <c r="D31" s="414">
        <v>89</v>
      </c>
      <c r="E31" s="414">
        <v>7</v>
      </c>
      <c r="F31" s="414">
        <v>3</v>
      </c>
      <c r="G31" s="414">
        <v>1</v>
      </c>
      <c r="H31" s="414">
        <v>2</v>
      </c>
      <c r="I31" s="414">
        <v>116</v>
      </c>
      <c r="J31" s="415">
        <v>218</v>
      </c>
      <c r="K31" s="348">
        <v>22</v>
      </c>
    </row>
    <row r="32" spans="1:11">
      <c r="A32" s="346">
        <v>23</v>
      </c>
      <c r="B32" s="419" t="s">
        <v>2631</v>
      </c>
      <c r="C32" s="420">
        <v>0.5</v>
      </c>
      <c r="D32" s="414">
        <v>9</v>
      </c>
      <c r="E32" s="414">
        <v>2</v>
      </c>
      <c r="F32" s="414">
        <v>0</v>
      </c>
      <c r="G32" s="414">
        <v>0</v>
      </c>
      <c r="H32" s="414">
        <v>0</v>
      </c>
      <c r="I32" s="414">
        <v>0</v>
      </c>
      <c r="J32" s="415">
        <v>11</v>
      </c>
      <c r="K32" s="348">
        <v>23</v>
      </c>
    </row>
    <row r="33" spans="1:11">
      <c r="A33" s="346">
        <v>24</v>
      </c>
      <c r="B33" s="419" t="s">
        <v>2632</v>
      </c>
      <c r="C33" s="421"/>
      <c r="D33" s="416">
        <v>98</v>
      </c>
      <c r="E33" s="415">
        <v>9</v>
      </c>
      <c r="F33" s="416">
        <v>3</v>
      </c>
      <c r="G33" s="416">
        <v>1</v>
      </c>
      <c r="H33" s="415">
        <v>2</v>
      </c>
      <c r="I33" s="416">
        <v>118</v>
      </c>
      <c r="J33" s="415">
        <v>231</v>
      </c>
      <c r="K33" s="348">
        <v>24</v>
      </c>
    </row>
    <row r="34" spans="1:11">
      <c r="A34" s="346">
        <v>25</v>
      </c>
      <c r="B34" s="417" t="s">
        <v>262</v>
      </c>
      <c r="C34" s="418" t="s">
        <v>2618</v>
      </c>
      <c r="D34" s="414">
        <v>4132</v>
      </c>
      <c r="E34" s="414">
        <v>1303</v>
      </c>
      <c r="F34" s="414">
        <v>622</v>
      </c>
      <c r="G34" s="414">
        <v>244</v>
      </c>
      <c r="H34" s="414">
        <v>71</v>
      </c>
      <c r="I34" s="414">
        <v>678</v>
      </c>
      <c r="J34" s="415">
        <v>7050</v>
      </c>
      <c r="K34" s="348">
        <v>25</v>
      </c>
    </row>
    <row r="35" spans="1:11">
      <c r="A35" s="346">
        <v>26</v>
      </c>
      <c r="B35" s="419" t="s">
        <v>2633</v>
      </c>
      <c r="C35" s="420">
        <v>0.33</v>
      </c>
      <c r="D35" s="414">
        <v>0</v>
      </c>
      <c r="E35" s="414">
        <v>0</v>
      </c>
      <c r="F35" s="414">
        <v>0</v>
      </c>
      <c r="G35" s="414">
        <v>0</v>
      </c>
      <c r="H35" s="414">
        <v>0</v>
      </c>
      <c r="I35" s="414">
        <v>1</v>
      </c>
      <c r="J35" s="415">
        <v>1</v>
      </c>
      <c r="K35" s="348">
        <v>26</v>
      </c>
    </row>
    <row r="36" spans="1:11">
      <c r="A36" s="346">
        <v>27</v>
      </c>
      <c r="B36" s="419" t="s">
        <v>2633</v>
      </c>
      <c r="C36" s="420">
        <v>0.5</v>
      </c>
      <c r="D36" s="414">
        <v>4</v>
      </c>
      <c r="E36" s="414">
        <v>0</v>
      </c>
      <c r="F36" s="414">
        <v>0</v>
      </c>
      <c r="G36" s="414">
        <v>0</v>
      </c>
      <c r="H36" s="414">
        <v>0</v>
      </c>
      <c r="I36" s="414">
        <v>0</v>
      </c>
      <c r="J36" s="415">
        <v>4</v>
      </c>
      <c r="K36" s="348">
        <v>27</v>
      </c>
    </row>
    <row r="37" spans="1:11">
      <c r="A37" s="346">
        <v>28</v>
      </c>
      <c r="B37" s="417" t="s">
        <v>262</v>
      </c>
      <c r="C37" s="418" t="s">
        <v>2620</v>
      </c>
      <c r="D37" s="414">
        <v>4</v>
      </c>
      <c r="E37" s="414">
        <v>1</v>
      </c>
      <c r="F37" s="414">
        <v>0</v>
      </c>
      <c r="G37" s="414">
        <v>4</v>
      </c>
      <c r="H37" s="414">
        <v>1</v>
      </c>
      <c r="I37" s="414">
        <v>6</v>
      </c>
      <c r="J37" s="415">
        <v>16</v>
      </c>
      <c r="K37" s="348">
        <v>28</v>
      </c>
    </row>
    <row r="38" spans="1:11">
      <c r="A38" s="346">
        <v>29</v>
      </c>
      <c r="B38" s="417" t="s">
        <v>262</v>
      </c>
      <c r="C38" s="418" t="s">
        <v>2621</v>
      </c>
      <c r="D38" s="414">
        <v>6</v>
      </c>
      <c r="E38" s="414">
        <v>0</v>
      </c>
      <c r="F38" s="414">
        <v>0</v>
      </c>
      <c r="G38" s="414">
        <v>0</v>
      </c>
      <c r="H38" s="414">
        <v>0</v>
      </c>
      <c r="I38" s="414">
        <v>0</v>
      </c>
      <c r="J38" s="415">
        <v>6</v>
      </c>
      <c r="K38" s="348">
        <v>29</v>
      </c>
    </row>
    <row r="39" spans="1:11">
      <c r="A39" s="346">
        <v>30</v>
      </c>
      <c r="B39" s="419" t="s">
        <v>2634</v>
      </c>
      <c r="C39" s="421"/>
      <c r="D39" s="416">
        <v>4146</v>
      </c>
      <c r="E39" s="415">
        <v>1304</v>
      </c>
      <c r="F39" s="416">
        <v>622</v>
      </c>
      <c r="G39" s="416">
        <v>248</v>
      </c>
      <c r="H39" s="415">
        <v>72</v>
      </c>
      <c r="I39" s="416">
        <v>685</v>
      </c>
      <c r="J39" s="415">
        <v>7077</v>
      </c>
      <c r="K39" s="348">
        <v>30</v>
      </c>
    </row>
    <row r="40" spans="1:11">
      <c r="A40" s="346">
        <v>31</v>
      </c>
      <c r="B40" s="347"/>
      <c r="C40" s="347"/>
      <c r="D40" s="347"/>
      <c r="E40" s="347"/>
      <c r="F40" s="347"/>
      <c r="G40" s="347"/>
      <c r="H40" s="347"/>
      <c r="I40" s="347"/>
      <c r="J40" s="347"/>
      <c r="K40" s="348">
        <v>31</v>
      </c>
    </row>
    <row r="41" spans="1:11">
      <c r="A41" s="346">
        <v>32</v>
      </c>
      <c r="B41" s="347"/>
      <c r="C41" s="347"/>
      <c r="D41" s="347"/>
      <c r="E41" s="347"/>
      <c r="F41" s="347"/>
      <c r="G41" s="347"/>
      <c r="H41" s="347"/>
      <c r="I41" s="347"/>
      <c r="J41" s="347"/>
      <c r="K41" s="348">
        <v>32</v>
      </c>
    </row>
    <row r="42" spans="1:11">
      <c r="A42" s="346">
        <v>33</v>
      </c>
      <c r="B42" s="347"/>
      <c r="C42" s="347"/>
      <c r="D42" s="347"/>
      <c r="E42" s="347"/>
      <c r="F42" s="347"/>
      <c r="G42" s="347"/>
      <c r="H42" s="347"/>
      <c r="I42" s="347"/>
      <c r="J42" s="347"/>
      <c r="K42" s="348">
        <v>33</v>
      </c>
    </row>
    <row r="43" spans="1:11">
      <c r="A43" s="346">
        <v>34</v>
      </c>
      <c r="B43" s="347"/>
      <c r="C43" s="347"/>
      <c r="D43" s="347"/>
      <c r="E43" s="347"/>
      <c r="F43" s="347"/>
      <c r="G43" s="347"/>
      <c r="H43" s="347"/>
      <c r="I43" s="347"/>
      <c r="J43" s="347"/>
      <c r="K43" s="348">
        <v>34</v>
      </c>
    </row>
    <row r="44" spans="1:11">
      <c r="A44" s="346">
        <v>35</v>
      </c>
      <c r="B44" s="347"/>
      <c r="C44" s="347"/>
      <c r="D44" s="347"/>
      <c r="E44" s="347"/>
      <c r="F44" s="347"/>
      <c r="G44" s="347"/>
      <c r="H44" s="347"/>
      <c r="I44" s="347"/>
      <c r="J44" s="347"/>
      <c r="K44" s="348">
        <v>35</v>
      </c>
    </row>
    <row r="45" spans="1:11">
      <c r="A45" s="346">
        <v>36</v>
      </c>
      <c r="B45" s="347"/>
      <c r="C45" s="347"/>
      <c r="D45" s="347"/>
      <c r="E45" s="347"/>
      <c r="F45" s="347"/>
      <c r="G45" s="347"/>
      <c r="H45" s="347"/>
      <c r="I45" s="347"/>
      <c r="J45" s="347"/>
      <c r="K45" s="348">
        <v>36</v>
      </c>
    </row>
    <row r="46" spans="1:11">
      <c r="A46" s="346">
        <v>37</v>
      </c>
      <c r="B46" s="347"/>
      <c r="C46" s="347"/>
      <c r="D46" s="347"/>
      <c r="E46" s="347"/>
      <c r="F46" s="347"/>
      <c r="G46" s="347"/>
      <c r="H46" s="347"/>
      <c r="I46" s="347"/>
      <c r="J46" s="347"/>
      <c r="K46" s="348">
        <v>37</v>
      </c>
    </row>
    <row r="47" spans="1:11">
      <c r="A47" s="346">
        <v>38</v>
      </c>
      <c r="B47" s="347"/>
      <c r="C47" s="347"/>
      <c r="D47" s="347"/>
      <c r="E47" s="347"/>
      <c r="F47" s="347"/>
      <c r="G47" s="347"/>
      <c r="H47" s="347"/>
      <c r="I47" s="347"/>
      <c r="J47" s="347"/>
      <c r="K47" s="348">
        <v>38</v>
      </c>
    </row>
    <row r="48" spans="1:11">
      <c r="A48" s="346">
        <v>39</v>
      </c>
      <c r="B48" s="347"/>
      <c r="C48" s="347"/>
      <c r="D48" s="347"/>
      <c r="E48" s="347"/>
      <c r="F48" s="347"/>
      <c r="G48" s="347"/>
      <c r="H48" s="347"/>
      <c r="I48" s="347"/>
      <c r="J48" s="347"/>
      <c r="K48" s="348">
        <v>39</v>
      </c>
    </row>
    <row r="49" spans="1:11">
      <c r="A49" s="346">
        <v>40</v>
      </c>
      <c r="B49" s="347"/>
      <c r="C49" s="347"/>
      <c r="D49" s="347"/>
      <c r="E49" s="347"/>
      <c r="F49" s="347"/>
      <c r="G49" s="347"/>
      <c r="H49" s="347"/>
      <c r="I49" s="347"/>
      <c r="J49" s="347"/>
      <c r="K49" s="348">
        <v>40</v>
      </c>
    </row>
    <row r="50" spans="1:11">
      <c r="A50" s="346">
        <v>41</v>
      </c>
      <c r="B50" s="347"/>
      <c r="C50" s="347"/>
      <c r="D50" s="347"/>
      <c r="E50" s="347"/>
      <c r="F50" s="347"/>
      <c r="G50" s="347"/>
      <c r="H50" s="347"/>
      <c r="I50" s="347"/>
      <c r="J50" s="347"/>
      <c r="K50" s="348">
        <v>41</v>
      </c>
    </row>
    <row r="51" spans="1:11">
      <c r="A51" s="346">
        <v>42</v>
      </c>
      <c r="B51" s="347"/>
      <c r="C51" s="347"/>
      <c r="D51" s="347"/>
      <c r="E51" s="347"/>
      <c r="F51" s="347"/>
      <c r="G51" s="347"/>
      <c r="H51" s="347"/>
      <c r="I51" s="347"/>
      <c r="J51" s="347"/>
      <c r="K51" s="348">
        <v>42</v>
      </c>
    </row>
    <row r="52" spans="1:11">
      <c r="A52" s="346">
        <v>43</v>
      </c>
      <c r="B52" s="347"/>
      <c r="C52" s="347"/>
      <c r="D52" s="347"/>
      <c r="E52" s="347"/>
      <c r="F52" s="347"/>
      <c r="G52" s="347"/>
      <c r="H52" s="347"/>
      <c r="I52" s="347"/>
      <c r="J52" s="347"/>
      <c r="K52" s="348">
        <v>43</v>
      </c>
    </row>
    <row r="53" spans="1:11">
      <c r="A53" s="346">
        <v>44</v>
      </c>
      <c r="B53" s="347"/>
      <c r="C53" s="347"/>
      <c r="D53" s="347"/>
      <c r="E53" s="347"/>
      <c r="F53" s="347"/>
      <c r="G53" s="347"/>
      <c r="H53" s="347"/>
      <c r="I53" s="347"/>
      <c r="J53" s="347"/>
      <c r="K53" s="348">
        <v>44</v>
      </c>
    </row>
    <row r="54" spans="1:11">
      <c r="A54" s="346">
        <v>45</v>
      </c>
      <c r="B54" s="347"/>
      <c r="C54" s="347"/>
      <c r="D54" s="347"/>
      <c r="E54" s="347"/>
      <c r="F54" s="347"/>
      <c r="G54" s="347"/>
      <c r="H54" s="347"/>
      <c r="I54" s="347"/>
      <c r="J54" s="347"/>
      <c r="K54" s="348">
        <v>45</v>
      </c>
    </row>
    <row r="55" spans="1:11">
      <c r="A55" s="346">
        <v>46</v>
      </c>
      <c r="B55" s="347"/>
      <c r="C55" s="347"/>
      <c r="D55" s="347"/>
      <c r="E55" s="347"/>
      <c r="F55" s="347"/>
      <c r="G55" s="347"/>
      <c r="H55" s="347"/>
      <c r="I55" s="347"/>
      <c r="J55" s="347"/>
      <c r="K55" s="348">
        <v>46</v>
      </c>
    </row>
    <row r="56" spans="1:11">
      <c r="A56" s="346">
        <v>47</v>
      </c>
      <c r="B56" s="347"/>
      <c r="C56" s="347"/>
      <c r="D56" s="347"/>
      <c r="E56" s="347"/>
      <c r="F56" s="347"/>
      <c r="G56" s="347"/>
      <c r="H56" s="347"/>
      <c r="I56" s="347"/>
      <c r="J56" s="347"/>
      <c r="K56" s="348">
        <v>47</v>
      </c>
    </row>
    <row r="57" spans="1:11">
      <c r="A57" s="346">
        <v>48</v>
      </c>
      <c r="B57" s="347"/>
      <c r="C57" s="347"/>
      <c r="D57" s="347"/>
      <c r="E57" s="347"/>
      <c r="F57" s="347"/>
      <c r="G57" s="347"/>
      <c r="H57" s="347"/>
      <c r="I57" s="347"/>
      <c r="J57" s="347"/>
      <c r="K57" s="348">
        <v>48</v>
      </c>
    </row>
    <row r="58" spans="1:11">
      <c r="A58" s="346">
        <v>49</v>
      </c>
      <c r="B58" s="347"/>
      <c r="C58" s="347"/>
      <c r="D58" s="347"/>
      <c r="E58" s="347"/>
      <c r="F58" s="347"/>
      <c r="G58" s="347"/>
      <c r="H58" s="347"/>
      <c r="I58" s="347"/>
      <c r="J58" s="347"/>
      <c r="K58" s="348">
        <v>49</v>
      </c>
    </row>
    <row r="59" spans="1:11">
      <c r="A59" s="346">
        <v>50</v>
      </c>
      <c r="B59" s="347"/>
      <c r="C59" s="347"/>
      <c r="D59" s="347"/>
      <c r="E59" s="347"/>
      <c r="F59" s="347"/>
      <c r="G59" s="347"/>
      <c r="H59" s="347"/>
      <c r="I59" s="347"/>
      <c r="J59" s="347"/>
      <c r="K59" s="348">
        <v>50</v>
      </c>
    </row>
    <row r="60" spans="1:11">
      <c r="A60" s="346">
        <v>51</v>
      </c>
      <c r="B60" s="347"/>
      <c r="C60" s="347"/>
      <c r="D60" s="347"/>
      <c r="E60" s="347"/>
      <c r="F60" s="347"/>
      <c r="G60" s="347"/>
      <c r="H60" s="347"/>
      <c r="I60" s="347"/>
      <c r="J60" s="347"/>
      <c r="K60" s="348">
        <v>51</v>
      </c>
    </row>
    <row r="61" spans="1:11">
      <c r="A61" s="346">
        <v>52</v>
      </c>
      <c r="B61" s="347"/>
      <c r="C61" s="347"/>
      <c r="D61" s="347"/>
      <c r="E61" s="347"/>
      <c r="F61" s="347"/>
      <c r="G61" s="347"/>
      <c r="H61" s="347"/>
      <c r="I61" s="347"/>
      <c r="J61" s="347"/>
      <c r="K61" s="348">
        <v>52</v>
      </c>
    </row>
    <row r="62" spans="1:11">
      <c r="A62" s="346">
        <v>53</v>
      </c>
      <c r="B62" s="347"/>
      <c r="C62" s="347"/>
      <c r="D62" s="347"/>
      <c r="E62" s="347"/>
      <c r="F62" s="347"/>
      <c r="G62" s="347"/>
      <c r="H62" s="347"/>
      <c r="I62" s="347"/>
      <c r="J62" s="347"/>
      <c r="K62" s="348">
        <v>53</v>
      </c>
    </row>
    <row r="63" spans="1:11">
      <c r="A63" s="346">
        <v>54</v>
      </c>
      <c r="B63" s="347"/>
      <c r="C63" s="347"/>
      <c r="D63" s="347"/>
      <c r="E63" s="347"/>
      <c r="F63" s="347"/>
      <c r="G63" s="347"/>
      <c r="H63" s="347"/>
      <c r="I63" s="347"/>
      <c r="J63" s="347"/>
      <c r="K63" s="348">
        <v>54</v>
      </c>
    </row>
    <row r="64" spans="1:11">
      <c r="A64" s="346">
        <v>55</v>
      </c>
      <c r="B64" s="347"/>
      <c r="C64" s="347"/>
      <c r="D64" s="347"/>
      <c r="E64" s="347"/>
      <c r="F64" s="347"/>
      <c r="G64" s="347"/>
      <c r="H64" s="347"/>
      <c r="I64" s="347"/>
      <c r="J64" s="347"/>
      <c r="K64" s="348">
        <v>55</v>
      </c>
    </row>
    <row r="65" spans="1:11" ht="12" thickBot="1">
      <c r="A65" s="346">
        <v>56</v>
      </c>
      <c r="B65" s="347"/>
      <c r="C65" s="347"/>
      <c r="D65" s="424"/>
      <c r="E65" s="424"/>
      <c r="F65" s="424"/>
      <c r="G65" s="424"/>
      <c r="H65" s="424"/>
      <c r="I65" s="424"/>
      <c r="J65" s="424"/>
      <c r="K65" s="348">
        <v>56</v>
      </c>
    </row>
    <row r="66" spans="1:11" ht="12" thickBot="1">
      <c r="A66" s="346">
        <v>57</v>
      </c>
      <c r="B66" s="309" t="s">
        <v>1941</v>
      </c>
      <c r="C66" s="422"/>
      <c r="D66" s="425">
        <f>SUM(D10:D65)/2</f>
        <v>20892</v>
      </c>
      <c r="E66" s="426">
        <f t="shared" ref="E66:J66" si="0">SUM(E10:E65)/2</f>
        <v>4861</v>
      </c>
      <c r="F66" s="426">
        <f t="shared" si="0"/>
        <v>777</v>
      </c>
      <c r="G66" s="426">
        <f t="shared" si="0"/>
        <v>937</v>
      </c>
      <c r="H66" s="426">
        <f t="shared" si="0"/>
        <v>574</v>
      </c>
      <c r="I66" s="426">
        <f t="shared" si="0"/>
        <v>8822</v>
      </c>
      <c r="J66" s="427">
        <f t="shared" si="0"/>
        <v>36863</v>
      </c>
      <c r="K66" s="423">
        <v>57</v>
      </c>
    </row>
    <row r="67" spans="1:11">
      <c r="A67" s="325">
        <v>58</v>
      </c>
      <c r="B67" s="209" t="s">
        <v>1948</v>
      </c>
      <c r="C67" s="209"/>
      <c r="D67" s="312"/>
      <c r="E67" s="312"/>
      <c r="F67" s="312"/>
      <c r="G67" s="312"/>
      <c r="H67" s="312"/>
      <c r="I67" s="312"/>
      <c r="J67" s="312"/>
      <c r="K67" s="324">
        <v>58</v>
      </c>
    </row>
    <row r="68" spans="1:11">
      <c r="A68" s="311"/>
      <c r="B68" s="209" t="s">
        <v>1949</v>
      </c>
      <c r="C68" s="209"/>
      <c r="D68" s="312"/>
      <c r="E68" s="312"/>
      <c r="F68" s="312"/>
      <c r="G68" s="312"/>
      <c r="H68" s="312"/>
      <c r="I68" s="312"/>
      <c r="J68" s="312"/>
      <c r="K68" s="320"/>
    </row>
    <row r="69" spans="1:11">
      <c r="A69" s="328"/>
      <c r="B69" s="14" t="s">
        <v>1950</v>
      </c>
      <c r="C69" s="14"/>
      <c r="D69" s="215"/>
      <c r="E69" s="215"/>
      <c r="F69" s="215"/>
      <c r="G69" s="215"/>
      <c r="H69" s="215"/>
      <c r="I69" s="215"/>
      <c r="J69" s="215"/>
      <c r="K69" s="329"/>
    </row>
    <row r="70" spans="1:11" s="226" customFormat="1">
      <c r="A70" s="40"/>
      <c r="B70" s="209"/>
      <c r="C70" s="209"/>
      <c r="D70" s="209"/>
      <c r="E70" s="209"/>
      <c r="F70" s="209"/>
      <c r="G70" s="209"/>
      <c r="H70" s="209"/>
      <c r="I70" s="209"/>
      <c r="J70" s="209"/>
      <c r="K70" s="208"/>
    </row>
    <row r="71" spans="1:11" s="226" customFormat="1">
      <c r="A71" s="40"/>
      <c r="B71" s="209"/>
      <c r="C71" s="209"/>
      <c r="D71" s="209"/>
      <c r="E71" s="209"/>
      <c r="F71" s="209"/>
      <c r="G71" s="209"/>
      <c r="H71" s="209"/>
      <c r="I71" s="209"/>
      <c r="J71" s="209"/>
      <c r="K71" s="208"/>
    </row>
    <row r="72" spans="1:11" s="226" customFormat="1">
      <c r="A72" s="40"/>
      <c r="B72" s="209"/>
      <c r="C72" s="209"/>
      <c r="D72" s="209"/>
      <c r="E72" s="209"/>
      <c r="F72" s="209"/>
      <c r="G72" s="209"/>
      <c r="H72" s="209"/>
      <c r="I72" s="209"/>
      <c r="J72" s="209"/>
      <c r="K72" s="208"/>
    </row>
    <row r="73" spans="1:11" s="226" customFormat="1">
      <c r="A73" s="73"/>
      <c r="B73" s="14"/>
      <c r="C73" s="14"/>
      <c r="D73" s="14"/>
      <c r="E73" s="14"/>
      <c r="F73" s="14"/>
      <c r="G73" s="14"/>
      <c r="H73" s="14"/>
      <c r="I73" s="14"/>
      <c r="J73" s="14"/>
      <c r="K73" s="70"/>
    </row>
    <row r="74" spans="1:11" s="226" customFormat="1">
      <c r="A74" s="2114" t="s">
        <v>1343</v>
      </c>
      <c r="B74" s="743"/>
      <c r="C74" s="2115"/>
      <c r="D74" s="713"/>
      <c r="E74" s="713"/>
      <c r="F74" s="713"/>
      <c r="G74" s="713"/>
      <c r="H74" s="713"/>
      <c r="I74" s="713"/>
      <c r="J74" s="713"/>
      <c r="K74" s="2116"/>
    </row>
  </sheetData>
  <customSheetViews>
    <customSheetView guid="{4095EAE0-09D5-4E29-9353-57BE8D9E0DE0}" showPageBreaks="1" topLeftCell="A37">
      <selection activeCell="E82" sqref="E82"/>
      <pageMargins left="0.75" right="0.75" top="0.75" bottom="0.75" header="0.5" footer="0.5"/>
      <pageSetup scale="90" orientation="portrait" r:id="rId1"/>
      <headerFooter alignWithMargins="0"/>
    </customSheetView>
    <customSheetView guid="{B4382265-C345-4F78-A0C9-5C84571AE8A3}" showPageBreaks="1">
      <selection activeCell="C79" sqref="C79"/>
      <pageMargins left="0.75" right="0.75" top="0.75" bottom="0.75" header="0.5" footer="0.5"/>
      <pageSetup scale="90" orientation="portrait" r:id="rId2"/>
      <headerFooter alignWithMargins="0"/>
    </customSheetView>
  </customSheetViews>
  <phoneticPr fontId="0" type="noConversion"/>
  <pageMargins left="0.75" right="0.75" top="0.75" bottom="0.75" header="0.5" footer="0.5"/>
  <pageSetup scale="90" orientation="portrait"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election sqref="A1:A15"/>
    </sheetView>
  </sheetViews>
  <sheetFormatPr defaultRowHeight="11.25"/>
  <cols>
    <col min="1" max="1" width="3.1640625" style="1964" customWidth="1"/>
    <col min="2" max="2" width="5.5" style="428" customWidth="1"/>
    <col min="3" max="3" width="5.83203125" style="428" customWidth="1"/>
    <col min="4" max="4" width="25.5" style="428" customWidth="1"/>
    <col min="5" max="12" width="16.6640625" style="428" customWidth="1"/>
    <col min="13" max="13" width="5.6640625" style="428" customWidth="1"/>
    <col min="14" max="14" width="3.1640625" style="1964" customWidth="1"/>
    <col min="15" max="16384" width="9.33203125" style="428"/>
  </cols>
  <sheetData>
    <row r="1" spans="1:22">
      <c r="A1" s="2283"/>
      <c r="B1" s="1715" t="s">
        <v>2526</v>
      </c>
      <c r="C1" s="1716"/>
      <c r="D1" s="1716"/>
      <c r="E1" s="1716"/>
      <c r="F1" s="1716"/>
      <c r="G1" s="1716"/>
      <c r="H1" s="1716"/>
      <c r="I1" s="1716"/>
      <c r="J1" s="1716"/>
      <c r="K1" s="1716"/>
      <c r="L1" s="1716"/>
      <c r="M1" s="1717"/>
      <c r="N1" s="2283">
        <v>74</v>
      </c>
    </row>
    <row r="2" spans="1:22">
      <c r="A2" s="2283"/>
      <c r="B2" s="1718"/>
      <c r="C2" s="429"/>
      <c r="D2" s="429"/>
      <c r="E2" s="429"/>
      <c r="F2" s="429"/>
      <c r="G2" s="429"/>
      <c r="H2" s="429"/>
      <c r="I2" s="429"/>
      <c r="J2" s="429"/>
      <c r="K2" s="429"/>
      <c r="L2" s="429"/>
      <c r="M2" s="1719"/>
      <c r="N2" s="2283"/>
    </row>
    <row r="3" spans="1:22">
      <c r="A3" s="2283"/>
      <c r="B3" s="1718"/>
      <c r="C3" s="429" t="s">
        <v>2527</v>
      </c>
      <c r="D3" s="429"/>
      <c r="E3" s="429"/>
      <c r="F3" s="429"/>
      <c r="G3" s="429"/>
      <c r="H3" s="429"/>
      <c r="I3" s="429"/>
      <c r="J3" s="429"/>
      <c r="K3" s="429"/>
      <c r="L3" s="429"/>
      <c r="M3" s="1719"/>
      <c r="N3" s="2283"/>
    </row>
    <row r="4" spans="1:22">
      <c r="A4" s="2283"/>
      <c r="B4" s="1720"/>
      <c r="C4" s="429" t="s">
        <v>2752</v>
      </c>
      <c r="D4" s="429"/>
      <c r="E4" s="429"/>
      <c r="F4" s="429"/>
      <c r="G4" s="429"/>
      <c r="H4" s="429"/>
      <c r="I4" s="429"/>
      <c r="J4" s="429"/>
      <c r="K4" s="429"/>
      <c r="L4" s="429"/>
      <c r="M4" s="1719"/>
      <c r="N4" s="2283"/>
    </row>
    <row r="5" spans="1:22">
      <c r="A5" s="2283"/>
      <c r="B5" s="1720"/>
      <c r="C5" s="429" t="s">
        <v>2753</v>
      </c>
      <c r="D5" s="429"/>
      <c r="E5" s="429"/>
      <c r="F5" s="429"/>
      <c r="G5" s="429"/>
      <c r="H5" s="429"/>
      <c r="I5" s="429"/>
      <c r="J5" s="429"/>
      <c r="K5" s="429"/>
      <c r="L5" s="429"/>
      <c r="M5" s="1719"/>
      <c r="N5" s="2283"/>
    </row>
    <row r="6" spans="1:22">
      <c r="A6" s="2283"/>
      <c r="B6" s="1718"/>
      <c r="C6" s="429"/>
      <c r="D6" s="429"/>
      <c r="E6" s="429"/>
      <c r="F6" s="429"/>
      <c r="G6" s="429"/>
      <c r="H6" s="429"/>
      <c r="I6" s="429"/>
      <c r="J6" s="429"/>
      <c r="K6" s="429"/>
      <c r="L6" s="429"/>
      <c r="M6" s="1719"/>
      <c r="N6" s="2283"/>
    </row>
    <row r="7" spans="1:22">
      <c r="A7" s="2283"/>
      <c r="B7" s="1718"/>
      <c r="C7" s="2309" t="s">
        <v>2661</v>
      </c>
      <c r="D7" s="2310"/>
      <c r="E7" s="2310"/>
      <c r="F7" s="2310"/>
      <c r="G7" s="2310"/>
      <c r="H7" s="2310"/>
      <c r="I7" s="2310"/>
      <c r="J7" s="2310"/>
      <c r="K7" s="2310"/>
      <c r="L7" s="2310"/>
      <c r="M7" s="2311"/>
      <c r="N7" s="2283"/>
    </row>
    <row r="8" spans="1:22">
      <c r="A8" s="2283"/>
      <c r="B8" s="1721"/>
      <c r="C8" s="430"/>
      <c r="D8" s="430"/>
      <c r="E8" s="430"/>
      <c r="F8" s="430"/>
      <c r="G8" s="430"/>
      <c r="H8" s="430"/>
      <c r="I8" s="430"/>
      <c r="J8" s="430"/>
      <c r="K8" s="430"/>
      <c r="L8" s="430"/>
      <c r="M8" s="1722"/>
      <c r="N8" s="2283"/>
    </row>
    <row r="9" spans="1:22">
      <c r="A9" s="2283"/>
      <c r="B9" s="1723"/>
      <c r="C9" s="431"/>
      <c r="D9" s="431"/>
      <c r="E9" s="432" t="s">
        <v>2528</v>
      </c>
      <c r="F9" s="432"/>
      <c r="G9" s="432"/>
      <c r="H9" s="432"/>
      <c r="I9" s="432"/>
      <c r="J9" s="432"/>
      <c r="K9" s="432"/>
      <c r="L9" s="432"/>
      <c r="M9" s="1724"/>
      <c r="N9" s="2283"/>
    </row>
    <row r="10" spans="1:22">
      <c r="A10" s="2283"/>
      <c r="B10" s="1725"/>
      <c r="C10" s="433"/>
      <c r="D10" s="433"/>
      <c r="E10" s="730"/>
      <c r="F10" s="730" t="s">
        <v>2529</v>
      </c>
      <c r="G10" s="730"/>
      <c r="H10" s="730" t="s">
        <v>2530</v>
      </c>
      <c r="I10" s="730" t="s">
        <v>2530</v>
      </c>
      <c r="J10" s="730" t="s">
        <v>1315</v>
      </c>
      <c r="K10" s="730" t="s">
        <v>2531</v>
      </c>
      <c r="L10" s="730" t="s">
        <v>2532</v>
      </c>
      <c r="M10" s="1726"/>
      <c r="N10" s="2283"/>
    </row>
    <row r="11" spans="1:22">
      <c r="A11" s="2283"/>
      <c r="B11" s="1725" t="s">
        <v>307</v>
      </c>
      <c r="C11" s="433" t="s">
        <v>331</v>
      </c>
      <c r="D11" s="433" t="s">
        <v>2533</v>
      </c>
      <c r="E11" s="433" t="s">
        <v>307</v>
      </c>
      <c r="F11" s="433" t="s">
        <v>2534</v>
      </c>
      <c r="G11" s="433" t="s">
        <v>2530</v>
      </c>
      <c r="H11" s="433" t="s">
        <v>2535</v>
      </c>
      <c r="I11" s="433" t="s">
        <v>2536</v>
      </c>
      <c r="J11" s="433" t="s">
        <v>1951</v>
      </c>
      <c r="K11" s="433" t="s">
        <v>2537</v>
      </c>
      <c r="L11" s="433" t="s">
        <v>2538</v>
      </c>
      <c r="M11" s="1726" t="s">
        <v>307</v>
      </c>
      <c r="N11" s="2283"/>
    </row>
    <row r="12" spans="1:22">
      <c r="A12" s="2283"/>
      <c r="B12" s="1725" t="s">
        <v>312</v>
      </c>
      <c r="C12" s="433" t="s">
        <v>334</v>
      </c>
      <c r="D12" s="433" t="s">
        <v>2539</v>
      </c>
      <c r="E12" s="433" t="s">
        <v>2540</v>
      </c>
      <c r="F12" s="433" t="s">
        <v>2541</v>
      </c>
      <c r="G12" s="433" t="s">
        <v>2542</v>
      </c>
      <c r="H12" s="433" t="s">
        <v>2543</v>
      </c>
      <c r="I12" s="433" t="s">
        <v>2544</v>
      </c>
      <c r="J12" s="433" t="s">
        <v>2545</v>
      </c>
      <c r="K12" s="433" t="s">
        <v>2546</v>
      </c>
      <c r="L12" s="433" t="s">
        <v>926</v>
      </c>
      <c r="M12" s="1726" t="s">
        <v>312</v>
      </c>
      <c r="N12" s="2283"/>
    </row>
    <row r="13" spans="1:22">
      <c r="A13" s="2283"/>
      <c r="B13" s="1727"/>
      <c r="C13" s="434"/>
      <c r="D13" s="435" t="s">
        <v>317</v>
      </c>
      <c r="E13" s="435" t="s">
        <v>318</v>
      </c>
      <c r="F13" s="435" t="s">
        <v>319</v>
      </c>
      <c r="G13" s="435" t="s">
        <v>320</v>
      </c>
      <c r="H13" s="435" t="s">
        <v>321</v>
      </c>
      <c r="I13" s="435" t="s">
        <v>322</v>
      </c>
      <c r="J13" s="435" t="s">
        <v>176</v>
      </c>
      <c r="K13" s="435" t="s">
        <v>177</v>
      </c>
      <c r="L13" s="435" t="s">
        <v>405</v>
      </c>
      <c r="M13" s="1728"/>
      <c r="N13" s="2283"/>
    </row>
    <row r="14" spans="1:22">
      <c r="A14" s="2283"/>
      <c r="B14" s="1729" t="s">
        <v>261</v>
      </c>
      <c r="C14" s="731"/>
      <c r="D14" s="731" t="s">
        <v>2635</v>
      </c>
      <c r="E14" s="732">
        <v>900</v>
      </c>
      <c r="F14" s="732">
        <v>0</v>
      </c>
      <c r="G14" s="732">
        <v>0</v>
      </c>
      <c r="H14" s="732">
        <v>0</v>
      </c>
      <c r="I14" s="732">
        <v>111</v>
      </c>
      <c r="J14" s="732">
        <f>SUM(E14:I14)</f>
        <v>1011</v>
      </c>
      <c r="K14" s="732">
        <v>139</v>
      </c>
      <c r="L14" s="738">
        <v>0</v>
      </c>
      <c r="M14" s="1730" t="s">
        <v>261</v>
      </c>
      <c r="N14" s="2283"/>
      <c r="P14" s="1500"/>
      <c r="Q14" s="1500"/>
      <c r="R14" s="1500"/>
      <c r="S14" s="1500"/>
      <c r="T14" s="1500"/>
      <c r="U14" s="1500"/>
      <c r="V14" s="1500"/>
    </row>
    <row r="15" spans="1:22">
      <c r="A15" s="2283"/>
      <c r="B15" s="1729" t="s">
        <v>421</v>
      </c>
      <c r="C15" s="731"/>
      <c r="D15" s="731" t="s">
        <v>2636</v>
      </c>
      <c r="E15" s="732">
        <v>0</v>
      </c>
      <c r="F15" s="732">
        <v>27</v>
      </c>
      <c r="G15" s="732">
        <v>0</v>
      </c>
      <c r="H15" s="732">
        <v>0</v>
      </c>
      <c r="I15" s="732">
        <v>4</v>
      </c>
      <c r="J15" s="732">
        <f t="shared" ref="J15:J39" si="0">SUM(E15:I15)</f>
        <v>31</v>
      </c>
      <c r="K15" s="732">
        <v>0</v>
      </c>
      <c r="L15" s="738">
        <v>0</v>
      </c>
      <c r="M15" s="1730" t="s">
        <v>421</v>
      </c>
      <c r="N15" s="2283"/>
      <c r="P15" s="1500"/>
      <c r="Q15" s="1500"/>
      <c r="R15" s="1500"/>
      <c r="S15" s="1500"/>
      <c r="T15" s="1500"/>
      <c r="U15" s="1500"/>
      <c r="V15" s="1500"/>
    </row>
    <row r="16" spans="1:22">
      <c r="B16" s="1729" t="s">
        <v>856</v>
      </c>
      <c r="C16" s="731"/>
      <c r="D16" s="731" t="s">
        <v>2637</v>
      </c>
      <c r="E16" s="732">
        <v>2</v>
      </c>
      <c r="F16" s="732">
        <v>14</v>
      </c>
      <c r="G16" s="732">
        <v>30</v>
      </c>
      <c r="H16" s="732">
        <v>0</v>
      </c>
      <c r="I16" s="732">
        <v>6</v>
      </c>
      <c r="J16" s="732">
        <f t="shared" si="0"/>
        <v>52</v>
      </c>
      <c r="K16" s="732">
        <v>12</v>
      </c>
      <c r="L16" s="738">
        <v>0</v>
      </c>
      <c r="M16" s="1730" t="s">
        <v>856</v>
      </c>
      <c r="N16" s="2283"/>
      <c r="P16" s="1500"/>
      <c r="Q16" s="1500"/>
      <c r="R16" s="1500"/>
      <c r="S16" s="1500"/>
      <c r="T16" s="1500"/>
      <c r="U16" s="1500"/>
      <c r="V16" s="1500"/>
    </row>
    <row r="17" spans="2:22">
      <c r="B17" s="1729" t="s">
        <v>323</v>
      </c>
      <c r="C17" s="731"/>
      <c r="D17" s="731" t="s">
        <v>2638</v>
      </c>
      <c r="E17" s="732">
        <v>6</v>
      </c>
      <c r="F17" s="732">
        <v>0</v>
      </c>
      <c r="G17" s="732">
        <v>0</v>
      </c>
      <c r="H17" s="732">
        <v>0</v>
      </c>
      <c r="I17" s="732">
        <v>62</v>
      </c>
      <c r="J17" s="732">
        <f t="shared" si="0"/>
        <v>68</v>
      </c>
      <c r="K17" s="732">
        <v>0</v>
      </c>
      <c r="L17" s="738">
        <v>0</v>
      </c>
      <c r="M17" s="1730" t="s">
        <v>323</v>
      </c>
      <c r="N17" s="2283"/>
      <c r="P17" s="1500"/>
      <c r="Q17" s="1500"/>
      <c r="R17" s="1500"/>
      <c r="S17" s="1500"/>
      <c r="T17" s="1500"/>
      <c r="U17" s="1500"/>
      <c r="V17" s="1500"/>
    </row>
    <row r="18" spans="2:22">
      <c r="B18" s="1729" t="s">
        <v>262</v>
      </c>
      <c r="C18" s="731"/>
      <c r="D18" s="731" t="s">
        <v>2639</v>
      </c>
      <c r="E18" s="732">
        <v>23</v>
      </c>
      <c r="F18" s="732">
        <v>0</v>
      </c>
      <c r="G18" s="732">
        <v>0</v>
      </c>
      <c r="H18" s="732">
        <v>0</v>
      </c>
      <c r="I18" s="732">
        <v>21</v>
      </c>
      <c r="J18" s="732">
        <f t="shared" si="0"/>
        <v>44</v>
      </c>
      <c r="K18" s="732">
        <v>0</v>
      </c>
      <c r="L18" s="738">
        <v>0</v>
      </c>
      <c r="M18" s="1730" t="s">
        <v>262</v>
      </c>
      <c r="P18" s="1500"/>
      <c r="Q18" s="1500"/>
      <c r="R18" s="1500"/>
      <c r="S18" s="1500"/>
      <c r="T18" s="1500"/>
      <c r="U18" s="1500"/>
      <c r="V18" s="1500"/>
    </row>
    <row r="19" spans="2:22">
      <c r="B19" s="1729" t="s">
        <v>526</v>
      </c>
      <c r="C19" s="731"/>
      <c r="D19" s="731" t="s">
        <v>2640</v>
      </c>
      <c r="E19" s="732">
        <v>17</v>
      </c>
      <c r="F19" s="732">
        <v>0</v>
      </c>
      <c r="G19" s="732">
        <v>0</v>
      </c>
      <c r="H19" s="732">
        <v>1</v>
      </c>
      <c r="I19" s="732">
        <v>2</v>
      </c>
      <c r="J19" s="732">
        <f t="shared" si="0"/>
        <v>20</v>
      </c>
      <c r="K19" s="732">
        <v>6</v>
      </c>
      <c r="L19" s="738">
        <v>0</v>
      </c>
      <c r="M19" s="1730" t="s">
        <v>526</v>
      </c>
      <c r="P19" s="1500"/>
      <c r="Q19" s="1500"/>
      <c r="R19" s="1500"/>
      <c r="S19" s="1500"/>
      <c r="T19" s="1500"/>
      <c r="U19" s="1500"/>
      <c r="V19" s="1500"/>
    </row>
    <row r="20" spans="2:22">
      <c r="B20" s="1729" t="s">
        <v>263</v>
      </c>
      <c r="C20" s="731"/>
      <c r="D20" s="731" t="s">
        <v>2641</v>
      </c>
      <c r="E20" s="732">
        <v>1469</v>
      </c>
      <c r="F20" s="732">
        <v>0</v>
      </c>
      <c r="G20" s="732">
        <v>0</v>
      </c>
      <c r="H20" s="732">
        <v>64</v>
      </c>
      <c r="I20" s="732">
        <v>125</v>
      </c>
      <c r="J20" s="732">
        <f t="shared" si="0"/>
        <v>1658</v>
      </c>
      <c r="K20" s="732">
        <v>122</v>
      </c>
      <c r="L20" s="738">
        <v>0</v>
      </c>
      <c r="M20" s="1730" t="s">
        <v>263</v>
      </c>
      <c r="P20" s="1500"/>
      <c r="Q20" s="1500"/>
      <c r="R20" s="1500"/>
      <c r="S20" s="1500"/>
      <c r="T20" s="1500"/>
      <c r="U20" s="1500"/>
      <c r="V20" s="1500"/>
    </row>
    <row r="21" spans="2:22">
      <c r="B21" s="1729" t="s">
        <v>264</v>
      </c>
      <c r="C21" s="731"/>
      <c r="D21" s="731" t="s">
        <v>2642</v>
      </c>
      <c r="E21" s="732">
        <v>1420</v>
      </c>
      <c r="F21" s="732">
        <v>0</v>
      </c>
      <c r="G21" s="732">
        <v>118</v>
      </c>
      <c r="H21" s="732">
        <v>1</v>
      </c>
      <c r="I21" s="732">
        <v>75</v>
      </c>
      <c r="J21" s="732">
        <f t="shared" si="0"/>
        <v>1614</v>
      </c>
      <c r="K21" s="732">
        <v>145</v>
      </c>
      <c r="L21" s="738">
        <v>0</v>
      </c>
      <c r="M21" s="1730" t="s">
        <v>264</v>
      </c>
      <c r="P21" s="1500"/>
      <c r="Q21" s="1500"/>
      <c r="R21" s="1500"/>
      <c r="S21" s="1500"/>
      <c r="T21" s="1500"/>
      <c r="U21" s="1500"/>
      <c r="V21" s="1500"/>
    </row>
    <row r="22" spans="2:22">
      <c r="B22" s="1729" t="s">
        <v>265</v>
      </c>
      <c r="C22" s="731"/>
      <c r="D22" s="731" t="s">
        <v>2643</v>
      </c>
      <c r="E22" s="732">
        <v>596</v>
      </c>
      <c r="F22" s="732">
        <v>0</v>
      </c>
      <c r="G22" s="732">
        <v>56</v>
      </c>
      <c r="H22" s="732">
        <v>0</v>
      </c>
      <c r="I22" s="732">
        <v>221</v>
      </c>
      <c r="J22" s="732">
        <f t="shared" si="0"/>
        <v>873</v>
      </c>
      <c r="K22" s="732">
        <v>98</v>
      </c>
      <c r="L22" s="738">
        <v>0</v>
      </c>
      <c r="M22" s="1730" t="s">
        <v>265</v>
      </c>
      <c r="P22" s="1500"/>
      <c r="Q22" s="1500"/>
      <c r="R22" s="1500"/>
      <c r="S22" s="1500"/>
      <c r="T22" s="1500"/>
      <c r="U22" s="1500"/>
      <c r="V22" s="1500"/>
    </row>
    <row r="23" spans="2:22">
      <c r="B23" s="1729" t="s">
        <v>266</v>
      </c>
      <c r="C23" s="731"/>
      <c r="D23" s="731" t="s">
        <v>2644</v>
      </c>
      <c r="E23" s="732">
        <v>1165</v>
      </c>
      <c r="F23" s="732">
        <v>0</v>
      </c>
      <c r="G23" s="732">
        <v>15</v>
      </c>
      <c r="H23" s="732">
        <v>0</v>
      </c>
      <c r="I23" s="732">
        <v>364</v>
      </c>
      <c r="J23" s="732">
        <f t="shared" si="0"/>
        <v>1544</v>
      </c>
      <c r="K23" s="732">
        <v>445</v>
      </c>
      <c r="L23" s="738">
        <v>0</v>
      </c>
      <c r="M23" s="1730" t="s">
        <v>266</v>
      </c>
      <c r="P23" s="1500"/>
      <c r="Q23" s="1500"/>
      <c r="R23" s="1500"/>
      <c r="S23" s="1500"/>
      <c r="T23" s="1500"/>
      <c r="U23" s="1500"/>
      <c r="V23" s="1500"/>
    </row>
    <row r="24" spans="2:22">
      <c r="B24" s="1729" t="s">
        <v>267</v>
      </c>
      <c r="C24" s="731"/>
      <c r="D24" s="731" t="s">
        <v>2645</v>
      </c>
      <c r="E24" s="732">
        <v>1550</v>
      </c>
      <c r="F24" s="732">
        <v>63</v>
      </c>
      <c r="G24" s="732">
        <v>0</v>
      </c>
      <c r="H24" s="732">
        <v>0</v>
      </c>
      <c r="I24" s="732">
        <v>58</v>
      </c>
      <c r="J24" s="732">
        <f t="shared" si="0"/>
        <v>1671</v>
      </c>
      <c r="K24" s="732">
        <v>24</v>
      </c>
      <c r="L24" s="738">
        <v>0</v>
      </c>
      <c r="M24" s="1730" t="s">
        <v>267</v>
      </c>
      <c r="P24" s="1500"/>
      <c r="Q24" s="1500"/>
      <c r="R24" s="1500"/>
      <c r="S24" s="1500"/>
      <c r="T24" s="1500"/>
      <c r="U24" s="1500"/>
      <c r="V24" s="1500"/>
    </row>
    <row r="25" spans="2:22">
      <c r="B25" s="1729" t="s">
        <v>268</v>
      </c>
      <c r="C25" s="731"/>
      <c r="D25" s="731" t="s">
        <v>2646</v>
      </c>
      <c r="E25" s="732">
        <v>35</v>
      </c>
      <c r="F25" s="732">
        <v>0</v>
      </c>
      <c r="G25" s="732">
        <v>0</v>
      </c>
      <c r="H25" s="732">
        <v>0</v>
      </c>
      <c r="I25" s="732">
        <v>8</v>
      </c>
      <c r="J25" s="732">
        <f t="shared" si="0"/>
        <v>43</v>
      </c>
      <c r="K25" s="732">
        <v>0</v>
      </c>
      <c r="L25" s="738">
        <v>0</v>
      </c>
      <c r="M25" s="1730" t="s">
        <v>268</v>
      </c>
      <c r="P25" s="1500"/>
      <c r="Q25" s="1500"/>
      <c r="R25" s="1500"/>
      <c r="S25" s="1500"/>
      <c r="T25" s="1500"/>
      <c r="U25" s="1500"/>
      <c r="V25" s="1500"/>
    </row>
    <row r="26" spans="2:22">
      <c r="B26" s="1729" t="s">
        <v>269</v>
      </c>
      <c r="C26" s="731"/>
      <c r="D26" s="731" t="s">
        <v>2647</v>
      </c>
      <c r="E26" s="732">
        <v>431</v>
      </c>
      <c r="F26" s="732">
        <v>13</v>
      </c>
      <c r="G26" s="732">
        <v>5</v>
      </c>
      <c r="H26" s="732">
        <v>0</v>
      </c>
      <c r="I26" s="732">
        <v>86</v>
      </c>
      <c r="J26" s="732">
        <f t="shared" si="0"/>
        <v>535</v>
      </c>
      <c r="K26" s="732">
        <v>0</v>
      </c>
      <c r="L26" s="738">
        <v>0</v>
      </c>
      <c r="M26" s="1730" t="s">
        <v>269</v>
      </c>
      <c r="P26" s="1500"/>
      <c r="Q26" s="1500"/>
      <c r="R26" s="1500"/>
      <c r="S26" s="1500"/>
      <c r="T26" s="1500"/>
      <c r="U26" s="1500"/>
      <c r="V26" s="1500"/>
    </row>
    <row r="27" spans="2:22">
      <c r="B27" s="1729" t="s">
        <v>270</v>
      </c>
      <c r="C27" s="731"/>
      <c r="D27" s="731" t="s">
        <v>2648</v>
      </c>
      <c r="E27" s="732">
        <v>166</v>
      </c>
      <c r="F27" s="732">
        <v>0</v>
      </c>
      <c r="G27" s="732">
        <v>65</v>
      </c>
      <c r="H27" s="732">
        <v>8</v>
      </c>
      <c r="I27" s="732">
        <v>161</v>
      </c>
      <c r="J27" s="732">
        <f t="shared" si="0"/>
        <v>400</v>
      </c>
      <c r="K27" s="732">
        <v>0</v>
      </c>
      <c r="L27" s="738">
        <v>0</v>
      </c>
      <c r="M27" s="1730" t="s">
        <v>270</v>
      </c>
      <c r="P27" s="1500"/>
      <c r="Q27" s="1500"/>
      <c r="R27" s="1500"/>
      <c r="S27" s="1500"/>
      <c r="T27" s="1500"/>
      <c r="U27" s="1500"/>
      <c r="V27" s="1500"/>
    </row>
    <row r="28" spans="2:22">
      <c r="B28" s="1729" t="s">
        <v>271</v>
      </c>
      <c r="C28" s="731"/>
      <c r="D28" s="731" t="s">
        <v>2649</v>
      </c>
      <c r="E28" s="732">
        <v>415</v>
      </c>
      <c r="F28" s="732">
        <v>0</v>
      </c>
      <c r="G28" s="732">
        <v>0</v>
      </c>
      <c r="H28" s="732">
        <v>0</v>
      </c>
      <c r="I28" s="732">
        <v>143</v>
      </c>
      <c r="J28" s="732">
        <f t="shared" si="0"/>
        <v>558</v>
      </c>
      <c r="K28" s="732">
        <v>181</v>
      </c>
      <c r="L28" s="738">
        <v>0</v>
      </c>
      <c r="M28" s="1730" t="s">
        <v>271</v>
      </c>
      <c r="P28" s="1500"/>
      <c r="Q28" s="1500"/>
      <c r="R28" s="1500"/>
      <c r="S28" s="1500"/>
      <c r="T28" s="1500"/>
      <c r="U28" s="1500"/>
      <c r="V28" s="1500"/>
    </row>
    <row r="29" spans="2:22">
      <c r="B29" s="1729" t="s">
        <v>272</v>
      </c>
      <c r="C29" s="731"/>
      <c r="D29" s="731" t="s">
        <v>2650</v>
      </c>
      <c r="E29" s="732">
        <v>74</v>
      </c>
      <c r="F29" s="732">
        <v>0</v>
      </c>
      <c r="G29" s="732">
        <v>0</v>
      </c>
      <c r="H29" s="732">
        <v>0</v>
      </c>
      <c r="I29" s="732">
        <v>20</v>
      </c>
      <c r="J29" s="732">
        <f t="shared" si="0"/>
        <v>94</v>
      </c>
      <c r="K29" s="732">
        <v>0</v>
      </c>
      <c r="L29" s="738">
        <v>0</v>
      </c>
      <c r="M29" s="1730" t="s">
        <v>272</v>
      </c>
      <c r="P29" s="1500"/>
      <c r="Q29" s="1500"/>
      <c r="R29" s="1500"/>
      <c r="S29" s="1500"/>
      <c r="T29" s="1500"/>
      <c r="U29" s="1500"/>
      <c r="V29" s="1500"/>
    </row>
    <row r="30" spans="2:22">
      <c r="B30" s="1729" t="s">
        <v>273</v>
      </c>
      <c r="C30" s="731"/>
      <c r="D30" s="731" t="s">
        <v>2651</v>
      </c>
      <c r="E30" s="732">
        <v>0</v>
      </c>
      <c r="F30" s="732">
        <v>0</v>
      </c>
      <c r="G30" s="732">
        <v>0</v>
      </c>
      <c r="H30" s="732">
        <v>0</v>
      </c>
      <c r="I30" s="732">
        <v>11</v>
      </c>
      <c r="J30" s="732">
        <f t="shared" si="0"/>
        <v>11</v>
      </c>
      <c r="K30" s="732">
        <v>0</v>
      </c>
      <c r="L30" s="738">
        <v>0</v>
      </c>
      <c r="M30" s="1730" t="s">
        <v>273</v>
      </c>
      <c r="P30" s="1500"/>
      <c r="Q30" s="1500"/>
      <c r="R30" s="1500"/>
      <c r="S30" s="1500"/>
      <c r="T30" s="1500"/>
      <c r="U30" s="1500"/>
      <c r="V30" s="1500"/>
    </row>
    <row r="31" spans="2:22">
      <c r="B31" s="1729" t="s">
        <v>274</v>
      </c>
      <c r="C31" s="731"/>
      <c r="D31" s="731" t="s">
        <v>2652</v>
      </c>
      <c r="E31" s="732">
        <v>62</v>
      </c>
      <c r="F31" s="732">
        <v>0</v>
      </c>
      <c r="G31" s="732">
        <v>0</v>
      </c>
      <c r="H31" s="732">
        <v>0</v>
      </c>
      <c r="I31" s="732">
        <v>584</v>
      </c>
      <c r="J31" s="732">
        <f t="shared" si="0"/>
        <v>646</v>
      </c>
      <c r="K31" s="732">
        <v>0</v>
      </c>
      <c r="L31" s="738">
        <v>0</v>
      </c>
      <c r="M31" s="1730" t="s">
        <v>274</v>
      </c>
      <c r="P31" s="1500"/>
      <c r="Q31" s="1500"/>
      <c r="R31" s="1500"/>
      <c r="S31" s="1500"/>
      <c r="T31" s="1500"/>
      <c r="U31" s="1500"/>
      <c r="V31" s="1500"/>
    </row>
    <row r="32" spans="2:22">
      <c r="B32" s="1729" t="s">
        <v>275</v>
      </c>
      <c r="C32" s="731"/>
      <c r="D32" s="731" t="s">
        <v>2653</v>
      </c>
      <c r="E32" s="732">
        <v>742</v>
      </c>
      <c r="F32" s="732">
        <v>0</v>
      </c>
      <c r="G32" s="732">
        <v>196</v>
      </c>
      <c r="H32" s="732">
        <v>0</v>
      </c>
      <c r="I32" s="732">
        <v>357</v>
      </c>
      <c r="J32" s="732">
        <f t="shared" si="0"/>
        <v>1295</v>
      </c>
      <c r="K32" s="732">
        <v>8</v>
      </c>
      <c r="L32" s="738">
        <v>0</v>
      </c>
      <c r="M32" s="1730" t="s">
        <v>275</v>
      </c>
      <c r="P32" s="1500"/>
      <c r="Q32" s="1500"/>
      <c r="R32" s="1500"/>
      <c r="S32" s="1500"/>
      <c r="T32" s="1500"/>
      <c r="U32" s="1500"/>
      <c r="V32" s="1500"/>
    </row>
    <row r="33" spans="1:22">
      <c r="A33" s="2289" t="s">
        <v>1343</v>
      </c>
      <c r="B33" s="1729" t="s">
        <v>276</v>
      </c>
      <c r="C33" s="731"/>
      <c r="D33" s="731" t="s">
        <v>2654</v>
      </c>
      <c r="E33" s="732">
        <v>1066</v>
      </c>
      <c r="F33" s="732">
        <v>0</v>
      </c>
      <c r="G33" s="732">
        <v>0</v>
      </c>
      <c r="H33" s="732">
        <v>7</v>
      </c>
      <c r="I33" s="732">
        <v>52</v>
      </c>
      <c r="J33" s="732">
        <f t="shared" si="0"/>
        <v>1125</v>
      </c>
      <c r="K33" s="732">
        <v>0</v>
      </c>
      <c r="L33" s="738">
        <v>0</v>
      </c>
      <c r="M33" s="1730" t="s">
        <v>276</v>
      </c>
      <c r="P33" s="1500"/>
      <c r="Q33" s="1500"/>
      <c r="R33" s="1500"/>
      <c r="S33" s="1500"/>
      <c r="T33" s="1500"/>
      <c r="U33" s="1500"/>
      <c r="V33" s="1500"/>
    </row>
    <row r="34" spans="1:22">
      <c r="A34" s="2289"/>
      <c r="B34" s="1729" t="s">
        <v>277</v>
      </c>
      <c r="C34" s="731"/>
      <c r="D34" s="731" t="s">
        <v>2655</v>
      </c>
      <c r="E34" s="732">
        <v>1262</v>
      </c>
      <c r="F34" s="732">
        <v>0</v>
      </c>
      <c r="G34" s="732">
        <v>140</v>
      </c>
      <c r="H34" s="732">
        <v>8</v>
      </c>
      <c r="I34" s="732">
        <v>462</v>
      </c>
      <c r="J34" s="732">
        <f t="shared" si="0"/>
        <v>1872</v>
      </c>
      <c r="K34" s="732">
        <v>236</v>
      </c>
      <c r="L34" s="738">
        <v>0</v>
      </c>
      <c r="M34" s="1730" t="s">
        <v>277</v>
      </c>
      <c r="P34" s="1500"/>
      <c r="Q34" s="1500"/>
      <c r="R34" s="1500"/>
      <c r="S34" s="1500"/>
      <c r="T34" s="1500"/>
      <c r="U34" s="1500"/>
      <c r="V34" s="1500"/>
    </row>
    <row r="35" spans="1:22">
      <c r="A35" s="2289"/>
      <c r="B35" s="1729" t="s">
        <v>278</v>
      </c>
      <c r="C35" s="731"/>
      <c r="D35" s="731" t="s">
        <v>2656</v>
      </c>
      <c r="E35" s="732">
        <v>421</v>
      </c>
      <c r="F35" s="732">
        <v>44</v>
      </c>
      <c r="G35" s="732">
        <v>23</v>
      </c>
      <c r="H35" s="732">
        <v>7</v>
      </c>
      <c r="I35" s="732">
        <v>568</v>
      </c>
      <c r="J35" s="732">
        <f t="shared" si="0"/>
        <v>1063</v>
      </c>
      <c r="K35" s="732">
        <v>90</v>
      </c>
      <c r="L35" s="738">
        <v>0</v>
      </c>
      <c r="M35" s="1730" t="s">
        <v>278</v>
      </c>
      <c r="P35" s="1500"/>
      <c r="Q35" s="1500"/>
      <c r="R35" s="1500"/>
      <c r="S35" s="1500"/>
      <c r="T35" s="1500"/>
      <c r="U35" s="1500"/>
      <c r="V35" s="1500"/>
    </row>
    <row r="36" spans="1:22">
      <c r="A36" s="2289"/>
      <c r="B36" s="1729" t="s">
        <v>279</v>
      </c>
      <c r="C36" s="731"/>
      <c r="D36" s="731" t="s">
        <v>2657</v>
      </c>
      <c r="E36" s="732">
        <v>1244</v>
      </c>
      <c r="F36" s="732">
        <v>0</v>
      </c>
      <c r="G36" s="732">
        <v>47</v>
      </c>
      <c r="H36" s="732">
        <v>0</v>
      </c>
      <c r="I36" s="732">
        <v>17</v>
      </c>
      <c r="J36" s="732">
        <f t="shared" si="0"/>
        <v>1308</v>
      </c>
      <c r="K36" s="732">
        <v>12</v>
      </c>
      <c r="L36" s="738">
        <v>0</v>
      </c>
      <c r="M36" s="1730" t="s">
        <v>279</v>
      </c>
      <c r="P36" s="1500"/>
      <c r="Q36" s="1500"/>
      <c r="R36" s="1500"/>
      <c r="S36" s="1500"/>
      <c r="T36" s="1500"/>
      <c r="U36" s="1500"/>
      <c r="V36" s="1500"/>
    </row>
    <row r="37" spans="1:22">
      <c r="A37" s="2289"/>
      <c r="B37" s="1729" t="s">
        <v>280</v>
      </c>
      <c r="C37" s="731"/>
      <c r="D37" s="731" t="s">
        <v>2658</v>
      </c>
      <c r="E37" s="732">
        <v>824</v>
      </c>
      <c r="F37" s="732">
        <v>0</v>
      </c>
      <c r="G37" s="732">
        <v>16</v>
      </c>
      <c r="H37" s="732">
        <v>2</v>
      </c>
      <c r="I37" s="732">
        <v>146</v>
      </c>
      <c r="J37" s="732">
        <f t="shared" si="0"/>
        <v>988</v>
      </c>
      <c r="K37" s="732">
        <v>71</v>
      </c>
      <c r="L37" s="738">
        <v>0</v>
      </c>
      <c r="M37" s="1730" t="s">
        <v>280</v>
      </c>
      <c r="P37" s="1500"/>
      <c r="Q37" s="1500"/>
      <c r="R37" s="1500"/>
      <c r="S37" s="1500"/>
      <c r="T37" s="1500"/>
      <c r="U37" s="1500"/>
      <c r="V37" s="1500"/>
    </row>
    <row r="38" spans="1:22">
      <c r="A38" s="2289"/>
      <c r="B38" s="1729" t="s">
        <v>281</v>
      </c>
      <c r="C38" s="731"/>
      <c r="D38" s="731" t="s">
        <v>2659</v>
      </c>
      <c r="E38" s="732">
        <v>758</v>
      </c>
      <c r="F38" s="732">
        <v>30</v>
      </c>
      <c r="G38" s="732">
        <v>7</v>
      </c>
      <c r="H38" s="732">
        <v>0</v>
      </c>
      <c r="I38" s="732">
        <v>256</v>
      </c>
      <c r="J38" s="732">
        <f t="shared" si="0"/>
        <v>1051</v>
      </c>
      <c r="K38" s="732">
        <v>2</v>
      </c>
      <c r="L38" s="738">
        <v>0</v>
      </c>
      <c r="M38" s="1730" t="s">
        <v>281</v>
      </c>
      <c r="P38" s="1500"/>
      <c r="Q38" s="1500"/>
      <c r="R38" s="1500"/>
      <c r="S38" s="1500"/>
      <c r="T38" s="1500"/>
      <c r="U38" s="1500"/>
      <c r="V38" s="1500"/>
    </row>
    <row r="39" spans="1:22">
      <c r="A39" s="2289"/>
      <c r="B39" s="1729" t="s">
        <v>282</v>
      </c>
      <c r="C39" s="731"/>
      <c r="D39" s="731" t="s">
        <v>2660</v>
      </c>
      <c r="E39" s="732">
        <v>1056</v>
      </c>
      <c r="F39" s="732">
        <v>20</v>
      </c>
      <c r="G39" s="732">
        <v>15</v>
      </c>
      <c r="H39" s="732">
        <v>0</v>
      </c>
      <c r="I39" s="732">
        <v>226</v>
      </c>
      <c r="J39" s="732">
        <f t="shared" si="0"/>
        <v>1317</v>
      </c>
      <c r="K39" s="732">
        <v>191</v>
      </c>
      <c r="L39" s="738">
        <v>0</v>
      </c>
      <c r="M39" s="1730" t="s">
        <v>282</v>
      </c>
      <c r="P39" s="1500"/>
      <c r="Q39" s="1500"/>
      <c r="R39" s="1500"/>
      <c r="S39" s="1500"/>
      <c r="T39" s="1500"/>
      <c r="U39" s="1500"/>
      <c r="V39" s="1500"/>
    </row>
    <row r="40" spans="1:22">
      <c r="A40" s="2289"/>
      <c r="B40" s="1729" t="s">
        <v>283</v>
      </c>
      <c r="C40" s="731"/>
      <c r="D40" s="731"/>
      <c r="E40" s="731"/>
      <c r="F40" s="731"/>
      <c r="G40" s="731"/>
      <c r="H40" s="731"/>
      <c r="I40" s="731"/>
      <c r="J40" s="731"/>
      <c r="K40" s="731"/>
      <c r="L40" s="731"/>
      <c r="M40" s="1730" t="s">
        <v>283</v>
      </c>
      <c r="N40" s="2312" t="s">
        <v>2607</v>
      </c>
    </row>
    <row r="41" spans="1:22">
      <c r="A41" s="2289"/>
      <c r="B41" s="1729" t="s">
        <v>284</v>
      </c>
      <c r="C41" s="731"/>
      <c r="D41" s="731"/>
      <c r="E41" s="731"/>
      <c r="F41" s="731"/>
      <c r="G41" s="731"/>
      <c r="H41" s="731"/>
      <c r="I41" s="731"/>
      <c r="J41" s="731"/>
      <c r="K41" s="731"/>
      <c r="L41" s="731"/>
      <c r="M41" s="1730" t="s">
        <v>284</v>
      </c>
      <c r="N41" s="2312"/>
    </row>
    <row r="42" spans="1:22">
      <c r="A42" s="2289"/>
      <c r="B42" s="1729" t="s">
        <v>285</v>
      </c>
      <c r="C42" s="731"/>
      <c r="D42" s="731"/>
      <c r="E42" s="731"/>
      <c r="F42" s="731"/>
      <c r="G42" s="731"/>
      <c r="H42" s="731"/>
      <c r="I42" s="731"/>
      <c r="J42" s="731"/>
      <c r="K42" s="731"/>
      <c r="L42" s="731"/>
      <c r="M42" s="1730" t="s">
        <v>285</v>
      </c>
      <c r="N42" s="2312"/>
    </row>
    <row r="43" spans="1:22">
      <c r="A43" s="2289"/>
      <c r="B43" s="1729" t="s">
        <v>286</v>
      </c>
      <c r="C43" s="731"/>
      <c r="D43" s="731"/>
      <c r="E43" s="731"/>
      <c r="F43" s="731"/>
      <c r="G43" s="731"/>
      <c r="H43" s="731"/>
      <c r="I43" s="731"/>
      <c r="J43" s="731"/>
      <c r="K43" s="731"/>
      <c r="L43" s="731"/>
      <c r="M43" s="1730" t="s">
        <v>286</v>
      </c>
      <c r="N43" s="2312"/>
    </row>
    <row r="44" spans="1:22" ht="12" thickBot="1">
      <c r="A44" s="2289"/>
      <c r="B44" s="1729" t="s">
        <v>287</v>
      </c>
      <c r="C44" s="731"/>
      <c r="D44" s="731"/>
      <c r="E44" s="731"/>
      <c r="F44" s="733"/>
      <c r="G44" s="733"/>
      <c r="H44" s="733"/>
      <c r="I44" s="733"/>
      <c r="J44" s="734"/>
      <c r="K44" s="731"/>
      <c r="L44" s="735"/>
      <c r="M44" s="1730" t="s">
        <v>287</v>
      </c>
      <c r="N44" s="2312"/>
    </row>
    <row r="45" spans="1:22" ht="12" thickBot="1">
      <c r="A45" s="2289"/>
      <c r="B45" s="1731" t="s">
        <v>2547</v>
      </c>
      <c r="C45" s="736" t="s">
        <v>2548</v>
      </c>
      <c r="D45" s="436"/>
      <c r="E45" s="437">
        <f>SUM(E14:E44)</f>
        <v>15704</v>
      </c>
      <c r="F45" s="737">
        <f t="shared" ref="F45:K45" si="1">SUM(F14:F44)</f>
        <v>211</v>
      </c>
      <c r="G45" s="738">
        <f t="shared" si="1"/>
        <v>733</v>
      </c>
      <c r="H45" s="738">
        <f t="shared" si="1"/>
        <v>98</v>
      </c>
      <c r="I45" s="738">
        <f t="shared" si="1"/>
        <v>4146</v>
      </c>
      <c r="J45" s="739">
        <f t="shared" si="1"/>
        <v>20892</v>
      </c>
      <c r="K45" s="437">
        <f t="shared" si="1"/>
        <v>1782</v>
      </c>
      <c r="L45" s="740"/>
      <c r="M45" s="1732" t="s">
        <v>2547</v>
      </c>
      <c r="N45" s="2312"/>
    </row>
    <row r="46" spans="1:22">
      <c r="A46" s="2289"/>
      <c r="B46" s="1720"/>
      <c r="C46" s="729"/>
      <c r="D46" s="729"/>
      <c r="E46" s="1501"/>
      <c r="F46" s="1501"/>
      <c r="G46" s="1501"/>
      <c r="H46" s="1501"/>
      <c r="I46" s="1501"/>
      <c r="J46" s="1501"/>
      <c r="K46" s="1501"/>
      <c r="L46" s="729"/>
      <c r="M46" s="1733"/>
      <c r="N46" s="2312"/>
    </row>
    <row r="47" spans="1:22">
      <c r="A47" s="2289"/>
      <c r="B47" s="1720"/>
      <c r="C47" s="729"/>
      <c r="D47" s="729"/>
      <c r="E47" s="1501"/>
      <c r="F47" s="1501"/>
      <c r="G47" s="1501"/>
      <c r="H47" s="1501"/>
      <c r="I47" s="1501"/>
      <c r="J47" s="1501"/>
      <c r="K47" s="1501"/>
      <c r="L47" s="729"/>
      <c r="M47" s="1733"/>
      <c r="N47" s="2312"/>
    </row>
    <row r="48" spans="1:22">
      <c r="A48" s="2289"/>
      <c r="B48" s="1720"/>
      <c r="C48" s="729"/>
      <c r="D48" s="729"/>
      <c r="E48" s="729"/>
      <c r="F48" s="729"/>
      <c r="G48" s="729"/>
      <c r="H48" s="729"/>
      <c r="I48" s="729"/>
      <c r="J48" s="729"/>
      <c r="K48" s="729"/>
      <c r="L48" s="729"/>
      <c r="M48" s="1733"/>
      <c r="N48" s="2312"/>
    </row>
    <row r="49" spans="1:14">
      <c r="A49" s="2289"/>
      <c r="B49" s="1720"/>
      <c r="C49" s="729"/>
      <c r="D49" s="729"/>
      <c r="E49" s="729"/>
      <c r="F49" s="729"/>
      <c r="G49" s="729"/>
      <c r="H49" s="729"/>
      <c r="I49" s="729"/>
      <c r="J49" s="729"/>
      <c r="K49" s="729"/>
      <c r="L49" s="729"/>
      <c r="M49" s="1733"/>
      <c r="N49" s="2312"/>
    </row>
    <row r="50" spans="1:14">
      <c r="A50" s="2289"/>
      <c r="B50" s="1720"/>
      <c r="C50" s="729"/>
      <c r="D50" s="729"/>
      <c r="E50" s="729"/>
      <c r="F50" s="729"/>
      <c r="G50" s="729"/>
      <c r="H50" s="729"/>
      <c r="I50" s="729"/>
      <c r="J50" s="729"/>
      <c r="K50" s="729"/>
      <c r="L50" s="729"/>
      <c r="M50" s="1733"/>
      <c r="N50" s="2312"/>
    </row>
    <row r="51" spans="1:14">
      <c r="A51" s="2289"/>
      <c r="B51" s="1720"/>
      <c r="C51" s="729"/>
      <c r="D51" s="729"/>
      <c r="E51" s="729"/>
      <c r="F51" s="729"/>
      <c r="G51" s="226"/>
      <c r="H51" s="729"/>
      <c r="I51" s="729"/>
      <c r="J51" s="729"/>
      <c r="K51" s="729"/>
      <c r="L51" s="729"/>
      <c r="M51" s="1733"/>
      <c r="N51" s="2312"/>
    </row>
    <row r="52" spans="1:14">
      <c r="A52" s="2289"/>
      <c r="B52" s="1720"/>
      <c r="C52" s="729"/>
      <c r="D52" s="729"/>
      <c r="E52" s="729"/>
      <c r="F52" s="729"/>
      <c r="G52" s="729"/>
      <c r="H52" s="729"/>
      <c r="I52" s="729"/>
      <c r="J52" s="729"/>
      <c r="K52" s="729"/>
      <c r="L52" s="729"/>
      <c r="M52" s="1733"/>
      <c r="N52" s="2312"/>
    </row>
    <row r="53" spans="1:14">
      <c r="A53" s="2289"/>
      <c r="B53" s="1720"/>
      <c r="C53" s="729"/>
      <c r="D53" s="729"/>
      <c r="E53" s="729"/>
      <c r="F53" s="729"/>
      <c r="G53" s="729"/>
      <c r="H53" s="729"/>
      <c r="I53" s="729"/>
      <c r="J53" s="729"/>
      <c r="K53" s="729"/>
      <c r="L53" s="729"/>
      <c r="M53" s="1733"/>
      <c r="N53" s="2312"/>
    </row>
    <row r="54" spans="1:14">
      <c r="A54" s="2289"/>
      <c r="B54" s="1720"/>
      <c r="C54" s="729"/>
      <c r="D54" s="729"/>
      <c r="E54" s="729"/>
      <c r="F54" s="729"/>
      <c r="G54" s="729"/>
      <c r="H54" s="729"/>
      <c r="I54" s="729"/>
      <c r="J54" s="729"/>
      <c r="K54" s="729"/>
      <c r="L54" s="729"/>
      <c r="M54" s="1733"/>
      <c r="N54" s="2312"/>
    </row>
    <row r="55" spans="1:14">
      <c r="A55" s="2289"/>
      <c r="B55" s="1720"/>
      <c r="C55" s="729"/>
      <c r="D55" s="729"/>
      <c r="E55" s="729"/>
      <c r="F55" s="729"/>
      <c r="G55" s="729"/>
      <c r="H55" s="729"/>
      <c r="I55" s="729"/>
      <c r="J55" s="729"/>
      <c r="K55" s="729"/>
      <c r="L55" s="729"/>
      <c r="M55" s="1733"/>
      <c r="N55" s="2312"/>
    </row>
    <row r="56" spans="1:14">
      <c r="A56" s="2289"/>
      <c r="B56" s="1720"/>
      <c r="C56" s="729"/>
      <c r="D56" s="729"/>
      <c r="E56" s="729"/>
      <c r="F56" s="729"/>
      <c r="G56" s="729"/>
      <c r="H56" s="729"/>
      <c r="I56" s="729"/>
      <c r="J56" s="729"/>
      <c r="K56" s="729"/>
      <c r="L56" s="729"/>
      <c r="M56" s="1733"/>
      <c r="N56" s="2312"/>
    </row>
    <row r="57" spans="1:14">
      <c r="A57" s="2289"/>
      <c r="B57" s="1720"/>
      <c r="C57" s="729"/>
      <c r="D57" s="729"/>
      <c r="E57" s="729"/>
      <c r="F57" s="729"/>
      <c r="G57" s="729"/>
      <c r="H57" s="729"/>
      <c r="I57" s="729"/>
      <c r="J57" s="729"/>
      <c r="K57" s="729"/>
      <c r="L57" s="729"/>
      <c r="M57" s="1733"/>
      <c r="N57" s="2312"/>
    </row>
    <row r="58" spans="1:14">
      <c r="A58" s="2289"/>
      <c r="B58" s="1720"/>
      <c r="C58" s="729"/>
      <c r="D58" s="729"/>
      <c r="E58" s="729"/>
      <c r="F58" s="729"/>
      <c r="G58" s="729"/>
      <c r="H58" s="729"/>
      <c r="I58" s="729"/>
      <c r="J58" s="729"/>
      <c r="K58" s="729"/>
      <c r="L58" s="729"/>
      <c r="M58" s="1733"/>
      <c r="N58" s="2312"/>
    </row>
    <row r="59" spans="1:14">
      <c r="A59" s="2289"/>
      <c r="B59" s="1720"/>
      <c r="C59" s="729"/>
      <c r="D59" s="729"/>
      <c r="E59" s="729"/>
      <c r="F59" s="729"/>
      <c r="G59" s="729"/>
      <c r="H59" s="729"/>
      <c r="I59" s="729"/>
      <c r="J59" s="729"/>
      <c r="K59" s="729"/>
      <c r="L59" s="729"/>
      <c r="M59" s="1733"/>
      <c r="N59" s="2312"/>
    </row>
    <row r="60" spans="1:14" ht="14.25" customHeight="1">
      <c r="A60" s="2289"/>
      <c r="B60" s="1734"/>
      <c r="C60" s="741"/>
      <c r="D60" s="741"/>
      <c r="E60" s="741"/>
      <c r="F60" s="741"/>
      <c r="G60" s="741"/>
      <c r="H60" s="741"/>
      <c r="I60" s="741"/>
      <c r="J60" s="741"/>
      <c r="K60" s="741"/>
      <c r="L60" s="741"/>
      <c r="M60" s="1735"/>
      <c r="N60" s="2312"/>
    </row>
    <row r="61" spans="1:14">
      <c r="A61" s="1946"/>
      <c r="N61" s="1946"/>
    </row>
    <row r="62" spans="1:14">
      <c r="A62" s="1946"/>
      <c r="N62" s="1946"/>
    </row>
    <row r="63" spans="1:14">
      <c r="A63" s="1946"/>
      <c r="N63" s="1946"/>
    </row>
    <row r="64" spans="1:14">
      <c r="A64" s="1946"/>
      <c r="N64" s="1946"/>
    </row>
    <row r="65" spans="1:14">
      <c r="A65" s="1946"/>
      <c r="N65" s="1946"/>
    </row>
    <row r="66" spans="1:14">
      <c r="A66" s="1946"/>
      <c r="N66" s="1946"/>
    </row>
    <row r="67" spans="1:14">
      <c r="A67" s="1946"/>
      <c r="N67" s="1946"/>
    </row>
    <row r="68" spans="1:14">
      <c r="A68" s="1946"/>
      <c r="N68" s="1946"/>
    </row>
    <row r="69" spans="1:14">
      <c r="A69" s="1946"/>
      <c r="N69" s="1946"/>
    </row>
    <row r="70" spans="1:14">
      <c r="A70" s="1946"/>
      <c r="N70" s="1946"/>
    </row>
    <row r="71" spans="1:14">
      <c r="A71" s="1946"/>
      <c r="N71" s="1946"/>
    </row>
    <row r="72" spans="1:14">
      <c r="A72" s="1946"/>
      <c r="N72" s="1946"/>
    </row>
    <row r="73" spans="1:14">
      <c r="A73" s="1946"/>
      <c r="N73" s="1946"/>
    </row>
    <row r="74" spans="1:14">
      <c r="A74" s="1946"/>
      <c r="N74" s="1946"/>
    </row>
    <row r="75" spans="1:14">
      <c r="N75" s="1946"/>
    </row>
    <row r="76" spans="1:14">
      <c r="N76" s="1946"/>
    </row>
  </sheetData>
  <customSheetViews>
    <customSheetView guid="{4095EAE0-09D5-4E29-9353-57BE8D9E0DE0}" showPageBreaks="1" topLeftCell="A7">
      <selection activeCell="K50" sqref="K50"/>
      <pageMargins left="0.75" right="0.75" top="0.75" bottom="0.75" header="0.5" footer="0.5"/>
      <pageSetup scale="81" orientation="landscape" r:id="rId1"/>
      <headerFooter alignWithMargins="0"/>
    </customSheetView>
    <customSheetView guid="{B4382265-C345-4F78-A0C9-5C84571AE8A3}" showPageBreaks="1" topLeftCell="A5">
      <selection activeCell="E14" sqref="E14:L45"/>
      <pageMargins left="0.75" right="0.75" top="0.75" bottom="0.75" header="0.5" footer="0.5"/>
      <pageSetup scale="81" orientation="landscape" r:id="rId2"/>
      <headerFooter alignWithMargins="0"/>
    </customSheetView>
  </customSheetViews>
  <mergeCells count="5">
    <mergeCell ref="C7:M7"/>
    <mergeCell ref="A1:A15"/>
    <mergeCell ref="N1:N17"/>
    <mergeCell ref="A33:A60"/>
    <mergeCell ref="N40:N60"/>
  </mergeCells>
  <pageMargins left="0.75" right="0.75" top="0.75" bottom="0.75" header="0.5" footer="0.5"/>
  <pageSetup scale="81" orientation="landscape"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zoomScaleNormal="100" workbookViewId="0">
      <selection sqref="A1:A15"/>
    </sheetView>
  </sheetViews>
  <sheetFormatPr defaultRowHeight="11.25"/>
  <cols>
    <col min="1" max="1" width="3" style="1943" customWidth="1"/>
    <col min="2" max="2" width="2.83203125" style="10" customWidth="1"/>
    <col min="3" max="3" width="83.1640625" style="10" customWidth="1"/>
    <col min="4" max="4" width="2.1640625" style="10" customWidth="1"/>
    <col min="5" max="5" width="3.33203125" style="10" customWidth="1"/>
    <col min="6" max="6" width="29.5" style="10" customWidth="1"/>
    <col min="7" max="7" width="51.33203125" style="10" customWidth="1"/>
    <col min="8" max="8" width="3.33203125" style="1943" customWidth="1"/>
    <col min="9" max="16384" width="9.33203125" style="10"/>
  </cols>
  <sheetData>
    <row r="1" spans="1:8">
      <c r="A1" s="2305" t="s">
        <v>1343</v>
      </c>
      <c r="B1" s="2306" t="s">
        <v>1952</v>
      </c>
      <c r="C1" s="2307"/>
      <c r="D1" s="2307"/>
      <c r="E1" s="2307"/>
      <c r="F1" s="2307"/>
      <c r="G1" s="2308"/>
      <c r="H1" s="2283" t="s">
        <v>2607</v>
      </c>
    </row>
    <row r="2" spans="1:8">
      <c r="A2" s="2305"/>
      <c r="B2" s="1335"/>
      <c r="C2" s="226"/>
      <c r="D2" s="226"/>
      <c r="E2" s="226"/>
      <c r="F2" s="226"/>
      <c r="G2" s="291"/>
      <c r="H2" s="2283"/>
    </row>
    <row r="3" spans="1:8">
      <c r="A3" s="2305"/>
      <c r="B3" s="1335"/>
      <c r="C3" s="226" t="s">
        <v>1953</v>
      </c>
      <c r="D3" s="226"/>
      <c r="E3" s="226"/>
      <c r="F3" s="226"/>
      <c r="G3" s="291"/>
      <c r="H3" s="2283"/>
    </row>
    <row r="4" spans="1:8">
      <c r="A4" s="2305"/>
      <c r="B4" s="1335"/>
      <c r="C4" s="226"/>
      <c r="D4" s="226"/>
      <c r="E4" s="226"/>
      <c r="F4" s="226"/>
      <c r="G4" s="291"/>
      <c r="H4" s="2283"/>
    </row>
    <row r="5" spans="1:8">
      <c r="A5" s="2305"/>
      <c r="B5" s="1337" t="s">
        <v>423</v>
      </c>
      <c r="C5" s="226" t="s">
        <v>2331</v>
      </c>
      <c r="D5" s="226"/>
      <c r="E5" s="292" t="s">
        <v>861</v>
      </c>
      <c r="F5" s="226" t="s">
        <v>2332</v>
      </c>
      <c r="G5" s="291"/>
      <c r="H5" s="2283"/>
    </row>
    <row r="6" spans="1:8">
      <c r="A6" s="2305"/>
      <c r="B6" s="1335"/>
      <c r="C6" s="226" t="s">
        <v>2762</v>
      </c>
      <c r="D6" s="226"/>
      <c r="E6" s="226"/>
      <c r="F6" s="226" t="s">
        <v>2754</v>
      </c>
      <c r="G6" s="291"/>
      <c r="H6" s="2283"/>
    </row>
    <row r="7" spans="1:8">
      <c r="A7" s="2305"/>
      <c r="B7" s="1335"/>
      <c r="C7" s="226"/>
      <c r="D7" s="226"/>
      <c r="E7" s="226"/>
      <c r="F7" s="226" t="s">
        <v>2755</v>
      </c>
      <c r="G7" s="291"/>
      <c r="H7" s="2283"/>
    </row>
    <row r="8" spans="1:8">
      <c r="A8" s="2305"/>
      <c r="B8" s="1337" t="s">
        <v>424</v>
      </c>
      <c r="C8" s="226" t="s">
        <v>2333</v>
      </c>
      <c r="D8" s="226"/>
      <c r="E8" s="226"/>
      <c r="F8" s="226" t="s">
        <v>2756</v>
      </c>
      <c r="G8" s="291"/>
      <c r="H8" s="2283"/>
    </row>
    <row r="9" spans="1:8">
      <c r="A9" s="2305"/>
      <c r="B9" s="1335"/>
      <c r="C9" s="226" t="s">
        <v>2763</v>
      </c>
      <c r="D9" s="226"/>
      <c r="E9" s="226"/>
      <c r="F9" s="226" t="s">
        <v>2757</v>
      </c>
      <c r="G9" s="291"/>
      <c r="H9" s="2283"/>
    </row>
    <row r="10" spans="1:8">
      <c r="A10" s="2305"/>
      <c r="B10" s="1335"/>
      <c r="C10" s="226" t="s">
        <v>2764</v>
      </c>
      <c r="D10" s="226"/>
      <c r="E10" s="226"/>
      <c r="F10" s="226" t="s">
        <v>2758</v>
      </c>
      <c r="G10" s="291"/>
      <c r="H10" s="2283"/>
    </row>
    <row r="11" spans="1:8">
      <c r="A11" s="2305"/>
      <c r="B11" s="1335"/>
      <c r="C11" s="226"/>
      <c r="D11" s="226"/>
      <c r="E11" s="226"/>
      <c r="F11" s="226"/>
      <c r="G11" s="291"/>
      <c r="H11" s="2283"/>
    </row>
    <row r="12" spans="1:8">
      <c r="A12" s="2305"/>
      <c r="B12" s="1337" t="s">
        <v>425</v>
      </c>
      <c r="C12" s="226" t="s">
        <v>2334</v>
      </c>
      <c r="D12" s="226"/>
      <c r="E12" s="292" t="s">
        <v>863</v>
      </c>
      <c r="F12" s="226" t="s">
        <v>2335</v>
      </c>
      <c r="G12" s="291"/>
      <c r="H12" s="2283"/>
    </row>
    <row r="13" spans="1:8">
      <c r="A13" s="2305"/>
      <c r="B13" s="1335"/>
      <c r="C13" s="226" t="s">
        <v>2765</v>
      </c>
      <c r="D13" s="226"/>
      <c r="E13" s="226"/>
      <c r="F13" s="226" t="s">
        <v>2760</v>
      </c>
      <c r="G13" s="291"/>
      <c r="H13" s="2283"/>
    </row>
    <row r="14" spans="1:8">
      <c r="A14" s="2305"/>
      <c r="B14" s="1335"/>
      <c r="C14" s="226" t="s">
        <v>2766</v>
      </c>
      <c r="D14" s="226"/>
      <c r="E14" s="226"/>
      <c r="F14" s="226" t="s">
        <v>2761</v>
      </c>
      <c r="G14" s="291"/>
      <c r="H14" s="2283"/>
    </row>
    <row r="15" spans="1:8">
      <c r="A15" s="2305"/>
      <c r="B15" s="1335"/>
      <c r="C15" s="226" t="s">
        <v>2767</v>
      </c>
      <c r="D15" s="226"/>
      <c r="E15" s="226"/>
      <c r="F15" s="226"/>
      <c r="G15" s="291"/>
      <c r="H15" s="2283"/>
    </row>
    <row r="16" spans="1:8">
      <c r="A16" s="1963"/>
      <c r="B16" s="1335"/>
      <c r="C16" s="226"/>
      <c r="D16" s="226"/>
      <c r="E16" s="292" t="s">
        <v>864</v>
      </c>
      <c r="F16" s="226" t="s">
        <v>2336</v>
      </c>
      <c r="G16" s="291"/>
      <c r="H16" s="2283"/>
    </row>
    <row r="17" spans="1:8">
      <c r="A17" s="1963"/>
      <c r="B17" s="1337" t="s">
        <v>428</v>
      </c>
      <c r="C17" s="226" t="s">
        <v>2337</v>
      </c>
      <c r="D17" s="226"/>
      <c r="E17" s="226"/>
      <c r="F17" s="226"/>
      <c r="G17" s="291"/>
      <c r="H17" s="2283"/>
    </row>
    <row r="18" spans="1:8">
      <c r="A18" s="1963"/>
      <c r="B18" s="1335"/>
      <c r="C18" s="226" t="s">
        <v>2768</v>
      </c>
      <c r="D18" s="226"/>
      <c r="E18" s="226"/>
      <c r="F18" s="226" t="s">
        <v>2338</v>
      </c>
      <c r="G18" s="291" t="s">
        <v>2339</v>
      </c>
      <c r="H18" s="1965"/>
    </row>
    <row r="19" spans="1:8">
      <c r="A19" s="1963"/>
      <c r="B19" s="1335"/>
      <c r="C19" s="226" t="s">
        <v>2769</v>
      </c>
      <c r="D19" s="226"/>
      <c r="E19" s="226"/>
      <c r="F19" s="226"/>
      <c r="G19" s="291"/>
      <c r="H19" s="1965"/>
    </row>
    <row r="20" spans="1:8">
      <c r="A20" s="1963"/>
      <c r="B20" s="1335"/>
      <c r="C20" s="226" t="s">
        <v>2770</v>
      </c>
      <c r="D20" s="226"/>
      <c r="E20" s="226"/>
      <c r="F20" s="226" t="s">
        <v>1278</v>
      </c>
      <c r="G20" s="291" t="s">
        <v>2340</v>
      </c>
      <c r="H20" s="1965"/>
    </row>
    <row r="21" spans="1:8">
      <c r="A21" s="1963"/>
      <c r="B21" s="1335"/>
      <c r="C21" s="226" t="s">
        <v>2771</v>
      </c>
      <c r="D21" s="226"/>
      <c r="E21" s="226"/>
      <c r="F21" s="226" t="s">
        <v>1280</v>
      </c>
      <c r="G21" s="291" t="s">
        <v>2341</v>
      </c>
      <c r="H21" s="1965"/>
    </row>
    <row r="22" spans="1:8">
      <c r="A22" s="1963"/>
      <c r="B22" s="1335"/>
      <c r="C22" s="226" t="s">
        <v>2772</v>
      </c>
      <c r="D22" s="226"/>
      <c r="E22" s="226"/>
      <c r="F22" s="226" t="s">
        <v>1282</v>
      </c>
      <c r="G22" s="291" t="s">
        <v>2342</v>
      </c>
      <c r="H22" s="1965"/>
    </row>
    <row r="23" spans="1:8">
      <c r="A23" s="1963"/>
      <c r="B23" s="1335"/>
      <c r="C23" s="226"/>
      <c r="D23" s="226"/>
      <c r="E23" s="226"/>
      <c r="F23" s="226" t="s">
        <v>1286</v>
      </c>
      <c r="G23" s="291" t="s">
        <v>2343</v>
      </c>
      <c r="H23" s="1965"/>
    </row>
    <row r="24" spans="1:8">
      <c r="A24" s="1963"/>
      <c r="B24" s="1337" t="s">
        <v>430</v>
      </c>
      <c r="C24" s="226" t="s">
        <v>2344</v>
      </c>
      <c r="D24" s="226"/>
      <c r="E24" s="226"/>
      <c r="F24" s="226" t="s">
        <v>1290</v>
      </c>
      <c r="G24" s="291" t="s">
        <v>2345</v>
      </c>
    </row>
    <row r="25" spans="1:8">
      <c r="A25" s="1963"/>
      <c r="B25" s="1335"/>
      <c r="C25" s="226" t="s">
        <v>2773</v>
      </c>
      <c r="D25" s="226"/>
      <c r="E25" s="226"/>
      <c r="F25" s="226" t="s">
        <v>1294</v>
      </c>
      <c r="G25" s="291" t="s">
        <v>2346</v>
      </c>
    </row>
    <row r="26" spans="1:8">
      <c r="A26" s="1963"/>
      <c r="B26" s="1335"/>
      <c r="C26" s="226" t="s">
        <v>2774</v>
      </c>
      <c r="D26" s="226"/>
      <c r="E26" s="226"/>
      <c r="F26" s="226"/>
      <c r="G26" s="291"/>
    </row>
    <row r="27" spans="1:8">
      <c r="A27" s="1944"/>
      <c r="B27" s="1335"/>
      <c r="C27" s="226"/>
      <c r="D27" s="226"/>
      <c r="E27" s="226"/>
      <c r="F27" s="226" t="s">
        <v>2347</v>
      </c>
      <c r="G27" s="291"/>
    </row>
    <row r="28" spans="1:8">
      <c r="A28" s="1944"/>
      <c r="B28" s="1337" t="s">
        <v>859</v>
      </c>
      <c r="C28" s="226" t="s">
        <v>2348</v>
      </c>
      <c r="D28" s="226"/>
      <c r="E28" s="226"/>
      <c r="F28" s="226"/>
      <c r="G28" s="291"/>
    </row>
    <row r="29" spans="1:8">
      <c r="A29" s="1944"/>
      <c r="B29" s="1335"/>
      <c r="C29" s="226" t="s">
        <v>2775</v>
      </c>
      <c r="D29" s="226"/>
      <c r="E29" s="226"/>
      <c r="F29" s="226" t="s">
        <v>2349</v>
      </c>
      <c r="G29" s="291"/>
    </row>
    <row r="30" spans="1:8">
      <c r="A30" s="1944"/>
      <c r="B30" s="1335"/>
      <c r="C30" s="226" t="s">
        <v>2776</v>
      </c>
      <c r="D30" s="226"/>
      <c r="E30" s="226"/>
      <c r="F30" s="226" t="s">
        <v>2759</v>
      </c>
      <c r="G30" s="291"/>
    </row>
    <row r="31" spans="1:8">
      <c r="A31" s="1944"/>
      <c r="B31" s="1335"/>
      <c r="C31" s="226" t="s">
        <v>2777</v>
      </c>
      <c r="D31" s="226"/>
      <c r="E31" s="226"/>
      <c r="F31" s="226"/>
      <c r="G31" s="291"/>
    </row>
    <row r="32" spans="1:8">
      <c r="A32" s="1944"/>
      <c r="B32" s="1335"/>
      <c r="C32" s="226" t="s">
        <v>2778</v>
      </c>
      <c r="D32" s="226"/>
      <c r="E32" s="226"/>
      <c r="F32" s="226"/>
      <c r="G32" s="291"/>
    </row>
    <row r="33" spans="1:7">
      <c r="A33" s="1944"/>
      <c r="B33" s="1335"/>
      <c r="C33" s="226" t="s">
        <v>2779</v>
      </c>
      <c r="D33" s="226"/>
      <c r="E33" s="226"/>
      <c r="F33" s="226"/>
      <c r="G33" s="291"/>
    </row>
    <row r="34" spans="1:7">
      <c r="A34" s="1944"/>
      <c r="B34" s="1335"/>
      <c r="C34" s="226" t="s">
        <v>2780</v>
      </c>
      <c r="D34" s="226"/>
      <c r="E34" s="226"/>
      <c r="F34" s="226"/>
      <c r="G34" s="291"/>
    </row>
    <row r="35" spans="1:7">
      <c r="A35" s="1944"/>
      <c r="B35" s="1335"/>
      <c r="C35" s="226" t="s">
        <v>2781</v>
      </c>
      <c r="D35" s="226"/>
      <c r="E35" s="226"/>
      <c r="F35" s="226"/>
      <c r="G35" s="291"/>
    </row>
    <row r="36" spans="1:7">
      <c r="A36" s="1944"/>
      <c r="B36" s="1335"/>
      <c r="C36" s="226" t="s">
        <v>2782</v>
      </c>
      <c r="D36" s="226"/>
      <c r="E36" s="226"/>
      <c r="F36" s="226"/>
      <c r="G36" s="291"/>
    </row>
    <row r="37" spans="1:7">
      <c r="A37" s="1944"/>
      <c r="B37" s="1335"/>
      <c r="C37" s="226" t="s">
        <v>2783</v>
      </c>
      <c r="D37" s="226"/>
      <c r="E37" s="226"/>
      <c r="F37" s="226"/>
      <c r="G37" s="291"/>
    </row>
    <row r="38" spans="1:7">
      <c r="A38" s="1944"/>
      <c r="B38" s="1335"/>
      <c r="C38" s="226" t="s">
        <v>2784</v>
      </c>
      <c r="D38" s="226"/>
      <c r="E38" s="226"/>
      <c r="F38" s="226"/>
      <c r="G38" s="291"/>
    </row>
    <row r="39" spans="1:7">
      <c r="A39" s="1944"/>
      <c r="B39" s="1335"/>
      <c r="C39" s="226" t="s">
        <v>2785</v>
      </c>
      <c r="D39" s="226"/>
      <c r="E39" s="226"/>
      <c r="F39" s="226"/>
      <c r="G39" s="291"/>
    </row>
    <row r="40" spans="1:7">
      <c r="A40" s="1944"/>
      <c r="B40" s="1335"/>
      <c r="C40" s="226"/>
      <c r="D40" s="226"/>
      <c r="E40" s="226"/>
      <c r="F40" s="226"/>
      <c r="G40" s="291"/>
    </row>
    <row r="41" spans="1:7">
      <c r="A41" s="1944"/>
      <c r="B41" s="1335"/>
      <c r="C41" s="226"/>
      <c r="D41" s="226"/>
      <c r="E41" s="226"/>
      <c r="F41" s="226"/>
      <c r="G41" s="291"/>
    </row>
    <row r="42" spans="1:7">
      <c r="A42" s="1944"/>
      <c r="B42" s="1335"/>
      <c r="C42" s="226"/>
      <c r="D42" s="226"/>
      <c r="E42" s="226"/>
      <c r="F42" s="226"/>
      <c r="G42" s="291"/>
    </row>
    <row r="43" spans="1:7">
      <c r="A43" s="1944"/>
      <c r="B43" s="1335"/>
      <c r="C43" s="226"/>
      <c r="D43" s="226"/>
      <c r="E43" s="226"/>
      <c r="F43" s="226"/>
      <c r="G43" s="291"/>
    </row>
    <row r="44" spans="1:7">
      <c r="A44" s="1944"/>
      <c r="B44" s="1335"/>
      <c r="C44" s="226"/>
      <c r="D44" s="226"/>
      <c r="E44" s="226"/>
      <c r="F44" s="226"/>
      <c r="G44" s="291"/>
    </row>
    <row r="45" spans="1:7">
      <c r="A45" s="1944"/>
      <c r="B45" s="1335"/>
      <c r="C45" s="226"/>
      <c r="D45" s="226"/>
      <c r="E45" s="226"/>
      <c r="F45" s="226"/>
      <c r="G45" s="291"/>
    </row>
    <row r="46" spans="1:7">
      <c r="A46" s="1944"/>
      <c r="B46" s="1335"/>
      <c r="C46" s="226"/>
      <c r="D46" s="226"/>
      <c r="E46" s="226"/>
      <c r="F46" s="226"/>
      <c r="G46" s="291"/>
    </row>
    <row r="47" spans="1:7">
      <c r="A47" s="1944"/>
      <c r="B47" s="1335"/>
      <c r="C47" s="226"/>
      <c r="D47" s="226"/>
      <c r="E47" s="226"/>
      <c r="F47" s="226"/>
      <c r="G47" s="291"/>
    </row>
    <row r="48" spans="1:7">
      <c r="A48" s="1944"/>
      <c r="B48" s="1335"/>
      <c r="C48" s="226"/>
      <c r="D48" s="226"/>
      <c r="E48" s="226"/>
      <c r="F48" s="226"/>
      <c r="G48" s="291"/>
    </row>
    <row r="49" spans="1:8">
      <c r="A49" s="1944"/>
      <c r="B49" s="1335"/>
      <c r="C49" s="226"/>
      <c r="D49" s="226"/>
      <c r="E49" s="226"/>
      <c r="F49" s="226"/>
      <c r="G49" s="291"/>
    </row>
    <row r="50" spans="1:8">
      <c r="A50" s="1944"/>
      <c r="B50" s="1335"/>
      <c r="C50" s="226"/>
      <c r="D50" s="226"/>
      <c r="E50" s="226"/>
      <c r="F50" s="226"/>
      <c r="G50" s="291"/>
    </row>
    <row r="51" spans="1:8">
      <c r="A51" s="1944"/>
      <c r="B51" s="1335"/>
      <c r="C51" s="226"/>
      <c r="D51" s="226"/>
      <c r="E51" s="226"/>
      <c r="F51" s="226"/>
      <c r="G51" s="291"/>
    </row>
    <row r="52" spans="1:8">
      <c r="B52" s="1335"/>
      <c r="C52" s="226"/>
      <c r="D52" s="226"/>
      <c r="E52" s="226"/>
      <c r="F52" s="226"/>
      <c r="G52" s="291"/>
    </row>
    <row r="53" spans="1:8">
      <c r="B53" s="1335"/>
      <c r="C53" s="226"/>
      <c r="D53" s="226"/>
      <c r="E53" s="226"/>
      <c r="F53" s="226"/>
      <c r="G53" s="291"/>
    </row>
    <row r="54" spans="1:8">
      <c r="B54" s="1335"/>
      <c r="C54" s="226"/>
      <c r="D54" s="226"/>
      <c r="E54" s="226"/>
      <c r="F54" s="226"/>
      <c r="G54" s="291"/>
      <c r="H54" s="1965"/>
    </row>
    <row r="55" spans="1:8">
      <c r="B55" s="1335"/>
      <c r="C55" s="226"/>
      <c r="D55" s="226"/>
      <c r="E55" s="226"/>
      <c r="F55" s="226"/>
      <c r="G55" s="291"/>
      <c r="H55" s="1965"/>
    </row>
    <row r="56" spans="1:8">
      <c r="B56" s="1336" t="s">
        <v>178</v>
      </c>
      <c r="C56" s="226"/>
      <c r="D56" s="226"/>
      <c r="E56" s="226"/>
      <c r="F56" s="226"/>
      <c r="G56" s="291"/>
    </row>
    <row r="57" spans="1:8">
      <c r="B57" s="1335"/>
      <c r="C57" s="226"/>
      <c r="D57" s="226"/>
      <c r="E57" s="226"/>
      <c r="F57" s="226"/>
      <c r="G57" s="291"/>
    </row>
    <row r="58" spans="1:8">
      <c r="B58" s="1335"/>
      <c r="C58" s="226"/>
      <c r="D58" s="226"/>
      <c r="E58" s="226"/>
      <c r="F58" s="226"/>
      <c r="G58" s="291"/>
    </row>
    <row r="59" spans="1:8">
      <c r="B59" s="1335"/>
      <c r="C59" s="226"/>
      <c r="D59" s="226"/>
      <c r="E59" s="226"/>
      <c r="F59" s="226"/>
      <c r="G59" s="291"/>
    </row>
    <row r="60" spans="1:8" ht="14.25">
      <c r="B60" s="61"/>
      <c r="C60" s="54"/>
      <c r="D60" s="54"/>
      <c r="E60" s="54"/>
      <c r="F60" s="54"/>
      <c r="G60" s="214"/>
      <c r="H60" s="1956">
        <v>75</v>
      </c>
    </row>
  </sheetData>
  <customSheetViews>
    <customSheetView guid="{4095EAE0-09D5-4E29-9353-57BE8D9E0DE0}" showPageBreaks="1" printArea="1">
      <selection activeCell="B1" sqref="B1:G1"/>
      <pageMargins left="0.75" right="0.75" top="0.75" bottom="0.75" header="0.5" footer="0.5"/>
      <pageSetup scale="81" orientation="landscape" r:id="rId1"/>
      <headerFooter alignWithMargins="0"/>
    </customSheetView>
    <customSheetView guid="{B4382265-C345-4F78-A0C9-5C84571AE8A3}" showPageBreaks="1" printArea="1">
      <selection activeCell="G44" sqref="G44"/>
      <pageMargins left="0.75" right="0.75" top="0.75" bottom="0.75" header="0.5" footer="0.5"/>
      <pageSetup scale="81" orientation="landscape" r:id="rId2"/>
      <headerFooter alignWithMargins="0"/>
    </customSheetView>
  </customSheetViews>
  <mergeCells count="3">
    <mergeCell ref="H1:H17"/>
    <mergeCell ref="A1:A15"/>
    <mergeCell ref="B1:G1"/>
  </mergeCells>
  <phoneticPr fontId="0" type="noConversion"/>
  <pageMargins left="0.75" right="0.75" top="0.75" bottom="0.75" header="0.5" footer="0.5"/>
  <pageSetup scale="81" orientation="landscape"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zoomScaleNormal="100" zoomScaleSheetLayoutView="85" workbookViewId="0"/>
  </sheetViews>
  <sheetFormatPr defaultRowHeight="11.25"/>
  <cols>
    <col min="1" max="1" width="2.6640625" style="1943" customWidth="1"/>
    <col min="2" max="2" width="5" style="10" customWidth="1"/>
    <col min="3" max="3" width="5.33203125" style="10" customWidth="1"/>
    <col min="4" max="4" width="27.5" style="10" customWidth="1"/>
    <col min="5" max="5" width="5" style="10" customWidth="1"/>
    <col min="6" max="6" width="11.33203125" style="10" bestFit="1" customWidth="1"/>
    <col min="7" max="8" width="10.33203125" style="10" bestFit="1" customWidth="1"/>
    <col min="9" max="9" width="11.83203125" style="10" bestFit="1" customWidth="1"/>
    <col min="10" max="10" width="13" style="10" customWidth="1"/>
    <col min="11" max="11" width="16.1640625" style="10" customWidth="1"/>
    <col min="12" max="12" width="9.5" style="10" bestFit="1" customWidth="1"/>
    <col min="13" max="13" width="8.1640625" style="10" customWidth="1"/>
    <col min="14" max="14" width="10.83203125" style="10" customWidth="1"/>
    <col min="15" max="15" width="12.33203125" style="10" customWidth="1"/>
    <col min="16" max="16" width="9.33203125" style="10"/>
    <col min="17" max="17" width="5.5" style="10" customWidth="1"/>
    <col min="18" max="18" width="2.6640625" style="1965" customWidth="1"/>
    <col min="19" max="19" width="9.33203125" style="936"/>
    <col min="20" max="16384" width="9.33203125" style="10"/>
  </cols>
  <sheetData>
    <row r="1" spans="1:20" ht="14.25" customHeight="1">
      <c r="A1" s="1953"/>
      <c r="B1" s="43" t="s">
        <v>2350</v>
      </c>
      <c r="C1" s="227"/>
      <c r="D1" s="227"/>
      <c r="E1" s="227"/>
      <c r="F1" s="227"/>
      <c r="G1" s="227"/>
      <c r="H1" s="227"/>
      <c r="I1" s="227"/>
      <c r="J1" s="227"/>
      <c r="K1" s="227"/>
      <c r="L1" s="227"/>
      <c r="M1" s="227"/>
      <c r="N1" s="227"/>
      <c r="O1" s="227"/>
      <c r="P1" s="227"/>
      <c r="Q1" s="786"/>
      <c r="R1" s="1984">
        <v>76</v>
      </c>
    </row>
    <row r="2" spans="1:20">
      <c r="A2" s="1953"/>
      <c r="B2" s="44" t="s">
        <v>2351</v>
      </c>
      <c r="C2" s="229"/>
      <c r="D2" s="229"/>
      <c r="E2" s="229"/>
      <c r="F2" s="229"/>
      <c r="G2" s="229"/>
      <c r="H2" s="229"/>
      <c r="I2" s="229"/>
      <c r="J2" s="229"/>
      <c r="K2" s="229"/>
      <c r="L2" s="229"/>
      <c r="M2" s="229"/>
      <c r="N2" s="229"/>
      <c r="O2" s="229"/>
      <c r="P2" s="229"/>
      <c r="Q2" s="546"/>
      <c r="R2" s="1990"/>
    </row>
    <row r="3" spans="1:20">
      <c r="A3" s="1953"/>
      <c r="B3" s="44"/>
      <c r="C3" s="229"/>
      <c r="D3" s="229"/>
      <c r="E3" s="229"/>
      <c r="F3" s="229"/>
      <c r="G3" s="229"/>
      <c r="H3" s="229"/>
      <c r="I3" s="229"/>
      <c r="J3" s="229"/>
      <c r="K3" s="229"/>
      <c r="L3" s="229"/>
      <c r="M3" s="229"/>
      <c r="N3" s="229"/>
      <c r="O3" s="229"/>
      <c r="P3" s="229"/>
      <c r="Q3" s="546"/>
      <c r="R3" s="1990"/>
    </row>
    <row r="4" spans="1:20">
      <c r="A4" s="1953"/>
      <c r="B4" s="972"/>
      <c r="C4" s="742"/>
      <c r="D4" s="743"/>
      <c r="E4" s="679"/>
      <c r="F4" s="686"/>
      <c r="G4" s="676" t="s">
        <v>2352</v>
      </c>
      <c r="H4" s="677"/>
      <c r="I4" s="677"/>
      <c r="J4" s="677"/>
      <c r="K4" s="742"/>
      <c r="L4" s="744" t="s">
        <v>2353</v>
      </c>
      <c r="M4" s="744"/>
      <c r="N4" s="744"/>
      <c r="O4" s="744"/>
      <c r="P4" s="744"/>
      <c r="Q4" s="1048"/>
    </row>
    <row r="5" spans="1:20">
      <c r="A5" s="1953"/>
      <c r="B5" s="272"/>
      <c r="C5" s="245"/>
      <c r="D5" s="226"/>
      <c r="E5" s="232"/>
      <c r="F5" s="245"/>
      <c r="G5" s="744" t="s">
        <v>2354</v>
      </c>
      <c r="H5" s="744"/>
      <c r="I5" s="744"/>
      <c r="J5" s="744"/>
      <c r="K5" s="245"/>
      <c r="L5" s="245"/>
      <c r="M5" s="245"/>
      <c r="N5" s="245"/>
      <c r="O5" s="245"/>
      <c r="P5" s="245"/>
      <c r="Q5" s="571"/>
    </row>
    <row r="6" spans="1:20">
      <c r="A6" s="1953"/>
      <c r="B6" s="272"/>
      <c r="C6" s="245"/>
      <c r="D6" s="226"/>
      <c r="E6" s="232"/>
      <c r="F6" s="245"/>
      <c r="G6" s="245"/>
      <c r="H6" s="245"/>
      <c r="I6" s="245"/>
      <c r="J6" s="245" t="s">
        <v>2355</v>
      </c>
      <c r="K6" s="245" t="s">
        <v>2356</v>
      </c>
      <c r="L6" s="245"/>
      <c r="M6" s="245"/>
      <c r="N6" s="245"/>
      <c r="O6" s="245"/>
      <c r="P6" s="245"/>
      <c r="Q6" s="571"/>
    </row>
    <row r="7" spans="1:20">
      <c r="A7" s="1953"/>
      <c r="B7" s="272"/>
      <c r="C7" s="245"/>
      <c r="D7" s="226"/>
      <c r="E7" s="232"/>
      <c r="F7" s="245"/>
      <c r="G7" s="245"/>
      <c r="H7" s="245"/>
      <c r="I7" s="245"/>
      <c r="J7" s="245" t="s">
        <v>2357</v>
      </c>
      <c r="K7" s="245" t="s">
        <v>2358</v>
      </c>
      <c r="L7" s="245"/>
      <c r="M7" s="245"/>
      <c r="N7" s="245"/>
      <c r="O7" s="245"/>
      <c r="P7" s="245"/>
      <c r="Q7" s="571"/>
    </row>
    <row r="8" spans="1:20">
      <c r="A8" s="1953"/>
      <c r="B8" s="272"/>
      <c r="C8" s="245"/>
      <c r="D8" s="226"/>
      <c r="E8" s="232"/>
      <c r="F8" s="245"/>
      <c r="G8" s="245"/>
      <c r="H8" s="245"/>
      <c r="I8" s="245" t="s">
        <v>2359</v>
      </c>
      <c r="J8" s="245" t="s">
        <v>2360</v>
      </c>
      <c r="K8" s="245" t="s">
        <v>2361</v>
      </c>
      <c r="L8" s="245"/>
      <c r="M8" s="245"/>
      <c r="N8" s="245"/>
      <c r="O8" s="245" t="s">
        <v>2362</v>
      </c>
      <c r="P8" s="245"/>
      <c r="Q8" s="571"/>
    </row>
    <row r="9" spans="1:20">
      <c r="A9" s="1953"/>
      <c r="B9" s="272"/>
      <c r="C9" s="245"/>
      <c r="D9" s="226"/>
      <c r="E9" s="232"/>
      <c r="F9" s="245" t="s">
        <v>2363</v>
      </c>
      <c r="G9" s="245"/>
      <c r="H9" s="245"/>
      <c r="I9" s="245" t="s">
        <v>1028</v>
      </c>
      <c r="J9" s="245" t="s">
        <v>1029</v>
      </c>
      <c r="K9" s="245" t="s">
        <v>1030</v>
      </c>
      <c r="L9" s="245"/>
      <c r="M9" s="245"/>
      <c r="N9" s="245"/>
      <c r="O9" s="245" t="s">
        <v>1031</v>
      </c>
      <c r="P9" s="245"/>
      <c r="Q9" s="571"/>
    </row>
    <row r="10" spans="1:20">
      <c r="A10" s="1953"/>
      <c r="B10" s="272"/>
      <c r="C10" s="245"/>
      <c r="D10" s="226"/>
      <c r="E10" s="232"/>
      <c r="F10" s="245" t="s">
        <v>1032</v>
      </c>
      <c r="G10" s="245"/>
      <c r="H10" s="245" t="s">
        <v>1033</v>
      </c>
      <c r="I10" s="245" t="s">
        <v>1034</v>
      </c>
      <c r="J10" s="245" t="s">
        <v>1035</v>
      </c>
      <c r="K10" s="245" t="s">
        <v>1934</v>
      </c>
      <c r="L10" s="245"/>
      <c r="M10" s="245"/>
      <c r="N10" s="245" t="s">
        <v>1036</v>
      </c>
      <c r="O10" s="245" t="s">
        <v>1037</v>
      </c>
      <c r="P10" s="245"/>
      <c r="Q10" s="571"/>
    </row>
    <row r="11" spans="1:20">
      <c r="A11" s="1953"/>
      <c r="B11" s="272"/>
      <c r="C11" s="245"/>
      <c r="D11" s="226"/>
      <c r="E11" s="232"/>
      <c r="F11" s="245" t="s">
        <v>1942</v>
      </c>
      <c r="G11" s="245" t="s">
        <v>1033</v>
      </c>
      <c r="H11" s="245" t="s">
        <v>1038</v>
      </c>
      <c r="I11" s="245" t="s">
        <v>1039</v>
      </c>
      <c r="J11" s="245" t="s">
        <v>1040</v>
      </c>
      <c r="K11" s="245" t="s">
        <v>1041</v>
      </c>
      <c r="L11" s="245" t="s">
        <v>1520</v>
      </c>
      <c r="M11" s="245" t="s">
        <v>1042</v>
      </c>
      <c r="N11" s="245" t="s">
        <v>1032</v>
      </c>
      <c r="O11" s="245" t="s">
        <v>1043</v>
      </c>
      <c r="P11" s="245"/>
      <c r="Q11" s="571"/>
    </row>
    <row r="12" spans="1:20">
      <c r="A12" s="1953"/>
      <c r="B12" s="272" t="s">
        <v>1044</v>
      </c>
      <c r="C12" s="245" t="s">
        <v>331</v>
      </c>
      <c r="D12" s="226"/>
      <c r="E12" s="232"/>
      <c r="F12" s="245" t="s">
        <v>1045</v>
      </c>
      <c r="G12" s="245" t="s">
        <v>1040</v>
      </c>
      <c r="H12" s="245" t="s">
        <v>1046</v>
      </c>
      <c r="I12" s="245" t="s">
        <v>1047</v>
      </c>
      <c r="J12" s="245" t="s">
        <v>1048</v>
      </c>
      <c r="K12" s="245" t="s">
        <v>1049</v>
      </c>
      <c r="L12" s="245" t="s">
        <v>1050</v>
      </c>
      <c r="M12" s="245" t="s">
        <v>1046</v>
      </c>
      <c r="N12" s="245" t="s">
        <v>1942</v>
      </c>
      <c r="O12" s="245" t="s">
        <v>1051</v>
      </c>
      <c r="P12" s="245" t="s">
        <v>1042</v>
      </c>
      <c r="Q12" s="571" t="s">
        <v>1044</v>
      </c>
    </row>
    <row r="13" spans="1:20">
      <c r="A13" s="1953"/>
      <c r="B13" s="272" t="s">
        <v>312</v>
      </c>
      <c r="C13" s="245" t="s">
        <v>334</v>
      </c>
      <c r="D13" s="229" t="s">
        <v>1052</v>
      </c>
      <c r="E13" s="230"/>
      <c r="F13" s="245" t="s">
        <v>335</v>
      </c>
      <c r="G13" s="245" t="s">
        <v>1053</v>
      </c>
      <c r="H13" s="245" t="s">
        <v>1054</v>
      </c>
      <c r="I13" s="245" t="s">
        <v>1055</v>
      </c>
      <c r="J13" s="245" t="s">
        <v>1054</v>
      </c>
      <c r="K13" s="245" t="s">
        <v>2360</v>
      </c>
      <c r="L13" s="245" t="s">
        <v>1056</v>
      </c>
      <c r="M13" s="245" t="s">
        <v>1054</v>
      </c>
      <c r="N13" s="245" t="s">
        <v>1057</v>
      </c>
      <c r="O13" s="245" t="s">
        <v>1058</v>
      </c>
      <c r="P13" s="245" t="s">
        <v>1059</v>
      </c>
      <c r="Q13" s="571" t="s">
        <v>312</v>
      </c>
    </row>
    <row r="14" spans="1:20" ht="12" thickBot="1">
      <c r="A14" s="1953"/>
      <c r="B14" s="569"/>
      <c r="C14" s="248"/>
      <c r="D14" s="243" t="s">
        <v>317</v>
      </c>
      <c r="E14" s="244"/>
      <c r="F14" s="248" t="s">
        <v>318</v>
      </c>
      <c r="G14" s="248" t="s">
        <v>319</v>
      </c>
      <c r="H14" s="248" t="s">
        <v>320</v>
      </c>
      <c r="I14" s="248" t="s">
        <v>321</v>
      </c>
      <c r="J14" s="248" t="s">
        <v>322</v>
      </c>
      <c r="K14" s="248" t="s">
        <v>176</v>
      </c>
      <c r="L14" s="248" t="s">
        <v>177</v>
      </c>
      <c r="M14" s="248" t="s">
        <v>405</v>
      </c>
      <c r="N14" s="248" t="s">
        <v>406</v>
      </c>
      <c r="O14" s="248" t="s">
        <v>407</v>
      </c>
      <c r="P14" s="248" t="s">
        <v>408</v>
      </c>
      <c r="Q14" s="570"/>
    </row>
    <row r="15" spans="1:20">
      <c r="A15" s="1953"/>
      <c r="B15" s="272"/>
      <c r="C15" s="245"/>
      <c r="D15" s="1708" t="s">
        <v>1060</v>
      </c>
      <c r="E15" s="295"/>
      <c r="F15" s="296"/>
      <c r="G15" s="297"/>
      <c r="H15" s="297"/>
      <c r="I15" s="297"/>
      <c r="J15" s="297"/>
      <c r="K15" s="297"/>
      <c r="L15" s="297"/>
      <c r="M15" s="297"/>
      <c r="N15" s="297"/>
      <c r="O15" s="297" t="s">
        <v>1061</v>
      </c>
      <c r="P15" s="298"/>
      <c r="Q15" s="571"/>
    </row>
    <row r="16" spans="1:20">
      <c r="A16" s="1944"/>
      <c r="B16" s="569">
        <v>1</v>
      </c>
      <c r="C16" s="248"/>
      <c r="D16" s="225" t="s">
        <v>3272</v>
      </c>
      <c r="E16" s="235"/>
      <c r="F16" s="1059">
        <v>3932</v>
      </c>
      <c r="G16" s="1007">
        <v>100</v>
      </c>
      <c r="H16" s="1007">
        <v>0</v>
      </c>
      <c r="I16" s="1007">
        <v>0</v>
      </c>
      <c r="J16" s="1007">
        <v>15</v>
      </c>
      <c r="K16" s="1007">
        <v>167</v>
      </c>
      <c r="L16" s="1007">
        <v>3880</v>
      </c>
      <c r="M16" s="1007">
        <v>0</v>
      </c>
      <c r="N16" s="1007">
        <f>+F16+G16+H16+I16+J16-K16</f>
        <v>3880</v>
      </c>
      <c r="O16" s="1007">
        <v>14390380</v>
      </c>
      <c r="P16" s="1060">
        <v>0</v>
      </c>
      <c r="Q16" s="570">
        <v>1</v>
      </c>
      <c r="T16" s="1496"/>
    </row>
    <row r="17" spans="1:20">
      <c r="A17" s="1944"/>
      <c r="B17" s="569">
        <v>2</v>
      </c>
      <c r="C17" s="248"/>
      <c r="D17" s="225" t="s">
        <v>3273</v>
      </c>
      <c r="E17" s="235"/>
      <c r="F17" s="1059">
        <v>5</v>
      </c>
      <c r="G17" s="1007">
        <v>0</v>
      </c>
      <c r="H17" s="1007">
        <v>0</v>
      </c>
      <c r="I17" s="1007">
        <v>0</v>
      </c>
      <c r="J17" s="1007">
        <v>0</v>
      </c>
      <c r="K17" s="1007">
        <v>0</v>
      </c>
      <c r="L17" s="1007">
        <v>5</v>
      </c>
      <c r="M17" s="1007">
        <v>0</v>
      </c>
      <c r="N17" s="1007">
        <f t="shared" ref="N17:N24" si="0">+F17+G17+H17+I17+J17-K17</f>
        <v>5</v>
      </c>
      <c r="O17" s="1007">
        <v>15000</v>
      </c>
      <c r="P17" s="1060">
        <v>0</v>
      </c>
      <c r="Q17" s="570">
        <v>2</v>
      </c>
      <c r="T17" s="1496"/>
    </row>
    <row r="18" spans="1:20">
      <c r="A18" s="1944"/>
      <c r="B18" s="569">
        <v>3</v>
      </c>
      <c r="C18" s="248"/>
      <c r="D18" s="225" t="s">
        <v>3274</v>
      </c>
      <c r="E18" s="235"/>
      <c r="F18" s="1059">
        <v>0</v>
      </c>
      <c r="G18" s="1007">
        <v>0</v>
      </c>
      <c r="H18" s="1007">
        <v>0</v>
      </c>
      <c r="I18" s="1007">
        <v>0</v>
      </c>
      <c r="J18" s="1007">
        <v>0</v>
      </c>
      <c r="K18" s="1007">
        <v>0</v>
      </c>
      <c r="L18" s="1007">
        <v>0</v>
      </c>
      <c r="M18" s="1007">
        <v>0</v>
      </c>
      <c r="N18" s="1007">
        <f t="shared" si="0"/>
        <v>0</v>
      </c>
      <c r="O18" s="1007">
        <v>0</v>
      </c>
      <c r="P18" s="1060">
        <v>0</v>
      </c>
      <c r="Q18" s="570">
        <v>3</v>
      </c>
      <c r="T18" s="1496"/>
    </row>
    <row r="19" spans="1:20">
      <c r="A19" s="1963"/>
      <c r="B19" s="569">
        <v>4</v>
      </c>
      <c r="C19" s="248"/>
      <c r="D19" s="225" t="s">
        <v>3275</v>
      </c>
      <c r="E19" s="235"/>
      <c r="F19" s="1059">
        <v>317</v>
      </c>
      <c r="G19" s="1007">
        <v>0</v>
      </c>
      <c r="H19" s="1007">
        <v>0</v>
      </c>
      <c r="I19" s="1007">
        <v>0</v>
      </c>
      <c r="J19" s="1007">
        <v>0</v>
      </c>
      <c r="K19" s="1007">
        <v>11</v>
      </c>
      <c r="L19" s="1007">
        <v>306</v>
      </c>
      <c r="M19" s="1007">
        <v>0</v>
      </c>
      <c r="N19" s="1007">
        <f t="shared" si="0"/>
        <v>306</v>
      </c>
      <c r="O19" s="1007">
        <v>640800</v>
      </c>
      <c r="P19" s="1060">
        <v>0</v>
      </c>
      <c r="Q19" s="570">
        <v>4</v>
      </c>
      <c r="T19" s="1496"/>
    </row>
    <row r="20" spans="1:20">
      <c r="A20" s="1963"/>
      <c r="B20" s="569">
        <v>5</v>
      </c>
      <c r="C20" s="248" t="s">
        <v>525</v>
      </c>
      <c r="D20" s="225" t="s">
        <v>1066</v>
      </c>
      <c r="E20" s="235"/>
      <c r="F20" s="1059">
        <f>SUM(F16:F19)</f>
        <v>4254</v>
      </c>
      <c r="G20" s="1007">
        <f t="shared" ref="G20:O20" si="1">SUM(G16:G19)</f>
        <v>100</v>
      </c>
      <c r="H20" s="1007">
        <f t="shared" si="1"/>
        <v>0</v>
      </c>
      <c r="I20" s="1007">
        <f t="shared" si="1"/>
        <v>0</v>
      </c>
      <c r="J20" s="1007">
        <f t="shared" si="1"/>
        <v>15</v>
      </c>
      <c r="K20" s="1007">
        <f t="shared" si="1"/>
        <v>178</v>
      </c>
      <c r="L20" s="1007">
        <f t="shared" si="1"/>
        <v>4191</v>
      </c>
      <c r="M20" s="1007">
        <f t="shared" si="1"/>
        <v>0</v>
      </c>
      <c r="N20" s="1007">
        <f t="shared" si="1"/>
        <v>4191</v>
      </c>
      <c r="O20" s="1007">
        <f t="shared" si="1"/>
        <v>15046180</v>
      </c>
      <c r="P20" s="1060">
        <v>0</v>
      </c>
      <c r="Q20" s="570">
        <v>5</v>
      </c>
      <c r="T20" s="1496"/>
    </row>
    <row r="21" spans="1:20">
      <c r="A21" s="1963"/>
      <c r="B21" s="569">
        <v>6</v>
      </c>
      <c r="C21" s="248" t="s">
        <v>525</v>
      </c>
      <c r="D21" s="225" t="s">
        <v>1067</v>
      </c>
      <c r="E21" s="235"/>
      <c r="F21" s="1059">
        <v>0</v>
      </c>
      <c r="G21" s="1007">
        <v>0</v>
      </c>
      <c r="H21" s="1007">
        <v>0</v>
      </c>
      <c r="I21" s="1007">
        <v>0</v>
      </c>
      <c r="J21" s="1007">
        <v>0</v>
      </c>
      <c r="K21" s="1007">
        <v>0</v>
      </c>
      <c r="L21" s="1007">
        <v>0</v>
      </c>
      <c r="M21" s="1007">
        <v>0</v>
      </c>
      <c r="N21" s="1007">
        <f t="shared" si="0"/>
        <v>0</v>
      </c>
      <c r="O21" s="1007">
        <v>0</v>
      </c>
      <c r="P21" s="1060">
        <v>0</v>
      </c>
      <c r="Q21" s="570">
        <v>6</v>
      </c>
      <c r="R21" s="1990"/>
      <c r="T21" s="1496"/>
    </row>
    <row r="22" spans="1:20">
      <c r="A22" s="1963"/>
      <c r="B22" s="569">
        <v>7</v>
      </c>
      <c r="C22" s="248" t="s">
        <v>525</v>
      </c>
      <c r="D22" s="225" t="s">
        <v>1068</v>
      </c>
      <c r="E22" s="235"/>
      <c r="F22" s="1059">
        <v>0</v>
      </c>
      <c r="G22" s="1007">
        <v>0</v>
      </c>
      <c r="H22" s="1007">
        <v>0</v>
      </c>
      <c r="I22" s="1007">
        <v>0</v>
      </c>
      <c r="J22" s="1007">
        <v>0</v>
      </c>
      <c r="K22" s="1007">
        <v>0</v>
      </c>
      <c r="L22" s="1007">
        <v>0</v>
      </c>
      <c r="M22" s="1007">
        <v>0</v>
      </c>
      <c r="N22" s="1007">
        <f t="shared" si="0"/>
        <v>0</v>
      </c>
      <c r="O22" s="1007">
        <v>0</v>
      </c>
      <c r="P22" s="1060">
        <v>0</v>
      </c>
      <c r="Q22" s="570">
        <v>7</v>
      </c>
      <c r="R22" s="1990"/>
      <c r="T22" s="1496"/>
    </row>
    <row r="23" spans="1:20">
      <c r="A23" s="1963"/>
      <c r="B23" s="569">
        <v>8</v>
      </c>
      <c r="C23" s="248" t="s">
        <v>525</v>
      </c>
      <c r="D23" s="225" t="s">
        <v>1069</v>
      </c>
      <c r="E23" s="235"/>
      <c r="F23" s="1059">
        <f>SUM(F20:F22)</f>
        <v>4254</v>
      </c>
      <c r="G23" s="1007">
        <f t="shared" ref="G23:O23" si="2">SUM(G20:G22)</f>
        <v>100</v>
      </c>
      <c r="H23" s="1007">
        <f t="shared" si="2"/>
        <v>0</v>
      </c>
      <c r="I23" s="1007">
        <f t="shared" si="2"/>
        <v>0</v>
      </c>
      <c r="J23" s="1007">
        <f t="shared" si="2"/>
        <v>15</v>
      </c>
      <c r="K23" s="1007">
        <f t="shared" si="2"/>
        <v>178</v>
      </c>
      <c r="L23" s="1007">
        <f t="shared" si="2"/>
        <v>4191</v>
      </c>
      <c r="M23" s="1007">
        <f t="shared" si="2"/>
        <v>0</v>
      </c>
      <c r="N23" s="1007">
        <f t="shared" si="2"/>
        <v>4191</v>
      </c>
      <c r="O23" s="1007">
        <f t="shared" si="2"/>
        <v>15046180</v>
      </c>
      <c r="P23" s="1060">
        <v>0</v>
      </c>
      <c r="Q23" s="570">
        <v>8</v>
      </c>
      <c r="R23" s="1990"/>
      <c r="T23" s="1496"/>
    </row>
    <row r="24" spans="1:20">
      <c r="A24" s="1963"/>
      <c r="B24" s="569">
        <v>9</v>
      </c>
      <c r="C24" s="248" t="s">
        <v>525</v>
      </c>
      <c r="D24" s="225" t="s">
        <v>1070</v>
      </c>
      <c r="E24" s="235"/>
      <c r="F24" s="1059">
        <v>209</v>
      </c>
      <c r="G24" s="1007">
        <v>0</v>
      </c>
      <c r="H24" s="1007">
        <v>0</v>
      </c>
      <c r="I24" s="1007">
        <v>0</v>
      </c>
      <c r="J24" s="1007">
        <v>0</v>
      </c>
      <c r="K24" s="1007">
        <v>0</v>
      </c>
      <c r="L24" s="1007">
        <v>209</v>
      </c>
      <c r="M24" s="1007">
        <v>0</v>
      </c>
      <c r="N24" s="1007">
        <f t="shared" si="0"/>
        <v>209</v>
      </c>
      <c r="O24" s="1007" t="s">
        <v>2608</v>
      </c>
      <c r="P24" s="1060">
        <v>0</v>
      </c>
      <c r="Q24" s="570">
        <v>9</v>
      </c>
      <c r="R24" s="1990"/>
      <c r="T24" s="1496"/>
    </row>
    <row r="25" spans="1:20">
      <c r="A25" s="1963"/>
      <c r="B25" s="272"/>
      <c r="C25" s="245"/>
      <c r="D25" s="226" t="s">
        <v>109</v>
      </c>
      <c r="E25" s="232"/>
      <c r="F25" s="1061"/>
      <c r="G25" s="1013"/>
      <c r="H25" s="1013"/>
      <c r="I25" s="1013"/>
      <c r="J25" s="1013"/>
      <c r="K25" s="1013"/>
      <c r="L25" s="1013"/>
      <c r="M25" s="1013"/>
      <c r="N25" s="1013"/>
      <c r="O25" s="1013"/>
      <c r="P25" s="1062"/>
      <c r="Q25" s="571"/>
      <c r="R25" s="1990"/>
      <c r="T25" s="1496"/>
    </row>
    <row r="26" spans="1:20" ht="12" thickBot="1">
      <c r="A26" s="1963"/>
      <c r="B26" s="569">
        <v>10</v>
      </c>
      <c r="C26" s="248" t="s">
        <v>525</v>
      </c>
      <c r="D26" s="225" t="s">
        <v>110</v>
      </c>
      <c r="E26" s="235"/>
      <c r="F26" s="1063">
        <f>SUM(F23:F24)</f>
        <v>4463</v>
      </c>
      <c r="G26" s="1064">
        <f t="shared" ref="G26:N26" si="3">SUM(G23:G24)</f>
        <v>100</v>
      </c>
      <c r="H26" s="1064">
        <f t="shared" si="3"/>
        <v>0</v>
      </c>
      <c r="I26" s="1064">
        <f t="shared" si="3"/>
        <v>0</v>
      </c>
      <c r="J26" s="1064">
        <f t="shared" si="3"/>
        <v>15</v>
      </c>
      <c r="K26" s="1064">
        <f t="shared" si="3"/>
        <v>178</v>
      </c>
      <c r="L26" s="1064">
        <f t="shared" si="3"/>
        <v>4400</v>
      </c>
      <c r="M26" s="1064">
        <f t="shared" si="3"/>
        <v>0</v>
      </c>
      <c r="N26" s="1064">
        <f t="shared" si="3"/>
        <v>4400</v>
      </c>
      <c r="O26" s="1064" t="s">
        <v>2608</v>
      </c>
      <c r="P26" s="1065">
        <v>0</v>
      </c>
      <c r="Q26" s="570">
        <v>10</v>
      </c>
      <c r="R26" s="1990"/>
      <c r="T26" s="1496"/>
    </row>
    <row r="27" spans="1:20" s="226" customFormat="1">
      <c r="A27" s="1963"/>
      <c r="B27" s="1707"/>
      <c r="C27" s="1708"/>
      <c r="F27" s="1497"/>
      <c r="G27" s="1497"/>
      <c r="H27" s="1497"/>
      <c r="I27" s="1497"/>
      <c r="J27" s="1497"/>
      <c r="K27" s="1497"/>
      <c r="L27" s="1497"/>
      <c r="M27" s="1497"/>
      <c r="N27" s="1497"/>
      <c r="O27" s="1497"/>
      <c r="P27" s="1497"/>
      <c r="Q27" s="1709"/>
      <c r="R27" s="1990"/>
      <c r="S27" s="848"/>
      <c r="T27" s="1680"/>
    </row>
    <row r="28" spans="1:20">
      <c r="A28" s="1963"/>
      <c r="B28" s="1736"/>
      <c r="C28" s="1713"/>
      <c r="D28" s="225"/>
      <c r="E28" s="225"/>
      <c r="F28" s="300"/>
      <c r="G28" s="300"/>
      <c r="H28" s="300"/>
      <c r="I28" s="300"/>
      <c r="J28" s="300"/>
      <c r="K28" s="300"/>
      <c r="L28" s="300"/>
      <c r="M28" s="300"/>
      <c r="N28" s="300"/>
      <c r="O28" s="300"/>
      <c r="P28" s="300"/>
      <c r="Q28" s="607"/>
      <c r="R28" s="1990"/>
    </row>
    <row r="29" spans="1:20">
      <c r="A29" s="1963"/>
      <c r="B29" s="44" t="s">
        <v>111</v>
      </c>
      <c r="C29" s="229"/>
      <c r="D29" s="229"/>
      <c r="E29" s="229"/>
      <c r="F29" s="229"/>
      <c r="G29" s="229"/>
      <c r="H29" s="229"/>
      <c r="I29" s="229"/>
      <c r="J29" s="229"/>
      <c r="K29" s="229"/>
      <c r="L29" s="229"/>
      <c r="M29" s="229"/>
      <c r="N29" s="229"/>
      <c r="O29" s="229"/>
      <c r="P29" s="229"/>
      <c r="Q29" s="546"/>
      <c r="R29" s="1990"/>
    </row>
    <row r="30" spans="1:20">
      <c r="A30" s="1963"/>
      <c r="B30" s="1737"/>
      <c r="C30" s="243"/>
      <c r="D30" s="243"/>
      <c r="E30" s="243"/>
      <c r="F30" s="243"/>
      <c r="G30" s="243"/>
      <c r="H30" s="243"/>
      <c r="I30" s="243"/>
      <c r="J30" s="243"/>
      <c r="K30" s="243"/>
      <c r="L30" s="243"/>
      <c r="M30" s="243"/>
      <c r="N30" s="243"/>
      <c r="O30" s="243"/>
      <c r="P30" s="243"/>
      <c r="Q30" s="1738"/>
      <c r="R30" s="1990"/>
    </row>
    <row r="31" spans="1:20">
      <c r="A31" s="1963"/>
      <c r="B31" s="272"/>
      <c r="C31" s="301"/>
      <c r="D31" s="231"/>
      <c r="E31" s="232"/>
      <c r="F31" s="245"/>
      <c r="G31" s="245"/>
      <c r="H31" s="245"/>
      <c r="I31" s="245"/>
      <c r="J31" s="245"/>
      <c r="K31" s="243" t="s">
        <v>112</v>
      </c>
      <c r="L31" s="243"/>
      <c r="M31" s="243"/>
      <c r="N31" s="243"/>
      <c r="O31" s="243"/>
      <c r="P31" s="243"/>
      <c r="Q31" s="608"/>
      <c r="R31" s="1990"/>
    </row>
    <row r="32" spans="1:20">
      <c r="A32" s="1963"/>
      <c r="B32" s="272"/>
      <c r="C32" s="301"/>
      <c r="D32" s="231"/>
      <c r="E32" s="232"/>
      <c r="F32" s="245"/>
      <c r="G32" s="245" t="s">
        <v>113</v>
      </c>
      <c r="H32" s="245" t="s">
        <v>113</v>
      </c>
      <c r="I32" s="245" t="s">
        <v>113</v>
      </c>
      <c r="J32" s="245" t="s">
        <v>113</v>
      </c>
      <c r="K32" s="245"/>
      <c r="L32" s="245"/>
      <c r="M32" s="245"/>
      <c r="N32" s="245"/>
      <c r="O32" s="245"/>
      <c r="P32" s="245"/>
      <c r="Q32" s="608"/>
      <c r="R32" s="1990"/>
    </row>
    <row r="33" spans="1:18">
      <c r="A33" s="1963"/>
      <c r="B33" s="272"/>
      <c r="C33" s="301"/>
      <c r="D33" s="231"/>
      <c r="E33" s="232"/>
      <c r="F33" s="245"/>
      <c r="G33" s="302">
        <v>34700</v>
      </c>
      <c r="H33" s="302">
        <v>36526</v>
      </c>
      <c r="I33" s="302">
        <v>38353</v>
      </c>
      <c r="J33" s="302">
        <v>40179</v>
      </c>
      <c r="K33" s="245"/>
      <c r="L33" s="245"/>
      <c r="M33" s="245"/>
      <c r="N33" s="245"/>
      <c r="O33" s="245"/>
      <c r="P33" s="245"/>
      <c r="Q33" s="608"/>
      <c r="R33" s="1990"/>
    </row>
    <row r="34" spans="1:18">
      <c r="A34" s="1963"/>
      <c r="B34" s="272" t="s">
        <v>307</v>
      </c>
      <c r="C34" s="245" t="s">
        <v>331</v>
      </c>
      <c r="D34" s="231"/>
      <c r="E34" s="232"/>
      <c r="F34" s="245" t="s">
        <v>114</v>
      </c>
      <c r="G34" s="245" t="s">
        <v>1050</v>
      </c>
      <c r="H34" s="245" t="s">
        <v>1050</v>
      </c>
      <c r="I34" s="245" t="s">
        <v>1050</v>
      </c>
      <c r="J34" s="245" t="s">
        <v>1050</v>
      </c>
      <c r="K34" s="245"/>
      <c r="L34" s="245"/>
      <c r="M34" s="245"/>
      <c r="N34" s="245"/>
      <c r="O34" s="245"/>
      <c r="P34" s="245"/>
      <c r="Q34" s="571" t="s">
        <v>1044</v>
      </c>
      <c r="R34" s="1990"/>
    </row>
    <row r="35" spans="1:18">
      <c r="A35" s="1963"/>
      <c r="B35" s="272" t="s">
        <v>312</v>
      </c>
      <c r="C35" s="245" t="s">
        <v>334</v>
      </c>
      <c r="D35" s="228" t="s">
        <v>1052</v>
      </c>
      <c r="E35" s="230"/>
      <c r="F35" s="302">
        <v>34700</v>
      </c>
      <c r="G35" s="302">
        <v>36525</v>
      </c>
      <c r="H35" s="302">
        <v>38352</v>
      </c>
      <c r="I35" s="302">
        <v>40178</v>
      </c>
      <c r="J35" s="302">
        <v>42004</v>
      </c>
      <c r="K35" s="245">
        <v>2015</v>
      </c>
      <c r="L35" s="245">
        <v>2016</v>
      </c>
      <c r="M35" s="245">
        <v>2017</v>
      </c>
      <c r="N35" s="245">
        <v>2018</v>
      </c>
      <c r="O35" s="245">
        <v>2019</v>
      </c>
      <c r="P35" s="245" t="s">
        <v>1941</v>
      </c>
      <c r="Q35" s="571" t="s">
        <v>312</v>
      </c>
      <c r="R35" s="1990"/>
    </row>
    <row r="36" spans="1:18" ht="12" thickBot="1">
      <c r="A36" s="1963"/>
      <c r="B36" s="569"/>
      <c r="C36" s="248"/>
      <c r="D36" s="300" t="s">
        <v>317</v>
      </c>
      <c r="E36" s="235"/>
      <c r="F36" s="248" t="s">
        <v>318</v>
      </c>
      <c r="G36" s="248" t="s">
        <v>319</v>
      </c>
      <c r="H36" s="248" t="s">
        <v>320</v>
      </c>
      <c r="I36" s="248" t="s">
        <v>321</v>
      </c>
      <c r="J36" s="248" t="s">
        <v>322</v>
      </c>
      <c r="K36" s="248" t="s">
        <v>176</v>
      </c>
      <c r="L36" s="248" t="s">
        <v>177</v>
      </c>
      <c r="M36" s="248" t="s">
        <v>405</v>
      </c>
      <c r="N36" s="248" t="s">
        <v>406</v>
      </c>
      <c r="O36" s="248" t="s">
        <v>407</v>
      </c>
      <c r="P36" s="248" t="s">
        <v>408</v>
      </c>
      <c r="Q36" s="570"/>
      <c r="R36" s="1990"/>
    </row>
    <row r="37" spans="1:18">
      <c r="A37" s="1963"/>
      <c r="B37" s="569">
        <v>11</v>
      </c>
      <c r="C37" s="248" t="s">
        <v>525</v>
      </c>
      <c r="D37" s="225" t="s">
        <v>115</v>
      </c>
      <c r="E37" s="235"/>
      <c r="F37" s="1066">
        <v>2127</v>
      </c>
      <c r="G37" s="1067">
        <v>570</v>
      </c>
      <c r="H37" s="1067">
        <v>388</v>
      </c>
      <c r="I37" s="1067">
        <v>566</v>
      </c>
      <c r="J37" s="1067">
        <v>240</v>
      </c>
      <c r="K37" s="1067">
        <v>200</v>
      </c>
      <c r="L37" s="1067">
        <v>100</v>
      </c>
      <c r="M37" s="1067">
        <v>0</v>
      </c>
      <c r="N37" s="1068">
        <v>0</v>
      </c>
      <c r="O37" s="1068">
        <v>0</v>
      </c>
      <c r="P37" s="1069">
        <f>SUM(F37:O37)</f>
        <v>4191</v>
      </c>
      <c r="Q37" s="570">
        <v>11</v>
      </c>
      <c r="R37" s="1990"/>
    </row>
    <row r="38" spans="1:18">
      <c r="A38" s="1963"/>
      <c r="B38" s="569">
        <v>12</v>
      </c>
      <c r="C38" s="248" t="s">
        <v>525</v>
      </c>
      <c r="D38" s="225" t="s">
        <v>116</v>
      </c>
      <c r="E38" s="235"/>
      <c r="F38" s="1059">
        <v>0</v>
      </c>
      <c r="G38" s="1007">
        <v>0</v>
      </c>
      <c r="H38" s="1007">
        <v>0</v>
      </c>
      <c r="I38" s="1007">
        <v>0</v>
      </c>
      <c r="J38" s="1007">
        <v>0</v>
      </c>
      <c r="K38" s="1007">
        <v>0</v>
      </c>
      <c r="L38" s="1007">
        <v>0</v>
      </c>
      <c r="M38" s="1007">
        <v>0</v>
      </c>
      <c r="N38" s="1007">
        <v>0</v>
      </c>
      <c r="O38" s="1007">
        <v>0</v>
      </c>
      <c r="P38" s="1060">
        <f t="shared" ref="P38:P41" si="4">SUM(F38:O38)</f>
        <v>0</v>
      </c>
      <c r="Q38" s="570">
        <v>12</v>
      </c>
      <c r="R38" s="1990"/>
    </row>
    <row r="39" spans="1:18">
      <c r="A39" s="1963"/>
      <c r="B39" s="569">
        <v>13</v>
      </c>
      <c r="C39" s="248" t="s">
        <v>525</v>
      </c>
      <c r="D39" s="225" t="s">
        <v>1068</v>
      </c>
      <c r="E39" s="235"/>
      <c r="F39" s="1059">
        <v>0</v>
      </c>
      <c r="G39" s="1007">
        <v>0</v>
      </c>
      <c r="H39" s="1007">
        <v>0</v>
      </c>
      <c r="I39" s="1007">
        <v>0</v>
      </c>
      <c r="J39" s="1007">
        <v>0</v>
      </c>
      <c r="K39" s="1007">
        <v>0</v>
      </c>
      <c r="L39" s="1007">
        <v>0</v>
      </c>
      <c r="M39" s="1007">
        <v>0</v>
      </c>
      <c r="N39" s="1007">
        <v>0</v>
      </c>
      <c r="O39" s="1007">
        <v>0</v>
      </c>
      <c r="P39" s="1060">
        <f t="shared" si="4"/>
        <v>0</v>
      </c>
      <c r="Q39" s="570">
        <v>13</v>
      </c>
      <c r="R39" s="2258" t="s">
        <v>2667</v>
      </c>
    </row>
    <row r="40" spans="1:18">
      <c r="A40" s="1963"/>
      <c r="B40" s="569">
        <v>14</v>
      </c>
      <c r="C40" s="248" t="s">
        <v>525</v>
      </c>
      <c r="D40" s="225" t="s">
        <v>117</v>
      </c>
      <c r="E40" s="235"/>
      <c r="F40" s="1059">
        <f>SUM(F37:F39)</f>
        <v>2127</v>
      </c>
      <c r="G40" s="1007">
        <f t="shared" ref="G40:P40" si="5">SUM(G37:G39)</f>
        <v>570</v>
      </c>
      <c r="H40" s="1007">
        <f t="shared" si="5"/>
        <v>388</v>
      </c>
      <c r="I40" s="1007">
        <f t="shared" si="5"/>
        <v>566</v>
      </c>
      <c r="J40" s="1007">
        <f t="shared" si="5"/>
        <v>240</v>
      </c>
      <c r="K40" s="1007">
        <f t="shared" si="5"/>
        <v>200</v>
      </c>
      <c r="L40" s="1007">
        <f t="shared" si="5"/>
        <v>100</v>
      </c>
      <c r="M40" s="1007">
        <f t="shared" si="5"/>
        <v>0</v>
      </c>
      <c r="N40" s="1007">
        <f t="shared" si="5"/>
        <v>0</v>
      </c>
      <c r="O40" s="1007">
        <f t="shared" si="5"/>
        <v>0</v>
      </c>
      <c r="P40" s="1060">
        <f t="shared" si="5"/>
        <v>4191</v>
      </c>
      <c r="Q40" s="570">
        <v>14</v>
      </c>
      <c r="R40" s="2258"/>
    </row>
    <row r="41" spans="1:18">
      <c r="A41" s="1963"/>
      <c r="B41" s="569">
        <v>15</v>
      </c>
      <c r="C41" s="248" t="s">
        <v>525</v>
      </c>
      <c r="D41" s="225" t="s">
        <v>1070</v>
      </c>
      <c r="E41" s="235"/>
      <c r="F41" s="1059">
        <v>209</v>
      </c>
      <c r="G41" s="1007">
        <v>0</v>
      </c>
      <c r="H41" s="1007">
        <v>0</v>
      </c>
      <c r="I41" s="1007">
        <v>0</v>
      </c>
      <c r="J41" s="1007">
        <v>0</v>
      </c>
      <c r="K41" s="1007">
        <v>0</v>
      </c>
      <c r="L41" s="1007">
        <v>0</v>
      </c>
      <c r="M41" s="1007">
        <v>0</v>
      </c>
      <c r="N41" s="1007">
        <v>0</v>
      </c>
      <c r="O41" s="1007">
        <v>0</v>
      </c>
      <c r="P41" s="1060">
        <f t="shared" si="4"/>
        <v>209</v>
      </c>
      <c r="Q41" s="570">
        <v>15</v>
      </c>
      <c r="R41" s="2258"/>
    </row>
    <row r="42" spans="1:18">
      <c r="A42" s="2289" t="s">
        <v>1343</v>
      </c>
      <c r="B42" s="272"/>
      <c r="C42" s="245"/>
      <c r="D42" s="226" t="s">
        <v>109</v>
      </c>
      <c r="E42" s="232"/>
      <c r="F42" s="1061"/>
      <c r="G42" s="1013"/>
      <c r="H42" s="1013"/>
      <c r="I42" s="1013"/>
      <c r="J42" s="1013"/>
      <c r="K42" s="1013"/>
      <c r="L42" s="1013"/>
      <c r="M42" s="1013"/>
      <c r="N42" s="1013"/>
      <c r="O42" s="1013"/>
      <c r="P42" s="1062"/>
      <c r="Q42" s="571"/>
      <c r="R42" s="2258"/>
    </row>
    <row r="43" spans="1:18" ht="12" thickBot="1">
      <c r="A43" s="2289"/>
      <c r="B43" s="569">
        <v>16</v>
      </c>
      <c r="C43" s="248" t="s">
        <v>525</v>
      </c>
      <c r="D43" s="225" t="s">
        <v>118</v>
      </c>
      <c r="E43" s="235"/>
      <c r="F43" s="1063">
        <f>+F40+F41</f>
        <v>2336</v>
      </c>
      <c r="G43" s="1064">
        <f t="shared" ref="G43:P43" si="6">+G40+G41</f>
        <v>570</v>
      </c>
      <c r="H43" s="1064">
        <f t="shared" si="6"/>
        <v>388</v>
      </c>
      <c r="I43" s="1064">
        <f t="shared" si="6"/>
        <v>566</v>
      </c>
      <c r="J43" s="1064">
        <f t="shared" si="6"/>
        <v>240</v>
      </c>
      <c r="K43" s="1064">
        <f t="shared" si="6"/>
        <v>200</v>
      </c>
      <c r="L43" s="1064">
        <f t="shared" si="6"/>
        <v>100</v>
      </c>
      <c r="M43" s="1064">
        <f t="shared" si="6"/>
        <v>0</v>
      </c>
      <c r="N43" s="1064">
        <f t="shared" si="6"/>
        <v>0</v>
      </c>
      <c r="O43" s="1064">
        <f t="shared" si="6"/>
        <v>0</v>
      </c>
      <c r="P43" s="1065">
        <f t="shared" si="6"/>
        <v>4400</v>
      </c>
      <c r="Q43" s="570">
        <v>16</v>
      </c>
      <c r="R43" s="2258"/>
    </row>
    <row r="44" spans="1:18" ht="12" customHeight="1">
      <c r="A44" s="2289"/>
      <c r="B44" s="1707"/>
      <c r="C44" s="1708"/>
      <c r="D44" s="226"/>
      <c r="E44" s="226"/>
      <c r="F44" s="1708"/>
      <c r="G44" s="1708"/>
      <c r="H44" s="1708"/>
      <c r="I44" s="1708"/>
      <c r="J44" s="1708"/>
      <c r="K44" s="1708"/>
      <c r="L44" s="1708"/>
      <c r="M44" s="1708"/>
      <c r="N44" s="1708"/>
      <c r="O44" s="1708"/>
      <c r="P44" s="1708"/>
      <c r="Q44" s="1709"/>
      <c r="R44" s="2258"/>
    </row>
    <row r="45" spans="1:18">
      <c r="A45" s="2289"/>
      <c r="B45" s="1707"/>
      <c r="C45" s="1708"/>
      <c r="D45" s="226"/>
      <c r="E45" s="226"/>
      <c r="F45" s="1497"/>
      <c r="G45" s="1497"/>
      <c r="H45" s="1497"/>
      <c r="I45" s="1497"/>
      <c r="J45" s="1497"/>
      <c r="K45" s="1497"/>
      <c r="L45" s="1497"/>
      <c r="M45" s="1497"/>
      <c r="N45" s="1497"/>
      <c r="O45" s="1497"/>
      <c r="P45" s="1497"/>
      <c r="Q45" s="1709"/>
      <c r="R45" s="2258"/>
    </row>
    <row r="46" spans="1:18">
      <c r="A46" s="2289"/>
      <c r="B46" s="1707"/>
      <c r="C46" s="1708"/>
      <c r="D46" s="226"/>
      <c r="E46" s="226"/>
      <c r="F46" s="1708"/>
      <c r="G46" s="1708"/>
      <c r="H46" s="1708"/>
      <c r="I46" s="1708"/>
      <c r="J46" s="1708"/>
      <c r="K46" s="1708"/>
      <c r="L46" s="1708"/>
      <c r="M46" s="1708"/>
      <c r="N46" s="1708"/>
      <c r="O46" s="1708"/>
      <c r="P46" s="1708"/>
      <c r="Q46" s="1709"/>
      <c r="R46" s="2258"/>
    </row>
    <row r="47" spans="1:18">
      <c r="A47" s="2289"/>
      <c r="B47" s="1707"/>
      <c r="C47" s="1708"/>
      <c r="D47" s="226"/>
      <c r="E47" s="226"/>
      <c r="F47" s="1708"/>
      <c r="G47" s="1708"/>
      <c r="H47" s="1708"/>
      <c r="I47" s="1708"/>
      <c r="J47" s="1708"/>
      <c r="K47" s="1708"/>
      <c r="L47" s="1708"/>
      <c r="M47" s="1708"/>
      <c r="N47" s="1708"/>
      <c r="O47" s="1708"/>
      <c r="P47" s="1708"/>
      <c r="Q47" s="1709"/>
      <c r="R47" s="2258"/>
    </row>
    <row r="48" spans="1:18">
      <c r="A48" s="2289"/>
      <c r="B48" s="1707"/>
      <c r="C48" s="1708"/>
      <c r="D48" s="226"/>
      <c r="E48" s="226"/>
      <c r="F48" s="1708"/>
      <c r="G48" s="1708"/>
      <c r="H48" s="1708"/>
      <c r="I48" s="1708"/>
      <c r="J48" s="1708"/>
      <c r="K48" s="1708"/>
      <c r="L48" s="1708"/>
      <c r="M48" s="1708"/>
      <c r="N48" s="1708"/>
      <c r="O48" s="1708"/>
      <c r="P48" s="1708"/>
      <c r="Q48" s="1709"/>
      <c r="R48" s="2258"/>
    </row>
    <row r="49" spans="1:18">
      <c r="A49" s="2289"/>
      <c r="B49" s="1707"/>
      <c r="C49" s="1708"/>
      <c r="D49" s="226"/>
      <c r="E49" s="226"/>
      <c r="F49" s="1708"/>
      <c r="G49" s="1708"/>
      <c r="H49" s="1708"/>
      <c r="I49" s="1708"/>
      <c r="J49" s="1708"/>
      <c r="K49" s="1708"/>
      <c r="L49" s="1708"/>
      <c r="M49" s="1708"/>
      <c r="N49" s="1708"/>
      <c r="O49" s="1708"/>
      <c r="P49" s="1708"/>
      <c r="Q49" s="1709"/>
      <c r="R49" s="2258"/>
    </row>
    <row r="50" spans="1:18">
      <c r="A50" s="2289"/>
      <c r="B50" s="1707"/>
      <c r="C50" s="1708"/>
      <c r="D50" s="226"/>
      <c r="E50" s="226"/>
      <c r="F50" s="1708"/>
      <c r="G50" s="1708"/>
      <c r="H50" s="1708"/>
      <c r="I50" s="1708"/>
      <c r="J50" s="1708"/>
      <c r="K50" s="1708"/>
      <c r="L50" s="1708"/>
      <c r="M50" s="1708"/>
      <c r="N50" s="1708"/>
      <c r="O50" s="1708"/>
      <c r="P50" s="1708"/>
      <c r="Q50" s="1709"/>
      <c r="R50" s="2258"/>
    </row>
    <row r="51" spans="1:18">
      <c r="A51" s="2289"/>
      <c r="B51" s="1707"/>
      <c r="C51" s="1708"/>
      <c r="D51" s="226"/>
      <c r="E51" s="226"/>
      <c r="F51" s="1708"/>
      <c r="G51" s="1708"/>
      <c r="H51" s="1708"/>
      <c r="I51" s="1708"/>
      <c r="J51" s="1708"/>
      <c r="K51" s="1708"/>
      <c r="L51" s="1708"/>
      <c r="M51" s="1708"/>
      <c r="N51" s="1708"/>
      <c r="O51" s="1708"/>
      <c r="P51" s="1708"/>
      <c r="Q51" s="1709"/>
      <c r="R51" s="2258"/>
    </row>
    <row r="52" spans="1:18">
      <c r="A52" s="2289"/>
      <c r="B52" s="1707"/>
      <c r="C52" s="1708"/>
      <c r="D52" s="226"/>
      <c r="E52" s="226"/>
      <c r="F52" s="1708"/>
      <c r="G52" s="1708"/>
      <c r="H52" s="1708"/>
      <c r="I52" s="1708"/>
      <c r="J52" s="1708"/>
      <c r="K52" s="1708"/>
      <c r="L52" s="1708"/>
      <c r="M52" s="1708"/>
      <c r="N52" s="1708"/>
      <c r="O52" s="1708"/>
      <c r="P52" s="1708"/>
      <c r="Q52" s="1709"/>
      <c r="R52" s="2258"/>
    </row>
    <row r="53" spans="1:18">
      <c r="A53" s="2289"/>
      <c r="B53" s="1707"/>
      <c r="C53" s="1708"/>
      <c r="D53" s="226"/>
      <c r="E53" s="226"/>
      <c r="F53" s="1708"/>
      <c r="G53" s="1708"/>
      <c r="H53" s="1708"/>
      <c r="I53" s="1708"/>
      <c r="J53" s="1708"/>
      <c r="K53" s="1708"/>
      <c r="L53" s="1708"/>
      <c r="M53" s="1708"/>
      <c r="N53" s="1708"/>
      <c r="O53" s="1708"/>
      <c r="P53" s="1708"/>
      <c r="Q53" s="1709"/>
      <c r="R53" s="2258"/>
    </row>
    <row r="54" spans="1:18">
      <c r="A54" s="2289"/>
      <c r="B54" s="1707"/>
      <c r="C54" s="1708"/>
      <c r="D54" s="226"/>
      <c r="E54" s="226"/>
      <c r="F54" s="1708"/>
      <c r="G54" s="1708"/>
      <c r="H54" s="1708"/>
      <c r="I54" s="1708"/>
      <c r="J54" s="1708"/>
      <c r="K54" s="1708"/>
      <c r="L54" s="1708"/>
      <c r="M54" s="1708"/>
      <c r="N54" s="1708"/>
      <c r="O54" s="1708"/>
      <c r="P54" s="1708"/>
      <c r="Q54" s="1709"/>
      <c r="R54" s="2258"/>
    </row>
    <row r="55" spans="1:18">
      <c r="A55" s="2289"/>
      <c r="B55" s="1707"/>
      <c r="C55" s="1708"/>
      <c r="D55" s="226"/>
      <c r="E55" s="226"/>
      <c r="F55" s="1708"/>
      <c r="G55" s="1708"/>
      <c r="H55" s="1708"/>
      <c r="I55" s="1708"/>
      <c r="J55" s="1708"/>
      <c r="K55" s="1708"/>
      <c r="L55" s="1708"/>
      <c r="M55" s="1708"/>
      <c r="N55" s="1708"/>
      <c r="O55" s="1708"/>
      <c r="P55" s="1708"/>
      <c r="Q55" s="1709"/>
      <c r="R55" s="2258"/>
    </row>
    <row r="56" spans="1:18">
      <c r="A56" s="2289"/>
      <c r="B56" s="611"/>
      <c r="C56" s="670"/>
      <c r="D56" s="54"/>
      <c r="E56" s="54"/>
      <c r="F56" s="670"/>
      <c r="G56" s="670"/>
      <c r="H56" s="670"/>
      <c r="I56" s="670"/>
      <c r="J56" s="670"/>
      <c r="K56" s="670"/>
      <c r="L56" s="670"/>
      <c r="M56" s="670"/>
      <c r="N56" s="670"/>
      <c r="O56" s="670"/>
      <c r="P56" s="670"/>
      <c r="Q56" s="787"/>
      <c r="R56" s="2258"/>
    </row>
    <row r="57" spans="1:18" ht="14.25" customHeight="1">
      <c r="A57" s="2305" t="s">
        <v>1343</v>
      </c>
      <c r="B57" s="2306" t="s">
        <v>119</v>
      </c>
      <c r="C57" s="2307"/>
      <c r="D57" s="2307"/>
      <c r="E57" s="2307"/>
      <c r="F57" s="2307"/>
      <c r="G57" s="2307"/>
      <c r="H57" s="2307"/>
      <c r="I57" s="2307"/>
      <c r="J57" s="2307"/>
      <c r="K57" s="2307"/>
      <c r="L57" s="2307"/>
      <c r="M57" s="2307"/>
      <c r="N57" s="2307"/>
      <c r="O57" s="2307"/>
      <c r="P57" s="2307"/>
      <c r="Q57" s="2308"/>
      <c r="R57" s="2283" t="s">
        <v>2667</v>
      </c>
    </row>
    <row r="58" spans="1:18" ht="10.5" customHeight="1">
      <c r="A58" s="2305"/>
      <c r="B58" s="44" t="s">
        <v>2351</v>
      </c>
      <c r="C58" s="229"/>
      <c r="D58" s="229"/>
      <c r="E58" s="229"/>
      <c r="F58" s="229"/>
      <c r="G58" s="229"/>
      <c r="H58" s="229"/>
      <c r="I58" s="229"/>
      <c r="J58" s="229"/>
      <c r="K58" s="229"/>
      <c r="L58" s="229"/>
      <c r="M58" s="229"/>
      <c r="N58" s="229"/>
      <c r="O58" s="229"/>
      <c r="P58" s="229"/>
      <c r="Q58" s="546"/>
      <c r="R58" s="2283"/>
    </row>
    <row r="59" spans="1:18" ht="10.5" customHeight="1">
      <c r="A59" s="2305"/>
      <c r="B59" s="44"/>
      <c r="C59" s="229"/>
      <c r="D59" s="229"/>
      <c r="E59" s="229"/>
      <c r="F59" s="229"/>
      <c r="G59" s="229"/>
      <c r="H59" s="229"/>
      <c r="I59" s="229"/>
      <c r="J59" s="229"/>
      <c r="K59" s="229"/>
      <c r="L59" s="229"/>
      <c r="M59" s="229"/>
      <c r="N59" s="229"/>
      <c r="O59" s="229"/>
      <c r="P59" s="229"/>
      <c r="Q59" s="546"/>
      <c r="R59" s="2283"/>
    </row>
    <row r="60" spans="1:18" ht="10.5" customHeight="1">
      <c r="A60" s="2305"/>
      <c r="B60" s="972"/>
      <c r="C60" s="742"/>
      <c r="D60" s="743"/>
      <c r="E60" s="679"/>
      <c r="F60" s="686"/>
      <c r="G60" s="676" t="s">
        <v>2352</v>
      </c>
      <c r="H60" s="677"/>
      <c r="I60" s="677"/>
      <c r="J60" s="677"/>
      <c r="K60" s="742"/>
      <c r="L60" s="744" t="s">
        <v>2353</v>
      </c>
      <c r="M60" s="744"/>
      <c r="N60" s="744"/>
      <c r="O60" s="744"/>
      <c r="P60" s="744"/>
      <c r="Q60" s="1048"/>
      <c r="R60" s="2283"/>
    </row>
    <row r="61" spans="1:18" ht="10.5" customHeight="1">
      <c r="A61" s="2305"/>
      <c r="B61" s="272"/>
      <c r="C61" s="245"/>
      <c r="D61" s="226"/>
      <c r="E61" s="232"/>
      <c r="F61" s="245"/>
      <c r="G61" s="744" t="s">
        <v>2354</v>
      </c>
      <c r="H61" s="744"/>
      <c r="I61" s="744"/>
      <c r="J61" s="744"/>
      <c r="K61" s="245"/>
      <c r="L61" s="245"/>
      <c r="M61" s="245"/>
      <c r="N61" s="245"/>
      <c r="O61" s="245"/>
      <c r="P61" s="245"/>
      <c r="Q61" s="571"/>
      <c r="R61" s="2283"/>
    </row>
    <row r="62" spans="1:18" ht="10.5" customHeight="1">
      <c r="A62" s="2305"/>
      <c r="B62" s="272"/>
      <c r="C62" s="245"/>
      <c r="D62" s="226"/>
      <c r="E62" s="232"/>
      <c r="F62" s="245"/>
      <c r="G62" s="245"/>
      <c r="H62" s="245"/>
      <c r="I62" s="245"/>
      <c r="J62" s="245" t="s">
        <v>2355</v>
      </c>
      <c r="K62" s="245" t="s">
        <v>2356</v>
      </c>
      <c r="L62" s="245"/>
      <c r="M62" s="245"/>
      <c r="N62" s="245"/>
      <c r="O62" s="245"/>
      <c r="P62" s="245"/>
      <c r="Q62" s="571"/>
      <c r="R62" s="2283"/>
    </row>
    <row r="63" spans="1:18" ht="10.5" customHeight="1">
      <c r="A63" s="2305"/>
      <c r="B63" s="272"/>
      <c r="C63" s="245"/>
      <c r="D63" s="226"/>
      <c r="E63" s="232"/>
      <c r="F63" s="245"/>
      <c r="G63" s="245"/>
      <c r="H63" s="245"/>
      <c r="I63" s="245"/>
      <c r="J63" s="245" t="s">
        <v>2357</v>
      </c>
      <c r="K63" s="245" t="s">
        <v>2358</v>
      </c>
      <c r="L63" s="245"/>
      <c r="M63" s="245"/>
      <c r="N63" s="245"/>
      <c r="O63" s="245"/>
      <c r="P63" s="245"/>
      <c r="Q63" s="571"/>
      <c r="R63" s="2283"/>
    </row>
    <row r="64" spans="1:18" ht="10.5" customHeight="1">
      <c r="A64" s="2305"/>
      <c r="B64" s="272"/>
      <c r="C64" s="245"/>
      <c r="D64" s="226"/>
      <c r="E64" s="232"/>
      <c r="F64" s="245"/>
      <c r="G64" s="245"/>
      <c r="H64" s="245"/>
      <c r="I64" s="245" t="s">
        <v>2359</v>
      </c>
      <c r="J64" s="245" t="s">
        <v>2360</v>
      </c>
      <c r="K64" s="245" t="s">
        <v>2361</v>
      </c>
      <c r="L64" s="245"/>
      <c r="M64" s="245"/>
      <c r="N64" s="245"/>
      <c r="O64" s="245" t="s">
        <v>2362</v>
      </c>
      <c r="P64" s="245"/>
      <c r="Q64" s="571"/>
      <c r="R64" s="2283"/>
    </row>
    <row r="65" spans="1:18" ht="10.5" customHeight="1">
      <c r="A65" s="2305"/>
      <c r="B65" s="272"/>
      <c r="C65" s="245"/>
      <c r="D65" s="226"/>
      <c r="E65" s="232"/>
      <c r="F65" s="245" t="s">
        <v>2363</v>
      </c>
      <c r="G65" s="245"/>
      <c r="H65" s="245"/>
      <c r="I65" s="245" t="s">
        <v>1028</v>
      </c>
      <c r="J65" s="245" t="s">
        <v>1029</v>
      </c>
      <c r="K65" s="245" t="s">
        <v>1030</v>
      </c>
      <c r="L65" s="245"/>
      <c r="M65" s="245"/>
      <c r="N65" s="245"/>
      <c r="O65" s="245" t="s">
        <v>1031</v>
      </c>
      <c r="P65" s="245"/>
      <c r="Q65" s="571"/>
      <c r="R65" s="2283"/>
    </row>
    <row r="66" spans="1:18" ht="10.5" customHeight="1">
      <c r="A66" s="2305"/>
      <c r="B66" s="272"/>
      <c r="C66" s="245"/>
      <c r="D66" s="226"/>
      <c r="E66" s="232"/>
      <c r="F66" s="245" t="s">
        <v>1032</v>
      </c>
      <c r="G66" s="245"/>
      <c r="H66" s="245" t="s">
        <v>1033</v>
      </c>
      <c r="I66" s="245" t="s">
        <v>1034</v>
      </c>
      <c r="J66" s="245" t="s">
        <v>1035</v>
      </c>
      <c r="K66" s="245" t="s">
        <v>1934</v>
      </c>
      <c r="L66" s="245"/>
      <c r="M66" s="245"/>
      <c r="N66" s="245" t="s">
        <v>1036</v>
      </c>
      <c r="O66" s="245" t="s">
        <v>1037</v>
      </c>
      <c r="P66" s="245"/>
      <c r="Q66" s="571"/>
      <c r="R66" s="2283"/>
    </row>
    <row r="67" spans="1:18" ht="10.5" customHeight="1">
      <c r="A67" s="2305"/>
      <c r="B67" s="272"/>
      <c r="C67" s="245"/>
      <c r="D67" s="226"/>
      <c r="E67" s="232"/>
      <c r="F67" s="245" t="s">
        <v>1942</v>
      </c>
      <c r="G67" s="245" t="s">
        <v>1033</v>
      </c>
      <c r="H67" s="245" t="s">
        <v>1038</v>
      </c>
      <c r="I67" s="245" t="s">
        <v>1039</v>
      </c>
      <c r="J67" s="245" t="s">
        <v>1040</v>
      </c>
      <c r="K67" s="245" t="s">
        <v>1041</v>
      </c>
      <c r="L67" s="245" t="s">
        <v>1520</v>
      </c>
      <c r="M67" s="245" t="s">
        <v>1042</v>
      </c>
      <c r="N67" s="245" t="s">
        <v>1032</v>
      </c>
      <c r="O67" s="245" t="s">
        <v>1043</v>
      </c>
      <c r="P67" s="245"/>
      <c r="Q67" s="571"/>
      <c r="R67" s="2283"/>
    </row>
    <row r="68" spans="1:18" ht="10.5" customHeight="1">
      <c r="A68" s="2305"/>
      <c r="B68" s="272" t="s">
        <v>1044</v>
      </c>
      <c r="C68" s="245" t="s">
        <v>331</v>
      </c>
      <c r="D68" s="226"/>
      <c r="E68" s="232"/>
      <c r="F68" s="245" t="s">
        <v>1045</v>
      </c>
      <c r="G68" s="245" t="s">
        <v>1040</v>
      </c>
      <c r="H68" s="245" t="s">
        <v>1046</v>
      </c>
      <c r="I68" s="245" t="s">
        <v>1047</v>
      </c>
      <c r="J68" s="245" t="s">
        <v>1048</v>
      </c>
      <c r="K68" s="245" t="s">
        <v>1049</v>
      </c>
      <c r="L68" s="245" t="s">
        <v>1050</v>
      </c>
      <c r="M68" s="245" t="s">
        <v>1046</v>
      </c>
      <c r="N68" s="245" t="s">
        <v>1942</v>
      </c>
      <c r="O68" s="245" t="s">
        <v>1051</v>
      </c>
      <c r="P68" s="245" t="s">
        <v>1042</v>
      </c>
      <c r="Q68" s="571" t="s">
        <v>1044</v>
      </c>
      <c r="R68" s="2283"/>
    </row>
    <row r="69" spans="1:18" ht="10.5" customHeight="1">
      <c r="A69" s="2305"/>
      <c r="B69" s="272" t="s">
        <v>312</v>
      </c>
      <c r="C69" s="245" t="s">
        <v>334</v>
      </c>
      <c r="D69" s="229" t="s">
        <v>1052</v>
      </c>
      <c r="E69" s="230"/>
      <c r="F69" s="245" t="s">
        <v>335</v>
      </c>
      <c r="G69" s="245" t="s">
        <v>1053</v>
      </c>
      <c r="H69" s="245" t="s">
        <v>1054</v>
      </c>
      <c r="I69" s="245" t="s">
        <v>1055</v>
      </c>
      <c r="J69" s="245" t="s">
        <v>1054</v>
      </c>
      <c r="K69" s="245" t="s">
        <v>2360</v>
      </c>
      <c r="L69" s="245" t="s">
        <v>1056</v>
      </c>
      <c r="M69" s="245" t="s">
        <v>1054</v>
      </c>
      <c r="N69" s="245" t="s">
        <v>1057</v>
      </c>
      <c r="O69" s="245" t="s">
        <v>1058</v>
      </c>
      <c r="P69" s="245" t="s">
        <v>1059</v>
      </c>
      <c r="Q69" s="571" t="s">
        <v>312</v>
      </c>
      <c r="R69" s="2283"/>
    </row>
    <row r="70" spans="1:18" ht="10.5" customHeight="1" thickBot="1">
      <c r="A70" s="2305"/>
      <c r="B70" s="569"/>
      <c r="C70" s="248"/>
      <c r="D70" s="243" t="s">
        <v>317</v>
      </c>
      <c r="E70" s="244"/>
      <c r="F70" s="248" t="s">
        <v>318</v>
      </c>
      <c r="G70" s="248" t="s">
        <v>319</v>
      </c>
      <c r="H70" s="248" t="s">
        <v>320</v>
      </c>
      <c r="I70" s="248" t="s">
        <v>321</v>
      </c>
      <c r="J70" s="248" t="s">
        <v>322</v>
      </c>
      <c r="K70" s="248" t="s">
        <v>176</v>
      </c>
      <c r="L70" s="248" t="s">
        <v>177</v>
      </c>
      <c r="M70" s="248" t="s">
        <v>405</v>
      </c>
      <c r="N70" s="248" t="s">
        <v>406</v>
      </c>
      <c r="O70" s="248" t="s">
        <v>407</v>
      </c>
      <c r="P70" s="248" t="s">
        <v>408</v>
      </c>
      <c r="Q70" s="570"/>
      <c r="R70" s="2283"/>
    </row>
    <row r="71" spans="1:18" ht="10.5" customHeight="1">
      <c r="A71" s="2305"/>
      <c r="B71" s="609"/>
      <c r="C71" s="241"/>
      <c r="D71" s="229" t="s">
        <v>120</v>
      </c>
      <c r="E71" s="229"/>
      <c r="F71" s="303"/>
      <c r="G71" s="304"/>
      <c r="H71" s="304"/>
      <c r="I71" s="304"/>
      <c r="J71" s="304"/>
      <c r="K71" s="304"/>
      <c r="L71" s="304"/>
      <c r="M71" s="304"/>
      <c r="N71" s="304"/>
      <c r="O71" s="304"/>
      <c r="P71" s="305"/>
      <c r="Q71" s="608"/>
      <c r="R71" s="2283"/>
    </row>
    <row r="72" spans="1:18" ht="10.5" customHeight="1">
      <c r="A72" s="2305"/>
      <c r="B72" s="609"/>
      <c r="C72" s="241"/>
      <c r="D72" s="229" t="s">
        <v>121</v>
      </c>
      <c r="E72" s="229"/>
      <c r="F72" s="306"/>
      <c r="G72" s="241"/>
      <c r="H72" s="241"/>
      <c r="I72" s="241"/>
      <c r="J72" s="241"/>
      <c r="K72" s="241"/>
      <c r="L72" s="241"/>
      <c r="M72" s="241"/>
      <c r="N72" s="241"/>
      <c r="O72" s="241"/>
      <c r="P72" s="307"/>
      <c r="Q72" s="608"/>
      <c r="R72" s="2283"/>
    </row>
    <row r="73" spans="1:18" ht="10.5" customHeight="1">
      <c r="A73" s="2305"/>
      <c r="B73" s="569">
        <v>17</v>
      </c>
      <c r="C73" s="248"/>
      <c r="D73" s="225" t="s">
        <v>122</v>
      </c>
      <c r="E73" s="225"/>
      <c r="F73" s="1372">
        <v>0</v>
      </c>
      <c r="G73" s="1373">
        <v>0</v>
      </c>
      <c r="H73" s="1373">
        <v>0</v>
      </c>
      <c r="I73" s="1373">
        <v>0</v>
      </c>
      <c r="J73" s="1373">
        <v>0</v>
      </c>
      <c r="K73" s="1373">
        <v>0</v>
      </c>
      <c r="L73" s="1373">
        <f>F73+SUM(G73:J73)-K73-M73</f>
        <v>0</v>
      </c>
      <c r="M73" s="1373">
        <v>0</v>
      </c>
      <c r="N73" s="1373">
        <f>+L73+M73</f>
        <v>0</v>
      </c>
      <c r="O73" s="1373">
        <v>0</v>
      </c>
      <c r="P73" s="1374">
        <v>0</v>
      </c>
      <c r="Q73" s="570">
        <v>17</v>
      </c>
      <c r="R73" s="2283"/>
    </row>
    <row r="74" spans="1:18" ht="10.5" customHeight="1">
      <c r="A74" s="2305"/>
      <c r="B74" s="272">
        <v>18</v>
      </c>
      <c r="C74" s="245"/>
      <c r="D74" s="226" t="s">
        <v>123</v>
      </c>
      <c r="E74" s="226"/>
      <c r="F74" s="1375">
        <v>0</v>
      </c>
      <c r="G74" s="1376">
        <v>0</v>
      </c>
      <c r="H74" s="1376">
        <v>0</v>
      </c>
      <c r="I74" s="1376">
        <v>0</v>
      </c>
      <c r="J74" s="1376">
        <v>0</v>
      </c>
      <c r="K74" s="1376">
        <v>0</v>
      </c>
      <c r="L74" s="1376">
        <f>F74+SUM(G74:J74)-K74-M74</f>
        <v>0</v>
      </c>
      <c r="M74" s="1376">
        <v>0</v>
      </c>
      <c r="N74" s="1376">
        <f>+L74+M74</f>
        <v>0</v>
      </c>
      <c r="O74" s="1376">
        <v>0</v>
      </c>
      <c r="P74" s="1377">
        <v>0</v>
      </c>
      <c r="Q74" s="571">
        <v>18</v>
      </c>
    </row>
    <row r="75" spans="1:18" ht="10.5" customHeight="1">
      <c r="A75" s="2305"/>
      <c r="B75" s="569"/>
      <c r="C75" s="248"/>
      <c r="D75" s="225" t="s">
        <v>124</v>
      </c>
      <c r="E75" s="225"/>
      <c r="F75" s="1372"/>
      <c r="G75" s="1373"/>
      <c r="H75" s="1373"/>
      <c r="I75" s="1373"/>
      <c r="J75" s="1373"/>
      <c r="K75" s="1373"/>
      <c r="L75" s="1373"/>
      <c r="M75" s="1373"/>
      <c r="N75" s="1373"/>
      <c r="O75" s="1373"/>
      <c r="P75" s="1374"/>
      <c r="Q75" s="570"/>
    </row>
    <row r="76" spans="1:18" ht="10.5" customHeight="1">
      <c r="A76" s="2305"/>
      <c r="B76" s="569">
        <v>19</v>
      </c>
      <c r="C76" s="248"/>
      <c r="D76" s="225" t="s">
        <v>125</v>
      </c>
      <c r="E76" s="225"/>
      <c r="F76" s="1372">
        <v>0</v>
      </c>
      <c r="G76" s="1373">
        <v>0</v>
      </c>
      <c r="H76" s="1373">
        <v>0</v>
      </c>
      <c r="I76" s="1373">
        <v>0</v>
      </c>
      <c r="J76" s="1373">
        <v>0</v>
      </c>
      <c r="K76" s="1373">
        <v>0</v>
      </c>
      <c r="L76" s="1373">
        <f>F76+SUM(G76:J76)-K76-M76</f>
        <v>0</v>
      </c>
      <c r="M76" s="1373">
        <v>0</v>
      </c>
      <c r="N76" s="1373">
        <f t="shared" ref="N76:N78" si="7">+L76+M76</f>
        <v>0</v>
      </c>
      <c r="O76" s="1373">
        <v>0</v>
      </c>
      <c r="P76" s="1374">
        <v>0</v>
      </c>
      <c r="Q76" s="570">
        <v>19</v>
      </c>
    </row>
    <row r="77" spans="1:18" ht="10.5" customHeight="1">
      <c r="A77" s="2305"/>
      <c r="B77" s="569">
        <v>20</v>
      </c>
      <c r="C77" s="248"/>
      <c r="D77" s="225" t="s">
        <v>126</v>
      </c>
      <c r="E77" s="225"/>
      <c r="F77" s="1372">
        <v>0</v>
      </c>
      <c r="G77" s="1373">
        <v>0</v>
      </c>
      <c r="H77" s="1373">
        <v>0</v>
      </c>
      <c r="I77" s="1373">
        <v>0</v>
      </c>
      <c r="J77" s="1373">
        <v>0</v>
      </c>
      <c r="K77" s="1373">
        <v>0</v>
      </c>
      <c r="L77" s="1373">
        <f>F77+SUM(G77:J77)-K77-M77</f>
        <v>0</v>
      </c>
      <c r="M77" s="1373">
        <v>0</v>
      </c>
      <c r="N77" s="1373">
        <f t="shared" si="7"/>
        <v>0</v>
      </c>
      <c r="O77" s="1373">
        <v>0</v>
      </c>
      <c r="P77" s="1374">
        <v>0</v>
      </c>
      <c r="Q77" s="570">
        <v>20</v>
      </c>
    </row>
    <row r="78" spans="1:18" ht="10.5" customHeight="1">
      <c r="A78" s="2305"/>
      <c r="B78" s="272">
        <v>21</v>
      </c>
      <c r="C78" s="245"/>
      <c r="D78" s="226" t="s">
        <v>127</v>
      </c>
      <c r="E78" s="226"/>
      <c r="F78" s="1375">
        <v>0</v>
      </c>
      <c r="G78" s="1376">
        <v>0</v>
      </c>
      <c r="H78" s="1376">
        <v>0</v>
      </c>
      <c r="I78" s="1376">
        <v>0</v>
      </c>
      <c r="J78" s="1376">
        <v>0</v>
      </c>
      <c r="K78" s="1376">
        <v>0</v>
      </c>
      <c r="L78" s="1376">
        <f>F78+SUM(G78:J78)-K78-M78</f>
        <v>0</v>
      </c>
      <c r="M78" s="1376">
        <v>0</v>
      </c>
      <c r="N78" s="1376">
        <f t="shared" si="7"/>
        <v>0</v>
      </c>
      <c r="O78" s="1376">
        <v>0</v>
      </c>
      <c r="P78" s="1377">
        <v>0</v>
      </c>
      <c r="Q78" s="571">
        <v>21</v>
      </c>
    </row>
    <row r="79" spans="1:18" ht="10.5" customHeight="1">
      <c r="A79" s="2305"/>
      <c r="B79" s="569"/>
      <c r="C79" s="248"/>
      <c r="D79" s="225" t="s">
        <v>128</v>
      </c>
      <c r="E79" s="225"/>
      <c r="F79" s="1372"/>
      <c r="G79" s="1373"/>
      <c r="H79" s="1373"/>
      <c r="I79" s="1373"/>
      <c r="J79" s="1373"/>
      <c r="K79" s="1373"/>
      <c r="L79" s="1373"/>
      <c r="M79" s="1373"/>
      <c r="N79" s="1373"/>
      <c r="O79" s="1373"/>
      <c r="P79" s="1374"/>
      <c r="Q79" s="570"/>
    </row>
    <row r="80" spans="1:18" ht="10.5" customHeight="1">
      <c r="A80" s="2305"/>
      <c r="B80" s="272">
        <v>22</v>
      </c>
      <c r="C80" s="245"/>
      <c r="D80" s="226" t="s">
        <v>129</v>
      </c>
      <c r="E80" s="226"/>
      <c r="F80" s="1375">
        <v>0</v>
      </c>
      <c r="G80" s="1376">
        <v>0</v>
      </c>
      <c r="H80" s="1376">
        <v>0</v>
      </c>
      <c r="I80" s="1376">
        <v>0</v>
      </c>
      <c r="J80" s="1376">
        <v>0</v>
      </c>
      <c r="K80" s="1376">
        <v>0</v>
      </c>
      <c r="L80" s="1376">
        <f>F80+SUM(G80:J80)-K80-M80</f>
        <v>0</v>
      </c>
      <c r="M80" s="1376">
        <v>0</v>
      </c>
      <c r="N80" s="1376">
        <f>+L80+M80</f>
        <v>0</v>
      </c>
      <c r="O80" s="1376">
        <v>0</v>
      </c>
      <c r="P80" s="1377">
        <v>0</v>
      </c>
      <c r="Q80" s="571">
        <v>22</v>
      </c>
    </row>
    <row r="81" spans="1:17" ht="10.5" customHeight="1">
      <c r="A81" s="2305"/>
      <c r="B81" s="569"/>
      <c r="C81" s="248"/>
      <c r="D81" s="225" t="s">
        <v>130</v>
      </c>
      <c r="E81" s="225"/>
      <c r="F81" s="1372"/>
      <c r="G81" s="1373"/>
      <c r="H81" s="1373"/>
      <c r="I81" s="1373"/>
      <c r="J81" s="1373"/>
      <c r="K81" s="1373"/>
      <c r="L81" s="1373"/>
      <c r="M81" s="1373"/>
      <c r="N81" s="1373"/>
      <c r="O81" s="1373"/>
      <c r="P81" s="1374"/>
      <c r="Q81" s="570"/>
    </row>
    <row r="82" spans="1:17" ht="10.5" customHeight="1">
      <c r="A82" s="2305"/>
      <c r="B82" s="569">
        <v>23</v>
      </c>
      <c r="C82" s="248"/>
      <c r="D82" s="243" t="s">
        <v>131</v>
      </c>
      <c r="E82" s="243"/>
      <c r="F82" s="1372">
        <f>SUM(F73:F80)</f>
        <v>0</v>
      </c>
      <c r="G82" s="1373">
        <f t="shared" ref="G82:P82" si="8">SUM(G73:G80)</f>
        <v>0</v>
      </c>
      <c r="H82" s="1373">
        <f t="shared" si="8"/>
        <v>0</v>
      </c>
      <c r="I82" s="1373">
        <f t="shared" si="8"/>
        <v>0</v>
      </c>
      <c r="J82" s="1373">
        <f t="shared" si="8"/>
        <v>0</v>
      </c>
      <c r="K82" s="1373">
        <f t="shared" si="8"/>
        <v>0</v>
      </c>
      <c r="L82" s="1373">
        <f t="shared" si="8"/>
        <v>0</v>
      </c>
      <c r="M82" s="1373">
        <f t="shared" si="8"/>
        <v>0</v>
      </c>
      <c r="N82" s="1373">
        <f t="shared" si="8"/>
        <v>0</v>
      </c>
      <c r="O82" s="1373">
        <f t="shared" si="8"/>
        <v>0</v>
      </c>
      <c r="P82" s="1374">
        <f t="shared" si="8"/>
        <v>0</v>
      </c>
      <c r="Q82" s="570">
        <v>23</v>
      </c>
    </row>
    <row r="83" spans="1:17" ht="10.5" customHeight="1">
      <c r="A83" s="2305"/>
      <c r="B83" s="272"/>
      <c r="C83" s="241"/>
      <c r="D83" s="229" t="s">
        <v>132</v>
      </c>
      <c r="E83" s="229"/>
      <c r="F83" s="1386"/>
      <c r="G83" s="1387"/>
      <c r="H83" s="1387"/>
      <c r="I83" s="1387"/>
      <c r="J83" s="1387"/>
      <c r="K83" s="1387"/>
      <c r="L83" s="1387"/>
      <c r="M83" s="1387"/>
      <c r="N83" s="1387"/>
      <c r="O83" s="1387"/>
      <c r="P83" s="1388"/>
      <c r="Q83" s="571"/>
    </row>
    <row r="84" spans="1:17" ht="10.5" customHeight="1">
      <c r="A84" s="2305"/>
      <c r="B84" s="272">
        <v>24</v>
      </c>
      <c r="C84" s="241"/>
      <c r="D84" s="226" t="s">
        <v>133</v>
      </c>
      <c r="E84" s="226"/>
      <c r="F84" s="1386">
        <v>0</v>
      </c>
      <c r="G84" s="1387">
        <v>0</v>
      </c>
      <c r="H84" s="1387">
        <v>0</v>
      </c>
      <c r="I84" s="1387">
        <v>0</v>
      </c>
      <c r="J84" s="1387">
        <v>0</v>
      </c>
      <c r="K84" s="1387">
        <v>0</v>
      </c>
      <c r="L84" s="1387">
        <f>F84+SUM(G84:J84)-K84-M84</f>
        <v>0</v>
      </c>
      <c r="M84" s="1387">
        <v>0</v>
      </c>
      <c r="N84" s="1387">
        <f>+L84+M84</f>
        <v>0</v>
      </c>
      <c r="O84" s="1387">
        <v>0</v>
      </c>
      <c r="P84" s="1388">
        <v>0</v>
      </c>
      <c r="Q84" s="571">
        <v>24</v>
      </c>
    </row>
    <row r="85" spans="1:17" ht="10.5" customHeight="1">
      <c r="A85" s="1944"/>
      <c r="B85" s="569"/>
      <c r="C85" s="247"/>
      <c r="D85" s="225" t="s">
        <v>134</v>
      </c>
      <c r="E85" s="225"/>
      <c r="F85" s="1389"/>
      <c r="G85" s="1390"/>
      <c r="H85" s="1390"/>
      <c r="I85" s="1390"/>
      <c r="J85" s="1390"/>
      <c r="K85" s="1390"/>
      <c r="L85" s="1390"/>
      <c r="M85" s="1390"/>
      <c r="N85" s="1390"/>
      <c r="O85" s="1390"/>
      <c r="P85" s="1391"/>
      <c r="Q85" s="570"/>
    </row>
    <row r="86" spans="1:17" ht="10.5" customHeight="1">
      <c r="A86" s="1944"/>
      <c r="B86" s="569">
        <v>25</v>
      </c>
      <c r="C86" s="247"/>
      <c r="D86" s="225" t="s">
        <v>135</v>
      </c>
      <c r="E86" s="225"/>
      <c r="F86" s="1389">
        <v>0</v>
      </c>
      <c r="G86" s="1390">
        <v>0</v>
      </c>
      <c r="H86" s="1390">
        <v>0</v>
      </c>
      <c r="I86" s="1390">
        <v>0</v>
      </c>
      <c r="J86" s="1390">
        <v>0</v>
      </c>
      <c r="K86" s="1390">
        <v>0</v>
      </c>
      <c r="L86" s="1390">
        <f>F86+SUM(G86:J86)-K86-M86</f>
        <v>0</v>
      </c>
      <c r="M86" s="1390">
        <v>0</v>
      </c>
      <c r="N86" s="1390">
        <f t="shared" ref="N86:N87" si="9">+L86+M86</f>
        <v>0</v>
      </c>
      <c r="O86" s="1390">
        <v>0</v>
      </c>
      <c r="P86" s="1391">
        <v>0</v>
      </c>
      <c r="Q86" s="570">
        <v>25</v>
      </c>
    </row>
    <row r="87" spans="1:17" ht="10.5" customHeight="1">
      <c r="A87" s="1944"/>
      <c r="B87" s="272">
        <v>26</v>
      </c>
      <c r="C87" s="241"/>
      <c r="D87" s="226" t="s">
        <v>136</v>
      </c>
      <c r="E87" s="226"/>
      <c r="F87" s="1386">
        <v>0</v>
      </c>
      <c r="G87" s="1387">
        <v>0</v>
      </c>
      <c r="H87" s="1387"/>
      <c r="I87" s="1387">
        <v>0</v>
      </c>
      <c r="J87" s="1387">
        <v>0</v>
      </c>
      <c r="K87" s="1387">
        <v>0</v>
      </c>
      <c r="L87" s="1387">
        <f>F87+SUM(G87:J87)-K87-M87</f>
        <v>0</v>
      </c>
      <c r="M87" s="1387">
        <v>0</v>
      </c>
      <c r="N87" s="1387">
        <f t="shared" si="9"/>
        <v>0</v>
      </c>
      <c r="O87" s="1387">
        <v>0</v>
      </c>
      <c r="P87" s="1388">
        <v>0</v>
      </c>
      <c r="Q87" s="571">
        <v>26</v>
      </c>
    </row>
    <row r="88" spans="1:17" ht="10.5" customHeight="1">
      <c r="A88" s="1944"/>
      <c r="B88" s="569"/>
      <c r="C88" s="247"/>
      <c r="D88" s="225" t="s">
        <v>1129</v>
      </c>
      <c r="E88" s="225"/>
      <c r="F88" s="1389"/>
      <c r="G88" s="1390"/>
      <c r="H88" s="1390"/>
      <c r="I88" s="1390"/>
      <c r="J88" s="1390"/>
      <c r="K88" s="1390"/>
      <c r="L88" s="1390"/>
      <c r="M88" s="1390"/>
      <c r="N88" s="1390"/>
      <c r="O88" s="1390"/>
      <c r="P88" s="1391"/>
      <c r="Q88" s="570"/>
    </row>
    <row r="89" spans="1:17" ht="10.5" customHeight="1">
      <c r="A89" s="1944"/>
      <c r="B89" s="272">
        <v>27</v>
      </c>
      <c r="C89" s="241"/>
      <c r="D89" s="226" t="s">
        <v>1130</v>
      </c>
      <c r="E89" s="226"/>
      <c r="F89" s="1386">
        <v>0</v>
      </c>
      <c r="G89" s="1387">
        <v>0</v>
      </c>
      <c r="H89" s="1387">
        <v>0</v>
      </c>
      <c r="I89" s="1387">
        <v>0</v>
      </c>
      <c r="J89" s="1387">
        <v>0</v>
      </c>
      <c r="K89" s="1387">
        <v>0</v>
      </c>
      <c r="L89" s="1387">
        <f>F89+SUM(G89:J89)-K89-M89</f>
        <v>0</v>
      </c>
      <c r="M89" s="1387">
        <v>0</v>
      </c>
      <c r="N89" s="1387">
        <f>+L89+M89</f>
        <v>0</v>
      </c>
      <c r="O89" s="1387">
        <v>0</v>
      </c>
      <c r="P89" s="1388">
        <v>0</v>
      </c>
      <c r="Q89" s="571">
        <v>27</v>
      </c>
    </row>
    <row r="90" spans="1:17" ht="10.5" customHeight="1">
      <c r="A90" s="1944"/>
      <c r="B90" s="569"/>
      <c r="C90" s="247"/>
      <c r="D90" s="225" t="s">
        <v>1131</v>
      </c>
      <c r="E90" s="225"/>
      <c r="F90" s="1389"/>
      <c r="G90" s="1390"/>
      <c r="H90" s="1390"/>
      <c r="I90" s="1390"/>
      <c r="J90" s="1390"/>
      <c r="K90" s="1390"/>
      <c r="L90" s="1390"/>
      <c r="M90" s="1390"/>
      <c r="N90" s="1390"/>
      <c r="O90" s="1390"/>
      <c r="P90" s="1391"/>
      <c r="Q90" s="570"/>
    </row>
    <row r="91" spans="1:17" ht="10.5" customHeight="1">
      <c r="A91" s="1944"/>
      <c r="B91" s="569">
        <v>28</v>
      </c>
      <c r="C91" s="247"/>
      <c r="D91" s="243" t="s">
        <v>1132</v>
      </c>
      <c r="E91" s="243"/>
      <c r="F91" s="1389">
        <f>SUM(F84:F89)</f>
        <v>0</v>
      </c>
      <c r="G91" s="1390">
        <f t="shared" ref="G91:P91" si="10">SUM(G84:G89)</f>
        <v>0</v>
      </c>
      <c r="H91" s="1390">
        <f t="shared" si="10"/>
        <v>0</v>
      </c>
      <c r="I91" s="1390">
        <f t="shared" si="10"/>
        <v>0</v>
      </c>
      <c r="J91" s="1390">
        <f t="shared" si="10"/>
        <v>0</v>
      </c>
      <c r="K91" s="1390">
        <f t="shared" si="10"/>
        <v>0</v>
      </c>
      <c r="L91" s="1390">
        <f t="shared" si="10"/>
        <v>0</v>
      </c>
      <c r="M91" s="1390">
        <f t="shared" si="10"/>
        <v>0</v>
      </c>
      <c r="N91" s="1390">
        <f t="shared" si="10"/>
        <v>0</v>
      </c>
      <c r="O91" s="1390">
        <f t="shared" si="10"/>
        <v>0</v>
      </c>
      <c r="P91" s="1391">
        <f t="shared" si="10"/>
        <v>0</v>
      </c>
      <c r="Q91" s="570">
        <v>28</v>
      </c>
    </row>
    <row r="92" spans="1:17" ht="10.5" customHeight="1">
      <c r="A92" s="1944"/>
      <c r="B92" s="569">
        <v>29</v>
      </c>
      <c r="C92" s="247"/>
      <c r="D92" s="243" t="s">
        <v>1133</v>
      </c>
      <c r="E92" s="243"/>
      <c r="F92" s="1389">
        <f>+F91+F82</f>
        <v>0</v>
      </c>
      <c r="G92" s="1390">
        <f t="shared" ref="G92:P92" si="11">+G91+G82</f>
        <v>0</v>
      </c>
      <c r="H92" s="1390">
        <f t="shared" si="11"/>
        <v>0</v>
      </c>
      <c r="I92" s="1390">
        <f t="shared" si="11"/>
        <v>0</v>
      </c>
      <c r="J92" s="1390">
        <f t="shared" si="11"/>
        <v>0</v>
      </c>
      <c r="K92" s="1390">
        <f t="shared" si="11"/>
        <v>0</v>
      </c>
      <c r="L92" s="1390">
        <f t="shared" si="11"/>
        <v>0</v>
      </c>
      <c r="M92" s="1390">
        <f t="shared" si="11"/>
        <v>0</v>
      </c>
      <c r="N92" s="1390">
        <f t="shared" si="11"/>
        <v>0</v>
      </c>
      <c r="O92" s="1390">
        <f t="shared" si="11"/>
        <v>0</v>
      </c>
      <c r="P92" s="1391">
        <f t="shared" si="11"/>
        <v>0</v>
      </c>
      <c r="Q92" s="570">
        <v>29</v>
      </c>
    </row>
    <row r="93" spans="1:17" ht="10.5" customHeight="1">
      <c r="A93" s="1944"/>
      <c r="B93" s="272"/>
      <c r="C93" s="241"/>
      <c r="D93" s="229" t="s">
        <v>1134</v>
      </c>
      <c r="E93" s="229"/>
      <c r="F93" s="1386"/>
      <c r="G93" s="1387"/>
      <c r="H93" s="1387"/>
      <c r="I93" s="1387"/>
      <c r="J93" s="1387"/>
      <c r="K93" s="1387"/>
      <c r="L93" s="1387"/>
      <c r="M93" s="1387"/>
      <c r="N93" s="1387"/>
      <c r="O93" s="1387"/>
      <c r="P93" s="1388"/>
      <c r="Q93" s="571"/>
    </row>
    <row r="94" spans="1:17" ht="10.5" customHeight="1">
      <c r="A94" s="1944"/>
      <c r="B94" s="569">
        <v>30</v>
      </c>
      <c r="C94" s="247"/>
      <c r="D94" s="225" t="s">
        <v>1135</v>
      </c>
      <c r="E94" s="225"/>
      <c r="F94" s="249">
        <v>19</v>
      </c>
      <c r="G94" s="250">
        <v>0</v>
      </c>
      <c r="H94" s="250">
        <v>0</v>
      </c>
      <c r="I94" s="250">
        <v>0</v>
      </c>
      <c r="J94" s="250">
        <v>1</v>
      </c>
      <c r="K94" s="250">
        <v>0</v>
      </c>
      <c r="L94" s="250">
        <f>F94+SUM(G94:J94)-K94-M94</f>
        <v>20</v>
      </c>
      <c r="M94" s="250">
        <v>0</v>
      </c>
      <c r="N94" s="250">
        <f t="shared" ref="N94:N95" si="12">+L94+M94</f>
        <v>20</v>
      </c>
      <c r="O94" s="1373" t="s">
        <v>2608</v>
      </c>
      <c r="P94" s="1391">
        <v>0</v>
      </c>
      <c r="Q94" s="570">
        <v>30</v>
      </c>
    </row>
    <row r="95" spans="1:17" ht="10.5" customHeight="1">
      <c r="A95" s="1944"/>
      <c r="B95" s="569">
        <v>31</v>
      </c>
      <c r="C95" s="247"/>
      <c r="D95" s="225" t="s">
        <v>1136</v>
      </c>
      <c r="E95" s="225"/>
      <c r="F95" s="249">
        <v>12</v>
      </c>
      <c r="G95" s="250">
        <v>0</v>
      </c>
      <c r="H95" s="250">
        <v>0</v>
      </c>
      <c r="I95" s="250">
        <v>0</v>
      </c>
      <c r="J95" s="250">
        <v>0</v>
      </c>
      <c r="K95" s="250">
        <v>4</v>
      </c>
      <c r="L95" s="250">
        <f>F95+SUM(G95:J95)-K95-M95</f>
        <v>2</v>
      </c>
      <c r="M95" s="250">
        <v>6</v>
      </c>
      <c r="N95" s="250">
        <f t="shared" si="12"/>
        <v>8</v>
      </c>
      <c r="O95" s="1373" t="s">
        <v>2608</v>
      </c>
      <c r="P95" s="1391">
        <v>0</v>
      </c>
      <c r="Q95" s="570">
        <v>31</v>
      </c>
    </row>
    <row r="96" spans="1:17" ht="10.5" customHeight="1">
      <c r="A96" s="1944"/>
      <c r="B96" s="272">
        <v>32</v>
      </c>
      <c r="C96" s="241"/>
      <c r="D96" s="226" t="s">
        <v>1137</v>
      </c>
      <c r="E96" s="226"/>
      <c r="F96" s="252">
        <v>10</v>
      </c>
      <c r="G96" s="253">
        <v>0</v>
      </c>
      <c r="H96" s="253">
        <v>0</v>
      </c>
      <c r="I96" s="253">
        <v>0</v>
      </c>
      <c r="J96" s="253">
        <v>5</v>
      </c>
      <c r="K96" s="253">
        <v>0</v>
      </c>
      <c r="L96" s="253">
        <f>F96+SUM(G96:J96)-K96-M96</f>
        <v>15</v>
      </c>
      <c r="M96" s="253">
        <v>0</v>
      </c>
      <c r="N96" s="253">
        <f>+L96+M96</f>
        <v>15</v>
      </c>
      <c r="O96" s="1376" t="s">
        <v>2608</v>
      </c>
      <c r="P96" s="1388">
        <v>0</v>
      </c>
      <c r="Q96" s="571">
        <v>32</v>
      </c>
    </row>
    <row r="97" spans="1:18" ht="10.5" customHeight="1">
      <c r="A97" s="1944"/>
      <c r="B97" s="569"/>
      <c r="C97" s="247"/>
      <c r="D97" s="225" t="s">
        <v>1138</v>
      </c>
      <c r="E97" s="225"/>
      <c r="F97" s="249"/>
      <c r="G97" s="250"/>
      <c r="H97" s="250"/>
      <c r="I97" s="250"/>
      <c r="J97" s="250"/>
      <c r="K97" s="250"/>
      <c r="L97" s="250"/>
      <c r="M97" s="250"/>
      <c r="N97" s="250"/>
      <c r="O97" s="1373"/>
      <c r="P97" s="1391"/>
      <c r="Q97" s="570"/>
    </row>
    <row r="98" spans="1:18" ht="10.5" customHeight="1">
      <c r="A98" s="1944"/>
      <c r="B98" s="272">
        <v>33</v>
      </c>
      <c r="C98" s="241"/>
      <c r="D98" s="226" t="s">
        <v>1139</v>
      </c>
      <c r="E98" s="226"/>
      <c r="F98" s="252">
        <v>1232</v>
      </c>
      <c r="G98" s="253">
        <v>0</v>
      </c>
      <c r="H98" s="253">
        <v>0</v>
      </c>
      <c r="I98" s="253">
        <v>0</v>
      </c>
      <c r="J98" s="253">
        <v>0</v>
      </c>
      <c r="K98" s="253">
        <v>12</v>
      </c>
      <c r="L98" s="253">
        <f>F98+SUM(G98:J98)-K98-M98</f>
        <v>1220</v>
      </c>
      <c r="M98" s="253">
        <v>0</v>
      </c>
      <c r="N98" s="253">
        <f>+L98+M98</f>
        <v>1220</v>
      </c>
      <c r="O98" s="1376" t="s">
        <v>2608</v>
      </c>
      <c r="P98" s="1388">
        <v>0</v>
      </c>
      <c r="Q98" s="571">
        <v>33</v>
      </c>
    </row>
    <row r="99" spans="1:18" ht="10.5" customHeight="1">
      <c r="A99" s="1944"/>
      <c r="B99" s="569"/>
      <c r="C99" s="247"/>
      <c r="D99" s="225" t="s">
        <v>1140</v>
      </c>
      <c r="E99" s="225"/>
      <c r="F99" s="249"/>
      <c r="G99" s="250"/>
      <c r="H99" s="250"/>
      <c r="I99" s="250"/>
      <c r="J99" s="250"/>
      <c r="K99" s="250"/>
      <c r="L99" s="1503"/>
      <c r="M99" s="1503"/>
      <c r="N99" s="1503"/>
      <c r="O99" s="1373"/>
      <c r="P99" s="1391"/>
      <c r="Q99" s="570"/>
    </row>
    <row r="100" spans="1:18" ht="10.5" customHeight="1">
      <c r="A100" s="1944"/>
      <c r="B100" s="272">
        <v>34</v>
      </c>
      <c r="C100" s="241"/>
      <c r="D100" s="226" t="s">
        <v>1141</v>
      </c>
      <c r="E100" s="226"/>
      <c r="F100" s="252"/>
      <c r="G100" s="253"/>
      <c r="H100" s="253"/>
      <c r="I100" s="253"/>
      <c r="J100" s="253"/>
      <c r="K100" s="253"/>
      <c r="L100" s="1504"/>
      <c r="M100" s="1504"/>
      <c r="N100" s="1504"/>
      <c r="O100" s="1387"/>
      <c r="P100" s="1388"/>
      <c r="Q100" s="571">
        <v>34</v>
      </c>
    </row>
    <row r="101" spans="1:18" ht="10.5" customHeight="1">
      <c r="A101" s="1944"/>
      <c r="B101" s="569"/>
      <c r="C101" s="247"/>
      <c r="D101" s="225" t="s">
        <v>1142</v>
      </c>
      <c r="E101" s="225"/>
      <c r="F101" s="249">
        <v>4733</v>
      </c>
      <c r="G101" s="250">
        <v>4</v>
      </c>
      <c r="H101" s="250">
        <v>0</v>
      </c>
      <c r="I101" s="250">
        <v>0</v>
      </c>
      <c r="J101" s="250">
        <v>23</v>
      </c>
      <c r="K101" s="250">
        <v>42</v>
      </c>
      <c r="L101" s="1503">
        <f>F101+SUM(G101:J101)-K101-M101</f>
        <v>4695</v>
      </c>
      <c r="M101" s="1503">
        <v>23</v>
      </c>
      <c r="N101" s="1503">
        <f t="shared" ref="N101" si="13">+L101+M101</f>
        <v>4718</v>
      </c>
      <c r="O101" s="1373" t="s">
        <v>2608</v>
      </c>
      <c r="P101" s="1391">
        <v>0</v>
      </c>
      <c r="Q101" s="570"/>
    </row>
    <row r="102" spans="1:18" ht="12" thickBot="1">
      <c r="A102" s="1944"/>
      <c r="B102" s="569">
        <v>35</v>
      </c>
      <c r="C102" s="247"/>
      <c r="D102" s="300" t="s">
        <v>1143</v>
      </c>
      <c r="E102" s="225"/>
      <c r="F102" s="257">
        <f>SUM(F94:F101)</f>
        <v>6006</v>
      </c>
      <c r="G102" s="258">
        <f t="shared" ref="G102:M102" si="14">SUM(G94:G101)</f>
        <v>4</v>
      </c>
      <c r="H102" s="258">
        <f t="shared" si="14"/>
        <v>0</v>
      </c>
      <c r="I102" s="258">
        <f t="shared" si="14"/>
        <v>0</v>
      </c>
      <c r="J102" s="258">
        <f t="shared" si="14"/>
        <v>29</v>
      </c>
      <c r="K102" s="258">
        <f t="shared" si="14"/>
        <v>58</v>
      </c>
      <c r="L102" s="1505">
        <f>SUM(L94:L101)</f>
        <v>5952</v>
      </c>
      <c r="M102" s="1505">
        <f t="shared" si="14"/>
        <v>29</v>
      </c>
      <c r="N102" s="1505">
        <f>SUM(N94:N101)</f>
        <v>5981</v>
      </c>
      <c r="O102" s="1379" t="s">
        <v>2608</v>
      </c>
      <c r="P102" s="1394">
        <f>SUM(P94:P101)</f>
        <v>0</v>
      </c>
      <c r="Q102" s="570">
        <v>35</v>
      </c>
      <c r="R102" s="246"/>
    </row>
    <row r="103" spans="1:18" ht="10.5" customHeight="1">
      <c r="A103" s="1944"/>
      <c r="B103" s="1334" t="s">
        <v>178</v>
      </c>
      <c r="C103" s="226"/>
      <c r="D103" s="226"/>
      <c r="E103" s="226"/>
      <c r="F103" s="226"/>
      <c r="G103" s="226"/>
      <c r="H103" s="226"/>
      <c r="I103" s="226"/>
      <c r="J103" s="226"/>
      <c r="K103" s="226"/>
      <c r="L103" s="226"/>
      <c r="M103" s="226"/>
      <c r="N103" s="226"/>
      <c r="O103" s="226"/>
      <c r="P103" s="226"/>
      <c r="Q103" s="291"/>
    </row>
    <row r="104" spans="1:18">
      <c r="A104" s="1944"/>
      <c r="B104" s="24"/>
      <c r="C104" s="226"/>
      <c r="D104" s="226"/>
      <c r="E104" s="226"/>
      <c r="F104" s="226"/>
      <c r="G104" s="226"/>
      <c r="H104" s="226"/>
      <c r="I104" s="226"/>
      <c r="J104" s="226"/>
      <c r="K104" s="226"/>
      <c r="L104" s="226"/>
      <c r="M104" s="226"/>
      <c r="N104" s="226"/>
      <c r="O104" s="226"/>
      <c r="P104" s="226"/>
      <c r="Q104" s="291"/>
    </row>
    <row r="105" spans="1:18">
      <c r="A105" s="1944"/>
      <c r="B105" s="24"/>
      <c r="C105" s="226"/>
      <c r="D105" s="226"/>
      <c r="E105" s="226"/>
      <c r="F105" s="226"/>
      <c r="G105" s="226"/>
      <c r="H105" s="226"/>
      <c r="I105" s="226"/>
      <c r="J105" s="226"/>
      <c r="K105" s="226"/>
      <c r="L105" s="226"/>
      <c r="M105" s="226"/>
      <c r="N105" s="226"/>
      <c r="O105" s="226"/>
      <c r="P105" s="226"/>
      <c r="Q105" s="291"/>
    </row>
    <row r="106" spans="1:18">
      <c r="A106" s="1944"/>
      <c r="B106" s="24"/>
      <c r="C106" s="226"/>
      <c r="D106" s="226"/>
      <c r="E106" s="226"/>
      <c r="F106" s="226"/>
      <c r="G106" s="226"/>
      <c r="H106" s="226"/>
      <c r="I106" s="226"/>
      <c r="J106" s="226"/>
      <c r="K106" s="226"/>
      <c r="L106" s="226"/>
      <c r="M106" s="226"/>
      <c r="N106" s="226"/>
      <c r="O106" s="226"/>
      <c r="P106" s="226"/>
      <c r="Q106" s="291"/>
    </row>
    <row r="107" spans="1:18">
      <c r="A107" s="1944"/>
      <c r="B107" s="24"/>
      <c r="C107" s="226"/>
      <c r="D107" s="226"/>
      <c r="E107" s="226"/>
      <c r="F107" s="226"/>
      <c r="G107" s="226"/>
      <c r="H107" s="226"/>
      <c r="I107" s="226"/>
      <c r="J107" s="226"/>
      <c r="K107" s="226"/>
      <c r="L107" s="226"/>
      <c r="M107" s="226"/>
      <c r="N107" s="226"/>
      <c r="O107" s="226"/>
      <c r="P107" s="226"/>
      <c r="Q107" s="291"/>
    </row>
    <row r="108" spans="1:18">
      <c r="A108" s="1944"/>
      <c r="B108" s="24"/>
      <c r="C108" s="226"/>
      <c r="D108" s="226"/>
      <c r="E108" s="226"/>
      <c r="F108" s="226"/>
      <c r="G108" s="226"/>
      <c r="H108" s="226"/>
      <c r="I108" s="226"/>
      <c r="J108" s="226"/>
      <c r="K108" s="226"/>
      <c r="L108" s="226"/>
      <c r="M108" s="226"/>
      <c r="N108" s="226"/>
      <c r="O108" s="226"/>
      <c r="P108" s="226"/>
      <c r="Q108" s="291"/>
    </row>
    <row r="109" spans="1:18">
      <c r="A109" s="1944"/>
      <c r="B109" s="24"/>
      <c r="C109" s="226"/>
      <c r="D109" s="226"/>
      <c r="E109" s="226"/>
      <c r="F109" s="226"/>
      <c r="G109" s="226"/>
      <c r="H109" s="226"/>
      <c r="I109" s="226"/>
      <c r="J109" s="226"/>
      <c r="K109" s="226"/>
      <c r="L109" s="226"/>
      <c r="M109" s="226"/>
      <c r="N109" s="226"/>
      <c r="O109" s="226"/>
      <c r="P109" s="226"/>
      <c r="Q109" s="291"/>
    </row>
    <row r="110" spans="1:18">
      <c r="A110" s="1944"/>
      <c r="B110" s="24"/>
      <c r="C110" s="226"/>
      <c r="D110" s="226"/>
      <c r="E110" s="226"/>
      <c r="F110" s="226"/>
      <c r="G110" s="226"/>
      <c r="H110" s="226"/>
      <c r="I110" s="226"/>
      <c r="J110" s="226"/>
      <c r="K110" s="226"/>
      <c r="L110" s="226"/>
      <c r="M110" s="226"/>
      <c r="N110" s="226"/>
      <c r="O110" s="226"/>
      <c r="P110" s="226"/>
      <c r="Q110" s="291"/>
    </row>
    <row r="111" spans="1:18">
      <c r="A111" s="1944"/>
      <c r="B111" s="24"/>
      <c r="C111" s="226"/>
      <c r="D111" s="226"/>
      <c r="E111" s="226"/>
      <c r="F111" s="226"/>
      <c r="G111" s="226"/>
      <c r="H111" s="226"/>
      <c r="I111" s="226"/>
      <c r="J111" s="226"/>
      <c r="K111" s="226"/>
      <c r="L111" s="226"/>
      <c r="M111" s="226"/>
      <c r="N111" s="226"/>
      <c r="O111" s="226"/>
      <c r="P111" s="226"/>
      <c r="Q111" s="291"/>
    </row>
    <row r="112" spans="1:18">
      <c r="A112" s="1944"/>
      <c r="B112" s="24"/>
      <c r="C112" s="226"/>
      <c r="D112" s="226"/>
      <c r="E112" s="226"/>
      <c r="F112" s="226"/>
      <c r="G112" s="226"/>
      <c r="H112" s="226"/>
      <c r="I112" s="226"/>
      <c r="J112" s="226"/>
      <c r="K112" s="226"/>
      <c r="L112" s="226"/>
      <c r="M112" s="226"/>
      <c r="N112" s="226"/>
      <c r="O112" s="226"/>
      <c r="P112" s="226"/>
      <c r="Q112" s="291"/>
    </row>
    <row r="113" spans="1:18">
      <c r="A113" s="1944"/>
      <c r="B113" s="24"/>
      <c r="C113" s="226"/>
      <c r="D113" s="226"/>
      <c r="E113" s="226"/>
      <c r="F113" s="226"/>
      <c r="G113" s="226"/>
      <c r="H113" s="226"/>
      <c r="I113" s="226"/>
      <c r="J113" s="226"/>
      <c r="K113" s="226"/>
      <c r="L113" s="226"/>
      <c r="M113" s="226"/>
      <c r="N113" s="226"/>
      <c r="O113" s="226"/>
      <c r="P113" s="226"/>
      <c r="Q113" s="291"/>
    </row>
    <row r="114" spans="1:18">
      <c r="A114" s="1944"/>
      <c r="B114" s="24"/>
      <c r="C114" s="226"/>
      <c r="D114" s="226"/>
      <c r="E114" s="226"/>
      <c r="F114" s="226"/>
      <c r="G114" s="226"/>
      <c r="H114" s="226"/>
      <c r="I114" s="226"/>
      <c r="J114" s="226"/>
      <c r="K114" s="226"/>
      <c r="L114" s="226"/>
      <c r="M114" s="226"/>
      <c r="N114" s="226"/>
      <c r="O114" s="226"/>
      <c r="P114" s="226"/>
      <c r="Q114" s="291"/>
    </row>
    <row r="115" spans="1:18" ht="14.25">
      <c r="A115" s="1944"/>
      <c r="B115" s="61"/>
      <c r="C115" s="54"/>
      <c r="D115" s="54"/>
      <c r="E115" s="54"/>
      <c r="F115" s="54"/>
      <c r="G115" s="54"/>
      <c r="H115" s="54"/>
      <c r="I115" s="54"/>
      <c r="J115" s="54"/>
      <c r="K115" s="54"/>
      <c r="L115" s="54"/>
      <c r="M115" s="54"/>
      <c r="N115" s="54"/>
      <c r="O115" s="54"/>
      <c r="P115" s="54"/>
      <c r="Q115" s="214"/>
      <c r="R115" s="1956">
        <v>77</v>
      </c>
    </row>
  </sheetData>
  <customSheetViews>
    <customSheetView guid="{4095EAE0-09D5-4E29-9353-57BE8D9E0DE0}" showPageBreaks="1" topLeftCell="A94">
      <selection activeCell="H52" sqref="H52"/>
      <colBreaks count="1" manualBreakCount="1">
        <brk id="18" max="1048575" man="1"/>
      </colBreaks>
      <pageMargins left="0.75" right="0.75" top="0.75" bottom="0.75" header="0.5" footer="0.5"/>
      <pageSetup scale="86" orientation="landscape" r:id="rId1"/>
      <headerFooter alignWithMargins="0"/>
    </customSheetView>
    <customSheetView guid="{B4382265-C345-4F78-A0C9-5C84571AE8A3}" showPageBreaks="1" topLeftCell="A22">
      <selection activeCell="N101" sqref="N101"/>
      <rowBreaks count="1" manualBreakCount="1">
        <brk id="53" max="16383" man="1"/>
      </rowBreaks>
      <colBreaks count="1" manualBreakCount="1">
        <brk id="18" max="1048575" man="1"/>
      </colBreaks>
      <pageMargins left="0.75" right="0.75" top="0.75" bottom="0.75" header="0.5" footer="0.5"/>
      <pageSetup scale="86" orientation="landscape" r:id="rId2"/>
      <headerFooter alignWithMargins="0"/>
    </customSheetView>
  </customSheetViews>
  <mergeCells count="5">
    <mergeCell ref="R57:R73"/>
    <mergeCell ref="R39:R56"/>
    <mergeCell ref="B57:Q57"/>
    <mergeCell ref="A42:A56"/>
    <mergeCell ref="A57:A84"/>
  </mergeCells>
  <phoneticPr fontId="0" type="noConversion"/>
  <pageMargins left="0.75" right="0.75" top="0.75" bottom="0.75" header="0.5" footer="0.5"/>
  <pageSetup scale="86" orientation="landscape" r:id="rId3"/>
  <headerFooter alignWithMargins="0"/>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Normal="100" workbookViewId="0"/>
  </sheetViews>
  <sheetFormatPr defaultRowHeight="11.25"/>
  <cols>
    <col min="1" max="1" width="5.33203125" style="10" customWidth="1"/>
    <col min="2" max="2" width="5.83203125" style="10" customWidth="1"/>
    <col min="3" max="3" width="30.1640625" style="10" customWidth="1"/>
    <col min="4" max="7" width="16" style="10" customWidth="1"/>
    <col min="8" max="8" width="20" style="10" customWidth="1"/>
    <col min="9" max="9" width="16" style="10" customWidth="1"/>
    <col min="10" max="10" width="8.6640625" style="10" customWidth="1"/>
    <col min="11" max="11" width="7.83203125" style="10" customWidth="1"/>
    <col min="12" max="12" width="9.33203125" style="10" customWidth="1"/>
    <col min="13" max="13" width="18" style="10" customWidth="1"/>
    <col min="14" max="18" width="18.5" style="10" customWidth="1"/>
    <col min="19" max="19" width="16.6640625" style="10" customWidth="1"/>
    <col min="20" max="20" width="7.83203125" style="10" customWidth="1"/>
    <col min="21" max="16384" width="9.33203125" style="10"/>
  </cols>
  <sheetData>
    <row r="1" spans="1:20" s="226" customFormat="1">
      <c r="A1" s="1371">
        <v>78</v>
      </c>
      <c r="B1" s="63"/>
      <c r="C1" s="63"/>
      <c r="D1" s="63"/>
      <c r="E1" s="63"/>
      <c r="F1" s="63"/>
      <c r="G1" s="63"/>
      <c r="H1" s="1371"/>
      <c r="I1" s="63"/>
      <c r="J1" s="2055" t="s">
        <v>2667</v>
      </c>
      <c r="K1" s="2076" t="s">
        <v>2667</v>
      </c>
      <c r="L1" s="63"/>
      <c r="M1" s="1371"/>
      <c r="N1" s="19"/>
      <c r="O1" s="63"/>
      <c r="P1" s="63"/>
      <c r="Q1" s="63"/>
      <c r="R1" s="63"/>
      <c r="S1" s="63"/>
      <c r="T1" s="63">
        <v>79</v>
      </c>
    </row>
    <row r="2" spans="1:20">
      <c r="A2" s="31" t="s">
        <v>1144</v>
      </c>
      <c r="B2" s="5"/>
      <c r="C2" s="5"/>
      <c r="D2" s="5"/>
      <c r="E2" s="5"/>
      <c r="F2" s="5"/>
      <c r="G2" s="5"/>
      <c r="H2" s="5"/>
      <c r="I2" s="5"/>
      <c r="J2" s="62"/>
      <c r="K2" s="31" t="s">
        <v>1144</v>
      </c>
      <c r="L2" s="5"/>
      <c r="M2" s="5"/>
      <c r="N2" s="5"/>
      <c r="O2" s="5"/>
      <c r="P2" s="5"/>
      <c r="Q2" s="5"/>
      <c r="R2" s="5"/>
      <c r="S2" s="5"/>
      <c r="T2" s="62"/>
    </row>
    <row r="3" spans="1:20">
      <c r="A3" s="40"/>
      <c r="B3" s="209" t="s">
        <v>1145</v>
      </c>
      <c r="C3" s="209"/>
      <c r="D3" s="209"/>
      <c r="E3" s="209"/>
      <c r="F3" s="209"/>
      <c r="G3" s="209"/>
      <c r="H3" s="209"/>
      <c r="I3" s="209"/>
      <c r="J3" s="208"/>
      <c r="K3" s="40"/>
      <c r="L3" s="209"/>
      <c r="M3" s="209"/>
      <c r="N3" s="209"/>
      <c r="O3" s="209"/>
      <c r="P3" s="209"/>
      <c r="Q3" s="209"/>
      <c r="R3" s="209"/>
      <c r="S3" s="209"/>
      <c r="T3" s="208"/>
    </row>
    <row r="4" spans="1:20">
      <c r="A4" s="40"/>
      <c r="B4" s="41" t="s">
        <v>423</v>
      </c>
      <c r="C4" s="209" t="s">
        <v>1146</v>
      </c>
      <c r="D4" s="209"/>
      <c r="E4" s="209"/>
      <c r="F4" s="209"/>
      <c r="G4" s="209"/>
      <c r="H4" s="209"/>
      <c r="I4" s="209"/>
      <c r="J4" s="208"/>
      <c r="K4" s="40"/>
      <c r="L4" s="41" t="s">
        <v>428</v>
      </c>
      <c r="M4" s="209" t="s">
        <v>1147</v>
      </c>
      <c r="N4" s="209"/>
      <c r="O4" s="209"/>
      <c r="P4" s="209"/>
      <c r="Q4" s="209"/>
      <c r="R4" s="209"/>
      <c r="S4" s="209"/>
      <c r="T4" s="208"/>
    </row>
    <row r="5" spans="1:20">
      <c r="A5" s="40"/>
      <c r="B5" s="41" t="s">
        <v>424</v>
      </c>
      <c r="C5" s="209" t="s">
        <v>1148</v>
      </c>
      <c r="D5" s="209"/>
      <c r="E5" s="209"/>
      <c r="F5" s="209"/>
      <c r="G5" s="209"/>
      <c r="H5" s="209"/>
      <c r="I5" s="209"/>
      <c r="J5" s="208"/>
      <c r="K5" s="40"/>
      <c r="M5" s="209" t="s">
        <v>2605</v>
      </c>
      <c r="N5" s="209"/>
      <c r="O5" s="209"/>
      <c r="P5" s="209"/>
      <c r="Q5" s="209"/>
      <c r="R5" s="209"/>
      <c r="S5" s="209"/>
      <c r="T5" s="208"/>
    </row>
    <row r="6" spans="1:20">
      <c r="A6" s="40"/>
      <c r="C6" s="209" t="s">
        <v>1149</v>
      </c>
      <c r="D6" s="209"/>
      <c r="E6" s="209"/>
      <c r="F6" s="209"/>
      <c r="G6" s="209"/>
      <c r="H6" s="209"/>
      <c r="I6" s="209"/>
      <c r="J6" s="208"/>
      <c r="K6" s="40"/>
      <c r="M6" s="209" t="s">
        <v>2080</v>
      </c>
      <c r="N6" s="209"/>
      <c r="O6" s="209"/>
      <c r="P6" s="209"/>
      <c r="Q6" s="209"/>
      <c r="R6" s="209"/>
      <c r="S6" s="209"/>
      <c r="T6" s="208"/>
    </row>
    <row r="7" spans="1:20">
      <c r="A7" s="40"/>
      <c r="B7" s="41" t="s">
        <v>425</v>
      </c>
      <c r="C7" s="209" t="s">
        <v>2081</v>
      </c>
      <c r="D7" s="209"/>
      <c r="E7" s="209"/>
      <c r="F7" s="209"/>
      <c r="G7" s="209"/>
      <c r="H7" s="209"/>
      <c r="I7" s="209"/>
      <c r="J7" s="208"/>
      <c r="K7" s="40"/>
      <c r="L7" s="41" t="s">
        <v>430</v>
      </c>
      <c r="M7" s="209" t="s">
        <v>2082</v>
      </c>
      <c r="N7" s="209"/>
      <c r="O7" s="209"/>
      <c r="P7" s="209"/>
      <c r="Q7" s="209"/>
      <c r="R7" s="209"/>
      <c r="S7" s="209"/>
      <c r="T7" s="208"/>
    </row>
    <row r="8" spans="1:20">
      <c r="A8" s="40"/>
      <c r="C8" s="209" t="s">
        <v>2083</v>
      </c>
      <c r="D8" s="209"/>
      <c r="E8" s="209"/>
      <c r="F8" s="209"/>
      <c r="G8" s="209"/>
      <c r="H8" s="209"/>
      <c r="I8" s="209"/>
      <c r="J8" s="208"/>
      <c r="K8" s="40"/>
      <c r="M8" s="209" t="s">
        <v>2084</v>
      </c>
      <c r="N8" s="209"/>
      <c r="O8" s="209"/>
      <c r="P8" s="209"/>
      <c r="Q8" s="209"/>
      <c r="R8" s="209"/>
      <c r="S8" s="209"/>
      <c r="T8" s="208"/>
    </row>
    <row r="9" spans="1:20">
      <c r="A9" s="40"/>
      <c r="C9" s="209" t="s">
        <v>2085</v>
      </c>
      <c r="D9" s="209"/>
      <c r="E9" s="209"/>
      <c r="F9" s="209"/>
      <c r="G9" s="209"/>
      <c r="H9" s="209"/>
      <c r="I9" s="209"/>
      <c r="J9" s="208"/>
      <c r="K9" s="40"/>
      <c r="L9" s="209"/>
      <c r="M9" s="209"/>
      <c r="N9" s="209"/>
      <c r="O9" s="209"/>
      <c r="P9" s="209"/>
      <c r="Q9" s="209"/>
      <c r="R9" s="209"/>
      <c r="S9" s="209"/>
      <c r="T9" s="208"/>
    </row>
    <row r="10" spans="1:20">
      <c r="A10" s="73"/>
      <c r="B10" s="14"/>
      <c r="C10" s="14"/>
      <c r="D10" s="14"/>
      <c r="E10" s="14"/>
      <c r="F10" s="14"/>
      <c r="G10" s="14"/>
      <c r="H10" s="14"/>
      <c r="I10" s="14"/>
      <c r="J10" s="70"/>
      <c r="K10" s="73"/>
      <c r="L10" s="14"/>
      <c r="M10" s="14"/>
      <c r="N10" s="14"/>
      <c r="O10" s="14"/>
      <c r="P10" s="14"/>
      <c r="Q10" s="14"/>
      <c r="R10" s="14"/>
      <c r="S10" s="14"/>
      <c r="T10" s="70"/>
    </row>
    <row r="11" spans="1:20">
      <c r="A11" s="308" t="s">
        <v>2351</v>
      </c>
      <c r="B11" s="309"/>
      <c r="C11" s="309"/>
      <c r="D11" s="309"/>
      <c r="E11" s="309"/>
      <c r="F11" s="309"/>
      <c r="G11" s="309"/>
      <c r="H11" s="309"/>
      <c r="I11" s="309"/>
      <c r="J11" s="310"/>
      <c r="K11" s="308" t="s">
        <v>2351</v>
      </c>
      <c r="L11" s="309"/>
      <c r="M11" s="309"/>
      <c r="N11" s="309"/>
      <c r="O11" s="309"/>
      <c r="P11" s="309"/>
      <c r="Q11" s="309"/>
      <c r="R11" s="309"/>
      <c r="S11" s="309"/>
      <c r="T11" s="310"/>
    </row>
    <row r="12" spans="1:20">
      <c r="A12" s="311"/>
      <c r="B12" s="312"/>
      <c r="C12" s="312"/>
      <c r="D12" s="313" t="s">
        <v>2086</v>
      </c>
      <c r="E12" s="314"/>
      <c r="F12" s="315" t="s">
        <v>2087</v>
      </c>
      <c r="G12" s="309"/>
      <c r="H12" s="309"/>
      <c r="I12" s="309"/>
      <c r="J12" s="316"/>
      <c r="K12" s="311"/>
      <c r="L12" s="312"/>
      <c r="M12" s="317" t="s">
        <v>2088</v>
      </c>
      <c r="N12" s="315" t="s">
        <v>2089</v>
      </c>
      <c r="O12" s="309"/>
      <c r="P12" s="309"/>
      <c r="Q12" s="309"/>
      <c r="R12" s="309"/>
      <c r="S12" s="309"/>
      <c r="T12" s="213"/>
    </row>
    <row r="13" spans="1:20">
      <c r="A13" s="311"/>
      <c r="B13" s="312"/>
      <c r="C13" s="312"/>
      <c r="D13" s="318" t="s">
        <v>2090</v>
      </c>
      <c r="E13" s="319"/>
      <c r="F13" s="315" t="s">
        <v>2091</v>
      </c>
      <c r="G13" s="309"/>
      <c r="H13" s="309"/>
      <c r="I13" s="309"/>
      <c r="J13" s="320"/>
      <c r="K13" s="311"/>
      <c r="L13" s="312"/>
      <c r="M13" s="321" t="s">
        <v>2092</v>
      </c>
      <c r="N13" s="322"/>
      <c r="O13" s="322"/>
      <c r="P13" s="313" t="s">
        <v>2093</v>
      </c>
      <c r="Q13" s="314"/>
      <c r="R13" s="322"/>
      <c r="S13" s="322"/>
      <c r="T13" s="316"/>
    </row>
    <row r="14" spans="1:20">
      <c r="A14" s="311"/>
      <c r="B14" s="312"/>
      <c r="C14" s="312"/>
      <c r="D14" s="323"/>
      <c r="E14" s="323"/>
      <c r="F14" s="323"/>
      <c r="G14" s="323"/>
      <c r="H14" s="323" t="s">
        <v>2359</v>
      </c>
      <c r="I14" s="323" t="s">
        <v>2094</v>
      </c>
      <c r="J14" s="324"/>
      <c r="K14" s="325"/>
      <c r="L14" s="323"/>
      <c r="M14" s="317" t="s">
        <v>2356</v>
      </c>
      <c r="N14" s="323"/>
      <c r="O14" s="323"/>
      <c r="P14" s="326" t="s">
        <v>1942</v>
      </c>
      <c r="Q14" s="327"/>
      <c r="R14" s="323" t="s">
        <v>2362</v>
      </c>
      <c r="S14" s="323"/>
      <c r="T14" s="324"/>
    </row>
    <row r="15" spans="1:20">
      <c r="A15" s="311"/>
      <c r="B15" s="312"/>
      <c r="C15" s="312"/>
      <c r="D15" s="323"/>
      <c r="E15" s="323"/>
      <c r="F15" s="323"/>
      <c r="G15" s="323"/>
      <c r="H15" s="323" t="s">
        <v>1028</v>
      </c>
      <c r="I15" s="323" t="s">
        <v>2095</v>
      </c>
      <c r="J15" s="324"/>
      <c r="K15" s="325"/>
      <c r="L15" s="323"/>
      <c r="M15" s="323" t="s">
        <v>2358</v>
      </c>
      <c r="N15" s="323"/>
      <c r="O15" s="323"/>
      <c r="P15" s="318" t="s">
        <v>2096</v>
      </c>
      <c r="Q15" s="319"/>
      <c r="R15" s="323" t="s">
        <v>2097</v>
      </c>
      <c r="S15" s="323"/>
      <c r="T15" s="324"/>
    </row>
    <row r="16" spans="1:20">
      <c r="A16" s="311"/>
      <c r="B16" s="312"/>
      <c r="C16" s="312"/>
      <c r="D16" s="323"/>
      <c r="E16" s="323"/>
      <c r="F16" s="323" t="s">
        <v>1033</v>
      </c>
      <c r="G16" s="323" t="s">
        <v>2098</v>
      </c>
      <c r="H16" s="323" t="s">
        <v>1034</v>
      </c>
      <c r="I16" s="323" t="s">
        <v>2360</v>
      </c>
      <c r="J16" s="324"/>
      <c r="K16" s="325"/>
      <c r="L16" s="323"/>
      <c r="M16" s="323" t="s">
        <v>2361</v>
      </c>
      <c r="N16" s="323"/>
      <c r="O16" s="323"/>
      <c r="P16" s="322"/>
      <c r="Q16" s="322"/>
      <c r="R16" s="323" t="s">
        <v>2099</v>
      </c>
      <c r="S16" s="323"/>
      <c r="T16" s="324"/>
    </row>
    <row r="17" spans="1:20">
      <c r="A17" s="311"/>
      <c r="B17" s="312"/>
      <c r="C17" s="323" t="s">
        <v>2100</v>
      </c>
      <c r="D17" s="323" t="s">
        <v>2101</v>
      </c>
      <c r="E17" s="323"/>
      <c r="F17" s="323" t="s">
        <v>1040</v>
      </c>
      <c r="G17" s="323" t="s">
        <v>1034</v>
      </c>
      <c r="H17" s="323" t="s">
        <v>1039</v>
      </c>
      <c r="I17" s="323" t="s">
        <v>2102</v>
      </c>
      <c r="J17" s="324"/>
      <c r="K17" s="325"/>
      <c r="L17" s="323"/>
      <c r="M17" s="323" t="s">
        <v>2103</v>
      </c>
      <c r="N17" s="323" t="s">
        <v>1520</v>
      </c>
      <c r="O17" s="323" t="s">
        <v>1042</v>
      </c>
      <c r="P17" s="323" t="s">
        <v>2101</v>
      </c>
      <c r="Q17" s="323"/>
      <c r="R17" s="323" t="s">
        <v>2104</v>
      </c>
      <c r="S17" s="323" t="s">
        <v>1042</v>
      </c>
      <c r="T17" s="324"/>
    </row>
    <row r="18" spans="1:20">
      <c r="A18" s="325" t="s">
        <v>307</v>
      </c>
      <c r="B18" s="323" t="s">
        <v>331</v>
      </c>
      <c r="C18" s="323" t="s">
        <v>1050</v>
      </c>
      <c r="D18" s="323" t="s">
        <v>1951</v>
      </c>
      <c r="E18" s="323" t="s">
        <v>2105</v>
      </c>
      <c r="F18" s="323" t="s">
        <v>2106</v>
      </c>
      <c r="G18" s="323" t="s">
        <v>1038</v>
      </c>
      <c r="H18" s="323" t="s">
        <v>2107</v>
      </c>
      <c r="I18" s="323" t="s">
        <v>2108</v>
      </c>
      <c r="J18" s="324" t="s">
        <v>307</v>
      </c>
      <c r="K18" s="325" t="s">
        <v>307</v>
      </c>
      <c r="L18" s="323" t="s">
        <v>331</v>
      </c>
      <c r="M18" s="323" t="s">
        <v>2109</v>
      </c>
      <c r="N18" s="323" t="s">
        <v>1050</v>
      </c>
      <c r="O18" s="323" t="s">
        <v>1046</v>
      </c>
      <c r="P18" s="323" t="s">
        <v>1951</v>
      </c>
      <c r="Q18" s="323" t="s">
        <v>2105</v>
      </c>
      <c r="R18" s="323" t="s">
        <v>2110</v>
      </c>
      <c r="S18" s="323" t="s">
        <v>2111</v>
      </c>
      <c r="T18" s="324" t="s">
        <v>307</v>
      </c>
    </row>
    <row r="19" spans="1:20">
      <c r="A19" s="325" t="s">
        <v>312</v>
      </c>
      <c r="B19" s="323" t="s">
        <v>334</v>
      </c>
      <c r="C19" s="323" t="s">
        <v>2112</v>
      </c>
      <c r="D19" s="323" t="s">
        <v>2113</v>
      </c>
      <c r="E19" s="323" t="s">
        <v>2114</v>
      </c>
      <c r="F19" s="323" t="s">
        <v>2115</v>
      </c>
      <c r="G19" s="323" t="s">
        <v>2116</v>
      </c>
      <c r="H19" s="323" t="s">
        <v>2117</v>
      </c>
      <c r="I19" s="323" t="s">
        <v>2109</v>
      </c>
      <c r="J19" s="324" t="s">
        <v>312</v>
      </c>
      <c r="K19" s="325" t="s">
        <v>312</v>
      </c>
      <c r="L19" s="323" t="s">
        <v>334</v>
      </c>
      <c r="M19" s="323" t="s">
        <v>1049</v>
      </c>
      <c r="N19" s="323" t="s">
        <v>1056</v>
      </c>
      <c r="O19" s="323" t="s">
        <v>1054</v>
      </c>
      <c r="P19" s="323" t="s">
        <v>2113</v>
      </c>
      <c r="Q19" s="323" t="s">
        <v>2114</v>
      </c>
      <c r="R19" s="323" t="s">
        <v>2118</v>
      </c>
      <c r="S19" s="323" t="s">
        <v>2114</v>
      </c>
      <c r="T19" s="324" t="s">
        <v>312</v>
      </c>
    </row>
    <row r="20" spans="1:20">
      <c r="A20" s="325"/>
      <c r="B20" s="323"/>
      <c r="C20" s="323"/>
      <c r="D20" s="323"/>
      <c r="E20" s="323"/>
      <c r="F20" s="323"/>
      <c r="G20" s="323"/>
      <c r="H20" s="323" t="s">
        <v>1055</v>
      </c>
      <c r="I20" s="323" t="s">
        <v>2116</v>
      </c>
      <c r="J20" s="324"/>
      <c r="K20" s="325"/>
      <c r="L20" s="323"/>
      <c r="M20" s="323" t="s">
        <v>2360</v>
      </c>
      <c r="N20" s="323"/>
      <c r="O20" s="323"/>
      <c r="P20" s="312"/>
      <c r="Q20" s="312"/>
      <c r="R20" s="323"/>
      <c r="S20" s="323"/>
      <c r="T20" s="324"/>
    </row>
    <row r="21" spans="1:20" ht="12" thickBot="1">
      <c r="A21" s="328"/>
      <c r="B21" s="215"/>
      <c r="C21" s="321" t="s">
        <v>317</v>
      </c>
      <c r="D21" s="321" t="s">
        <v>318</v>
      </c>
      <c r="E21" s="321" t="s">
        <v>319</v>
      </c>
      <c r="F21" s="321" t="s">
        <v>320</v>
      </c>
      <c r="G21" s="321" t="s">
        <v>321</v>
      </c>
      <c r="H21" s="321" t="s">
        <v>322</v>
      </c>
      <c r="I21" s="321" t="s">
        <v>176</v>
      </c>
      <c r="J21" s="329"/>
      <c r="K21" s="328"/>
      <c r="L21" s="215"/>
      <c r="M21" s="321" t="s">
        <v>177</v>
      </c>
      <c r="N21" s="321" t="s">
        <v>405</v>
      </c>
      <c r="O21" s="321" t="s">
        <v>406</v>
      </c>
      <c r="P21" s="321" t="s">
        <v>407</v>
      </c>
      <c r="Q21" s="321" t="s">
        <v>408</v>
      </c>
      <c r="R21" s="321" t="s">
        <v>39</v>
      </c>
      <c r="S21" s="321" t="s">
        <v>2119</v>
      </c>
      <c r="T21" s="330"/>
    </row>
    <row r="22" spans="1:20">
      <c r="A22" s="311"/>
      <c r="B22" s="312"/>
      <c r="C22" s="323" t="s">
        <v>1532</v>
      </c>
      <c r="D22" s="331"/>
      <c r="E22" s="332"/>
      <c r="F22" s="332"/>
      <c r="G22" s="332"/>
      <c r="H22" s="332"/>
      <c r="I22" s="333"/>
      <c r="J22" s="320"/>
      <c r="K22" s="311"/>
      <c r="L22" s="312"/>
      <c r="M22" s="370"/>
      <c r="N22" s="371"/>
      <c r="O22" s="371"/>
      <c r="P22" s="371"/>
      <c r="Q22" s="371"/>
      <c r="R22" s="371"/>
      <c r="S22" s="333"/>
      <c r="T22" s="320"/>
    </row>
    <row r="23" spans="1:20">
      <c r="A23" s="325">
        <v>36</v>
      </c>
      <c r="B23" s="312"/>
      <c r="C23" s="312" t="s">
        <v>2120</v>
      </c>
      <c r="D23" s="355">
        <v>0</v>
      </c>
      <c r="E23" s="356">
        <v>0</v>
      </c>
      <c r="F23" s="356">
        <v>0</v>
      </c>
      <c r="G23" s="356">
        <v>0</v>
      </c>
      <c r="H23" s="356">
        <v>0</v>
      </c>
      <c r="I23" s="357">
        <v>0</v>
      </c>
      <c r="J23" s="324">
        <v>36</v>
      </c>
      <c r="K23" s="325">
        <v>36</v>
      </c>
      <c r="L23" s="312"/>
      <c r="M23" s="355">
        <v>0</v>
      </c>
      <c r="N23" s="356">
        <f>SUM(D23:I23)-M23-O23</f>
        <v>0</v>
      </c>
      <c r="O23" s="356">
        <v>0</v>
      </c>
      <c r="P23" s="356">
        <f>+N23+O23</f>
        <v>0</v>
      </c>
      <c r="Q23" s="356">
        <v>0</v>
      </c>
      <c r="R23" s="356">
        <v>0</v>
      </c>
      <c r="S23" s="1506">
        <v>0</v>
      </c>
      <c r="T23" s="324">
        <v>36</v>
      </c>
    </row>
    <row r="24" spans="1:20">
      <c r="A24" s="328"/>
      <c r="B24" s="215"/>
      <c r="C24" s="215" t="s">
        <v>2121</v>
      </c>
      <c r="D24" s="358"/>
      <c r="E24" s="359"/>
      <c r="F24" s="359"/>
      <c r="G24" s="359"/>
      <c r="H24" s="359"/>
      <c r="I24" s="360"/>
      <c r="J24" s="329"/>
      <c r="K24" s="328"/>
      <c r="L24" s="215"/>
      <c r="M24" s="358"/>
      <c r="N24" s="359"/>
      <c r="O24" s="359"/>
      <c r="P24" s="359"/>
      <c r="Q24" s="359"/>
      <c r="R24" s="359"/>
      <c r="S24" s="1507"/>
      <c r="T24" s="329"/>
    </row>
    <row r="25" spans="1:20">
      <c r="A25" s="311"/>
      <c r="B25" s="312"/>
      <c r="C25" s="312" t="s">
        <v>2122</v>
      </c>
      <c r="D25" s="355"/>
      <c r="E25" s="356"/>
      <c r="F25" s="356"/>
      <c r="G25" s="356"/>
      <c r="H25" s="356"/>
      <c r="I25" s="357"/>
      <c r="J25" s="320"/>
      <c r="K25" s="311"/>
      <c r="L25" s="312"/>
      <c r="M25" s="355"/>
      <c r="N25" s="356"/>
      <c r="O25" s="356"/>
      <c r="P25" s="356"/>
      <c r="Q25" s="356"/>
      <c r="R25" s="356"/>
      <c r="S25" s="1506"/>
      <c r="T25" s="320"/>
    </row>
    <row r="26" spans="1:20">
      <c r="A26" s="325" t="s">
        <v>2123</v>
      </c>
      <c r="B26" s="312"/>
      <c r="C26" s="312" t="s">
        <v>2124</v>
      </c>
      <c r="D26" s="355">
        <v>13</v>
      </c>
      <c r="E26" s="356">
        <v>0</v>
      </c>
      <c r="F26" s="356">
        <v>0</v>
      </c>
      <c r="G26" s="356">
        <v>0</v>
      </c>
      <c r="H26" s="356">
        <v>0</v>
      </c>
      <c r="I26" s="357">
        <v>0</v>
      </c>
      <c r="J26" s="324" t="s">
        <v>2123</v>
      </c>
      <c r="K26" s="325" t="s">
        <v>2123</v>
      </c>
      <c r="L26" s="312"/>
      <c r="M26" s="355">
        <v>0</v>
      </c>
      <c r="N26" s="356">
        <f>SUM(D26:I26)-M26-O26</f>
        <v>13</v>
      </c>
      <c r="O26" s="356">
        <v>0</v>
      </c>
      <c r="P26" s="356">
        <f>+N26+O26</f>
        <v>13</v>
      </c>
      <c r="Q26" s="356">
        <v>0</v>
      </c>
      <c r="R26" s="356">
        <v>1082</v>
      </c>
      <c r="S26" s="1506">
        <v>0</v>
      </c>
      <c r="T26" s="324" t="s">
        <v>2123</v>
      </c>
    </row>
    <row r="27" spans="1:20">
      <c r="A27" s="328"/>
      <c r="B27" s="215"/>
      <c r="C27" s="215" t="s">
        <v>2125</v>
      </c>
      <c r="D27" s="358"/>
      <c r="E27" s="359"/>
      <c r="F27" s="359"/>
      <c r="G27" s="359"/>
      <c r="H27" s="359"/>
      <c r="I27" s="360"/>
      <c r="J27" s="329"/>
      <c r="K27" s="328"/>
      <c r="L27" s="215"/>
      <c r="M27" s="358"/>
      <c r="N27" s="359"/>
      <c r="O27" s="359"/>
      <c r="P27" s="359"/>
      <c r="Q27" s="359"/>
      <c r="R27" s="359"/>
      <c r="S27" s="1507"/>
      <c r="T27" s="329"/>
    </row>
    <row r="28" spans="1:20">
      <c r="A28" s="311"/>
      <c r="B28" s="312"/>
      <c r="C28" s="312" t="s">
        <v>2126</v>
      </c>
      <c r="D28" s="355"/>
      <c r="E28" s="356"/>
      <c r="F28" s="356"/>
      <c r="G28" s="356"/>
      <c r="H28" s="356"/>
      <c r="I28" s="357"/>
      <c r="J28" s="320"/>
      <c r="K28" s="311"/>
      <c r="L28" s="312"/>
      <c r="M28" s="355"/>
      <c r="N28" s="356"/>
      <c r="O28" s="356"/>
      <c r="P28" s="356"/>
      <c r="Q28" s="356"/>
      <c r="R28" s="356"/>
      <c r="S28" s="1506"/>
      <c r="T28" s="320"/>
    </row>
    <row r="29" spans="1:20">
      <c r="A29" s="336" t="s">
        <v>2127</v>
      </c>
      <c r="B29" s="215"/>
      <c r="C29" s="215" t="s">
        <v>2128</v>
      </c>
      <c r="D29" s="358">
        <v>7373</v>
      </c>
      <c r="E29" s="359">
        <v>0</v>
      </c>
      <c r="F29" s="359">
        <v>0</v>
      </c>
      <c r="G29" s="359">
        <v>0</v>
      </c>
      <c r="H29" s="359">
        <v>0</v>
      </c>
      <c r="I29" s="360">
        <v>0</v>
      </c>
      <c r="J29" s="330" t="s">
        <v>2127</v>
      </c>
      <c r="K29" s="336" t="s">
        <v>2127</v>
      </c>
      <c r="L29" s="215"/>
      <c r="M29" s="358">
        <v>235</v>
      </c>
      <c r="N29" s="359">
        <f>SUM(D29:I29)-M29-O29</f>
        <v>7081</v>
      </c>
      <c r="O29" s="359">
        <v>57</v>
      </c>
      <c r="P29" s="359">
        <f>+N29+O29</f>
        <v>7138</v>
      </c>
      <c r="Q29" s="359">
        <v>0</v>
      </c>
      <c r="R29" s="359">
        <v>574877</v>
      </c>
      <c r="S29" s="1507">
        <v>0</v>
      </c>
      <c r="T29" s="330" t="s">
        <v>2127</v>
      </c>
    </row>
    <row r="30" spans="1:20">
      <c r="A30" s="311"/>
      <c r="B30" s="312"/>
      <c r="C30" s="312" t="s">
        <v>2129</v>
      </c>
      <c r="D30" s="355"/>
      <c r="E30" s="356"/>
      <c r="F30" s="356"/>
      <c r="G30" s="356"/>
      <c r="H30" s="356"/>
      <c r="I30" s="357"/>
      <c r="J30" s="320"/>
      <c r="K30" s="311"/>
      <c r="L30" s="312"/>
      <c r="M30" s="355"/>
      <c r="N30" s="356"/>
      <c r="O30" s="356"/>
      <c r="P30" s="356"/>
      <c r="Q30" s="356"/>
      <c r="R30" s="356"/>
      <c r="S30" s="1506"/>
      <c r="T30" s="320"/>
    </row>
    <row r="31" spans="1:20">
      <c r="A31" s="325" t="s">
        <v>2130</v>
      </c>
      <c r="B31" s="312"/>
      <c r="C31" s="312" t="s">
        <v>2131</v>
      </c>
      <c r="D31" s="355">
        <v>14413</v>
      </c>
      <c r="E31" s="356">
        <v>0</v>
      </c>
      <c r="F31" s="356">
        <v>0</v>
      </c>
      <c r="G31" s="356">
        <v>0</v>
      </c>
      <c r="H31" s="356">
        <v>0</v>
      </c>
      <c r="I31" s="357">
        <v>3</v>
      </c>
      <c r="J31" s="324" t="s">
        <v>2130</v>
      </c>
      <c r="K31" s="325" t="s">
        <v>2130</v>
      </c>
      <c r="L31" s="312"/>
      <c r="M31" s="355">
        <v>105</v>
      </c>
      <c r="N31" s="356">
        <f>SUM(D31:I31)-M31-O31</f>
        <v>13910</v>
      </c>
      <c r="O31" s="356">
        <v>401</v>
      </c>
      <c r="P31" s="356">
        <f>+N31+O31</f>
        <v>14311</v>
      </c>
      <c r="Q31" s="356">
        <v>0</v>
      </c>
      <c r="R31" s="356">
        <v>1682434</v>
      </c>
      <c r="S31" s="1506">
        <v>0</v>
      </c>
      <c r="T31" s="324" t="s">
        <v>2130</v>
      </c>
    </row>
    <row r="32" spans="1:20">
      <c r="A32" s="328"/>
      <c r="B32" s="215"/>
      <c r="C32" s="215" t="s">
        <v>2132</v>
      </c>
      <c r="D32" s="358"/>
      <c r="E32" s="359"/>
      <c r="F32" s="359"/>
      <c r="G32" s="359"/>
      <c r="H32" s="359"/>
      <c r="I32" s="360"/>
      <c r="J32" s="329"/>
      <c r="K32" s="328"/>
      <c r="L32" s="215"/>
      <c r="M32" s="358"/>
      <c r="N32" s="359"/>
      <c r="O32" s="359"/>
      <c r="P32" s="359"/>
      <c r="Q32" s="359"/>
      <c r="R32" s="359"/>
      <c r="S32" s="1507"/>
      <c r="T32" s="329"/>
    </row>
    <row r="33" spans="1:20">
      <c r="A33" s="311"/>
      <c r="B33" s="312"/>
      <c r="C33" s="312" t="s">
        <v>2133</v>
      </c>
      <c r="D33" s="355"/>
      <c r="E33" s="356"/>
      <c r="F33" s="356"/>
      <c r="G33" s="356"/>
      <c r="H33" s="356"/>
      <c r="I33" s="357"/>
      <c r="J33" s="320"/>
      <c r="K33" s="311"/>
      <c r="L33" s="312"/>
      <c r="M33" s="355"/>
      <c r="N33" s="356"/>
      <c r="O33" s="356"/>
      <c r="P33" s="356"/>
      <c r="Q33" s="356"/>
      <c r="R33" s="356"/>
      <c r="S33" s="1506"/>
      <c r="T33" s="320"/>
    </row>
    <row r="34" spans="1:20">
      <c r="A34" s="336" t="s">
        <v>2134</v>
      </c>
      <c r="B34" s="215"/>
      <c r="C34" s="215" t="s">
        <v>2135</v>
      </c>
      <c r="D34" s="358">
        <v>10431</v>
      </c>
      <c r="E34" s="359">
        <v>0</v>
      </c>
      <c r="F34" s="359">
        <v>0</v>
      </c>
      <c r="G34" s="359">
        <v>0</v>
      </c>
      <c r="H34" s="359">
        <v>0</v>
      </c>
      <c r="I34" s="360">
        <v>0</v>
      </c>
      <c r="J34" s="330" t="s">
        <v>2134</v>
      </c>
      <c r="K34" s="336" t="s">
        <v>2134</v>
      </c>
      <c r="L34" s="215"/>
      <c r="M34" s="358">
        <v>940</v>
      </c>
      <c r="N34" s="359">
        <f>SUM(D34:I34)-M34-O34</f>
        <v>9489</v>
      </c>
      <c r="O34" s="359">
        <v>2</v>
      </c>
      <c r="P34" s="359">
        <f>+N34+O34</f>
        <v>9491</v>
      </c>
      <c r="Q34" s="359">
        <v>0</v>
      </c>
      <c r="R34" s="359">
        <v>946178</v>
      </c>
      <c r="S34" s="1507">
        <v>0</v>
      </c>
      <c r="T34" s="330" t="s">
        <v>2134</v>
      </c>
    </row>
    <row r="35" spans="1:20">
      <c r="A35" s="311"/>
      <c r="B35" s="312"/>
      <c r="C35" s="312" t="s">
        <v>2136</v>
      </c>
      <c r="D35" s="355"/>
      <c r="E35" s="356"/>
      <c r="F35" s="356"/>
      <c r="G35" s="356"/>
      <c r="H35" s="356"/>
      <c r="I35" s="357"/>
      <c r="J35" s="320"/>
      <c r="K35" s="311"/>
      <c r="L35" s="312"/>
      <c r="M35" s="355"/>
      <c r="N35" s="356"/>
      <c r="O35" s="356"/>
      <c r="P35" s="356"/>
      <c r="Q35" s="356"/>
      <c r="R35" s="356"/>
      <c r="S35" s="1506"/>
      <c r="T35" s="320"/>
    </row>
    <row r="36" spans="1:20">
      <c r="A36" s="336" t="s">
        <v>2137</v>
      </c>
      <c r="B36" s="215"/>
      <c r="C36" s="215" t="s">
        <v>2138</v>
      </c>
      <c r="D36" s="358">
        <v>10308</v>
      </c>
      <c r="E36" s="359">
        <v>0</v>
      </c>
      <c r="F36" s="359">
        <v>0</v>
      </c>
      <c r="G36" s="359">
        <v>0</v>
      </c>
      <c r="H36" s="359">
        <v>0</v>
      </c>
      <c r="I36" s="360">
        <v>0</v>
      </c>
      <c r="J36" s="330" t="s">
        <v>2137</v>
      </c>
      <c r="K36" s="336" t="s">
        <v>2137</v>
      </c>
      <c r="L36" s="215"/>
      <c r="M36" s="358">
        <v>278</v>
      </c>
      <c r="N36" s="359">
        <f>SUM(D36:I36)-M36-O36</f>
        <v>9629</v>
      </c>
      <c r="O36" s="359">
        <v>401</v>
      </c>
      <c r="P36" s="359">
        <f>+N36+O36</f>
        <v>10030</v>
      </c>
      <c r="Q36" s="359">
        <v>0</v>
      </c>
      <c r="R36" s="359">
        <v>1063874</v>
      </c>
      <c r="S36" s="1507">
        <v>0</v>
      </c>
      <c r="T36" s="330" t="s">
        <v>2137</v>
      </c>
    </row>
    <row r="37" spans="1:20">
      <c r="A37" s="311"/>
      <c r="B37" s="312"/>
      <c r="C37" s="312" t="s">
        <v>2139</v>
      </c>
      <c r="D37" s="355"/>
      <c r="E37" s="356"/>
      <c r="F37" s="356"/>
      <c r="G37" s="356"/>
      <c r="H37" s="356"/>
      <c r="I37" s="357"/>
      <c r="J37" s="320"/>
      <c r="K37" s="311"/>
      <c r="L37" s="312"/>
      <c r="M37" s="355"/>
      <c r="N37" s="356"/>
      <c r="O37" s="356"/>
      <c r="P37" s="356"/>
      <c r="Q37" s="356"/>
      <c r="R37" s="356"/>
      <c r="S37" s="1506"/>
      <c r="T37" s="320"/>
    </row>
    <row r="38" spans="1:20">
      <c r="A38" s="336" t="s">
        <v>2140</v>
      </c>
      <c r="B38" s="215"/>
      <c r="C38" s="215" t="s">
        <v>2141</v>
      </c>
      <c r="D38" s="358">
        <v>5622</v>
      </c>
      <c r="E38" s="359">
        <v>0</v>
      </c>
      <c r="F38" s="359">
        <v>0</v>
      </c>
      <c r="G38" s="359">
        <v>0</v>
      </c>
      <c r="H38" s="359">
        <v>0</v>
      </c>
      <c r="I38" s="360">
        <v>0</v>
      </c>
      <c r="J38" s="330" t="s">
        <v>2140</v>
      </c>
      <c r="K38" s="336" t="s">
        <v>2140</v>
      </c>
      <c r="L38" s="215"/>
      <c r="M38" s="358">
        <v>326</v>
      </c>
      <c r="N38" s="359">
        <f>SUM(D38:I38)-M38-O38</f>
        <v>4785</v>
      </c>
      <c r="O38" s="359">
        <v>511</v>
      </c>
      <c r="P38" s="359">
        <f>+N38+O38</f>
        <v>5296</v>
      </c>
      <c r="Q38" s="359">
        <v>0</v>
      </c>
      <c r="R38" s="359">
        <v>553637</v>
      </c>
      <c r="S38" s="1507">
        <v>0</v>
      </c>
      <c r="T38" s="330" t="s">
        <v>2140</v>
      </c>
    </row>
    <row r="39" spans="1:20">
      <c r="A39" s="311"/>
      <c r="B39" s="312"/>
      <c r="C39" s="312" t="s">
        <v>1160</v>
      </c>
      <c r="D39" s="355"/>
      <c r="E39" s="356"/>
      <c r="F39" s="356"/>
      <c r="G39" s="356"/>
      <c r="H39" s="356"/>
      <c r="I39" s="357"/>
      <c r="J39" s="320"/>
      <c r="K39" s="311"/>
      <c r="L39" s="312"/>
      <c r="M39" s="355"/>
      <c r="N39" s="356"/>
      <c r="O39" s="356"/>
      <c r="P39" s="356"/>
      <c r="Q39" s="356"/>
      <c r="R39" s="356"/>
      <c r="S39" s="1506"/>
      <c r="T39" s="320"/>
    </row>
    <row r="40" spans="1:20">
      <c r="A40" s="336" t="s">
        <v>1161</v>
      </c>
      <c r="B40" s="215"/>
      <c r="C40" s="215" t="s">
        <v>1162</v>
      </c>
      <c r="D40" s="358">
        <v>5539</v>
      </c>
      <c r="E40" s="359">
        <v>0</v>
      </c>
      <c r="F40" s="359">
        <v>530</v>
      </c>
      <c r="G40" s="359">
        <v>0</v>
      </c>
      <c r="H40" s="359">
        <v>0</v>
      </c>
      <c r="I40" s="360">
        <v>0</v>
      </c>
      <c r="J40" s="330" t="s">
        <v>1161</v>
      </c>
      <c r="K40" s="336" t="s">
        <v>1161</v>
      </c>
      <c r="L40" s="215"/>
      <c r="M40" s="358">
        <v>276</v>
      </c>
      <c r="N40" s="359">
        <f>SUM(D40:I40)-M40-O40</f>
        <v>5774</v>
      </c>
      <c r="O40" s="359">
        <v>19</v>
      </c>
      <c r="P40" s="359">
        <f>+N40+O40</f>
        <v>5793</v>
      </c>
      <c r="Q40" s="359">
        <v>0</v>
      </c>
      <c r="R40" s="359">
        <v>624030</v>
      </c>
      <c r="S40" s="1507">
        <v>0</v>
      </c>
      <c r="T40" s="330" t="s">
        <v>1161</v>
      </c>
    </row>
    <row r="41" spans="1:20">
      <c r="A41" s="311"/>
      <c r="B41" s="312"/>
      <c r="C41" s="312" t="s">
        <v>1163</v>
      </c>
      <c r="D41" s="355"/>
      <c r="E41" s="356"/>
      <c r="F41" s="356"/>
      <c r="G41" s="356"/>
      <c r="H41" s="356"/>
      <c r="I41" s="357"/>
      <c r="J41" s="320"/>
      <c r="K41" s="311"/>
      <c r="L41" s="312"/>
      <c r="M41" s="355"/>
      <c r="N41" s="356"/>
      <c r="O41" s="356"/>
      <c r="P41" s="356"/>
      <c r="Q41" s="356"/>
      <c r="R41" s="356"/>
      <c r="S41" s="1506"/>
      <c r="T41" s="320"/>
    </row>
    <row r="42" spans="1:20">
      <c r="A42" s="336" t="s">
        <v>1164</v>
      </c>
      <c r="B42" s="215"/>
      <c r="C42" s="215" t="s">
        <v>1165</v>
      </c>
      <c r="D42" s="358">
        <v>28</v>
      </c>
      <c r="E42" s="359">
        <v>0</v>
      </c>
      <c r="F42" s="359">
        <v>0</v>
      </c>
      <c r="G42" s="359">
        <v>0</v>
      </c>
      <c r="H42" s="359">
        <v>0</v>
      </c>
      <c r="I42" s="360">
        <v>0</v>
      </c>
      <c r="J42" s="330" t="s">
        <v>1164</v>
      </c>
      <c r="K42" s="336" t="s">
        <v>1164</v>
      </c>
      <c r="L42" s="215"/>
      <c r="M42" s="358">
        <v>3</v>
      </c>
      <c r="N42" s="359">
        <f>SUM(D42:I42)-M42-O42</f>
        <v>0</v>
      </c>
      <c r="O42" s="359">
        <v>25</v>
      </c>
      <c r="P42" s="359">
        <f>+N42+O42</f>
        <v>25</v>
      </c>
      <c r="Q42" s="359">
        <v>0</v>
      </c>
      <c r="R42" s="359">
        <v>2040</v>
      </c>
      <c r="S42" s="1507">
        <v>0</v>
      </c>
      <c r="T42" s="330" t="s">
        <v>1164</v>
      </c>
    </row>
    <row r="43" spans="1:20">
      <c r="A43" s="311"/>
      <c r="B43" s="312"/>
      <c r="C43" s="312" t="s">
        <v>1166</v>
      </c>
      <c r="D43" s="355"/>
      <c r="E43" s="356"/>
      <c r="F43" s="356"/>
      <c r="G43" s="356"/>
      <c r="H43" s="356"/>
      <c r="I43" s="357"/>
      <c r="J43" s="320"/>
      <c r="K43" s="311"/>
      <c r="L43" s="312"/>
      <c r="M43" s="355"/>
      <c r="N43" s="356"/>
      <c r="O43" s="356"/>
      <c r="P43" s="356"/>
      <c r="Q43" s="356"/>
      <c r="R43" s="356"/>
      <c r="S43" s="1506"/>
      <c r="T43" s="320"/>
    </row>
    <row r="44" spans="1:20">
      <c r="A44" s="336" t="s">
        <v>1167</v>
      </c>
      <c r="B44" s="215"/>
      <c r="C44" s="215" t="s">
        <v>1168</v>
      </c>
      <c r="D44" s="358">
        <v>144</v>
      </c>
      <c r="E44" s="359">
        <v>0</v>
      </c>
      <c r="F44" s="359">
        <v>0</v>
      </c>
      <c r="G44" s="359">
        <v>0</v>
      </c>
      <c r="H44" s="359">
        <v>0</v>
      </c>
      <c r="I44" s="360">
        <v>0</v>
      </c>
      <c r="J44" s="330" t="s">
        <v>1167</v>
      </c>
      <c r="K44" s="336" t="s">
        <v>1167</v>
      </c>
      <c r="L44" s="215"/>
      <c r="M44" s="358">
        <v>6</v>
      </c>
      <c r="N44" s="359">
        <f>SUM(D44:I44)-M44-O44</f>
        <v>11</v>
      </c>
      <c r="O44" s="359">
        <v>127</v>
      </c>
      <c r="P44" s="359">
        <f>+N44+O44</f>
        <v>138</v>
      </c>
      <c r="Q44" s="359">
        <v>0</v>
      </c>
      <c r="R44" s="359">
        <v>10461</v>
      </c>
      <c r="S44" s="1507">
        <v>0</v>
      </c>
      <c r="T44" s="330" t="s">
        <v>1167</v>
      </c>
    </row>
    <row r="45" spans="1:20">
      <c r="A45" s="311"/>
      <c r="B45" s="312"/>
      <c r="C45" s="312" t="s">
        <v>1169</v>
      </c>
      <c r="D45" s="355"/>
      <c r="E45" s="356"/>
      <c r="F45" s="356"/>
      <c r="G45" s="356"/>
      <c r="H45" s="356"/>
      <c r="I45" s="357"/>
      <c r="J45" s="320"/>
      <c r="K45" s="311"/>
      <c r="L45" s="312"/>
      <c r="M45" s="355"/>
      <c r="N45" s="356"/>
      <c r="O45" s="356"/>
      <c r="P45" s="356"/>
      <c r="Q45" s="356"/>
      <c r="R45" s="356"/>
      <c r="S45" s="1506"/>
      <c r="T45" s="320"/>
    </row>
    <row r="46" spans="1:20">
      <c r="A46" s="336" t="s">
        <v>1170</v>
      </c>
      <c r="B46" s="215"/>
      <c r="C46" s="215" t="s">
        <v>1171</v>
      </c>
      <c r="D46" s="358">
        <v>235</v>
      </c>
      <c r="E46" s="359">
        <v>0</v>
      </c>
      <c r="F46" s="359">
        <v>0</v>
      </c>
      <c r="G46" s="359">
        <v>0</v>
      </c>
      <c r="H46" s="359">
        <v>0</v>
      </c>
      <c r="I46" s="360">
        <v>0</v>
      </c>
      <c r="J46" s="330" t="s">
        <v>1170</v>
      </c>
      <c r="K46" s="336" t="s">
        <v>1170</v>
      </c>
      <c r="L46" s="215"/>
      <c r="M46" s="358">
        <v>4</v>
      </c>
      <c r="N46" s="359">
        <f>SUM(D46:I46)-M46-O46</f>
        <v>231</v>
      </c>
      <c r="O46" s="359">
        <v>0</v>
      </c>
      <c r="P46" s="359">
        <f>+N46+O46</f>
        <v>231</v>
      </c>
      <c r="Q46" s="359">
        <v>0</v>
      </c>
      <c r="R46" s="359">
        <v>55845</v>
      </c>
      <c r="S46" s="1507">
        <v>0</v>
      </c>
      <c r="T46" s="330" t="s">
        <v>1170</v>
      </c>
    </row>
    <row r="47" spans="1:20">
      <c r="A47" s="311"/>
      <c r="B47" s="312"/>
      <c r="C47" s="312" t="s">
        <v>1172</v>
      </c>
      <c r="D47" s="355"/>
      <c r="E47" s="356"/>
      <c r="F47" s="356"/>
      <c r="G47" s="356"/>
      <c r="H47" s="356"/>
      <c r="I47" s="357"/>
      <c r="J47" s="320"/>
      <c r="K47" s="311"/>
      <c r="L47" s="312"/>
      <c r="M47" s="355"/>
      <c r="N47" s="356"/>
      <c r="O47" s="356"/>
      <c r="P47" s="356"/>
      <c r="Q47" s="356"/>
      <c r="R47" s="356"/>
      <c r="S47" s="1506"/>
      <c r="T47" s="320"/>
    </row>
    <row r="48" spans="1:20">
      <c r="A48" s="336" t="s">
        <v>1173</v>
      </c>
      <c r="B48" s="215"/>
      <c r="C48" s="215" t="s">
        <v>1174</v>
      </c>
      <c r="D48" s="358">
        <v>11634</v>
      </c>
      <c r="E48" s="359">
        <v>0</v>
      </c>
      <c r="F48" s="359">
        <v>0</v>
      </c>
      <c r="G48" s="359">
        <v>600</v>
      </c>
      <c r="H48" s="359">
        <v>0</v>
      </c>
      <c r="I48" s="360">
        <v>0</v>
      </c>
      <c r="J48" s="330" t="s">
        <v>1173</v>
      </c>
      <c r="K48" s="336" t="s">
        <v>1173</v>
      </c>
      <c r="L48" s="215"/>
      <c r="M48" s="358">
        <v>165</v>
      </c>
      <c r="N48" s="359">
        <f>SUM(D48:I48)-M48-O48</f>
        <v>0</v>
      </c>
      <c r="O48" s="359">
        <v>12069</v>
      </c>
      <c r="P48" s="359">
        <f>+N48+O48</f>
        <v>12069</v>
      </c>
      <c r="Q48" s="359">
        <v>0</v>
      </c>
      <c r="R48" s="359">
        <v>455954</v>
      </c>
      <c r="S48" s="1507">
        <v>0</v>
      </c>
      <c r="T48" s="330" t="s">
        <v>1173</v>
      </c>
    </row>
    <row r="49" spans="1:20">
      <c r="A49" s="311"/>
      <c r="B49" s="312"/>
      <c r="C49" s="312" t="s">
        <v>1175</v>
      </c>
      <c r="D49" s="355"/>
      <c r="E49" s="356"/>
      <c r="F49" s="356"/>
      <c r="G49" s="356"/>
      <c r="H49" s="356"/>
      <c r="I49" s="357"/>
      <c r="J49" s="320"/>
      <c r="K49" s="311"/>
      <c r="L49" s="312"/>
      <c r="M49" s="355"/>
      <c r="N49" s="356"/>
      <c r="O49" s="356"/>
      <c r="P49" s="356"/>
      <c r="Q49" s="356"/>
      <c r="R49" s="356"/>
      <c r="S49" s="1506"/>
      <c r="T49" s="320"/>
    </row>
    <row r="50" spans="1:20">
      <c r="A50" s="336" t="s">
        <v>1176</v>
      </c>
      <c r="B50" s="215"/>
      <c r="C50" s="215" t="s">
        <v>1177</v>
      </c>
      <c r="D50" s="358">
        <v>1</v>
      </c>
      <c r="E50" s="359">
        <v>0</v>
      </c>
      <c r="F50" s="359">
        <v>0</v>
      </c>
      <c r="G50" s="359">
        <v>0</v>
      </c>
      <c r="H50" s="359">
        <v>0</v>
      </c>
      <c r="I50" s="360">
        <v>0</v>
      </c>
      <c r="J50" s="330" t="s">
        <v>1176</v>
      </c>
      <c r="K50" s="336" t="s">
        <v>1176</v>
      </c>
      <c r="L50" s="215"/>
      <c r="M50" s="358">
        <v>0</v>
      </c>
      <c r="N50" s="359">
        <f>SUM(D50:I50)-M50-O50</f>
        <v>1</v>
      </c>
      <c r="O50" s="359">
        <v>0</v>
      </c>
      <c r="P50" s="359">
        <f>+N50+O50</f>
        <v>1</v>
      </c>
      <c r="Q50" s="359">
        <v>0</v>
      </c>
      <c r="R50" s="359">
        <v>79</v>
      </c>
      <c r="S50" s="1507">
        <v>0</v>
      </c>
      <c r="T50" s="330" t="s">
        <v>1176</v>
      </c>
    </row>
    <row r="51" spans="1:20">
      <c r="A51" s="311"/>
      <c r="B51" s="312"/>
      <c r="C51" s="312" t="s">
        <v>1178</v>
      </c>
      <c r="D51" s="355"/>
      <c r="E51" s="356"/>
      <c r="F51" s="356"/>
      <c r="G51" s="356"/>
      <c r="H51" s="356"/>
      <c r="I51" s="357"/>
      <c r="J51" s="320"/>
      <c r="K51" s="311"/>
      <c r="L51" s="312"/>
      <c r="M51" s="355"/>
      <c r="N51" s="356"/>
      <c r="O51" s="356"/>
      <c r="P51" s="356"/>
      <c r="Q51" s="356"/>
      <c r="R51" s="356"/>
      <c r="S51" s="1506"/>
      <c r="T51" s="320"/>
    </row>
    <row r="52" spans="1:20">
      <c r="A52" s="325" t="s">
        <v>1179</v>
      </c>
      <c r="B52" s="312"/>
      <c r="C52" s="312" t="s">
        <v>2142</v>
      </c>
      <c r="D52" s="355">
        <v>438</v>
      </c>
      <c r="E52" s="356">
        <v>0</v>
      </c>
      <c r="F52" s="356">
        <v>0</v>
      </c>
      <c r="G52" s="356">
        <v>0</v>
      </c>
      <c r="H52" s="356">
        <v>0</v>
      </c>
      <c r="I52" s="357">
        <v>0</v>
      </c>
      <c r="J52" s="324" t="s">
        <v>1179</v>
      </c>
      <c r="K52" s="325" t="s">
        <v>1179</v>
      </c>
      <c r="L52" s="312"/>
      <c r="M52" s="355">
        <v>22</v>
      </c>
      <c r="N52" s="356">
        <f>SUM(D52:I52)-M52-O52</f>
        <v>416</v>
      </c>
      <c r="O52" s="356">
        <v>0</v>
      </c>
      <c r="P52" s="356">
        <f>+N52+O52</f>
        <v>416</v>
      </c>
      <c r="Q52" s="356">
        <v>0</v>
      </c>
      <c r="R52" s="356">
        <v>42274</v>
      </c>
      <c r="S52" s="1506">
        <v>0</v>
      </c>
      <c r="T52" s="324" t="s">
        <v>1179</v>
      </c>
    </row>
    <row r="53" spans="1:20">
      <c r="A53" s="328"/>
      <c r="B53" s="215"/>
      <c r="C53" s="215" t="s">
        <v>2143</v>
      </c>
      <c r="D53" s="358"/>
      <c r="E53" s="359"/>
      <c r="F53" s="359"/>
      <c r="G53" s="359"/>
      <c r="H53" s="359"/>
      <c r="I53" s="360"/>
      <c r="J53" s="329"/>
      <c r="K53" s="328"/>
      <c r="L53" s="215"/>
      <c r="M53" s="358"/>
      <c r="N53" s="359"/>
      <c r="O53" s="359"/>
      <c r="P53" s="359"/>
      <c r="Q53" s="359"/>
      <c r="R53" s="359"/>
      <c r="S53" s="1507"/>
      <c r="T53" s="329"/>
    </row>
    <row r="54" spans="1:20">
      <c r="A54" s="311"/>
      <c r="B54" s="312"/>
      <c r="C54" s="312" t="s">
        <v>2144</v>
      </c>
      <c r="D54" s="355"/>
      <c r="E54" s="356"/>
      <c r="F54" s="356"/>
      <c r="G54" s="356"/>
      <c r="H54" s="356"/>
      <c r="I54" s="357"/>
      <c r="J54" s="320"/>
      <c r="K54" s="311"/>
      <c r="L54" s="312"/>
      <c r="M54" s="355"/>
      <c r="N54" s="356"/>
      <c r="O54" s="356"/>
      <c r="P54" s="356"/>
      <c r="Q54" s="356"/>
      <c r="R54" s="356"/>
      <c r="S54" s="1506"/>
      <c r="T54" s="320"/>
    </row>
    <row r="55" spans="1:20">
      <c r="A55" s="325" t="s">
        <v>2145</v>
      </c>
      <c r="B55" s="312"/>
      <c r="C55" s="312" t="s">
        <v>2146</v>
      </c>
      <c r="D55" s="355">
        <v>0</v>
      </c>
      <c r="E55" s="356">
        <v>0</v>
      </c>
      <c r="F55" s="356">
        <v>0</v>
      </c>
      <c r="G55" s="356">
        <v>0</v>
      </c>
      <c r="H55" s="356">
        <v>0</v>
      </c>
      <c r="I55" s="357">
        <v>0</v>
      </c>
      <c r="J55" s="324" t="s">
        <v>2145</v>
      </c>
      <c r="K55" s="325" t="s">
        <v>2145</v>
      </c>
      <c r="L55" s="312"/>
      <c r="M55" s="355">
        <v>0</v>
      </c>
      <c r="N55" s="356">
        <f>SUM(D55:I55)-M55-O55</f>
        <v>0</v>
      </c>
      <c r="O55" s="356">
        <v>0</v>
      </c>
      <c r="P55" s="356">
        <f>+N55+O55</f>
        <v>0</v>
      </c>
      <c r="Q55" s="356">
        <v>0</v>
      </c>
      <c r="R55" s="356">
        <v>0</v>
      </c>
      <c r="S55" s="1506">
        <v>0</v>
      </c>
      <c r="T55" s="324" t="s">
        <v>2145</v>
      </c>
    </row>
    <row r="56" spans="1:20">
      <c r="A56" s="328"/>
      <c r="B56" s="215"/>
      <c r="C56" s="215" t="s">
        <v>2147</v>
      </c>
      <c r="D56" s="358"/>
      <c r="E56" s="359"/>
      <c r="F56" s="359"/>
      <c r="G56" s="359"/>
      <c r="H56" s="359"/>
      <c r="I56" s="360"/>
      <c r="J56" s="329"/>
      <c r="K56" s="328"/>
      <c r="L56" s="215"/>
      <c r="M56" s="358"/>
      <c r="N56" s="359"/>
      <c r="O56" s="359"/>
      <c r="P56" s="359"/>
      <c r="Q56" s="359"/>
      <c r="R56" s="359"/>
      <c r="S56" s="1507"/>
      <c r="T56" s="329"/>
    </row>
    <row r="57" spans="1:20">
      <c r="A57" s="311"/>
      <c r="B57" s="312"/>
      <c r="C57" s="312" t="s">
        <v>2148</v>
      </c>
      <c r="D57" s="355"/>
      <c r="E57" s="356"/>
      <c r="F57" s="356"/>
      <c r="G57" s="356"/>
      <c r="H57" s="356"/>
      <c r="I57" s="357"/>
      <c r="J57" s="320"/>
      <c r="K57" s="311"/>
      <c r="L57" s="312"/>
      <c r="M57" s="355"/>
      <c r="N57" s="356"/>
      <c r="O57" s="356"/>
      <c r="P57" s="356"/>
      <c r="Q57" s="356"/>
      <c r="R57" s="356"/>
      <c r="S57" s="1506"/>
      <c r="T57" s="320"/>
    </row>
    <row r="58" spans="1:20">
      <c r="A58" s="336" t="s">
        <v>2149</v>
      </c>
      <c r="B58" s="215"/>
      <c r="C58" s="215" t="s">
        <v>2150</v>
      </c>
      <c r="D58" s="358">
        <v>0</v>
      </c>
      <c r="E58" s="359">
        <v>0</v>
      </c>
      <c r="F58" s="359">
        <v>0</v>
      </c>
      <c r="G58" s="359">
        <v>0</v>
      </c>
      <c r="H58" s="359">
        <v>0</v>
      </c>
      <c r="I58" s="360">
        <v>0</v>
      </c>
      <c r="J58" s="330" t="s">
        <v>2149</v>
      </c>
      <c r="K58" s="336" t="s">
        <v>2149</v>
      </c>
      <c r="L58" s="215"/>
      <c r="M58" s="358">
        <v>0</v>
      </c>
      <c r="N58" s="359">
        <f>SUM(D58:I58)-M58-O58</f>
        <v>0</v>
      </c>
      <c r="O58" s="359">
        <v>0</v>
      </c>
      <c r="P58" s="359">
        <f>+N58+O58</f>
        <v>0</v>
      </c>
      <c r="Q58" s="359">
        <v>0</v>
      </c>
      <c r="R58" s="359">
        <v>0</v>
      </c>
      <c r="S58" s="1507">
        <v>0</v>
      </c>
      <c r="T58" s="330" t="s">
        <v>2149</v>
      </c>
    </row>
    <row r="59" spans="1:20">
      <c r="A59" s="311"/>
      <c r="B59" s="312"/>
      <c r="C59" s="312" t="s">
        <v>2151</v>
      </c>
      <c r="D59" s="355"/>
      <c r="E59" s="356"/>
      <c r="F59" s="356"/>
      <c r="G59" s="356"/>
      <c r="H59" s="356"/>
      <c r="I59" s="357"/>
      <c r="J59" s="320"/>
      <c r="K59" s="311"/>
      <c r="L59" s="312"/>
      <c r="M59" s="355"/>
      <c r="N59" s="356"/>
      <c r="O59" s="356"/>
      <c r="P59" s="356"/>
      <c r="Q59" s="356"/>
      <c r="R59" s="356"/>
      <c r="S59" s="1506"/>
      <c r="T59" s="320"/>
    </row>
    <row r="60" spans="1:20">
      <c r="A60" s="336" t="s">
        <v>2152</v>
      </c>
      <c r="B60" s="215"/>
      <c r="C60" s="215" t="s">
        <v>2153</v>
      </c>
      <c r="D60" s="358">
        <v>207</v>
      </c>
      <c r="E60" s="359">
        <v>0</v>
      </c>
      <c r="F60" s="359">
        <v>0</v>
      </c>
      <c r="G60" s="359"/>
      <c r="H60" s="359"/>
      <c r="I60" s="360"/>
      <c r="J60" s="330" t="s">
        <v>2152</v>
      </c>
      <c r="K60" s="336" t="s">
        <v>2152</v>
      </c>
      <c r="L60" s="215"/>
      <c r="M60" s="358">
        <v>0</v>
      </c>
      <c r="N60" s="356">
        <f>SUM(D60:I60)-M60-O60</f>
        <v>207</v>
      </c>
      <c r="O60" s="356">
        <v>0</v>
      </c>
      <c r="P60" s="356">
        <f>+N60+O60</f>
        <v>207</v>
      </c>
      <c r="Q60" s="356">
        <v>0</v>
      </c>
      <c r="R60" s="356">
        <v>22489</v>
      </c>
      <c r="S60" s="1507">
        <v>0</v>
      </c>
      <c r="T60" s="330" t="s">
        <v>2152</v>
      </c>
    </row>
    <row r="61" spans="1:20">
      <c r="A61" s="336">
        <v>53</v>
      </c>
      <c r="B61" s="215"/>
      <c r="C61" s="215" t="s">
        <v>2154</v>
      </c>
      <c r="D61" s="358">
        <f>SUM(D22:D60)</f>
        <v>66386</v>
      </c>
      <c r="E61" s="359">
        <f t="shared" ref="E61:I61" si="0">SUM(E22:E60)</f>
        <v>0</v>
      </c>
      <c r="F61" s="359">
        <f t="shared" si="0"/>
        <v>530</v>
      </c>
      <c r="G61" s="359">
        <f t="shared" si="0"/>
        <v>600</v>
      </c>
      <c r="H61" s="359">
        <f t="shared" si="0"/>
        <v>0</v>
      </c>
      <c r="I61" s="360">
        <f t="shared" si="0"/>
        <v>3</v>
      </c>
      <c r="J61" s="330">
        <v>53</v>
      </c>
      <c r="K61" s="336">
        <v>53</v>
      </c>
      <c r="L61" s="215"/>
      <c r="M61" s="1502">
        <f t="shared" ref="M61:S61" si="1">SUM(M22:M60)</f>
        <v>2360</v>
      </c>
      <c r="N61" s="1480">
        <f t="shared" si="1"/>
        <v>51547</v>
      </c>
      <c r="O61" s="1480">
        <f t="shared" si="1"/>
        <v>13612</v>
      </c>
      <c r="P61" s="1480">
        <f t="shared" si="1"/>
        <v>65159</v>
      </c>
      <c r="Q61" s="1480">
        <f t="shared" si="1"/>
        <v>0</v>
      </c>
      <c r="R61" s="1480">
        <f t="shared" si="1"/>
        <v>6035254</v>
      </c>
      <c r="S61" s="1508">
        <f t="shared" si="1"/>
        <v>0</v>
      </c>
      <c r="T61" s="330">
        <v>53</v>
      </c>
    </row>
    <row r="62" spans="1:20">
      <c r="A62" s="336">
        <v>54</v>
      </c>
      <c r="B62" s="215"/>
      <c r="C62" s="215" t="s">
        <v>2155</v>
      </c>
      <c r="D62" s="1861" t="s">
        <v>680</v>
      </c>
      <c r="E62" s="359">
        <v>128</v>
      </c>
      <c r="F62" s="359">
        <v>0</v>
      </c>
      <c r="G62" s="359">
        <v>0</v>
      </c>
      <c r="H62" s="359">
        <v>0</v>
      </c>
      <c r="I62" s="360">
        <v>0</v>
      </c>
      <c r="J62" s="330">
        <v>54</v>
      </c>
      <c r="K62" s="336">
        <v>54</v>
      </c>
      <c r="L62" s="215"/>
      <c r="M62" s="358">
        <v>2</v>
      </c>
      <c r="N62" s="359">
        <f>SUM(D62:I62)-M62-O62</f>
        <v>126</v>
      </c>
      <c r="O62" s="359">
        <v>0</v>
      </c>
      <c r="P62" s="372" t="s">
        <v>680</v>
      </c>
      <c r="Q62" s="359">
        <v>126</v>
      </c>
      <c r="R62" s="372" t="s">
        <v>680</v>
      </c>
      <c r="S62" s="1507">
        <v>0</v>
      </c>
      <c r="T62" s="330">
        <v>54</v>
      </c>
    </row>
    <row r="63" spans="1:20" ht="12" thickBot="1">
      <c r="A63" s="336">
        <v>55</v>
      </c>
      <c r="B63" s="215"/>
      <c r="C63" s="215" t="s">
        <v>2156</v>
      </c>
      <c r="D63" s="364">
        <f>SUM(D61:D62)</f>
        <v>66386</v>
      </c>
      <c r="E63" s="365">
        <f t="shared" ref="E63:I63" si="2">SUM(E61:E62)</f>
        <v>128</v>
      </c>
      <c r="F63" s="365">
        <f t="shared" si="2"/>
        <v>530</v>
      </c>
      <c r="G63" s="365">
        <f t="shared" si="2"/>
        <v>600</v>
      </c>
      <c r="H63" s="365">
        <f t="shared" si="2"/>
        <v>0</v>
      </c>
      <c r="I63" s="366">
        <f t="shared" si="2"/>
        <v>3</v>
      </c>
      <c r="J63" s="330">
        <v>55</v>
      </c>
      <c r="K63" s="336">
        <v>55</v>
      </c>
      <c r="L63" s="215"/>
      <c r="M63" s="364">
        <f t="shared" ref="M63:S63" si="3">SUM(M61:M62)</f>
        <v>2362</v>
      </c>
      <c r="N63" s="365">
        <f t="shared" si="3"/>
        <v>51673</v>
      </c>
      <c r="O63" s="365">
        <f t="shared" si="3"/>
        <v>13612</v>
      </c>
      <c r="P63" s="365">
        <f t="shared" si="3"/>
        <v>65159</v>
      </c>
      <c r="Q63" s="365">
        <f t="shared" si="3"/>
        <v>126</v>
      </c>
      <c r="R63" s="365">
        <f t="shared" si="3"/>
        <v>6035254</v>
      </c>
      <c r="S63" s="1509">
        <f t="shared" si="3"/>
        <v>0</v>
      </c>
      <c r="T63" s="330">
        <v>55</v>
      </c>
    </row>
    <row r="64" spans="1:20">
      <c r="A64" s="344"/>
      <c r="B64" s="209"/>
      <c r="C64" s="209"/>
      <c r="D64" s="377"/>
      <c r="E64" s="377"/>
      <c r="F64" s="377"/>
      <c r="G64" s="377"/>
      <c r="H64" s="377"/>
      <c r="I64" s="377"/>
      <c r="J64" s="42"/>
      <c r="K64" s="344"/>
      <c r="L64" s="209"/>
      <c r="M64" s="377"/>
      <c r="N64" s="377"/>
      <c r="O64" s="377"/>
      <c r="P64" s="377"/>
      <c r="Q64" s="377"/>
      <c r="R64" s="377"/>
      <c r="S64" s="209"/>
      <c r="T64" s="42"/>
    </row>
    <row r="65" spans="1:20">
      <c r="A65" s="344"/>
      <c r="B65" s="209"/>
      <c r="C65" s="209"/>
      <c r="D65" s="377"/>
      <c r="E65" s="377"/>
      <c r="F65" s="377"/>
      <c r="G65" s="377"/>
      <c r="H65" s="377"/>
      <c r="I65" s="377"/>
      <c r="J65" s="42"/>
      <c r="K65" s="344"/>
      <c r="L65" s="209"/>
      <c r="M65" s="377"/>
      <c r="N65" s="377"/>
      <c r="O65" s="377"/>
      <c r="P65" s="377"/>
      <c r="Q65" s="377"/>
      <c r="R65" s="377"/>
      <c r="S65" s="209"/>
      <c r="T65" s="42"/>
    </row>
    <row r="66" spans="1:20">
      <c r="A66" s="344"/>
      <c r="B66" s="209"/>
      <c r="C66" s="209"/>
      <c r="D66" s="377"/>
      <c r="E66" s="377"/>
      <c r="F66" s="377"/>
      <c r="G66" s="377"/>
      <c r="H66" s="377"/>
      <c r="I66" s="377"/>
      <c r="J66" s="42"/>
      <c r="K66" s="344"/>
      <c r="L66" s="209"/>
      <c r="M66" s="377"/>
      <c r="N66" s="377"/>
      <c r="O66" s="377"/>
      <c r="P66" s="377"/>
      <c r="Q66" s="377"/>
      <c r="R66" s="377"/>
      <c r="S66" s="209"/>
      <c r="T66" s="42"/>
    </row>
    <row r="67" spans="1:20">
      <c r="A67" s="344"/>
      <c r="B67" s="209"/>
      <c r="C67" s="209"/>
      <c r="D67" s="377"/>
      <c r="E67" s="377"/>
      <c r="F67" s="377"/>
      <c r="G67" s="377"/>
      <c r="H67" s="377"/>
      <c r="I67" s="377"/>
      <c r="J67" s="42"/>
      <c r="K67" s="344"/>
      <c r="L67" s="209"/>
      <c r="M67" s="377"/>
      <c r="N67" s="377"/>
      <c r="O67" s="377"/>
      <c r="P67" s="377"/>
      <c r="Q67" s="377"/>
      <c r="R67" s="377"/>
      <c r="S67" s="209"/>
      <c r="T67" s="42"/>
    </row>
    <row r="68" spans="1:20">
      <c r="A68" s="344"/>
      <c r="B68" s="209"/>
      <c r="C68" s="209"/>
      <c r="D68" s="377"/>
      <c r="E68" s="377"/>
      <c r="F68" s="377"/>
      <c r="G68" s="377"/>
      <c r="H68" s="377"/>
      <c r="I68" s="377"/>
      <c r="J68" s="42"/>
      <c r="K68" s="344"/>
      <c r="L68" s="209"/>
      <c r="M68" s="377"/>
      <c r="N68" s="377"/>
      <c r="O68" s="377"/>
      <c r="P68" s="377"/>
      <c r="Q68" s="377"/>
      <c r="R68" s="377"/>
      <c r="S68" s="209"/>
      <c r="T68" s="42"/>
    </row>
    <row r="69" spans="1:20">
      <c r="A69" s="344"/>
      <c r="B69" s="209"/>
      <c r="C69" s="209"/>
      <c r="D69" s="377"/>
      <c r="E69" s="377"/>
      <c r="F69" s="377"/>
      <c r="G69" s="377"/>
      <c r="H69" s="377"/>
      <c r="I69" s="377"/>
      <c r="J69" s="42"/>
      <c r="K69" s="344"/>
      <c r="L69" s="209"/>
      <c r="M69" s="377"/>
      <c r="N69" s="377"/>
      <c r="O69" s="377"/>
      <c r="P69" s="377"/>
      <c r="Q69" s="377"/>
      <c r="R69" s="377"/>
      <c r="S69" s="209"/>
      <c r="T69" s="42"/>
    </row>
    <row r="70" spans="1:20">
      <c r="A70" s="344"/>
      <c r="B70" s="209"/>
      <c r="C70" s="209"/>
      <c r="D70" s="377"/>
      <c r="E70" s="377"/>
      <c r="F70" s="377"/>
      <c r="G70" s="377"/>
      <c r="H70" s="377"/>
      <c r="I70" s="377"/>
      <c r="J70" s="42"/>
      <c r="K70" s="344"/>
      <c r="L70" s="209"/>
      <c r="M70" s="377"/>
      <c r="N70" s="377"/>
      <c r="O70" s="377"/>
      <c r="P70" s="377"/>
      <c r="Q70" s="377"/>
      <c r="R70" s="377"/>
      <c r="S70" s="209"/>
      <c r="T70" s="42"/>
    </row>
    <row r="71" spans="1:20">
      <c r="A71" s="1955"/>
      <c r="B71" s="209"/>
      <c r="C71" s="209"/>
      <c r="D71" s="377"/>
      <c r="E71" s="377"/>
      <c r="F71" s="377"/>
      <c r="G71" s="377"/>
      <c r="H71" s="377"/>
      <c r="I71" s="377"/>
      <c r="J71" s="1949"/>
      <c r="K71" s="1955"/>
      <c r="L71" s="209"/>
      <c r="M71" s="377"/>
      <c r="N71" s="377"/>
      <c r="O71" s="377"/>
      <c r="P71" s="377"/>
      <c r="Q71" s="377"/>
      <c r="R71" s="377"/>
      <c r="S71" s="209"/>
      <c r="T71" s="1949"/>
    </row>
    <row r="72" spans="1:20">
      <c r="A72" s="1955"/>
      <c r="B72" s="209"/>
      <c r="C72" s="209"/>
      <c r="D72" s="377"/>
      <c r="E72" s="377"/>
      <c r="F72" s="377"/>
      <c r="G72" s="377"/>
      <c r="H72" s="377"/>
      <c r="I72" s="377"/>
      <c r="J72" s="1949"/>
      <c r="K72" s="1955"/>
      <c r="L72" s="209"/>
      <c r="M72" s="377"/>
      <c r="N72" s="377"/>
      <c r="O72" s="377"/>
      <c r="P72" s="377"/>
      <c r="Q72" s="377"/>
      <c r="R72" s="377"/>
      <c r="S72" s="209"/>
      <c r="T72" s="1949"/>
    </row>
    <row r="73" spans="1:20">
      <c r="A73" s="344"/>
      <c r="B73" s="209"/>
      <c r="C73" s="209"/>
      <c r="D73" s="377"/>
      <c r="E73" s="377"/>
      <c r="F73" s="377"/>
      <c r="G73" s="377"/>
      <c r="H73" s="377"/>
      <c r="I73" s="377"/>
      <c r="J73" s="42"/>
      <c r="K73" s="344"/>
      <c r="L73" s="209"/>
      <c r="M73" s="377"/>
      <c r="N73" s="377"/>
      <c r="O73" s="377"/>
      <c r="P73" s="377"/>
      <c r="Q73" s="377"/>
      <c r="R73" s="377"/>
      <c r="S73" s="209"/>
      <c r="T73" s="42"/>
    </row>
    <row r="74" spans="1:20">
      <c r="A74" s="344"/>
      <c r="B74" s="209"/>
      <c r="C74" s="209"/>
      <c r="D74" s="377"/>
      <c r="E74" s="377"/>
      <c r="F74" s="377"/>
      <c r="G74" s="377"/>
      <c r="H74" s="377"/>
      <c r="I74" s="377"/>
      <c r="J74" s="42"/>
      <c r="K74" s="344"/>
      <c r="L74" s="209"/>
      <c r="M74" s="377"/>
      <c r="N74" s="377"/>
      <c r="O74" s="377"/>
      <c r="P74" s="377"/>
      <c r="Q74" s="377"/>
      <c r="R74" s="377"/>
      <c r="S74" s="209"/>
      <c r="T74" s="42"/>
    </row>
    <row r="75" spans="1:20">
      <c r="A75" s="344"/>
      <c r="B75" s="209"/>
      <c r="C75" s="209"/>
      <c r="D75" s="377"/>
      <c r="E75" s="377"/>
      <c r="F75" s="377"/>
      <c r="G75" s="377"/>
      <c r="H75" s="377"/>
      <c r="I75" s="377"/>
      <c r="J75" s="42"/>
      <c r="K75" s="344"/>
      <c r="L75" s="209"/>
      <c r="M75" s="377"/>
      <c r="N75" s="377"/>
      <c r="O75" s="377"/>
      <c r="P75" s="377"/>
      <c r="Q75" s="377"/>
      <c r="R75" s="377"/>
      <c r="S75" s="209"/>
      <c r="T75" s="42"/>
    </row>
    <row r="76" spans="1:20">
      <c r="A76" s="344"/>
      <c r="B76" s="209"/>
      <c r="C76" s="209"/>
      <c r="D76" s="377"/>
      <c r="E76" s="377"/>
      <c r="F76" s="377"/>
      <c r="G76" s="377"/>
      <c r="H76" s="377"/>
      <c r="I76" s="377"/>
      <c r="J76" s="42"/>
      <c r="K76" s="344"/>
      <c r="L76" s="209"/>
      <c r="M76" s="377"/>
      <c r="N76" s="377"/>
      <c r="O76" s="377"/>
      <c r="P76" s="377"/>
      <c r="Q76" s="377"/>
      <c r="R76" s="377"/>
      <c r="S76" s="209"/>
      <c r="T76" s="42"/>
    </row>
    <row r="77" spans="1:20">
      <c r="A77" s="344"/>
      <c r="B77" s="209"/>
      <c r="C77" s="209"/>
      <c r="D77" s="377"/>
      <c r="E77" s="377"/>
      <c r="F77" s="377"/>
      <c r="G77" s="377"/>
      <c r="H77" s="377"/>
      <c r="I77" s="377"/>
      <c r="J77" s="42"/>
      <c r="K77" s="344"/>
      <c r="L77" s="209"/>
      <c r="M77" s="377"/>
      <c r="N77" s="377"/>
      <c r="O77" s="377"/>
      <c r="P77" s="377"/>
      <c r="Q77" s="377"/>
      <c r="R77" s="377"/>
      <c r="S77" s="209"/>
      <c r="T77" s="42"/>
    </row>
    <row r="78" spans="1:20">
      <c r="A78" s="344"/>
      <c r="B78" s="209"/>
      <c r="C78" s="209"/>
      <c r="D78" s="377"/>
      <c r="E78" s="377"/>
      <c r="F78" s="377"/>
      <c r="G78" s="377"/>
      <c r="H78" s="377"/>
      <c r="I78" s="377"/>
      <c r="J78" s="42"/>
      <c r="K78" s="344"/>
      <c r="L78" s="209"/>
      <c r="M78" s="377"/>
      <c r="N78" s="377"/>
      <c r="O78" s="377"/>
      <c r="P78" s="377"/>
      <c r="Q78" s="377"/>
      <c r="R78" s="377"/>
      <c r="S78" s="209"/>
      <c r="T78" s="42"/>
    </row>
    <row r="79" spans="1:20">
      <c r="A79" s="344"/>
      <c r="B79" s="209"/>
      <c r="C79" s="209"/>
      <c r="D79" s="377"/>
      <c r="E79" s="377"/>
      <c r="F79" s="377"/>
      <c r="G79" s="377"/>
      <c r="H79" s="377"/>
      <c r="I79" s="377"/>
      <c r="J79" s="42"/>
      <c r="K79" s="344"/>
      <c r="L79" s="209"/>
      <c r="M79" s="377"/>
      <c r="N79" s="377"/>
      <c r="O79" s="377"/>
      <c r="P79" s="377"/>
      <c r="Q79" s="377"/>
      <c r="R79" s="377"/>
      <c r="S79" s="209"/>
      <c r="T79" s="42"/>
    </row>
    <row r="80" spans="1:20">
      <c r="A80" s="344"/>
      <c r="B80" s="209"/>
      <c r="C80" s="209"/>
      <c r="D80" s="377"/>
      <c r="E80" s="377"/>
      <c r="F80" s="377"/>
      <c r="G80" s="377"/>
      <c r="H80" s="377"/>
      <c r="I80" s="377"/>
      <c r="J80" s="42"/>
      <c r="K80" s="344"/>
      <c r="L80" s="209"/>
      <c r="M80" s="377"/>
      <c r="N80" s="377"/>
      <c r="O80" s="377"/>
      <c r="P80" s="377"/>
      <c r="Q80" s="377"/>
      <c r="R80" s="377"/>
      <c r="S80" s="209"/>
      <c r="T80" s="42"/>
    </row>
    <row r="81" spans="1:20">
      <c r="A81" s="344"/>
      <c r="B81" s="209"/>
      <c r="C81" s="209"/>
      <c r="D81" s="377"/>
      <c r="E81" s="377"/>
      <c r="F81" s="377"/>
      <c r="G81" s="377"/>
      <c r="H81" s="377"/>
      <c r="I81" s="377"/>
      <c r="J81" s="42"/>
      <c r="K81" s="344"/>
      <c r="L81" s="209"/>
      <c r="M81" s="377"/>
      <c r="N81" s="377"/>
      <c r="O81" s="377"/>
      <c r="P81" s="377"/>
      <c r="Q81" s="377"/>
      <c r="R81" s="377"/>
      <c r="S81" s="209"/>
      <c r="T81" s="42"/>
    </row>
    <row r="82" spans="1:20">
      <c r="A82" s="344"/>
      <c r="B82" s="209"/>
      <c r="C82" s="209"/>
      <c r="D82" s="377"/>
      <c r="E82" s="377"/>
      <c r="F82" s="377"/>
      <c r="G82" s="377"/>
      <c r="H82" s="377"/>
      <c r="I82" s="377"/>
      <c r="J82" s="42"/>
      <c r="K82" s="344"/>
      <c r="L82" s="209"/>
      <c r="M82" s="377"/>
      <c r="N82" s="377"/>
      <c r="O82" s="377"/>
      <c r="P82" s="377"/>
      <c r="Q82" s="377"/>
      <c r="R82" s="377"/>
      <c r="S82" s="209"/>
      <c r="T82" s="42"/>
    </row>
    <row r="83" spans="1:20">
      <c r="A83" s="344"/>
      <c r="B83" s="209"/>
      <c r="C83" s="209"/>
      <c r="D83" s="377"/>
      <c r="E83" s="377"/>
      <c r="F83" s="377"/>
      <c r="G83" s="377"/>
      <c r="H83" s="377"/>
      <c r="I83" s="377"/>
      <c r="J83" s="42"/>
      <c r="K83" s="344"/>
      <c r="L83" s="209"/>
      <c r="M83" s="377"/>
      <c r="N83" s="377"/>
      <c r="O83" s="377"/>
      <c r="P83" s="377"/>
      <c r="Q83" s="377"/>
      <c r="R83" s="377"/>
      <c r="S83" s="209"/>
      <c r="T83" s="42"/>
    </row>
    <row r="84" spans="1:20" s="226" customFormat="1">
      <c r="A84" s="344"/>
      <c r="B84" s="209"/>
      <c r="C84" s="209"/>
      <c r="D84" s="377"/>
      <c r="E84" s="377"/>
      <c r="F84" s="377"/>
      <c r="G84" s="377"/>
      <c r="H84" s="377"/>
      <c r="I84" s="377"/>
      <c r="J84" s="42"/>
      <c r="K84" s="344"/>
      <c r="L84" s="209"/>
      <c r="M84" s="377"/>
      <c r="N84" s="377"/>
      <c r="O84" s="377"/>
      <c r="P84" s="377"/>
      <c r="Q84" s="377"/>
      <c r="R84" s="377"/>
      <c r="S84" s="209"/>
      <c r="T84" s="42"/>
    </row>
    <row r="85" spans="1:20" s="226" customFormat="1">
      <c r="A85" s="344"/>
      <c r="B85" s="209"/>
      <c r="C85" s="209"/>
      <c r="D85" s="377"/>
      <c r="E85" s="377"/>
      <c r="F85" s="377"/>
      <c r="G85" s="377"/>
      <c r="H85" s="377"/>
      <c r="I85" s="377"/>
      <c r="J85" s="42"/>
      <c r="K85" s="344"/>
      <c r="L85" s="209"/>
      <c r="M85" s="377"/>
      <c r="N85" s="377"/>
      <c r="O85" s="377"/>
      <c r="P85" s="377"/>
      <c r="Q85" s="377"/>
      <c r="R85" s="377"/>
      <c r="S85" s="209"/>
      <c r="T85" s="42"/>
    </row>
    <row r="86" spans="1:20" s="226" customFormat="1">
      <c r="A86" s="344"/>
      <c r="B86" s="209"/>
      <c r="C86" s="209"/>
      <c r="D86" s="377"/>
      <c r="E86" s="377"/>
      <c r="F86" s="377"/>
      <c r="G86" s="377"/>
      <c r="H86" s="377"/>
      <c r="I86" s="377"/>
      <c r="J86" s="42"/>
      <c r="K86" s="344"/>
      <c r="L86" s="209"/>
      <c r="M86" s="377"/>
      <c r="N86" s="377"/>
      <c r="O86" s="377"/>
      <c r="P86" s="377"/>
      <c r="Q86" s="377"/>
      <c r="R86" s="377"/>
      <c r="S86" s="209"/>
      <c r="T86" s="42"/>
    </row>
    <row r="87" spans="1:20" s="226" customFormat="1">
      <c r="A87" s="40"/>
      <c r="B87" s="209"/>
      <c r="C87" s="209"/>
      <c r="D87" s="209"/>
      <c r="E87" s="209"/>
      <c r="F87" s="209"/>
      <c r="G87" s="209"/>
      <c r="H87" s="209"/>
      <c r="I87" s="209"/>
      <c r="J87" s="208"/>
      <c r="K87" s="40"/>
      <c r="L87" s="209"/>
      <c r="M87" s="209"/>
      <c r="N87" s="209"/>
      <c r="O87" s="209"/>
      <c r="P87" s="209"/>
      <c r="Q87" s="209"/>
      <c r="R87" s="209"/>
      <c r="S87" s="209"/>
      <c r="T87" s="208"/>
    </row>
    <row r="88" spans="1:20" s="226" customFormat="1">
      <c r="A88" s="689"/>
      <c r="B88" s="689"/>
      <c r="C88" s="689"/>
      <c r="D88" s="689"/>
      <c r="E88" s="689"/>
      <c r="F88" s="689"/>
      <c r="G88" s="689"/>
      <c r="H88" s="689"/>
      <c r="I88" s="689"/>
      <c r="J88" s="698" t="s">
        <v>568</v>
      </c>
      <c r="K88" s="700" t="s">
        <v>2552</v>
      </c>
      <c r="L88" s="689"/>
      <c r="M88" s="689"/>
      <c r="N88" s="689"/>
      <c r="O88" s="689"/>
      <c r="P88" s="689"/>
      <c r="Q88" s="689"/>
      <c r="R88" s="689"/>
      <c r="S88" s="689"/>
      <c r="T88" s="689"/>
    </row>
  </sheetData>
  <customSheetViews>
    <customSheetView guid="{4095EAE0-09D5-4E29-9353-57BE8D9E0DE0}" scale="85" showPageBreaks="1" topLeftCell="F1">
      <selection activeCell="I32" sqref="I32"/>
      <rowBreaks count="1" manualBreakCount="1">
        <brk id="86" max="16383" man="1"/>
      </rowBreaks>
      <colBreaks count="1" manualBreakCount="1">
        <brk id="10" max="1048575" man="1"/>
      </colBreaks>
      <pageMargins left="0.75" right="0.75" top="0.75" bottom="0.75" header="0.5" footer="0.5"/>
      <pageSetup scale="74" orientation="portrait" r:id="rId1"/>
      <headerFooter alignWithMargins="0"/>
    </customSheetView>
    <customSheetView guid="{B4382265-C345-4F78-A0C9-5C84571AE8A3}" scale="85" showPageBreaks="1" topLeftCell="C1">
      <selection activeCell="C1" sqref="C1"/>
      <rowBreaks count="1" manualBreakCount="1">
        <brk id="86" max="16383" man="1"/>
      </rowBreaks>
      <colBreaks count="1" manualBreakCount="1">
        <brk id="10" max="1048575" man="1"/>
      </colBreaks>
      <pageMargins left="0.75" right="0.75" top="0.75" bottom="0.75" header="0.5" footer="0.5"/>
      <pageSetup scale="74" orientation="portrait" r:id="rId2"/>
      <headerFooter alignWithMargins="0"/>
    </customSheetView>
  </customSheetViews>
  <phoneticPr fontId="0" type="noConversion"/>
  <pageMargins left="0.75" right="0.75" top="0.75" bottom="0.75" header="0.5" footer="0.5"/>
  <pageSetup scale="74" orientation="portrait" r:id="rId3"/>
  <headerFooter alignWithMargins="0"/>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Normal="100" workbookViewId="0"/>
  </sheetViews>
  <sheetFormatPr defaultRowHeight="11.25"/>
  <cols>
    <col min="1" max="1" width="5.33203125" style="10" customWidth="1"/>
    <col min="2" max="2" width="5.83203125" style="10" customWidth="1"/>
    <col min="3" max="3" width="30.1640625" style="10" customWidth="1"/>
    <col min="4" max="7" width="16" style="10" customWidth="1"/>
    <col min="8" max="8" width="20" style="10" customWidth="1"/>
    <col min="9" max="9" width="16" style="10" customWidth="1"/>
    <col min="10" max="10" width="8.6640625" style="10" customWidth="1"/>
    <col min="11" max="11" width="7.83203125" style="10" customWidth="1"/>
    <col min="12" max="12" width="9.33203125" style="10" customWidth="1"/>
    <col min="13" max="13" width="18" style="10" customWidth="1"/>
    <col min="14" max="18" width="18.5" style="10" customWidth="1"/>
    <col min="19" max="19" width="16.6640625" style="10" customWidth="1"/>
    <col min="20" max="20" width="7.83203125" style="10" customWidth="1"/>
    <col min="21" max="16384" width="9.33203125" style="10"/>
  </cols>
  <sheetData>
    <row r="1" spans="1:20" s="226" customFormat="1">
      <c r="A1" s="2060">
        <v>80</v>
      </c>
      <c r="B1" s="2042"/>
      <c r="C1" s="2042"/>
      <c r="D1" s="2042"/>
      <c r="E1" s="2042"/>
      <c r="F1" s="2042"/>
      <c r="G1" s="2042"/>
      <c r="H1" s="2060"/>
      <c r="I1" s="2042"/>
      <c r="J1" s="2055" t="s">
        <v>2667</v>
      </c>
      <c r="K1" s="2057" t="s">
        <v>2667</v>
      </c>
      <c r="L1" s="2042"/>
      <c r="M1" s="2042"/>
      <c r="N1" s="2059"/>
      <c r="O1" s="2042"/>
      <c r="P1" s="2042"/>
      <c r="Q1" s="2042"/>
      <c r="R1" s="2042"/>
      <c r="S1" s="2042"/>
      <c r="T1" s="2042">
        <v>81</v>
      </c>
    </row>
    <row r="2" spans="1:20">
      <c r="A2" s="1402" t="s">
        <v>1144</v>
      </c>
      <c r="B2" s="22"/>
      <c r="C2" s="22"/>
      <c r="D2" s="22"/>
      <c r="E2" s="22"/>
      <c r="F2" s="22"/>
      <c r="G2" s="22"/>
      <c r="H2" s="22"/>
      <c r="I2" s="22"/>
      <c r="J2" s="33"/>
      <c r="K2" s="1402" t="s">
        <v>2157</v>
      </c>
      <c r="L2" s="22"/>
      <c r="M2" s="22"/>
      <c r="N2" s="22"/>
      <c r="O2" s="22"/>
      <c r="P2" s="22"/>
      <c r="Q2" s="22"/>
      <c r="R2" s="22"/>
      <c r="S2" s="22"/>
      <c r="T2" s="33"/>
    </row>
    <row r="3" spans="1:20">
      <c r="A3" s="40"/>
      <c r="B3" s="209"/>
      <c r="C3" s="209"/>
      <c r="D3" s="209"/>
      <c r="E3" s="209"/>
      <c r="F3" s="209"/>
      <c r="G3" s="209"/>
      <c r="H3" s="209"/>
      <c r="I3" s="209"/>
      <c r="J3" s="208"/>
      <c r="K3" s="40"/>
      <c r="L3" s="209"/>
      <c r="M3" s="209"/>
      <c r="N3" s="209"/>
      <c r="O3" s="209"/>
      <c r="P3" s="209"/>
      <c r="Q3" s="209"/>
      <c r="R3" s="209"/>
      <c r="S3" s="209"/>
      <c r="T3" s="208"/>
    </row>
    <row r="4" spans="1:20">
      <c r="A4" s="308" t="s">
        <v>2351</v>
      </c>
      <c r="B4" s="309"/>
      <c r="C4" s="309"/>
      <c r="D4" s="309"/>
      <c r="E4" s="309"/>
      <c r="F4" s="309"/>
      <c r="G4" s="309"/>
      <c r="H4" s="309"/>
      <c r="I4" s="309"/>
      <c r="J4" s="310"/>
      <c r="K4" s="308" t="s">
        <v>2351</v>
      </c>
      <c r="L4" s="309"/>
      <c r="M4" s="309"/>
      <c r="N4" s="309"/>
      <c r="O4" s="309"/>
      <c r="P4" s="309"/>
      <c r="Q4" s="309"/>
      <c r="R4" s="309"/>
      <c r="S4" s="309"/>
      <c r="T4" s="310"/>
    </row>
    <row r="5" spans="1:20">
      <c r="A5" s="311"/>
      <c r="B5" s="312"/>
      <c r="C5" s="312"/>
      <c r="D5" s="313" t="s">
        <v>2086</v>
      </c>
      <c r="E5" s="314"/>
      <c r="F5" s="315" t="s">
        <v>2087</v>
      </c>
      <c r="G5" s="309"/>
      <c r="H5" s="309"/>
      <c r="I5" s="309"/>
      <c r="J5" s="316"/>
      <c r="K5" s="311"/>
      <c r="L5" s="312"/>
      <c r="M5" s="317" t="s">
        <v>2088</v>
      </c>
      <c r="N5" s="315" t="s">
        <v>2089</v>
      </c>
      <c r="O5" s="309"/>
      <c r="P5" s="309"/>
      <c r="Q5" s="309"/>
      <c r="R5" s="309"/>
      <c r="S5" s="309"/>
      <c r="T5" s="213"/>
    </row>
    <row r="6" spans="1:20">
      <c r="A6" s="311"/>
      <c r="B6" s="312"/>
      <c r="C6" s="312"/>
      <c r="D6" s="318" t="s">
        <v>2090</v>
      </c>
      <c r="E6" s="319"/>
      <c r="F6" s="315" t="s">
        <v>2091</v>
      </c>
      <c r="G6" s="309"/>
      <c r="H6" s="309"/>
      <c r="I6" s="309"/>
      <c r="J6" s="320"/>
      <c r="K6" s="311"/>
      <c r="L6" s="312"/>
      <c r="M6" s="321" t="s">
        <v>2092</v>
      </c>
      <c r="N6" s="322"/>
      <c r="O6" s="322"/>
      <c r="P6" s="313" t="s">
        <v>2093</v>
      </c>
      <c r="Q6" s="314"/>
      <c r="R6" s="322"/>
      <c r="S6" s="322"/>
      <c r="T6" s="316"/>
    </row>
    <row r="7" spans="1:20">
      <c r="A7" s="311"/>
      <c r="B7" s="312"/>
      <c r="C7" s="312"/>
      <c r="D7" s="323"/>
      <c r="E7" s="323"/>
      <c r="F7" s="323"/>
      <c r="G7" s="323"/>
      <c r="H7" s="323" t="s">
        <v>2359</v>
      </c>
      <c r="I7" s="323" t="s">
        <v>2094</v>
      </c>
      <c r="J7" s="324"/>
      <c r="K7" s="325"/>
      <c r="L7" s="323"/>
      <c r="M7" s="317" t="s">
        <v>2356</v>
      </c>
      <c r="N7" s="323"/>
      <c r="O7" s="323"/>
      <c r="P7" s="326" t="s">
        <v>1942</v>
      </c>
      <c r="Q7" s="327"/>
      <c r="R7" s="323" t="s">
        <v>2362</v>
      </c>
      <c r="S7" s="323"/>
      <c r="T7" s="324"/>
    </row>
    <row r="8" spans="1:20">
      <c r="A8" s="311"/>
      <c r="B8" s="312"/>
      <c r="C8" s="312"/>
      <c r="D8" s="323"/>
      <c r="E8" s="323"/>
      <c r="F8" s="323"/>
      <c r="G8" s="323"/>
      <c r="H8" s="323" t="s">
        <v>1028</v>
      </c>
      <c r="I8" s="323" t="s">
        <v>2095</v>
      </c>
      <c r="J8" s="324"/>
      <c r="K8" s="325"/>
      <c r="L8" s="323"/>
      <c r="M8" s="323" t="s">
        <v>2358</v>
      </c>
      <c r="N8" s="323"/>
      <c r="O8" s="323"/>
      <c r="P8" s="318" t="s">
        <v>2096</v>
      </c>
      <c r="Q8" s="319"/>
      <c r="R8" s="323" t="s">
        <v>2097</v>
      </c>
      <c r="S8" s="323"/>
      <c r="T8" s="324"/>
    </row>
    <row r="9" spans="1:20">
      <c r="A9" s="311"/>
      <c r="B9" s="312"/>
      <c r="C9" s="312"/>
      <c r="D9" s="323"/>
      <c r="E9" s="323"/>
      <c r="F9" s="323" t="s">
        <v>1033</v>
      </c>
      <c r="G9" s="323"/>
      <c r="H9" s="323" t="s">
        <v>1034</v>
      </c>
      <c r="I9" s="323" t="s">
        <v>2360</v>
      </c>
      <c r="J9" s="324"/>
      <c r="K9" s="325"/>
      <c r="L9" s="323"/>
      <c r="M9" s="323" t="s">
        <v>2361</v>
      </c>
      <c r="N9" s="323"/>
      <c r="O9" s="323"/>
      <c r="P9" s="323"/>
      <c r="Q9" s="322"/>
      <c r="R9" s="323" t="s">
        <v>2099</v>
      </c>
      <c r="S9" s="323"/>
      <c r="T9" s="324"/>
    </row>
    <row r="10" spans="1:20">
      <c r="A10" s="311"/>
      <c r="B10" s="312"/>
      <c r="C10" s="323" t="s">
        <v>2100</v>
      </c>
      <c r="D10" s="323"/>
      <c r="E10" s="323"/>
      <c r="F10" s="323" t="s">
        <v>1040</v>
      </c>
      <c r="G10" s="323" t="s">
        <v>1033</v>
      </c>
      <c r="H10" s="323" t="s">
        <v>1039</v>
      </c>
      <c r="I10" s="323" t="s">
        <v>2102</v>
      </c>
      <c r="J10" s="324"/>
      <c r="K10" s="325"/>
      <c r="L10" s="323"/>
      <c r="M10" s="323" t="s">
        <v>2103</v>
      </c>
      <c r="N10" s="323" t="s">
        <v>1520</v>
      </c>
      <c r="O10" s="323" t="s">
        <v>1042</v>
      </c>
      <c r="P10" s="323"/>
      <c r="Q10" s="323"/>
      <c r="R10" s="323" t="s">
        <v>2104</v>
      </c>
      <c r="S10" s="323" t="s">
        <v>1042</v>
      </c>
      <c r="T10" s="324"/>
    </row>
    <row r="11" spans="1:20">
      <c r="A11" s="325" t="s">
        <v>307</v>
      </c>
      <c r="B11" s="323" t="s">
        <v>331</v>
      </c>
      <c r="C11" s="323" t="s">
        <v>1050</v>
      </c>
      <c r="D11" s="323" t="s">
        <v>2158</v>
      </c>
      <c r="E11" s="323" t="s">
        <v>2105</v>
      </c>
      <c r="F11" s="323" t="s">
        <v>2106</v>
      </c>
      <c r="G11" s="323" t="s">
        <v>1038</v>
      </c>
      <c r="H11" s="323" t="s">
        <v>2107</v>
      </c>
      <c r="I11" s="323" t="s">
        <v>2108</v>
      </c>
      <c r="J11" s="324" t="s">
        <v>307</v>
      </c>
      <c r="K11" s="325" t="s">
        <v>307</v>
      </c>
      <c r="L11" s="323" t="s">
        <v>331</v>
      </c>
      <c r="M11" s="323" t="s">
        <v>2109</v>
      </c>
      <c r="N11" s="323" t="s">
        <v>1050</v>
      </c>
      <c r="O11" s="323" t="s">
        <v>1046</v>
      </c>
      <c r="P11" s="323" t="s">
        <v>2158</v>
      </c>
      <c r="Q11" s="323" t="s">
        <v>2105</v>
      </c>
      <c r="R11" s="323" t="s">
        <v>2110</v>
      </c>
      <c r="S11" s="323" t="s">
        <v>2111</v>
      </c>
      <c r="T11" s="324" t="s">
        <v>307</v>
      </c>
    </row>
    <row r="12" spans="1:20">
      <c r="A12" s="325" t="s">
        <v>312</v>
      </c>
      <c r="B12" s="323" t="s">
        <v>334</v>
      </c>
      <c r="C12" s="323" t="s">
        <v>2112</v>
      </c>
      <c r="D12" s="323" t="s">
        <v>2159</v>
      </c>
      <c r="E12" s="323" t="s">
        <v>2114</v>
      </c>
      <c r="F12" s="323" t="s">
        <v>2115</v>
      </c>
      <c r="G12" s="323" t="s">
        <v>2116</v>
      </c>
      <c r="H12" s="323" t="s">
        <v>2117</v>
      </c>
      <c r="I12" s="323" t="s">
        <v>2109</v>
      </c>
      <c r="J12" s="324" t="s">
        <v>312</v>
      </c>
      <c r="K12" s="325" t="s">
        <v>312</v>
      </c>
      <c r="L12" s="323" t="s">
        <v>334</v>
      </c>
      <c r="M12" s="323" t="s">
        <v>1049</v>
      </c>
      <c r="N12" s="323" t="s">
        <v>1056</v>
      </c>
      <c r="O12" s="323" t="s">
        <v>1054</v>
      </c>
      <c r="P12" s="323" t="s">
        <v>2159</v>
      </c>
      <c r="Q12" s="323" t="s">
        <v>2114</v>
      </c>
      <c r="R12" s="323" t="s">
        <v>2118</v>
      </c>
      <c r="S12" s="323" t="s">
        <v>2114</v>
      </c>
      <c r="T12" s="324" t="s">
        <v>312</v>
      </c>
    </row>
    <row r="13" spans="1:20">
      <c r="A13" s="325"/>
      <c r="B13" s="323"/>
      <c r="C13" s="323"/>
      <c r="D13" s="323"/>
      <c r="E13" s="323"/>
      <c r="F13" s="323"/>
      <c r="G13" s="323"/>
      <c r="H13" s="323" t="s">
        <v>1055</v>
      </c>
      <c r="I13" s="323" t="s">
        <v>2116</v>
      </c>
      <c r="J13" s="324"/>
      <c r="K13" s="325"/>
      <c r="L13" s="323"/>
      <c r="M13" s="323" t="s">
        <v>2360</v>
      </c>
      <c r="N13" s="323"/>
      <c r="O13" s="323"/>
      <c r="P13" s="323"/>
      <c r="Q13" s="312"/>
      <c r="R13" s="323"/>
      <c r="S13" s="323"/>
      <c r="T13" s="324"/>
    </row>
    <row r="14" spans="1:20" ht="12" thickBot="1">
      <c r="A14" s="328"/>
      <c r="B14" s="215"/>
      <c r="C14" s="321" t="s">
        <v>317</v>
      </c>
      <c r="D14" s="321" t="s">
        <v>318</v>
      </c>
      <c r="E14" s="321" t="s">
        <v>319</v>
      </c>
      <c r="F14" s="321" t="s">
        <v>320</v>
      </c>
      <c r="G14" s="321" t="s">
        <v>321</v>
      </c>
      <c r="H14" s="321" t="s">
        <v>322</v>
      </c>
      <c r="I14" s="321" t="s">
        <v>176</v>
      </c>
      <c r="J14" s="329"/>
      <c r="K14" s="328"/>
      <c r="L14" s="215"/>
      <c r="M14" s="321" t="s">
        <v>177</v>
      </c>
      <c r="N14" s="321" t="s">
        <v>405</v>
      </c>
      <c r="O14" s="321" t="s">
        <v>406</v>
      </c>
      <c r="P14" s="321" t="s">
        <v>407</v>
      </c>
      <c r="Q14" s="321" t="s">
        <v>408</v>
      </c>
      <c r="R14" s="321" t="s">
        <v>39</v>
      </c>
      <c r="S14" s="321" t="s">
        <v>2119</v>
      </c>
      <c r="T14" s="330"/>
    </row>
    <row r="15" spans="1:20">
      <c r="A15" s="311"/>
      <c r="B15" s="312"/>
      <c r="C15" s="323" t="s">
        <v>2160</v>
      </c>
      <c r="D15" s="370"/>
      <c r="E15" s="371"/>
      <c r="F15" s="371"/>
      <c r="G15" s="371"/>
      <c r="H15" s="371"/>
      <c r="I15" s="375"/>
      <c r="J15" s="320"/>
      <c r="K15" s="311"/>
      <c r="L15" s="312"/>
      <c r="M15" s="367"/>
      <c r="N15" s="368"/>
      <c r="O15" s="368"/>
      <c r="P15" s="368"/>
      <c r="Q15" s="368"/>
      <c r="R15" s="368"/>
      <c r="S15" s="373"/>
      <c r="T15" s="320"/>
    </row>
    <row r="16" spans="1:20">
      <c r="A16" s="325"/>
      <c r="B16" s="312"/>
      <c r="C16" s="312" t="s">
        <v>2161</v>
      </c>
      <c r="D16" s="355"/>
      <c r="E16" s="356"/>
      <c r="F16" s="356"/>
      <c r="G16" s="356"/>
      <c r="H16" s="356"/>
      <c r="I16" s="357"/>
      <c r="J16" s="324"/>
      <c r="K16" s="325"/>
      <c r="L16" s="312"/>
      <c r="M16" s="350"/>
      <c r="N16" s="351"/>
      <c r="O16" s="351"/>
      <c r="P16" s="351"/>
      <c r="Q16" s="351"/>
      <c r="R16" s="351"/>
      <c r="S16" s="352"/>
      <c r="T16" s="324"/>
    </row>
    <row r="17" spans="1:20">
      <c r="A17" s="336">
        <v>56</v>
      </c>
      <c r="B17" s="215"/>
      <c r="C17" s="215" t="s">
        <v>2162</v>
      </c>
      <c r="D17" s="363" t="s">
        <v>680</v>
      </c>
      <c r="E17" s="359">
        <v>0</v>
      </c>
      <c r="F17" s="359">
        <v>0</v>
      </c>
      <c r="G17" s="359">
        <v>0</v>
      </c>
      <c r="H17" s="359">
        <v>0</v>
      </c>
      <c r="I17" s="360">
        <v>0</v>
      </c>
      <c r="J17" s="330">
        <v>56</v>
      </c>
      <c r="K17" s="336">
        <v>56</v>
      </c>
      <c r="L17" s="215"/>
      <c r="M17" s="361">
        <v>0</v>
      </c>
      <c r="N17" s="369">
        <v>0</v>
      </c>
      <c r="O17" s="369">
        <v>0</v>
      </c>
      <c r="P17" s="369" t="s">
        <v>680</v>
      </c>
      <c r="Q17" s="369">
        <v>0</v>
      </c>
      <c r="R17" s="369">
        <v>0</v>
      </c>
      <c r="S17" s="378">
        <v>0</v>
      </c>
      <c r="T17" s="330">
        <v>56</v>
      </c>
    </row>
    <row r="18" spans="1:20">
      <c r="A18" s="325"/>
      <c r="B18" s="312"/>
      <c r="C18" s="312" t="s">
        <v>2163</v>
      </c>
      <c r="D18" s="355"/>
      <c r="E18" s="356"/>
      <c r="F18" s="356"/>
      <c r="G18" s="356"/>
      <c r="H18" s="356"/>
      <c r="I18" s="357"/>
      <c r="J18" s="324"/>
      <c r="K18" s="325"/>
      <c r="L18" s="312"/>
      <c r="M18" s="350"/>
      <c r="N18" s="351"/>
      <c r="O18" s="351"/>
      <c r="P18" s="351"/>
      <c r="Q18" s="351"/>
      <c r="R18" s="351"/>
      <c r="S18" s="352"/>
      <c r="T18" s="324"/>
    </row>
    <row r="19" spans="1:20">
      <c r="A19" s="336">
        <v>57</v>
      </c>
      <c r="B19" s="215"/>
      <c r="C19" s="215" t="s">
        <v>2164</v>
      </c>
      <c r="D19" s="363" t="s">
        <v>680</v>
      </c>
      <c r="E19" s="359">
        <v>0</v>
      </c>
      <c r="F19" s="359">
        <v>0</v>
      </c>
      <c r="G19" s="359">
        <v>0</v>
      </c>
      <c r="H19" s="359">
        <v>0</v>
      </c>
      <c r="I19" s="360">
        <v>0</v>
      </c>
      <c r="J19" s="330">
        <v>57</v>
      </c>
      <c r="K19" s="336">
        <v>57</v>
      </c>
      <c r="L19" s="215"/>
      <c r="M19" s="353">
        <v>0</v>
      </c>
      <c r="N19" s="369">
        <v>0</v>
      </c>
      <c r="O19" s="369">
        <v>0</v>
      </c>
      <c r="P19" s="369" t="s">
        <v>680</v>
      </c>
      <c r="Q19" s="369">
        <v>0</v>
      </c>
      <c r="R19" s="369">
        <v>0</v>
      </c>
      <c r="S19" s="378">
        <v>0</v>
      </c>
      <c r="T19" s="330">
        <v>57</v>
      </c>
    </row>
    <row r="20" spans="1:20" ht="12" thickBot="1">
      <c r="A20" s="336">
        <v>58</v>
      </c>
      <c r="B20" s="215"/>
      <c r="C20" s="215" t="s">
        <v>2165</v>
      </c>
      <c r="D20" s="376" t="s">
        <v>680</v>
      </c>
      <c r="E20" s="365">
        <v>0</v>
      </c>
      <c r="F20" s="365">
        <v>0</v>
      </c>
      <c r="G20" s="365">
        <v>0</v>
      </c>
      <c r="H20" s="365">
        <v>0</v>
      </c>
      <c r="I20" s="366">
        <v>0</v>
      </c>
      <c r="J20" s="330">
        <v>58</v>
      </c>
      <c r="K20" s="336">
        <v>58</v>
      </c>
      <c r="L20" s="215"/>
      <c r="M20" s="362">
        <v>0</v>
      </c>
      <c r="N20" s="379">
        <v>0</v>
      </c>
      <c r="O20" s="379">
        <v>0</v>
      </c>
      <c r="P20" s="379" t="s">
        <v>680</v>
      </c>
      <c r="Q20" s="379">
        <v>0</v>
      </c>
      <c r="R20" s="379">
        <v>0</v>
      </c>
      <c r="S20" s="380">
        <v>0</v>
      </c>
      <c r="T20" s="330">
        <v>58</v>
      </c>
    </row>
    <row r="21" spans="1:20">
      <c r="A21" s="311"/>
      <c r="B21" s="312"/>
      <c r="C21" s="323" t="s">
        <v>2166</v>
      </c>
      <c r="D21" s="377"/>
      <c r="E21" s="356"/>
      <c r="F21" s="377"/>
      <c r="G21" s="356"/>
      <c r="H21" s="356"/>
      <c r="I21" s="356"/>
      <c r="J21" s="320"/>
      <c r="K21" s="311"/>
      <c r="L21" s="312"/>
      <c r="M21" s="374"/>
      <c r="N21" s="351"/>
      <c r="O21" s="351"/>
      <c r="P21" s="351"/>
      <c r="Q21" s="351"/>
      <c r="R21" s="374"/>
      <c r="S21" s="351"/>
      <c r="T21" s="320"/>
    </row>
    <row r="22" spans="1:20">
      <c r="A22" s="325"/>
      <c r="B22" s="312"/>
      <c r="C22" s="323" t="s">
        <v>105</v>
      </c>
      <c r="D22" s="356"/>
      <c r="E22" s="356"/>
      <c r="F22" s="356"/>
      <c r="G22" s="356"/>
      <c r="H22" s="356"/>
      <c r="I22" s="356"/>
      <c r="J22" s="324"/>
      <c r="K22" s="325"/>
      <c r="L22" s="312"/>
      <c r="M22" s="351"/>
      <c r="N22" s="351"/>
      <c r="O22" s="351"/>
      <c r="P22" s="351"/>
      <c r="Q22" s="351"/>
      <c r="R22" s="351"/>
      <c r="S22" s="351"/>
      <c r="T22" s="324"/>
    </row>
    <row r="23" spans="1:20">
      <c r="A23" s="336">
        <v>59</v>
      </c>
      <c r="B23" s="215"/>
      <c r="C23" s="215" t="s">
        <v>2167</v>
      </c>
      <c r="D23" s="359">
        <v>0</v>
      </c>
      <c r="E23" s="359">
        <v>0</v>
      </c>
      <c r="F23" s="359">
        <v>0</v>
      </c>
      <c r="G23" s="359">
        <v>0</v>
      </c>
      <c r="H23" s="359">
        <v>0</v>
      </c>
      <c r="I23" s="359">
        <v>0</v>
      </c>
      <c r="J23" s="330">
        <v>59</v>
      </c>
      <c r="K23" s="336">
        <v>59</v>
      </c>
      <c r="L23" s="215"/>
      <c r="M23" s="354">
        <v>0</v>
      </c>
      <c r="N23" s="354">
        <v>0</v>
      </c>
      <c r="O23" s="354">
        <v>0</v>
      </c>
      <c r="P23" s="354">
        <v>0</v>
      </c>
      <c r="Q23" s="354">
        <v>0</v>
      </c>
      <c r="R23" s="354">
        <v>0</v>
      </c>
      <c r="S23" s="354">
        <v>0</v>
      </c>
      <c r="T23" s="330">
        <v>59</v>
      </c>
    </row>
    <row r="24" spans="1:20">
      <c r="A24" s="336">
        <v>60</v>
      </c>
      <c r="B24" s="215"/>
      <c r="C24" s="215" t="s">
        <v>2168</v>
      </c>
      <c r="D24" s="359">
        <v>0</v>
      </c>
      <c r="E24" s="359">
        <v>0</v>
      </c>
      <c r="F24" s="359">
        <v>0</v>
      </c>
      <c r="G24" s="359">
        <v>0</v>
      </c>
      <c r="H24" s="359">
        <v>0</v>
      </c>
      <c r="I24" s="359">
        <v>0</v>
      </c>
      <c r="J24" s="330">
        <v>60</v>
      </c>
      <c r="K24" s="336">
        <v>60</v>
      </c>
      <c r="L24" s="215"/>
      <c r="M24" s="354">
        <v>0</v>
      </c>
      <c r="N24" s="354">
        <v>0</v>
      </c>
      <c r="O24" s="354">
        <v>0</v>
      </c>
      <c r="P24" s="354">
        <v>0</v>
      </c>
      <c r="Q24" s="354">
        <v>0</v>
      </c>
      <c r="R24" s="354">
        <v>0</v>
      </c>
      <c r="S24" s="354">
        <v>0</v>
      </c>
      <c r="T24" s="330">
        <v>60</v>
      </c>
    </row>
    <row r="25" spans="1:20">
      <c r="A25" s="336">
        <v>61</v>
      </c>
      <c r="B25" s="215"/>
      <c r="C25" s="215" t="s">
        <v>2169</v>
      </c>
      <c r="D25" s="359">
        <v>0</v>
      </c>
      <c r="E25" s="359">
        <v>0</v>
      </c>
      <c r="F25" s="359">
        <v>0</v>
      </c>
      <c r="G25" s="359">
        <v>0</v>
      </c>
      <c r="H25" s="359">
        <v>0</v>
      </c>
      <c r="I25" s="359">
        <v>0</v>
      </c>
      <c r="J25" s="330">
        <v>61</v>
      </c>
      <c r="K25" s="336">
        <v>61</v>
      </c>
      <c r="L25" s="215"/>
      <c r="M25" s="354">
        <v>0</v>
      </c>
      <c r="N25" s="354">
        <v>0</v>
      </c>
      <c r="O25" s="354">
        <v>0</v>
      </c>
      <c r="P25" s="354">
        <v>0</v>
      </c>
      <c r="Q25" s="354">
        <v>0</v>
      </c>
      <c r="R25" s="354">
        <v>0</v>
      </c>
      <c r="S25" s="354">
        <v>0</v>
      </c>
      <c r="T25" s="330">
        <v>61</v>
      </c>
    </row>
    <row r="26" spans="1:20">
      <c r="A26" s="336">
        <v>62</v>
      </c>
      <c r="B26" s="215"/>
      <c r="C26" s="215" t="s">
        <v>2170</v>
      </c>
      <c r="D26" s="359">
        <v>0</v>
      </c>
      <c r="E26" s="359">
        <v>0</v>
      </c>
      <c r="F26" s="359">
        <v>0</v>
      </c>
      <c r="G26" s="359">
        <v>0</v>
      </c>
      <c r="H26" s="359">
        <v>0</v>
      </c>
      <c r="I26" s="359">
        <v>0</v>
      </c>
      <c r="J26" s="330">
        <v>62</v>
      </c>
      <c r="K26" s="336">
        <v>62</v>
      </c>
      <c r="L26" s="215"/>
      <c r="M26" s="354">
        <v>0</v>
      </c>
      <c r="N26" s="354">
        <v>0</v>
      </c>
      <c r="O26" s="354">
        <v>0</v>
      </c>
      <c r="P26" s="354">
        <v>0</v>
      </c>
      <c r="Q26" s="354">
        <v>0</v>
      </c>
      <c r="R26" s="354">
        <v>0</v>
      </c>
      <c r="S26" s="354">
        <v>0</v>
      </c>
      <c r="T26" s="330">
        <v>62</v>
      </c>
    </row>
    <row r="27" spans="1:20">
      <c r="A27" s="336">
        <v>63</v>
      </c>
      <c r="B27" s="215"/>
      <c r="C27" s="215" t="s">
        <v>2171</v>
      </c>
      <c r="D27" s="359">
        <v>0</v>
      </c>
      <c r="E27" s="359">
        <v>0</v>
      </c>
      <c r="F27" s="359">
        <v>0</v>
      </c>
      <c r="G27" s="359">
        <v>0</v>
      </c>
      <c r="H27" s="359">
        <v>0</v>
      </c>
      <c r="I27" s="359">
        <v>0</v>
      </c>
      <c r="J27" s="330">
        <v>63</v>
      </c>
      <c r="K27" s="336">
        <v>63</v>
      </c>
      <c r="L27" s="215"/>
      <c r="M27" s="354">
        <v>0</v>
      </c>
      <c r="N27" s="354">
        <v>0</v>
      </c>
      <c r="O27" s="354">
        <v>0</v>
      </c>
      <c r="P27" s="354">
        <v>0</v>
      </c>
      <c r="Q27" s="354">
        <v>0</v>
      </c>
      <c r="R27" s="354">
        <v>0</v>
      </c>
      <c r="S27" s="354">
        <v>0</v>
      </c>
      <c r="T27" s="330">
        <v>63</v>
      </c>
    </row>
    <row r="28" spans="1:20">
      <c r="A28" s="336">
        <v>64</v>
      </c>
      <c r="B28" s="215"/>
      <c r="C28" s="215" t="s">
        <v>2172</v>
      </c>
      <c r="D28" s="359">
        <v>0</v>
      </c>
      <c r="E28" s="359">
        <v>0</v>
      </c>
      <c r="F28" s="359">
        <v>0</v>
      </c>
      <c r="G28" s="359">
        <v>0</v>
      </c>
      <c r="H28" s="359">
        <v>0</v>
      </c>
      <c r="I28" s="359">
        <v>0</v>
      </c>
      <c r="J28" s="330">
        <v>64</v>
      </c>
      <c r="K28" s="336">
        <v>64</v>
      </c>
      <c r="L28" s="215"/>
      <c r="M28" s="354">
        <v>0</v>
      </c>
      <c r="N28" s="354">
        <v>0</v>
      </c>
      <c r="O28" s="354">
        <v>0</v>
      </c>
      <c r="P28" s="354">
        <v>0</v>
      </c>
      <c r="Q28" s="354">
        <v>0</v>
      </c>
      <c r="R28" s="354">
        <v>0</v>
      </c>
      <c r="S28" s="354">
        <v>0</v>
      </c>
      <c r="T28" s="330">
        <v>64</v>
      </c>
    </row>
    <row r="29" spans="1:20">
      <c r="A29" s="336">
        <v>65</v>
      </c>
      <c r="B29" s="215"/>
      <c r="C29" s="215" t="s">
        <v>2173</v>
      </c>
      <c r="D29" s="359">
        <v>0</v>
      </c>
      <c r="E29" s="359">
        <v>0</v>
      </c>
      <c r="F29" s="359">
        <v>0</v>
      </c>
      <c r="G29" s="359">
        <v>0</v>
      </c>
      <c r="H29" s="359">
        <v>0</v>
      </c>
      <c r="I29" s="359">
        <v>0</v>
      </c>
      <c r="J29" s="330">
        <v>65</v>
      </c>
      <c r="K29" s="336">
        <v>65</v>
      </c>
      <c r="L29" s="215"/>
      <c r="M29" s="354">
        <v>0</v>
      </c>
      <c r="N29" s="354">
        <v>0</v>
      </c>
      <c r="O29" s="354">
        <v>0</v>
      </c>
      <c r="P29" s="354">
        <v>0</v>
      </c>
      <c r="Q29" s="354">
        <v>0</v>
      </c>
      <c r="R29" s="354">
        <v>0</v>
      </c>
      <c r="S29" s="354">
        <v>0</v>
      </c>
      <c r="T29" s="330">
        <v>65</v>
      </c>
    </row>
    <row r="30" spans="1:20">
      <c r="A30" s="336">
        <v>66</v>
      </c>
      <c r="B30" s="215"/>
      <c r="C30" s="215" t="s">
        <v>2174</v>
      </c>
      <c r="D30" s="359">
        <v>0</v>
      </c>
      <c r="E30" s="359">
        <v>0</v>
      </c>
      <c r="F30" s="359">
        <v>0</v>
      </c>
      <c r="G30" s="359">
        <v>0</v>
      </c>
      <c r="H30" s="359">
        <v>0</v>
      </c>
      <c r="I30" s="359">
        <v>0</v>
      </c>
      <c r="J30" s="330">
        <v>66</v>
      </c>
      <c r="K30" s="336">
        <v>66</v>
      </c>
      <c r="L30" s="215"/>
      <c r="M30" s="354">
        <v>0</v>
      </c>
      <c r="N30" s="354">
        <v>0</v>
      </c>
      <c r="O30" s="354">
        <v>0</v>
      </c>
      <c r="P30" s="354">
        <v>0</v>
      </c>
      <c r="Q30" s="354">
        <v>0</v>
      </c>
      <c r="R30" s="354">
        <v>0</v>
      </c>
      <c r="S30" s="354">
        <v>0</v>
      </c>
      <c r="T30" s="330">
        <v>66</v>
      </c>
    </row>
    <row r="31" spans="1:20">
      <c r="A31" s="311"/>
      <c r="B31" s="312"/>
      <c r="C31" s="312" t="s">
        <v>2175</v>
      </c>
      <c r="D31" s="377"/>
      <c r="E31" s="356"/>
      <c r="F31" s="377"/>
      <c r="G31" s="356"/>
      <c r="H31" s="356"/>
      <c r="I31" s="356"/>
      <c r="J31" s="320"/>
      <c r="K31" s="311"/>
      <c r="L31" s="312"/>
      <c r="M31" s="374"/>
      <c r="N31" s="351"/>
      <c r="O31" s="351"/>
      <c r="P31" s="351"/>
      <c r="Q31" s="351"/>
      <c r="R31" s="374"/>
      <c r="S31" s="351"/>
      <c r="T31" s="320"/>
    </row>
    <row r="32" spans="1:20">
      <c r="A32" s="325">
        <v>67</v>
      </c>
      <c r="B32" s="312"/>
      <c r="C32" s="312" t="s">
        <v>2176</v>
      </c>
      <c r="D32" s="356">
        <v>0</v>
      </c>
      <c r="E32" s="356">
        <v>0</v>
      </c>
      <c r="F32" s="356">
        <v>0</v>
      </c>
      <c r="G32" s="356">
        <v>0</v>
      </c>
      <c r="H32" s="356">
        <v>0</v>
      </c>
      <c r="I32" s="356">
        <v>0</v>
      </c>
      <c r="J32" s="324">
        <v>67</v>
      </c>
      <c r="K32" s="325">
        <v>67</v>
      </c>
      <c r="L32" s="312"/>
      <c r="M32" s="351">
        <v>0</v>
      </c>
      <c r="N32" s="351">
        <v>0</v>
      </c>
      <c r="O32" s="351">
        <v>0</v>
      </c>
      <c r="P32" s="351">
        <v>0</v>
      </c>
      <c r="Q32" s="351">
        <v>0</v>
      </c>
      <c r="R32" s="351">
        <v>0</v>
      </c>
      <c r="S32" s="351">
        <v>0</v>
      </c>
      <c r="T32" s="324">
        <v>67</v>
      </c>
    </row>
    <row r="33" spans="1:20">
      <c r="A33" s="336"/>
      <c r="B33" s="215"/>
      <c r="C33" s="215" t="s">
        <v>2177</v>
      </c>
      <c r="D33" s="359"/>
      <c r="E33" s="359"/>
      <c r="F33" s="359"/>
      <c r="G33" s="359"/>
      <c r="H33" s="359"/>
      <c r="I33" s="359"/>
      <c r="J33" s="330"/>
      <c r="K33" s="336"/>
      <c r="L33" s="215"/>
      <c r="M33" s="354"/>
      <c r="N33" s="369"/>
      <c r="O33" s="369"/>
      <c r="P33" s="369"/>
      <c r="Q33" s="369"/>
      <c r="R33" s="369"/>
      <c r="S33" s="369"/>
      <c r="T33" s="330"/>
    </row>
    <row r="34" spans="1:20">
      <c r="A34" s="336">
        <v>68</v>
      </c>
      <c r="B34" s="215"/>
      <c r="C34" s="215" t="s">
        <v>2178</v>
      </c>
      <c r="D34" s="359">
        <v>0</v>
      </c>
      <c r="E34" s="359">
        <v>0</v>
      </c>
      <c r="F34" s="359">
        <v>0</v>
      </c>
      <c r="G34" s="359">
        <v>0</v>
      </c>
      <c r="H34" s="359">
        <v>0</v>
      </c>
      <c r="I34" s="359">
        <v>0</v>
      </c>
      <c r="J34" s="330">
        <v>68</v>
      </c>
      <c r="K34" s="336">
        <v>68</v>
      </c>
      <c r="L34" s="215"/>
      <c r="M34" s="354">
        <v>0</v>
      </c>
      <c r="N34" s="354">
        <v>0</v>
      </c>
      <c r="O34" s="354">
        <v>0</v>
      </c>
      <c r="P34" s="354">
        <v>0</v>
      </c>
      <c r="Q34" s="354">
        <v>0</v>
      </c>
      <c r="R34" s="354">
        <v>0</v>
      </c>
      <c r="S34" s="354">
        <v>0</v>
      </c>
      <c r="T34" s="330">
        <v>68</v>
      </c>
    </row>
    <row r="35" spans="1:20">
      <c r="A35" s="336">
        <v>69</v>
      </c>
      <c r="B35" s="215"/>
      <c r="C35" s="215" t="s">
        <v>2179</v>
      </c>
      <c r="D35" s="359">
        <v>0</v>
      </c>
      <c r="E35" s="359">
        <v>0</v>
      </c>
      <c r="F35" s="359">
        <v>0</v>
      </c>
      <c r="G35" s="359">
        <v>0</v>
      </c>
      <c r="H35" s="359">
        <v>0</v>
      </c>
      <c r="I35" s="359">
        <v>0</v>
      </c>
      <c r="J35" s="330">
        <v>69</v>
      </c>
      <c r="K35" s="336">
        <v>69</v>
      </c>
      <c r="L35" s="215"/>
      <c r="M35" s="354">
        <v>0</v>
      </c>
      <c r="N35" s="354">
        <v>0</v>
      </c>
      <c r="O35" s="354">
        <v>0</v>
      </c>
      <c r="P35" s="354">
        <v>0</v>
      </c>
      <c r="Q35" s="354">
        <v>0</v>
      </c>
      <c r="R35" s="354">
        <v>0</v>
      </c>
      <c r="S35" s="354">
        <v>0</v>
      </c>
      <c r="T35" s="330">
        <v>69</v>
      </c>
    </row>
    <row r="36" spans="1:20">
      <c r="A36" s="336">
        <v>70</v>
      </c>
      <c r="B36" s="215"/>
      <c r="C36" s="215" t="s">
        <v>2180</v>
      </c>
      <c r="D36" s="359">
        <v>0</v>
      </c>
      <c r="E36" s="359">
        <v>0</v>
      </c>
      <c r="F36" s="359">
        <v>0</v>
      </c>
      <c r="G36" s="359">
        <v>0</v>
      </c>
      <c r="H36" s="359">
        <v>0</v>
      </c>
      <c r="I36" s="359">
        <v>0</v>
      </c>
      <c r="J36" s="330">
        <v>70</v>
      </c>
      <c r="K36" s="336">
        <v>70</v>
      </c>
      <c r="L36" s="215"/>
      <c r="M36" s="354">
        <v>0</v>
      </c>
      <c r="N36" s="354">
        <v>0</v>
      </c>
      <c r="O36" s="354">
        <v>0</v>
      </c>
      <c r="P36" s="354">
        <v>0</v>
      </c>
      <c r="Q36" s="354">
        <v>0</v>
      </c>
      <c r="R36" s="354">
        <v>0</v>
      </c>
      <c r="S36" s="354">
        <v>0</v>
      </c>
      <c r="T36" s="330">
        <v>70</v>
      </c>
    </row>
    <row r="37" spans="1:20">
      <c r="A37" s="338"/>
      <c r="B37" s="13"/>
      <c r="C37" s="13"/>
      <c r="D37" s="13"/>
      <c r="E37" s="13"/>
      <c r="F37" s="13"/>
      <c r="G37" s="13"/>
      <c r="H37" s="13"/>
      <c r="I37" s="13"/>
      <c r="J37" s="339"/>
      <c r="K37" s="340"/>
      <c r="L37" s="13"/>
      <c r="M37" s="13"/>
      <c r="N37" s="13"/>
      <c r="O37" s="13"/>
      <c r="P37" s="13"/>
      <c r="Q37" s="13"/>
      <c r="R37" s="13"/>
      <c r="S37" s="13"/>
      <c r="T37" s="339"/>
    </row>
    <row r="38" spans="1:20">
      <c r="A38" s="341" t="s">
        <v>328</v>
      </c>
      <c r="B38" s="342"/>
      <c r="C38" s="342"/>
      <c r="D38" s="342"/>
      <c r="E38" s="342"/>
      <c r="F38" s="342"/>
      <c r="G38" s="342"/>
      <c r="H38" s="342"/>
      <c r="I38" s="342"/>
      <c r="J38" s="343"/>
      <c r="K38" s="341" t="s">
        <v>328</v>
      </c>
      <c r="L38" s="342"/>
      <c r="M38" s="342"/>
      <c r="N38" s="342"/>
      <c r="O38" s="342"/>
      <c r="P38" s="342"/>
      <c r="Q38" s="342"/>
      <c r="R38" s="342"/>
      <c r="S38" s="342"/>
      <c r="T38" s="343"/>
    </row>
    <row r="39" spans="1:20">
      <c r="A39" s="1947"/>
      <c r="B39" s="209"/>
      <c r="C39" s="209"/>
      <c r="D39" s="209"/>
      <c r="E39" s="209"/>
      <c r="F39" s="209"/>
      <c r="G39" s="209"/>
      <c r="H39" s="209"/>
      <c r="I39" s="209"/>
      <c r="J39" s="208"/>
      <c r="K39" s="40"/>
      <c r="L39" s="209"/>
      <c r="M39" s="209"/>
      <c r="N39" s="209"/>
      <c r="O39" s="209"/>
      <c r="P39" s="209"/>
      <c r="Q39" s="209"/>
      <c r="R39" s="209"/>
      <c r="S39" s="209"/>
      <c r="T39" s="208"/>
    </row>
    <row r="40" spans="1:20">
      <c r="A40" s="1947" t="s">
        <v>2181</v>
      </c>
      <c r="B40" s="209"/>
      <c r="C40" s="209"/>
      <c r="D40" s="209"/>
      <c r="E40" s="209"/>
      <c r="F40" s="209"/>
      <c r="G40" s="209"/>
      <c r="H40" s="209"/>
      <c r="I40" s="209"/>
      <c r="J40" s="208"/>
      <c r="K40" s="40"/>
      <c r="L40" s="209"/>
      <c r="M40" s="209"/>
      <c r="N40" s="209"/>
      <c r="O40" s="209"/>
      <c r="P40" s="209"/>
      <c r="Q40" s="209"/>
      <c r="R40" s="209"/>
      <c r="S40" s="209"/>
      <c r="T40" s="208"/>
    </row>
    <row r="41" spans="1:20">
      <c r="A41" s="1947"/>
      <c r="B41" s="209"/>
      <c r="C41" s="209"/>
      <c r="D41" s="209"/>
      <c r="E41" s="209"/>
      <c r="F41" s="209"/>
      <c r="G41" s="209"/>
      <c r="H41" s="209"/>
      <c r="I41" s="209"/>
      <c r="J41" s="208"/>
      <c r="K41" s="40"/>
      <c r="L41" s="209"/>
      <c r="M41" s="209"/>
      <c r="N41" s="209"/>
      <c r="O41" s="209"/>
      <c r="P41" s="209"/>
      <c r="Q41" s="209"/>
      <c r="R41" s="209"/>
      <c r="S41" s="209"/>
      <c r="T41" s="208"/>
    </row>
    <row r="42" spans="1:20">
      <c r="A42" s="1947"/>
      <c r="B42" s="209"/>
      <c r="C42" s="209"/>
      <c r="D42" s="209"/>
      <c r="E42" s="209"/>
      <c r="F42" s="209"/>
      <c r="G42" s="209"/>
      <c r="H42" s="209"/>
      <c r="I42" s="209"/>
      <c r="J42" s="208"/>
      <c r="K42" s="40"/>
      <c r="L42" s="209"/>
      <c r="M42" s="209"/>
      <c r="N42" s="209"/>
      <c r="O42" s="209"/>
      <c r="P42" s="209"/>
      <c r="Q42" s="209"/>
      <c r="R42" s="209"/>
      <c r="S42" s="209"/>
      <c r="T42" s="208"/>
    </row>
    <row r="43" spans="1:20">
      <c r="A43" s="1947"/>
      <c r="B43" s="209"/>
      <c r="C43" s="209"/>
      <c r="D43" s="209"/>
      <c r="E43" s="209"/>
      <c r="F43" s="209"/>
      <c r="G43" s="209"/>
      <c r="H43" s="209"/>
      <c r="I43" s="209"/>
      <c r="J43" s="208"/>
      <c r="K43" s="40"/>
      <c r="L43" s="209"/>
      <c r="M43" s="209"/>
      <c r="N43" s="209"/>
      <c r="O43" s="209"/>
      <c r="P43" s="209"/>
      <c r="Q43" s="209"/>
      <c r="R43" s="209"/>
      <c r="S43" s="209"/>
      <c r="T43" s="208"/>
    </row>
    <row r="44" spans="1:20">
      <c r="A44" s="1947"/>
      <c r="B44" s="209"/>
      <c r="C44" s="209"/>
      <c r="D44" s="209"/>
      <c r="E44" s="209"/>
      <c r="F44" s="209"/>
      <c r="G44" s="209"/>
      <c r="H44" s="209"/>
      <c r="I44" s="209"/>
      <c r="J44" s="208"/>
      <c r="K44" s="40"/>
      <c r="L44" s="209"/>
      <c r="M44" s="209"/>
      <c r="N44" s="209"/>
      <c r="O44" s="209"/>
      <c r="P44" s="209"/>
      <c r="Q44" s="209"/>
      <c r="R44" s="209"/>
      <c r="S44" s="209"/>
      <c r="T44" s="208"/>
    </row>
    <row r="45" spans="1:20">
      <c r="A45" s="1947"/>
      <c r="B45" s="209"/>
      <c r="C45" s="209"/>
      <c r="D45" s="209"/>
      <c r="E45" s="209"/>
      <c r="F45" s="209"/>
      <c r="G45" s="209"/>
      <c r="H45" s="209"/>
      <c r="I45" s="209"/>
      <c r="J45" s="208"/>
      <c r="K45" s="40"/>
      <c r="L45" s="209"/>
      <c r="M45" s="209"/>
      <c r="N45" s="209"/>
      <c r="O45" s="209"/>
      <c r="P45" s="209"/>
      <c r="Q45" s="209"/>
      <c r="R45" s="209"/>
      <c r="S45" s="209"/>
      <c r="T45" s="208"/>
    </row>
    <row r="46" spans="1:20">
      <c r="A46" s="1947"/>
      <c r="B46" s="209"/>
      <c r="C46" s="209"/>
      <c r="D46" s="209"/>
      <c r="E46" s="209"/>
      <c r="F46" s="209"/>
      <c r="G46" s="209"/>
      <c r="H46" s="209"/>
      <c r="I46" s="209"/>
      <c r="J46" s="208"/>
      <c r="K46" s="40"/>
      <c r="L46" s="209"/>
      <c r="M46" s="209"/>
      <c r="N46" s="209"/>
      <c r="O46" s="209"/>
      <c r="P46" s="209"/>
      <c r="Q46" s="209"/>
      <c r="R46" s="209"/>
      <c r="S46" s="209"/>
      <c r="T46" s="208"/>
    </row>
    <row r="47" spans="1:20">
      <c r="A47" s="1947"/>
      <c r="B47" s="209"/>
      <c r="C47" s="209"/>
      <c r="D47" s="209"/>
      <c r="E47" s="209"/>
      <c r="F47" s="209"/>
      <c r="G47" s="209"/>
      <c r="H47" s="209"/>
      <c r="I47" s="209"/>
      <c r="J47" s="208"/>
      <c r="K47" s="40"/>
      <c r="L47" s="209"/>
      <c r="M47" s="209"/>
      <c r="N47" s="209"/>
      <c r="O47" s="209"/>
      <c r="P47" s="209"/>
      <c r="Q47" s="209"/>
      <c r="R47" s="209"/>
      <c r="S47" s="209"/>
      <c r="T47" s="208"/>
    </row>
    <row r="48" spans="1:20">
      <c r="A48" s="1947"/>
      <c r="B48" s="209"/>
      <c r="C48" s="209"/>
      <c r="D48" s="209"/>
      <c r="E48" s="209"/>
      <c r="F48" s="209"/>
      <c r="G48" s="209"/>
      <c r="H48" s="209"/>
      <c r="I48" s="209"/>
      <c r="J48" s="208"/>
      <c r="K48" s="40"/>
      <c r="L48" s="209"/>
      <c r="M48" s="209"/>
      <c r="N48" s="209"/>
      <c r="O48" s="209"/>
      <c r="P48" s="209"/>
      <c r="Q48" s="209"/>
      <c r="R48" s="209"/>
      <c r="S48" s="209"/>
      <c r="T48" s="208"/>
    </row>
    <row r="49" spans="1:20">
      <c r="A49" s="1947"/>
      <c r="B49" s="209"/>
      <c r="C49" s="209"/>
      <c r="D49" s="209"/>
      <c r="E49" s="209"/>
      <c r="F49" s="209"/>
      <c r="G49" s="209"/>
      <c r="H49" s="209"/>
      <c r="I49" s="209"/>
      <c r="J49" s="208"/>
      <c r="K49" s="40"/>
      <c r="L49" s="209"/>
      <c r="M49" s="209"/>
      <c r="N49" s="209"/>
      <c r="O49" s="209"/>
      <c r="P49" s="209"/>
      <c r="Q49" s="209"/>
      <c r="R49" s="209"/>
      <c r="S49" s="209"/>
      <c r="T49" s="208"/>
    </row>
    <row r="50" spans="1:20">
      <c r="A50" s="1947"/>
      <c r="B50" s="209"/>
      <c r="C50" s="209"/>
      <c r="D50" s="209"/>
      <c r="E50" s="209"/>
      <c r="F50" s="209"/>
      <c r="G50" s="209"/>
      <c r="H50" s="209"/>
      <c r="I50" s="209"/>
      <c r="J50" s="208"/>
      <c r="K50" s="40"/>
      <c r="L50" s="209"/>
      <c r="M50" s="209"/>
      <c r="N50" s="209"/>
      <c r="O50" s="209"/>
      <c r="P50" s="209"/>
      <c r="Q50" s="209"/>
      <c r="R50" s="209"/>
      <c r="S50" s="209"/>
      <c r="T50" s="208"/>
    </row>
    <row r="51" spans="1:20">
      <c r="A51" s="1947"/>
      <c r="B51" s="209"/>
      <c r="C51" s="209"/>
      <c r="D51" s="209"/>
      <c r="E51" s="209"/>
      <c r="F51" s="209"/>
      <c r="G51" s="209"/>
      <c r="H51" s="209"/>
      <c r="I51" s="209"/>
      <c r="J51" s="208"/>
      <c r="K51" s="40"/>
      <c r="L51" s="209"/>
      <c r="M51" s="209"/>
      <c r="N51" s="209"/>
      <c r="O51" s="209"/>
      <c r="P51" s="209"/>
      <c r="Q51" s="209"/>
      <c r="R51" s="209"/>
      <c r="S51" s="209"/>
      <c r="T51" s="208"/>
    </row>
    <row r="52" spans="1:20">
      <c r="A52" s="1947"/>
      <c r="B52" s="209"/>
      <c r="C52" s="209"/>
      <c r="D52" s="209"/>
      <c r="E52" s="209"/>
      <c r="F52" s="209"/>
      <c r="G52" s="209"/>
      <c r="H52" s="209"/>
      <c r="I52" s="209"/>
      <c r="J52" s="208"/>
      <c r="K52" s="40"/>
      <c r="L52" s="209"/>
      <c r="M52" s="209"/>
      <c r="N52" s="209"/>
      <c r="O52" s="209"/>
      <c r="P52" s="209"/>
      <c r="Q52" s="209"/>
      <c r="R52" s="209"/>
      <c r="S52" s="209"/>
      <c r="T52" s="208"/>
    </row>
    <row r="53" spans="1:20">
      <c r="A53" s="1947"/>
      <c r="B53" s="209"/>
      <c r="C53" s="209"/>
      <c r="D53" s="209"/>
      <c r="E53" s="209"/>
      <c r="F53" s="209"/>
      <c r="G53" s="209"/>
      <c r="H53" s="209"/>
      <c r="I53" s="209"/>
      <c r="J53" s="208"/>
      <c r="K53" s="40"/>
      <c r="L53" s="209"/>
      <c r="M53" s="209"/>
      <c r="N53" s="209"/>
      <c r="O53" s="209"/>
      <c r="P53" s="209"/>
      <c r="Q53" s="209"/>
      <c r="R53" s="209"/>
      <c r="S53" s="209"/>
      <c r="T53" s="208"/>
    </row>
    <row r="54" spans="1:20">
      <c r="A54" s="1947"/>
      <c r="B54" s="209"/>
      <c r="C54" s="209"/>
      <c r="D54" s="209"/>
      <c r="E54" s="209"/>
      <c r="F54" s="209"/>
      <c r="G54" s="209"/>
      <c r="H54" s="209"/>
      <c r="I54" s="209"/>
      <c r="J54" s="208"/>
      <c r="K54" s="40"/>
      <c r="L54" s="209"/>
      <c r="M54" s="209"/>
      <c r="N54" s="209"/>
      <c r="O54" s="209"/>
      <c r="P54" s="209"/>
      <c r="Q54" s="209"/>
      <c r="R54" s="209"/>
      <c r="S54" s="209"/>
      <c r="T54" s="208"/>
    </row>
    <row r="55" spans="1:20">
      <c r="A55" s="1947"/>
      <c r="B55" s="209"/>
      <c r="C55" s="209"/>
      <c r="D55" s="209"/>
      <c r="E55" s="209"/>
      <c r="F55" s="209"/>
      <c r="G55" s="209"/>
      <c r="H55" s="209"/>
      <c r="I55" s="209"/>
      <c r="J55" s="208"/>
      <c r="K55" s="40"/>
      <c r="L55" s="209"/>
      <c r="M55" s="209"/>
      <c r="N55" s="209"/>
      <c r="O55" s="209"/>
      <c r="P55" s="209"/>
      <c r="Q55" s="209"/>
      <c r="R55" s="209"/>
      <c r="S55" s="209"/>
      <c r="T55" s="208"/>
    </row>
    <row r="56" spans="1:20">
      <c r="A56" s="1947"/>
      <c r="B56" s="209"/>
      <c r="C56" s="209"/>
      <c r="D56" s="209"/>
      <c r="E56" s="209"/>
      <c r="F56" s="209"/>
      <c r="G56" s="209"/>
      <c r="H56" s="209"/>
      <c r="I56" s="209"/>
      <c r="J56" s="208"/>
      <c r="K56" s="40"/>
      <c r="L56" s="209"/>
      <c r="M56" s="209"/>
      <c r="N56" s="209"/>
      <c r="O56" s="209"/>
      <c r="P56" s="209"/>
      <c r="Q56" s="209"/>
      <c r="R56" s="209"/>
      <c r="S56" s="209"/>
      <c r="T56" s="208"/>
    </row>
    <row r="57" spans="1:20">
      <c r="A57" s="1955"/>
      <c r="B57" s="209"/>
      <c r="C57" s="209"/>
      <c r="D57" s="209"/>
      <c r="E57" s="209"/>
      <c r="F57" s="209"/>
      <c r="G57" s="209"/>
      <c r="H57" s="209"/>
      <c r="I57" s="209"/>
      <c r="J57" s="208"/>
      <c r="K57" s="1404"/>
      <c r="L57" s="209"/>
      <c r="M57" s="209"/>
      <c r="N57" s="209"/>
      <c r="O57" s="209"/>
      <c r="P57" s="209"/>
      <c r="Q57" s="209"/>
      <c r="R57" s="209"/>
      <c r="S57" s="209"/>
      <c r="T57" s="208"/>
    </row>
    <row r="58" spans="1:20">
      <c r="A58" s="1955"/>
      <c r="B58" s="209"/>
      <c r="C58" s="209"/>
      <c r="D58" s="209"/>
      <c r="E58" s="209"/>
      <c r="F58" s="209"/>
      <c r="G58" s="209"/>
      <c r="H58" s="209"/>
      <c r="I58" s="209"/>
      <c r="J58" s="208"/>
      <c r="K58" s="1404"/>
      <c r="L58" s="209"/>
      <c r="M58" s="209"/>
      <c r="N58" s="209"/>
      <c r="O58" s="209"/>
      <c r="P58" s="209"/>
      <c r="Q58" s="209"/>
      <c r="R58" s="209"/>
      <c r="S58" s="209"/>
      <c r="T58" s="208"/>
    </row>
    <row r="59" spans="1:20">
      <c r="A59" s="1947"/>
      <c r="B59" s="209"/>
      <c r="C59" s="209"/>
      <c r="D59" s="209"/>
      <c r="E59" s="209"/>
      <c r="F59" s="209"/>
      <c r="G59" s="209"/>
      <c r="H59" s="209"/>
      <c r="I59" s="209"/>
      <c r="J59" s="208"/>
      <c r="K59" s="40"/>
      <c r="L59" s="209"/>
      <c r="M59" s="209"/>
      <c r="N59" s="209"/>
      <c r="O59" s="209"/>
      <c r="P59" s="209"/>
      <c r="Q59" s="209"/>
      <c r="R59" s="209"/>
      <c r="S59" s="209"/>
      <c r="T59" s="208"/>
    </row>
    <row r="60" spans="1:20">
      <c r="A60" s="1947"/>
      <c r="B60" s="209"/>
      <c r="C60" s="209"/>
      <c r="D60" s="209"/>
      <c r="E60" s="209"/>
      <c r="F60" s="209"/>
      <c r="G60" s="209"/>
      <c r="H60" s="209"/>
      <c r="I60" s="209"/>
      <c r="J60" s="208"/>
      <c r="K60" s="40"/>
      <c r="L60" s="209"/>
      <c r="M60" s="209"/>
      <c r="N60" s="209"/>
      <c r="O60" s="209"/>
      <c r="P60" s="209"/>
      <c r="Q60" s="209"/>
      <c r="R60" s="209"/>
      <c r="S60" s="209"/>
      <c r="T60" s="208"/>
    </row>
    <row r="61" spans="1:20">
      <c r="A61" s="1947"/>
      <c r="B61" s="209"/>
      <c r="C61" s="209"/>
      <c r="D61" s="209"/>
      <c r="E61" s="209"/>
      <c r="F61" s="209"/>
      <c r="G61" s="209"/>
      <c r="H61" s="209"/>
      <c r="I61" s="209"/>
      <c r="J61" s="208"/>
      <c r="K61" s="40"/>
      <c r="L61" s="209"/>
      <c r="M61" s="209"/>
      <c r="N61" s="209"/>
      <c r="O61" s="209"/>
      <c r="P61" s="209"/>
      <c r="Q61" s="209"/>
      <c r="R61" s="209"/>
      <c r="S61" s="209"/>
      <c r="T61" s="208"/>
    </row>
    <row r="62" spans="1:20">
      <c r="A62" s="1947"/>
      <c r="B62" s="209"/>
      <c r="C62" s="209"/>
      <c r="D62" s="209"/>
      <c r="E62" s="209"/>
      <c r="F62" s="209"/>
      <c r="G62" s="209"/>
      <c r="H62" s="209"/>
      <c r="I62" s="209"/>
      <c r="J62" s="208"/>
      <c r="K62" s="40"/>
      <c r="L62" s="209"/>
      <c r="M62" s="209"/>
      <c r="N62" s="209"/>
      <c r="O62" s="209"/>
      <c r="P62" s="209"/>
      <c r="Q62" s="209"/>
      <c r="R62" s="209"/>
      <c r="S62" s="209"/>
      <c r="T62" s="208"/>
    </row>
    <row r="63" spans="1:20">
      <c r="A63" s="1947"/>
      <c r="B63" s="209"/>
      <c r="C63" s="209"/>
      <c r="D63" s="209"/>
      <c r="E63" s="209"/>
      <c r="F63" s="209"/>
      <c r="G63" s="209"/>
      <c r="H63" s="209"/>
      <c r="I63" s="209"/>
      <c r="J63" s="208"/>
      <c r="K63" s="40"/>
      <c r="L63" s="209"/>
      <c r="M63" s="209"/>
      <c r="N63" s="209"/>
      <c r="O63" s="209"/>
      <c r="P63" s="209"/>
      <c r="Q63" s="209"/>
      <c r="R63" s="209"/>
      <c r="S63" s="209"/>
      <c r="T63" s="208"/>
    </row>
    <row r="64" spans="1:20">
      <c r="A64" s="1947"/>
      <c r="B64" s="209"/>
      <c r="C64" s="209"/>
      <c r="D64" s="209"/>
      <c r="E64" s="209"/>
      <c r="F64" s="209"/>
      <c r="G64" s="209"/>
      <c r="H64" s="209"/>
      <c r="I64" s="209"/>
      <c r="J64" s="208"/>
      <c r="K64" s="40"/>
      <c r="L64" s="209"/>
      <c r="M64" s="209"/>
      <c r="N64" s="209"/>
      <c r="O64" s="209"/>
      <c r="P64" s="209"/>
      <c r="Q64" s="209"/>
      <c r="R64" s="209"/>
      <c r="S64" s="209"/>
      <c r="T64" s="208"/>
    </row>
    <row r="65" spans="1:20">
      <c r="A65" s="1947"/>
      <c r="B65" s="209"/>
      <c r="C65" s="209"/>
      <c r="D65" s="209"/>
      <c r="E65" s="209"/>
      <c r="F65" s="209"/>
      <c r="G65" s="209"/>
      <c r="H65" s="209"/>
      <c r="I65" s="209"/>
      <c r="J65" s="208"/>
      <c r="K65" s="40"/>
      <c r="L65" s="209"/>
      <c r="M65" s="209"/>
      <c r="N65" s="209"/>
      <c r="O65" s="209"/>
      <c r="P65" s="209"/>
      <c r="Q65" s="209"/>
      <c r="R65" s="209"/>
      <c r="S65" s="209"/>
      <c r="T65" s="208"/>
    </row>
    <row r="66" spans="1:20">
      <c r="A66" s="1947"/>
      <c r="B66" s="209"/>
      <c r="C66" s="209"/>
      <c r="D66" s="209"/>
      <c r="E66" s="209"/>
      <c r="F66" s="209"/>
      <c r="G66" s="209"/>
      <c r="H66" s="209"/>
      <c r="I66" s="209"/>
      <c r="J66" s="208"/>
      <c r="K66" s="40"/>
      <c r="L66" s="209"/>
      <c r="M66" s="209"/>
      <c r="N66" s="209"/>
      <c r="O66" s="209"/>
      <c r="P66" s="209"/>
      <c r="Q66" s="209"/>
      <c r="R66" s="209"/>
      <c r="S66" s="209"/>
      <c r="T66" s="208"/>
    </row>
    <row r="67" spans="1:20">
      <c r="A67" s="1947"/>
      <c r="B67" s="209"/>
      <c r="C67" s="209"/>
      <c r="D67" s="209"/>
      <c r="E67" s="209"/>
      <c r="F67" s="209"/>
      <c r="G67" s="209"/>
      <c r="H67" s="209"/>
      <c r="I67" s="209"/>
      <c r="J67" s="208"/>
      <c r="K67" s="40"/>
      <c r="L67" s="209"/>
      <c r="M67" s="209"/>
      <c r="N67" s="209"/>
      <c r="O67" s="209"/>
      <c r="P67" s="209"/>
      <c r="Q67" s="209"/>
      <c r="R67" s="209"/>
      <c r="S67" s="209"/>
      <c r="T67" s="208"/>
    </row>
    <row r="68" spans="1:20">
      <c r="A68" s="1947"/>
      <c r="B68" s="209"/>
      <c r="C68" s="209"/>
      <c r="D68" s="209"/>
      <c r="E68" s="209"/>
      <c r="F68" s="209"/>
      <c r="G68" s="209"/>
      <c r="H68" s="209"/>
      <c r="I68" s="209"/>
      <c r="J68" s="208"/>
      <c r="K68" s="40"/>
      <c r="L68" s="209"/>
      <c r="M68" s="209"/>
      <c r="N68" s="209"/>
      <c r="O68" s="209"/>
      <c r="P68" s="209"/>
      <c r="Q68" s="209"/>
      <c r="R68" s="209"/>
      <c r="S68" s="209"/>
      <c r="T68" s="208"/>
    </row>
    <row r="69" spans="1:20">
      <c r="A69" s="1947"/>
      <c r="B69" s="209"/>
      <c r="C69" s="209"/>
      <c r="D69" s="209"/>
      <c r="E69" s="209"/>
      <c r="F69" s="209"/>
      <c r="G69" s="209"/>
      <c r="H69" s="209"/>
      <c r="I69" s="209"/>
      <c r="J69" s="208"/>
      <c r="K69" s="40"/>
      <c r="L69" s="209"/>
      <c r="M69" s="209"/>
      <c r="N69" s="209"/>
      <c r="O69" s="209"/>
      <c r="P69" s="209"/>
      <c r="Q69" s="209"/>
      <c r="R69" s="209"/>
      <c r="S69" s="209"/>
      <c r="T69" s="208"/>
    </row>
    <row r="70" spans="1:20">
      <c r="A70" s="1947"/>
      <c r="B70" s="209"/>
      <c r="C70" s="209"/>
      <c r="D70" s="209"/>
      <c r="E70" s="209"/>
      <c r="F70" s="209"/>
      <c r="G70" s="209"/>
      <c r="H70" s="209"/>
      <c r="I70" s="209"/>
      <c r="J70" s="208"/>
      <c r="K70" s="40"/>
      <c r="L70" s="209"/>
      <c r="M70" s="209"/>
      <c r="N70" s="209"/>
      <c r="O70" s="209"/>
      <c r="P70" s="209"/>
      <c r="Q70" s="209"/>
      <c r="R70" s="209"/>
      <c r="S70" s="209"/>
      <c r="T70" s="208"/>
    </row>
    <row r="71" spans="1:20">
      <c r="A71" s="1947"/>
      <c r="B71" s="209"/>
      <c r="C71" s="209"/>
      <c r="D71" s="209"/>
      <c r="E71" s="209"/>
      <c r="F71" s="209"/>
      <c r="G71" s="209"/>
      <c r="H71" s="209"/>
      <c r="I71" s="209"/>
      <c r="J71" s="208"/>
      <c r="K71" s="40"/>
      <c r="L71" s="209"/>
      <c r="M71" s="209"/>
      <c r="N71" s="209"/>
      <c r="O71" s="209"/>
      <c r="P71" s="209"/>
      <c r="Q71" s="209"/>
      <c r="R71" s="209"/>
      <c r="S71" s="209"/>
      <c r="T71" s="208"/>
    </row>
    <row r="72" spans="1:20">
      <c r="A72" s="1947"/>
      <c r="B72" s="209"/>
      <c r="C72" s="209"/>
      <c r="D72" s="209"/>
      <c r="E72" s="209"/>
      <c r="F72" s="209"/>
      <c r="G72" s="209"/>
      <c r="H72" s="209"/>
      <c r="I72" s="209"/>
      <c r="J72" s="208"/>
      <c r="K72" s="40"/>
      <c r="L72" s="209"/>
      <c r="M72" s="209"/>
      <c r="N72" s="209"/>
      <c r="O72" s="209"/>
      <c r="P72" s="209"/>
      <c r="Q72" s="209"/>
      <c r="R72" s="209"/>
      <c r="S72" s="209"/>
      <c r="T72" s="208"/>
    </row>
    <row r="73" spans="1:20">
      <c r="A73" s="1947"/>
      <c r="B73" s="209"/>
      <c r="C73" s="209"/>
      <c r="D73" s="209"/>
      <c r="E73" s="209"/>
      <c r="F73" s="209"/>
      <c r="G73" s="209"/>
      <c r="H73" s="209"/>
      <c r="I73" s="209"/>
      <c r="J73" s="208"/>
      <c r="K73" s="40"/>
      <c r="L73" s="209"/>
      <c r="M73" s="209"/>
      <c r="N73" s="209"/>
      <c r="O73" s="209"/>
      <c r="P73" s="209"/>
      <c r="Q73" s="209"/>
      <c r="R73" s="209"/>
      <c r="S73" s="209"/>
      <c r="T73" s="208"/>
    </row>
    <row r="74" spans="1:20">
      <c r="A74" s="1947"/>
      <c r="B74" s="209"/>
      <c r="C74" s="209"/>
      <c r="D74" s="209"/>
      <c r="E74" s="209"/>
      <c r="F74" s="209"/>
      <c r="G74" s="209"/>
      <c r="H74" s="209"/>
      <c r="I74" s="209"/>
      <c r="J74" s="208"/>
      <c r="K74" s="40"/>
      <c r="L74" s="209"/>
      <c r="M74" s="209"/>
      <c r="N74" s="209"/>
      <c r="O74" s="209"/>
      <c r="P74" s="209"/>
      <c r="Q74" s="209"/>
      <c r="R74" s="209"/>
      <c r="S74" s="209"/>
      <c r="T74" s="208"/>
    </row>
    <row r="75" spans="1:20">
      <c r="A75" s="1947"/>
      <c r="B75" s="209"/>
      <c r="C75" s="209"/>
      <c r="D75" s="209"/>
      <c r="E75" s="209"/>
      <c r="F75" s="209"/>
      <c r="G75" s="209"/>
      <c r="H75" s="209"/>
      <c r="I75" s="209"/>
      <c r="J75" s="208"/>
      <c r="K75" s="40"/>
      <c r="L75" s="209"/>
      <c r="M75" s="209"/>
      <c r="N75" s="209"/>
      <c r="O75" s="209"/>
      <c r="P75" s="209"/>
      <c r="Q75" s="209"/>
      <c r="R75" s="209"/>
      <c r="S75" s="209"/>
      <c r="T75" s="208"/>
    </row>
    <row r="76" spans="1:20">
      <c r="A76" s="1947"/>
      <c r="B76" s="209"/>
      <c r="C76" s="209"/>
      <c r="D76" s="209"/>
      <c r="E76" s="209"/>
      <c r="F76" s="209"/>
      <c r="G76" s="209"/>
      <c r="H76" s="209"/>
      <c r="I76" s="209"/>
      <c r="J76" s="208"/>
      <c r="K76" s="40"/>
      <c r="L76" s="209"/>
      <c r="M76" s="209"/>
      <c r="N76" s="209"/>
      <c r="O76" s="209"/>
      <c r="P76" s="209"/>
      <c r="Q76" s="209"/>
      <c r="R76" s="209"/>
      <c r="S76" s="209"/>
      <c r="T76" s="208"/>
    </row>
    <row r="77" spans="1:20">
      <c r="A77" s="1947"/>
      <c r="B77" s="209"/>
      <c r="C77" s="209"/>
      <c r="D77" s="209"/>
      <c r="E77" s="209"/>
      <c r="F77" s="209"/>
      <c r="G77" s="209"/>
      <c r="H77" s="209"/>
      <c r="I77" s="209"/>
      <c r="J77" s="208"/>
      <c r="K77" s="40"/>
      <c r="L77" s="209"/>
      <c r="M77" s="209"/>
      <c r="N77" s="209"/>
      <c r="O77" s="209"/>
      <c r="P77" s="209"/>
      <c r="Q77" s="209"/>
      <c r="R77" s="209"/>
      <c r="S77" s="209"/>
      <c r="T77" s="208"/>
    </row>
    <row r="78" spans="1:20">
      <c r="A78" s="1947"/>
      <c r="B78" s="209"/>
      <c r="C78" s="209"/>
      <c r="D78" s="209"/>
      <c r="E78" s="209"/>
      <c r="F78" s="209"/>
      <c r="G78" s="209"/>
      <c r="H78" s="209"/>
      <c r="I78" s="209"/>
      <c r="J78" s="208"/>
      <c r="K78" s="40"/>
      <c r="L78" s="209"/>
      <c r="M78" s="209"/>
      <c r="N78" s="209"/>
      <c r="O78" s="209"/>
      <c r="P78" s="209"/>
      <c r="Q78" s="209"/>
      <c r="R78" s="209"/>
      <c r="S78" s="209"/>
      <c r="T78" s="208"/>
    </row>
    <row r="79" spans="1:20">
      <c r="A79" s="1947"/>
      <c r="B79" s="209"/>
      <c r="C79" s="209"/>
      <c r="D79" s="209"/>
      <c r="E79" s="209"/>
      <c r="F79" s="209"/>
      <c r="G79" s="209"/>
      <c r="H79" s="209"/>
      <c r="I79" s="209"/>
      <c r="J79" s="208"/>
      <c r="K79" s="40"/>
      <c r="L79" s="209"/>
      <c r="M79" s="209"/>
      <c r="N79" s="209"/>
      <c r="O79" s="209"/>
      <c r="P79" s="209"/>
      <c r="Q79" s="209"/>
      <c r="R79" s="209"/>
      <c r="S79" s="209"/>
      <c r="T79" s="208"/>
    </row>
    <row r="80" spans="1:20">
      <c r="A80" s="1947"/>
      <c r="B80" s="209"/>
      <c r="C80" s="209"/>
      <c r="D80" s="209"/>
      <c r="E80" s="209"/>
      <c r="F80" s="209"/>
      <c r="G80" s="209"/>
      <c r="H80" s="209"/>
      <c r="I80" s="209"/>
      <c r="J80" s="208"/>
      <c r="K80" s="40"/>
      <c r="L80" s="209"/>
      <c r="M80" s="209"/>
      <c r="N80" s="209"/>
      <c r="O80" s="209"/>
      <c r="P80" s="209"/>
      <c r="Q80" s="209"/>
      <c r="R80" s="209"/>
      <c r="S80" s="209"/>
      <c r="T80" s="208"/>
    </row>
    <row r="81" spans="1:20">
      <c r="A81" s="1947"/>
      <c r="B81" s="209"/>
      <c r="C81" s="209"/>
      <c r="D81" s="209"/>
      <c r="E81" s="209"/>
      <c r="F81" s="209"/>
      <c r="G81" s="209"/>
      <c r="H81" s="209"/>
      <c r="I81" s="209"/>
      <c r="J81" s="208"/>
      <c r="K81" s="40"/>
      <c r="L81" s="209"/>
      <c r="M81" s="209"/>
      <c r="N81" s="209"/>
      <c r="O81" s="209"/>
      <c r="P81" s="209"/>
      <c r="Q81" s="209"/>
      <c r="R81" s="209"/>
      <c r="S81" s="209"/>
      <c r="T81" s="208"/>
    </row>
    <row r="82" spans="1:20">
      <c r="A82" s="1947"/>
      <c r="B82" s="209"/>
      <c r="C82" s="209"/>
      <c r="D82" s="209"/>
      <c r="E82" s="209"/>
      <c r="F82" s="209"/>
      <c r="G82" s="209"/>
      <c r="H82" s="209"/>
      <c r="I82" s="209"/>
      <c r="J82" s="208"/>
      <c r="K82" s="40"/>
      <c r="L82" s="209"/>
      <c r="M82" s="209"/>
      <c r="N82" s="209"/>
      <c r="O82" s="209"/>
      <c r="P82" s="209"/>
      <c r="Q82" s="209"/>
      <c r="R82" s="209"/>
      <c r="S82" s="209"/>
      <c r="T82" s="208"/>
    </row>
    <row r="83" spans="1:20">
      <c r="A83" s="1947"/>
      <c r="B83" s="209"/>
      <c r="C83" s="209"/>
      <c r="D83" s="209"/>
      <c r="E83" s="209"/>
      <c r="F83" s="209"/>
      <c r="G83" s="209"/>
      <c r="H83" s="209"/>
      <c r="I83" s="209"/>
      <c r="J83" s="208"/>
      <c r="K83" s="40"/>
      <c r="L83" s="209"/>
      <c r="M83" s="209"/>
      <c r="N83" s="209"/>
      <c r="O83" s="209"/>
      <c r="P83" s="209"/>
      <c r="Q83" s="209"/>
      <c r="R83" s="209"/>
      <c r="S83" s="209"/>
      <c r="T83" s="208"/>
    </row>
    <row r="84" spans="1:20">
      <c r="A84" s="1947"/>
      <c r="B84" s="209"/>
      <c r="C84" s="209"/>
      <c r="D84" s="209"/>
      <c r="E84" s="209"/>
      <c r="F84" s="209"/>
      <c r="G84" s="209"/>
      <c r="H84" s="209"/>
      <c r="I84" s="209"/>
      <c r="J84" s="208"/>
      <c r="K84" s="40"/>
      <c r="L84" s="209"/>
      <c r="M84" s="209"/>
      <c r="N84" s="209"/>
      <c r="O84" s="209"/>
      <c r="P84" s="209"/>
      <c r="Q84" s="209"/>
      <c r="R84" s="209"/>
      <c r="S84" s="209"/>
      <c r="T84" s="208"/>
    </row>
    <row r="85" spans="1:20">
      <c r="A85" s="1947"/>
      <c r="B85" s="209"/>
      <c r="C85" s="209"/>
      <c r="D85" s="209"/>
      <c r="E85" s="209"/>
      <c r="F85" s="209"/>
      <c r="G85" s="209"/>
      <c r="H85" s="209"/>
      <c r="I85" s="209"/>
      <c r="J85" s="208"/>
      <c r="K85" s="40"/>
      <c r="L85" s="209"/>
      <c r="M85" s="209"/>
      <c r="N85" s="209"/>
      <c r="O85" s="209"/>
      <c r="P85" s="209"/>
      <c r="Q85" s="209"/>
      <c r="R85" s="209"/>
      <c r="S85" s="209"/>
      <c r="T85" s="208"/>
    </row>
    <row r="86" spans="1:20">
      <c r="A86" s="1947"/>
      <c r="B86" s="209"/>
      <c r="C86" s="209"/>
      <c r="D86" s="209"/>
      <c r="E86" s="209"/>
      <c r="F86" s="209"/>
      <c r="G86" s="209"/>
      <c r="H86" s="209"/>
      <c r="I86" s="209"/>
      <c r="J86" s="208"/>
      <c r="K86" s="40"/>
      <c r="L86" s="209"/>
      <c r="M86" s="209"/>
      <c r="N86" s="209"/>
      <c r="O86" s="209"/>
      <c r="P86" s="209"/>
      <c r="Q86" s="209"/>
      <c r="R86" s="209"/>
      <c r="S86" s="209"/>
      <c r="T86" s="208"/>
    </row>
    <row r="87" spans="1:20">
      <c r="A87" s="69"/>
      <c r="B87" s="14"/>
      <c r="C87" s="14"/>
      <c r="D87" s="14"/>
      <c r="E87" s="14"/>
      <c r="F87" s="14"/>
      <c r="G87" s="14"/>
      <c r="H87" s="14"/>
      <c r="I87" s="14"/>
      <c r="J87" s="70"/>
      <c r="K87" s="73"/>
      <c r="L87" s="14"/>
      <c r="M87" s="14"/>
      <c r="N87" s="14"/>
      <c r="O87" s="14"/>
      <c r="P87" s="14"/>
      <c r="Q87" s="14"/>
      <c r="R87" s="14"/>
      <c r="S87" s="14"/>
      <c r="T87" s="70"/>
    </row>
    <row r="88" spans="1:20" s="226" customFormat="1">
      <c r="A88" s="209"/>
      <c r="B88" s="209"/>
      <c r="C88" s="209"/>
      <c r="D88" s="209"/>
      <c r="E88" s="209"/>
      <c r="F88" s="209"/>
      <c r="G88" s="209"/>
      <c r="H88" s="209"/>
      <c r="I88" s="209"/>
      <c r="J88" s="19" t="s">
        <v>1343</v>
      </c>
      <c r="K88" s="1371" t="s">
        <v>2552</v>
      </c>
      <c r="L88" s="209"/>
      <c r="M88" s="209"/>
      <c r="N88" s="209"/>
      <c r="O88" s="209"/>
      <c r="P88" s="209"/>
      <c r="Q88" s="209"/>
      <c r="R88" s="209"/>
      <c r="S88" s="209"/>
      <c r="T88" s="209"/>
    </row>
  </sheetData>
  <pageMargins left="0.75" right="0.75" top="0.75" bottom="0.75" header="0.5" footer="0.5"/>
  <pageSetup scale="74" orientation="portrait" r:id="rId1"/>
  <headerFooter alignWithMargins="0"/>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zoomScaleNormal="100" workbookViewId="0"/>
  </sheetViews>
  <sheetFormatPr defaultRowHeight="11.25"/>
  <cols>
    <col min="1" max="1" width="5.6640625" style="10" customWidth="1"/>
    <col min="2" max="2" width="65" style="10" customWidth="1"/>
    <col min="3" max="5" width="12.83203125" style="10" customWidth="1"/>
    <col min="6" max="6" width="17.83203125" style="10" customWidth="1"/>
    <col min="7" max="7" width="5.6640625" style="10" customWidth="1"/>
    <col min="8" max="16384" width="9.33203125" style="10"/>
  </cols>
  <sheetData>
    <row r="1" spans="1:7" s="226" customFormat="1">
      <c r="A1" s="1371">
        <v>82</v>
      </c>
      <c r="B1" s="63"/>
      <c r="C1" s="209"/>
      <c r="D1" s="63"/>
      <c r="E1" s="63"/>
      <c r="F1" s="1371"/>
      <c r="G1" s="1667" t="s">
        <v>2667</v>
      </c>
    </row>
    <row r="2" spans="1:7">
      <c r="A2" s="2302" t="s">
        <v>2182</v>
      </c>
      <c r="B2" s="2303"/>
      <c r="C2" s="2303"/>
      <c r="D2" s="2303"/>
      <c r="E2" s="2303"/>
      <c r="F2" s="2303"/>
      <c r="G2" s="2304"/>
    </row>
    <row r="3" spans="1:7">
      <c r="A3" s="341" t="s">
        <v>330</v>
      </c>
      <c r="B3" s="342"/>
      <c r="C3" s="342"/>
      <c r="D3" s="342"/>
      <c r="E3" s="342"/>
      <c r="F3" s="342"/>
      <c r="G3" s="343"/>
    </row>
    <row r="4" spans="1:7">
      <c r="A4" s="344" t="s">
        <v>423</v>
      </c>
      <c r="B4" s="209" t="s">
        <v>2183</v>
      </c>
      <c r="C4" s="209"/>
      <c r="D4" s="209"/>
      <c r="E4" s="209"/>
      <c r="F4" s="209"/>
      <c r="G4" s="208"/>
    </row>
    <row r="5" spans="1:7">
      <c r="A5" s="24"/>
      <c r="B5" s="209" t="s">
        <v>3277</v>
      </c>
      <c r="C5" s="209"/>
      <c r="D5" s="209"/>
      <c r="E5" s="209"/>
      <c r="F5" s="209"/>
      <c r="G5" s="208"/>
    </row>
    <row r="6" spans="1:7">
      <c r="A6" s="24"/>
      <c r="B6" s="209" t="s">
        <v>3278</v>
      </c>
      <c r="C6" s="209"/>
      <c r="D6" s="209"/>
      <c r="E6" s="209"/>
      <c r="F6" s="209"/>
      <c r="G6" s="208"/>
    </row>
    <row r="7" spans="1:7">
      <c r="A7" s="24"/>
      <c r="B7" s="209" t="s">
        <v>3279</v>
      </c>
      <c r="C7" s="209"/>
      <c r="D7" s="209"/>
      <c r="E7" s="209"/>
      <c r="F7" s="209"/>
      <c r="G7" s="208"/>
    </row>
    <row r="8" spans="1:7">
      <c r="A8" s="24"/>
      <c r="B8" s="209" t="s">
        <v>3280</v>
      </c>
      <c r="C8" s="209"/>
      <c r="D8" s="209"/>
      <c r="E8" s="209"/>
      <c r="F8" s="209"/>
      <c r="G8" s="208"/>
    </row>
    <row r="9" spans="1:7">
      <c r="A9" s="24"/>
      <c r="B9" s="209" t="s">
        <v>3281</v>
      </c>
      <c r="C9" s="209"/>
      <c r="D9" s="209"/>
      <c r="E9" s="209"/>
      <c r="F9" s="209"/>
      <c r="G9" s="208"/>
    </row>
    <row r="10" spans="1:7">
      <c r="A10" s="344" t="s">
        <v>424</v>
      </c>
      <c r="B10" s="209" t="s">
        <v>1579</v>
      </c>
      <c r="C10" s="209"/>
      <c r="D10" s="209"/>
      <c r="E10" s="209"/>
      <c r="F10" s="209"/>
      <c r="G10" s="208"/>
    </row>
    <row r="11" spans="1:7">
      <c r="A11" s="24"/>
      <c r="B11" s="209" t="s">
        <v>3282</v>
      </c>
      <c r="C11" s="209"/>
      <c r="D11" s="209"/>
      <c r="E11" s="209"/>
      <c r="F11" s="209"/>
      <c r="G11" s="208"/>
    </row>
    <row r="12" spans="1:7">
      <c r="A12" s="24"/>
      <c r="B12" s="209" t="s">
        <v>3283</v>
      </c>
      <c r="C12" s="209"/>
      <c r="D12" s="209"/>
      <c r="E12" s="209"/>
      <c r="F12" s="209"/>
      <c r="G12" s="208"/>
    </row>
    <row r="13" spans="1:7">
      <c r="A13" s="24"/>
      <c r="B13" s="209" t="s">
        <v>3284</v>
      </c>
      <c r="C13" s="209"/>
      <c r="D13" s="209"/>
      <c r="E13" s="209"/>
      <c r="F13" s="209"/>
      <c r="G13" s="208"/>
    </row>
    <row r="14" spans="1:7">
      <c r="A14" s="24"/>
      <c r="B14" s="209" t="s">
        <v>3285</v>
      </c>
      <c r="C14" s="209"/>
      <c r="D14" s="209"/>
      <c r="E14" s="209"/>
      <c r="F14" s="209"/>
      <c r="G14" s="208"/>
    </row>
    <row r="15" spans="1:7">
      <c r="A15" s="24"/>
      <c r="B15" s="209" t="s">
        <v>3286</v>
      </c>
      <c r="C15" s="209"/>
      <c r="D15" s="209"/>
      <c r="E15" s="209"/>
      <c r="F15" s="209"/>
      <c r="G15" s="208"/>
    </row>
    <row r="16" spans="1:7">
      <c r="A16" s="344" t="s">
        <v>425</v>
      </c>
      <c r="B16" s="209" t="s">
        <v>1585</v>
      </c>
      <c r="C16" s="209"/>
      <c r="D16" s="209"/>
      <c r="E16" s="209"/>
      <c r="F16" s="209"/>
      <c r="G16" s="208"/>
    </row>
    <row r="17" spans="1:7">
      <c r="A17" s="344" t="s">
        <v>428</v>
      </c>
      <c r="B17" s="209" t="s">
        <v>1586</v>
      </c>
      <c r="C17" s="209"/>
      <c r="D17" s="209"/>
      <c r="E17" s="209"/>
      <c r="F17" s="209"/>
      <c r="G17" s="208"/>
    </row>
    <row r="18" spans="1:7">
      <c r="A18" s="344" t="s">
        <v>430</v>
      </c>
      <c r="B18" s="209" t="s">
        <v>1587</v>
      </c>
      <c r="C18" s="209"/>
      <c r="D18" s="209"/>
      <c r="E18" s="209"/>
      <c r="F18" s="209"/>
      <c r="G18" s="208"/>
    </row>
    <row r="19" spans="1:7">
      <c r="A19" s="24"/>
      <c r="B19" s="209" t="s">
        <v>3287</v>
      </c>
      <c r="C19" s="209"/>
      <c r="D19" s="209"/>
      <c r="E19" s="209"/>
      <c r="F19" s="209"/>
      <c r="G19" s="208"/>
    </row>
    <row r="20" spans="1:7">
      <c r="A20" s="24"/>
      <c r="B20" s="209" t="s">
        <v>3288</v>
      </c>
      <c r="C20" s="209"/>
      <c r="D20" s="209"/>
      <c r="E20" s="209"/>
      <c r="F20" s="209"/>
      <c r="G20" s="208"/>
    </row>
    <row r="21" spans="1:7">
      <c r="A21" s="24"/>
      <c r="B21" s="209" t="s">
        <v>3289</v>
      </c>
      <c r="C21" s="209"/>
      <c r="D21" s="209"/>
      <c r="E21" s="209"/>
      <c r="F21" s="209"/>
      <c r="G21" s="208"/>
    </row>
    <row r="22" spans="1:7">
      <c r="A22" s="344" t="s">
        <v>859</v>
      </c>
      <c r="B22" s="209" t="s">
        <v>1188</v>
      </c>
      <c r="C22" s="209"/>
      <c r="D22" s="209"/>
      <c r="E22" s="209"/>
      <c r="F22" s="209"/>
      <c r="G22" s="208"/>
    </row>
    <row r="23" spans="1:7">
      <c r="A23" s="24"/>
      <c r="B23" s="209" t="s">
        <v>3276</v>
      </c>
      <c r="C23" s="209"/>
      <c r="D23" s="209"/>
      <c r="E23" s="209"/>
      <c r="F23" s="209"/>
      <c r="G23" s="208"/>
    </row>
    <row r="24" spans="1:7">
      <c r="A24" s="2313" t="s">
        <v>1190</v>
      </c>
      <c r="B24" s="2314"/>
      <c r="C24" s="2314"/>
      <c r="D24" s="2314"/>
      <c r="E24" s="2314"/>
      <c r="F24" s="2314"/>
      <c r="G24" s="2315"/>
    </row>
    <row r="25" spans="1:7">
      <c r="A25" s="311"/>
      <c r="B25" s="312"/>
      <c r="C25" s="312"/>
      <c r="D25" s="312"/>
      <c r="E25" s="312"/>
      <c r="F25" s="323" t="s">
        <v>1191</v>
      </c>
      <c r="G25" s="320"/>
    </row>
    <row r="26" spans="1:7">
      <c r="A26" s="325" t="s">
        <v>307</v>
      </c>
      <c r="B26" s="323" t="s">
        <v>2100</v>
      </c>
      <c r="C26" s="323" t="s">
        <v>1192</v>
      </c>
      <c r="D26" s="323" t="s">
        <v>1193</v>
      </c>
      <c r="E26" s="323" t="s">
        <v>1315</v>
      </c>
      <c r="F26" s="323" t="s">
        <v>1194</v>
      </c>
      <c r="G26" s="324" t="s">
        <v>307</v>
      </c>
    </row>
    <row r="27" spans="1:7">
      <c r="A27" s="325" t="s">
        <v>312</v>
      </c>
      <c r="B27" s="209"/>
      <c r="C27" s="323" t="s">
        <v>1195</v>
      </c>
      <c r="D27" s="323" t="s">
        <v>1196</v>
      </c>
      <c r="E27" s="323" t="s">
        <v>675</v>
      </c>
      <c r="F27" s="323" t="s">
        <v>1197</v>
      </c>
      <c r="G27" s="324" t="s">
        <v>312</v>
      </c>
    </row>
    <row r="28" spans="1:7">
      <c r="A28" s="346">
        <v>1</v>
      </c>
      <c r="B28" s="347"/>
      <c r="C28" s="347"/>
      <c r="D28" s="347"/>
      <c r="E28" s="347"/>
      <c r="F28" s="347"/>
      <c r="G28" s="348">
        <v>1</v>
      </c>
    </row>
    <row r="29" spans="1:7">
      <c r="A29" s="346">
        <v>2</v>
      </c>
      <c r="B29" s="1513" t="s">
        <v>1004</v>
      </c>
      <c r="C29" s="347"/>
      <c r="D29" s="347"/>
      <c r="E29" s="347"/>
      <c r="F29" s="347"/>
      <c r="G29" s="348">
        <v>2</v>
      </c>
    </row>
    <row r="30" spans="1:7">
      <c r="A30" s="346">
        <v>3</v>
      </c>
      <c r="B30" s="347" t="s">
        <v>3159</v>
      </c>
      <c r="C30" s="347">
        <v>100</v>
      </c>
      <c r="D30" s="1512">
        <v>21600</v>
      </c>
      <c r="E30" s="1516">
        <v>272252</v>
      </c>
      <c r="F30" s="349" t="s">
        <v>2936</v>
      </c>
      <c r="G30" s="348">
        <v>3</v>
      </c>
    </row>
    <row r="31" spans="1:7">
      <c r="A31" s="346">
        <v>4</v>
      </c>
      <c r="B31" s="347"/>
      <c r="C31" s="347"/>
      <c r="D31" s="1512"/>
      <c r="E31" s="1516"/>
      <c r="F31" s="349"/>
      <c r="G31" s="348">
        <v>4</v>
      </c>
    </row>
    <row r="32" spans="1:7">
      <c r="A32" s="346">
        <v>5</v>
      </c>
      <c r="B32" s="347"/>
      <c r="C32" s="347"/>
      <c r="D32" s="347"/>
      <c r="E32" s="347"/>
      <c r="F32" s="349"/>
      <c r="G32" s="348">
        <v>5</v>
      </c>
    </row>
    <row r="33" spans="1:7">
      <c r="A33" s="346">
        <v>6</v>
      </c>
      <c r="B33" s="347"/>
      <c r="C33" s="347"/>
      <c r="D33" s="347"/>
      <c r="E33" s="347"/>
      <c r="F33" s="349"/>
      <c r="G33" s="348">
        <v>6</v>
      </c>
    </row>
    <row r="34" spans="1:7">
      <c r="A34" s="346">
        <v>7</v>
      </c>
      <c r="B34" s="1513" t="s">
        <v>3160</v>
      </c>
      <c r="C34" s="347"/>
      <c r="D34" s="347"/>
      <c r="E34" s="347"/>
      <c r="F34" s="349"/>
      <c r="G34" s="348">
        <v>7</v>
      </c>
    </row>
    <row r="35" spans="1:7">
      <c r="A35" s="346">
        <v>8</v>
      </c>
      <c r="B35" s="347" t="s">
        <v>3161</v>
      </c>
      <c r="C35" s="1478">
        <v>530</v>
      </c>
      <c r="D35" s="1512">
        <v>14999</v>
      </c>
      <c r="E35" s="1512">
        <v>55597</v>
      </c>
      <c r="F35" s="349" t="s">
        <v>2936</v>
      </c>
      <c r="G35" s="348">
        <v>8</v>
      </c>
    </row>
    <row r="36" spans="1:7">
      <c r="A36" s="346">
        <v>9</v>
      </c>
      <c r="B36" s="347" t="s">
        <v>3162</v>
      </c>
      <c r="C36" s="1478">
        <v>4</v>
      </c>
      <c r="D36" s="347">
        <v>116</v>
      </c>
      <c r="E36" s="347">
        <v>480</v>
      </c>
      <c r="F36" s="349" t="s">
        <v>152</v>
      </c>
      <c r="G36" s="348">
        <v>9</v>
      </c>
    </row>
    <row r="37" spans="1:7">
      <c r="A37" s="346">
        <v>10</v>
      </c>
      <c r="B37" s="347"/>
      <c r="C37" s="1478"/>
      <c r="D37" s="1512"/>
      <c r="E37" s="1512"/>
      <c r="F37" s="347"/>
      <c r="G37" s="348">
        <v>10</v>
      </c>
    </row>
    <row r="38" spans="1:7">
      <c r="A38" s="346">
        <v>11</v>
      </c>
      <c r="B38" s="347"/>
      <c r="C38" s="1478"/>
      <c r="D38" s="347"/>
      <c r="E38" s="347"/>
      <c r="F38" s="347"/>
      <c r="G38" s="348">
        <v>11</v>
      </c>
    </row>
    <row r="39" spans="1:7">
      <c r="A39" s="346">
        <v>12</v>
      </c>
      <c r="B39" s="347"/>
      <c r="C39" s="1478"/>
      <c r="D39" s="347"/>
      <c r="E39" s="347"/>
      <c r="F39" s="347"/>
      <c r="G39" s="348">
        <v>12</v>
      </c>
    </row>
    <row r="40" spans="1:7">
      <c r="A40" s="346">
        <v>13</v>
      </c>
      <c r="B40" s="347"/>
      <c r="C40" s="1478"/>
      <c r="D40" s="347"/>
      <c r="E40" s="347"/>
      <c r="F40" s="347"/>
      <c r="G40" s="348">
        <v>13</v>
      </c>
    </row>
    <row r="41" spans="1:7">
      <c r="A41" s="346">
        <v>14</v>
      </c>
      <c r="B41" s="347"/>
      <c r="C41" s="1478"/>
      <c r="D41" s="347"/>
      <c r="E41" s="347"/>
      <c r="F41" s="347"/>
      <c r="G41" s="348">
        <v>14</v>
      </c>
    </row>
    <row r="42" spans="1:7">
      <c r="A42" s="346">
        <v>15</v>
      </c>
      <c r="B42" s="347"/>
      <c r="C42" s="1478"/>
      <c r="D42" s="347"/>
      <c r="E42" s="347"/>
      <c r="F42" s="347"/>
      <c r="G42" s="348">
        <v>15</v>
      </c>
    </row>
    <row r="43" spans="1:7">
      <c r="A43" s="346">
        <v>16</v>
      </c>
      <c r="B43" s="347"/>
      <c r="C43" s="1478"/>
      <c r="D43" s="347"/>
      <c r="E43" s="347"/>
      <c r="F43" s="347"/>
      <c r="G43" s="348">
        <v>16</v>
      </c>
    </row>
    <row r="44" spans="1:7">
      <c r="A44" s="346">
        <v>17</v>
      </c>
      <c r="B44" s="347"/>
      <c r="C44" s="1478"/>
      <c r="D44" s="347"/>
      <c r="E44" s="347"/>
      <c r="F44" s="347"/>
      <c r="G44" s="348">
        <v>17</v>
      </c>
    </row>
    <row r="45" spans="1:7">
      <c r="A45" s="346">
        <v>18</v>
      </c>
      <c r="B45" s="347"/>
      <c r="C45" s="1478"/>
      <c r="D45" s="347"/>
      <c r="E45" s="347"/>
      <c r="F45" s="347"/>
      <c r="G45" s="348">
        <v>18</v>
      </c>
    </row>
    <row r="46" spans="1:7">
      <c r="A46" s="346">
        <v>19</v>
      </c>
      <c r="B46" s="347"/>
      <c r="C46" s="1478"/>
      <c r="D46" s="347"/>
      <c r="E46" s="347"/>
      <c r="F46" s="347"/>
      <c r="G46" s="348">
        <v>19</v>
      </c>
    </row>
    <row r="47" spans="1:7">
      <c r="A47" s="346">
        <v>20</v>
      </c>
      <c r="B47" s="347"/>
      <c r="C47" s="1478"/>
      <c r="D47" s="347"/>
      <c r="E47" s="347"/>
      <c r="F47" s="347"/>
      <c r="G47" s="348">
        <v>20</v>
      </c>
    </row>
    <row r="48" spans="1:7">
      <c r="A48" s="346">
        <v>21</v>
      </c>
      <c r="B48" s="347"/>
      <c r="C48" s="1478"/>
      <c r="D48" s="347"/>
      <c r="E48" s="347"/>
      <c r="F48" s="347"/>
      <c r="G48" s="348">
        <v>21</v>
      </c>
    </row>
    <row r="49" spans="1:7">
      <c r="A49" s="346">
        <v>22</v>
      </c>
      <c r="B49" s="347"/>
      <c r="C49" s="1478"/>
      <c r="D49" s="347"/>
      <c r="E49" s="347"/>
      <c r="F49" s="347"/>
      <c r="G49" s="348">
        <v>22</v>
      </c>
    </row>
    <row r="50" spans="1:7">
      <c r="A50" s="346">
        <v>23</v>
      </c>
      <c r="B50" s="347"/>
      <c r="C50" s="1478"/>
      <c r="D50" s="347"/>
      <c r="E50" s="347"/>
      <c r="F50" s="347"/>
      <c r="G50" s="348">
        <v>23</v>
      </c>
    </row>
    <row r="51" spans="1:7">
      <c r="A51" s="346">
        <v>24</v>
      </c>
      <c r="B51" s="347"/>
      <c r="C51" s="1478"/>
      <c r="D51" s="347"/>
      <c r="E51" s="347"/>
      <c r="F51" s="347"/>
      <c r="G51" s="348">
        <v>24</v>
      </c>
    </row>
    <row r="52" spans="1:7">
      <c r="A52" s="346">
        <v>25</v>
      </c>
      <c r="B52" s="1514" t="s">
        <v>1941</v>
      </c>
      <c r="C52" s="1478">
        <f>SUM(C30:C51)</f>
        <v>634</v>
      </c>
      <c r="D52" s="1515" t="s">
        <v>680</v>
      </c>
      <c r="E52" s="1517">
        <f>SUM(E30:E51)</f>
        <v>328329</v>
      </c>
      <c r="F52" s="347"/>
      <c r="G52" s="348">
        <v>25</v>
      </c>
    </row>
    <row r="53" spans="1:7" ht="28.5" customHeight="1">
      <c r="A53" s="2316" t="s">
        <v>1198</v>
      </c>
      <c r="B53" s="2317"/>
      <c r="C53" s="2317"/>
      <c r="D53" s="2317"/>
      <c r="E53" s="2317"/>
      <c r="F53" s="2317"/>
      <c r="G53" s="2318"/>
    </row>
    <row r="54" spans="1:7">
      <c r="A54" s="346">
        <v>26</v>
      </c>
      <c r="B54" s="349"/>
      <c r="C54" s="1515"/>
      <c r="D54" s="349"/>
      <c r="E54" s="349"/>
      <c r="F54" s="349"/>
      <c r="G54" s="348">
        <v>26</v>
      </c>
    </row>
    <row r="55" spans="1:7">
      <c r="A55" s="346">
        <v>27</v>
      </c>
      <c r="B55" s="349"/>
      <c r="C55" s="1515"/>
      <c r="D55" s="349"/>
      <c r="E55" s="349"/>
      <c r="F55" s="349"/>
      <c r="G55" s="348">
        <v>27</v>
      </c>
    </row>
    <row r="56" spans="1:7">
      <c r="A56" s="346">
        <v>28</v>
      </c>
      <c r="B56" s="349"/>
      <c r="C56" s="1515"/>
      <c r="D56" s="349"/>
      <c r="E56" s="349"/>
      <c r="F56" s="349"/>
      <c r="G56" s="348">
        <v>28</v>
      </c>
    </row>
    <row r="57" spans="1:7">
      <c r="A57" s="346">
        <v>29</v>
      </c>
      <c r="B57" s="349"/>
      <c r="C57" s="1515"/>
      <c r="D57" s="349"/>
      <c r="E57" s="349"/>
      <c r="F57" s="349"/>
      <c r="G57" s="348">
        <v>29</v>
      </c>
    </row>
    <row r="58" spans="1:7">
      <c r="A58" s="346">
        <v>30</v>
      </c>
      <c r="B58" s="349"/>
      <c r="C58" s="1515"/>
      <c r="D58" s="349"/>
      <c r="E58" s="349"/>
      <c r="F58" s="349"/>
      <c r="G58" s="348">
        <v>30</v>
      </c>
    </row>
    <row r="59" spans="1:7">
      <c r="A59" s="346">
        <v>31</v>
      </c>
      <c r="B59" s="349"/>
      <c r="C59" s="1515"/>
      <c r="D59" s="349"/>
      <c r="E59" s="349"/>
      <c r="F59" s="349"/>
      <c r="G59" s="348">
        <v>31</v>
      </c>
    </row>
    <row r="60" spans="1:7">
      <c r="A60" s="346">
        <v>32</v>
      </c>
      <c r="B60" s="349"/>
      <c r="C60" s="1515"/>
      <c r="D60" s="349"/>
      <c r="E60" s="349"/>
      <c r="F60" s="349"/>
      <c r="G60" s="348">
        <v>32</v>
      </c>
    </row>
    <row r="61" spans="1:7">
      <c r="A61" s="346">
        <v>33</v>
      </c>
      <c r="B61" s="349"/>
      <c r="C61" s="1515"/>
      <c r="D61" s="349"/>
      <c r="E61" s="349"/>
      <c r="F61" s="349"/>
      <c r="G61" s="348">
        <v>33</v>
      </c>
    </row>
    <row r="62" spans="1:7">
      <c r="A62" s="346">
        <v>34</v>
      </c>
      <c r="B62" s="349"/>
      <c r="C62" s="1515"/>
      <c r="D62" s="349"/>
      <c r="E62" s="349"/>
      <c r="F62" s="349"/>
      <c r="G62" s="348">
        <v>34</v>
      </c>
    </row>
    <row r="63" spans="1:7">
      <c r="A63" s="346">
        <v>35</v>
      </c>
      <c r="B63" s="349"/>
      <c r="C63" s="1515"/>
      <c r="D63" s="349"/>
      <c r="E63" s="349"/>
      <c r="F63" s="349"/>
      <c r="G63" s="348">
        <v>35</v>
      </c>
    </row>
    <row r="64" spans="1:7">
      <c r="A64" s="346">
        <v>36</v>
      </c>
      <c r="B64" s="349"/>
      <c r="C64" s="1515"/>
      <c r="D64" s="349"/>
      <c r="E64" s="349"/>
      <c r="F64" s="349"/>
      <c r="G64" s="348">
        <v>36</v>
      </c>
    </row>
    <row r="65" spans="1:7">
      <c r="A65" s="346">
        <v>37</v>
      </c>
      <c r="B65" s="1514" t="s">
        <v>1941</v>
      </c>
      <c r="C65" s="1515">
        <v>0</v>
      </c>
      <c r="D65" s="349" t="s">
        <v>680</v>
      </c>
      <c r="E65" s="1519">
        <v>0</v>
      </c>
      <c r="F65" s="349"/>
      <c r="G65" s="348">
        <v>37</v>
      </c>
    </row>
    <row r="66" spans="1:7">
      <c r="A66" s="346">
        <v>38</v>
      </c>
      <c r="B66" s="1514"/>
      <c r="C66" s="1515"/>
      <c r="D66" s="349"/>
      <c r="E66" s="349"/>
      <c r="F66" s="349"/>
      <c r="G66" s="348">
        <v>38</v>
      </c>
    </row>
    <row r="67" spans="1:7">
      <c r="A67" s="747">
        <v>39</v>
      </c>
      <c r="B67" s="1522" t="s">
        <v>1016</v>
      </c>
      <c r="C67" s="1520">
        <f>C52+C65</f>
        <v>634</v>
      </c>
      <c r="D67" s="715" t="s">
        <v>680</v>
      </c>
      <c r="E67" s="1518">
        <f>E52+E65</f>
        <v>328329</v>
      </c>
      <c r="F67" s="715"/>
      <c r="G67" s="748">
        <v>39</v>
      </c>
    </row>
    <row r="68" spans="1:7">
      <c r="A68" s="438"/>
      <c r="B68" s="727"/>
      <c r="C68" s="1521"/>
      <c r="D68" s="727"/>
      <c r="E68" s="727"/>
      <c r="F68" s="727"/>
      <c r="G68" s="749"/>
    </row>
    <row r="69" spans="1:7">
      <c r="A69" s="24"/>
      <c r="B69" s="226"/>
      <c r="C69" s="226"/>
      <c r="D69" s="226"/>
      <c r="E69" s="226"/>
      <c r="F69" s="226"/>
      <c r="G69" s="291"/>
    </row>
    <row r="70" spans="1:7">
      <c r="A70" s="24"/>
      <c r="B70" s="226"/>
      <c r="C70" s="226"/>
      <c r="D70" s="226"/>
      <c r="E70" s="226"/>
      <c r="F70" s="226"/>
      <c r="G70" s="291"/>
    </row>
    <row r="71" spans="1:7">
      <c r="A71" s="24"/>
      <c r="B71" s="226"/>
      <c r="C71" s="226"/>
      <c r="D71" s="226"/>
      <c r="E71" s="226"/>
      <c r="F71" s="226"/>
      <c r="G71" s="291"/>
    </row>
    <row r="72" spans="1:7">
      <c r="A72" s="24"/>
      <c r="B72" s="226"/>
      <c r="C72" s="226"/>
      <c r="D72" s="226"/>
      <c r="E72" s="226"/>
      <c r="F72" s="226"/>
      <c r="G72" s="291"/>
    </row>
    <row r="73" spans="1:7">
      <c r="A73" s="24"/>
      <c r="B73" s="226"/>
      <c r="C73" s="226"/>
      <c r="D73" s="226"/>
      <c r="E73" s="226"/>
      <c r="F73" s="226"/>
      <c r="G73" s="291"/>
    </row>
    <row r="74" spans="1:7">
      <c r="A74" s="24"/>
      <c r="B74" s="226"/>
      <c r="C74" s="226"/>
      <c r="D74" s="226"/>
      <c r="E74" s="226"/>
      <c r="F74" s="226"/>
      <c r="G74" s="291"/>
    </row>
    <row r="75" spans="1:7">
      <c r="A75" s="24"/>
      <c r="B75" s="226"/>
      <c r="C75" s="226"/>
      <c r="D75" s="226"/>
      <c r="E75" s="226"/>
      <c r="F75" s="226"/>
      <c r="G75" s="291"/>
    </row>
    <row r="76" spans="1:7">
      <c r="A76" s="61"/>
      <c r="B76" s="54"/>
      <c r="C76" s="54"/>
      <c r="D76" s="54"/>
      <c r="E76" s="54"/>
      <c r="F76" s="54"/>
      <c r="G76" s="214"/>
    </row>
    <row r="77" spans="1:7" s="226" customFormat="1">
      <c r="A77" s="689"/>
      <c r="B77" s="689"/>
      <c r="C77" s="689"/>
      <c r="D77" s="689"/>
      <c r="E77" s="689"/>
      <c r="F77" s="689"/>
      <c r="G77" s="698" t="s">
        <v>568</v>
      </c>
    </row>
  </sheetData>
  <customSheetViews>
    <customSheetView guid="{4095EAE0-09D5-4E29-9353-57BE8D9E0DE0}" showPageBreaks="1">
      <selection activeCell="C19" sqref="C19"/>
      <pageMargins left="1" right="1" top="1" bottom="1" header="0" footer="0"/>
      <pageSetup scale="80" orientation="portrait" r:id="rId1"/>
      <headerFooter alignWithMargins="0"/>
    </customSheetView>
    <customSheetView guid="{B4382265-C345-4F78-A0C9-5C84571AE8A3}" showPageBreaks="1">
      <selection activeCell="I14" sqref="I14"/>
      <pageMargins left="1" right="1" top="1" bottom="1" header="0" footer="0"/>
      <pageSetup scale="80" orientation="portrait" r:id="rId2"/>
      <headerFooter alignWithMargins="0"/>
    </customSheetView>
  </customSheetViews>
  <mergeCells count="3">
    <mergeCell ref="A2:G2"/>
    <mergeCell ref="A24:G24"/>
    <mergeCell ref="A53:G53"/>
  </mergeCells>
  <phoneticPr fontId="0" type="noConversion"/>
  <pageMargins left="1" right="1" top="1" bottom="1" header="0" footer="0"/>
  <pageSetup scale="80" orientation="portrait" r:id="rId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zoomScaleNormal="100" workbookViewId="0">
      <selection sqref="A1:A29"/>
    </sheetView>
  </sheetViews>
  <sheetFormatPr defaultRowHeight="11.25"/>
  <cols>
    <col min="1" max="1" width="3.5" style="1965" customWidth="1"/>
    <col min="2" max="2" width="5.5" style="10" customWidth="1"/>
    <col min="3" max="3" width="30" style="10" customWidth="1"/>
    <col min="4" max="4" width="34.83203125" style="10" customWidth="1"/>
    <col min="5" max="5" width="38.1640625" style="10" customWidth="1"/>
    <col min="6" max="6" width="28.5" style="10" customWidth="1"/>
    <col min="7" max="7" width="28.33203125" style="10" customWidth="1"/>
    <col min="8" max="8" width="5.5" style="287" customWidth="1"/>
    <col min="9" max="9" width="3.1640625" style="1965" customWidth="1"/>
    <col min="10" max="16384" width="9.33203125" style="10"/>
  </cols>
  <sheetData>
    <row r="1" spans="1:9">
      <c r="A1" s="2319" t="s">
        <v>1343</v>
      </c>
      <c r="B1" s="2321" t="s">
        <v>2411</v>
      </c>
      <c r="C1" s="2307"/>
      <c r="D1" s="2307"/>
      <c r="E1" s="2307"/>
      <c r="F1" s="2307"/>
      <c r="G1" s="2307"/>
      <c r="H1" s="2322"/>
      <c r="I1" s="2320" t="s">
        <v>2607</v>
      </c>
    </row>
    <row r="2" spans="1:9">
      <c r="A2" s="2319"/>
      <c r="B2" s="24"/>
      <c r="C2" s="226"/>
      <c r="D2" s="226"/>
      <c r="E2" s="226"/>
      <c r="F2" s="226"/>
      <c r="G2" s="226"/>
      <c r="H2" s="265"/>
      <c r="I2" s="2320"/>
    </row>
    <row r="3" spans="1:9">
      <c r="A3" s="2319"/>
      <c r="B3" s="266" t="s">
        <v>423</v>
      </c>
      <c r="C3" s="226" t="s">
        <v>1199</v>
      </c>
      <c r="D3" s="226"/>
      <c r="E3" s="226"/>
      <c r="F3" s="226"/>
      <c r="G3" s="226"/>
      <c r="H3" s="265"/>
      <c r="I3" s="2320"/>
    </row>
    <row r="4" spans="1:9">
      <c r="A4" s="2319"/>
      <c r="B4" s="1707"/>
      <c r="C4" s="226"/>
      <c r="D4" s="226"/>
      <c r="E4" s="226"/>
      <c r="F4" s="226"/>
      <c r="G4" s="226"/>
      <c r="H4" s="265"/>
      <c r="I4" s="2320"/>
    </row>
    <row r="5" spans="1:9">
      <c r="A5" s="2319"/>
      <c r="B5" s="267" t="s">
        <v>1678</v>
      </c>
      <c r="C5" s="226" t="s">
        <v>2786</v>
      </c>
      <c r="D5" s="226"/>
      <c r="E5" s="226"/>
      <c r="F5" s="226"/>
      <c r="G5" s="226"/>
      <c r="H5" s="265"/>
      <c r="I5" s="2320"/>
    </row>
    <row r="6" spans="1:9">
      <c r="A6" s="2319"/>
      <c r="B6" s="267"/>
      <c r="C6" s="226"/>
      <c r="D6" s="226"/>
      <c r="E6" s="226"/>
      <c r="F6" s="226"/>
      <c r="G6" s="226"/>
      <c r="H6" s="265"/>
      <c r="I6" s="2320"/>
    </row>
    <row r="7" spans="1:9">
      <c r="A7" s="2319"/>
      <c r="B7" s="267" t="s">
        <v>1694</v>
      </c>
      <c r="C7" s="226" t="s">
        <v>2787</v>
      </c>
      <c r="D7" s="226"/>
      <c r="E7" s="226"/>
      <c r="F7" s="226"/>
      <c r="G7" s="226"/>
      <c r="H7" s="265"/>
      <c r="I7" s="2320"/>
    </row>
    <row r="8" spans="1:9">
      <c r="A8" s="2319"/>
      <c r="B8" s="267"/>
      <c r="C8" s="226"/>
      <c r="D8" s="226"/>
      <c r="E8" s="226"/>
      <c r="F8" s="226"/>
      <c r="G8" s="226"/>
      <c r="H8" s="265"/>
      <c r="I8" s="2320"/>
    </row>
    <row r="9" spans="1:9">
      <c r="A9" s="2319"/>
      <c r="B9" s="267" t="s">
        <v>1200</v>
      </c>
      <c r="C9" s="226" t="s">
        <v>2788</v>
      </c>
      <c r="D9" s="226"/>
      <c r="E9" s="226"/>
      <c r="F9" s="226"/>
      <c r="G9" s="226"/>
      <c r="H9" s="265"/>
      <c r="I9" s="2320"/>
    </row>
    <row r="10" spans="1:9">
      <c r="A10" s="2319"/>
      <c r="B10" s="267"/>
      <c r="C10" s="226"/>
      <c r="D10" s="226"/>
      <c r="E10" s="226"/>
      <c r="F10" s="226"/>
      <c r="G10" s="226"/>
      <c r="H10" s="265"/>
      <c r="I10" s="2320"/>
    </row>
    <row r="11" spans="1:9">
      <c r="A11" s="2319"/>
      <c r="B11" s="267" t="s">
        <v>1201</v>
      </c>
      <c r="C11" s="226" t="s">
        <v>2789</v>
      </c>
      <c r="D11" s="226"/>
      <c r="E11" s="226"/>
      <c r="F11" s="226"/>
      <c r="G11" s="226"/>
      <c r="H11" s="265"/>
      <c r="I11" s="2320"/>
    </row>
    <row r="12" spans="1:9">
      <c r="A12" s="2319"/>
      <c r="B12" s="267"/>
      <c r="C12" s="226"/>
      <c r="D12" s="226"/>
      <c r="E12" s="226"/>
      <c r="F12" s="226"/>
      <c r="G12" s="226"/>
      <c r="H12" s="265"/>
      <c r="I12" s="2320"/>
    </row>
    <row r="13" spans="1:9">
      <c r="A13" s="2319"/>
      <c r="B13" s="267" t="s">
        <v>1202</v>
      </c>
      <c r="C13" s="226" t="s">
        <v>2790</v>
      </c>
      <c r="D13" s="226"/>
      <c r="E13" s="226"/>
      <c r="F13" s="226"/>
      <c r="G13" s="226"/>
      <c r="H13" s="265"/>
      <c r="I13" s="2320"/>
    </row>
    <row r="14" spans="1:9">
      <c r="A14" s="2319"/>
      <c r="B14" s="267"/>
      <c r="C14" s="226"/>
      <c r="D14" s="226"/>
      <c r="E14" s="226"/>
      <c r="F14" s="226"/>
      <c r="G14" s="226"/>
      <c r="H14" s="265"/>
      <c r="I14" s="2320"/>
    </row>
    <row r="15" spans="1:9">
      <c r="A15" s="2319"/>
      <c r="B15" s="267" t="s">
        <v>1203</v>
      </c>
      <c r="C15" s="226" t="s">
        <v>2791</v>
      </c>
      <c r="D15" s="226"/>
      <c r="E15" s="226"/>
      <c r="F15" s="226"/>
      <c r="G15" s="226"/>
      <c r="H15" s="265"/>
      <c r="I15" s="2320"/>
    </row>
    <row r="16" spans="1:9">
      <c r="A16" s="2319"/>
      <c r="B16" s="24"/>
      <c r="C16" s="226" t="s">
        <v>2792</v>
      </c>
      <c r="D16" s="226"/>
      <c r="E16" s="226"/>
      <c r="F16" s="226"/>
      <c r="G16" s="226"/>
      <c r="H16" s="265"/>
      <c r="I16" s="2320"/>
    </row>
    <row r="17" spans="1:9">
      <c r="A17" s="2319"/>
      <c r="B17" s="24"/>
      <c r="C17" s="226"/>
      <c r="D17" s="226"/>
      <c r="E17" s="226"/>
      <c r="F17" s="226"/>
      <c r="G17" s="226"/>
      <c r="H17" s="265"/>
      <c r="I17" s="2320"/>
    </row>
    <row r="18" spans="1:9">
      <c r="A18" s="2319"/>
      <c r="B18" s="24"/>
      <c r="C18" s="226"/>
      <c r="D18" s="226"/>
      <c r="E18" s="226"/>
      <c r="F18" s="226"/>
      <c r="G18" s="226"/>
      <c r="H18" s="265"/>
      <c r="I18" s="2320"/>
    </row>
    <row r="19" spans="1:9">
      <c r="A19" s="2319"/>
      <c r="B19" s="267"/>
      <c r="C19" s="226" t="s">
        <v>2412</v>
      </c>
      <c r="D19" s="226"/>
      <c r="E19" s="226"/>
      <c r="F19" s="226"/>
      <c r="G19" s="226"/>
      <c r="H19" s="265"/>
      <c r="I19" s="2320"/>
    </row>
    <row r="20" spans="1:9">
      <c r="A20" s="2319"/>
      <c r="B20" s="267"/>
      <c r="C20" s="226"/>
      <c r="D20" s="226"/>
      <c r="E20" s="226"/>
      <c r="F20" s="226"/>
      <c r="G20" s="226"/>
      <c r="H20" s="265"/>
      <c r="I20" s="2320"/>
    </row>
    <row r="21" spans="1:9">
      <c r="A21" s="2319"/>
      <c r="B21" s="267"/>
      <c r="C21" s="226"/>
      <c r="D21" s="226"/>
      <c r="E21" s="226"/>
      <c r="F21" s="226"/>
      <c r="G21" s="226"/>
      <c r="H21" s="265"/>
      <c r="I21" s="2320"/>
    </row>
    <row r="22" spans="1:9">
      <c r="A22" s="2319"/>
      <c r="B22" s="266" t="s">
        <v>424</v>
      </c>
      <c r="C22" s="226" t="s">
        <v>1987</v>
      </c>
      <c r="D22" s="226"/>
      <c r="E22" s="226"/>
      <c r="F22" s="226"/>
      <c r="G22" s="226"/>
      <c r="H22" s="265"/>
      <c r="I22" s="2320"/>
    </row>
    <row r="23" spans="1:9">
      <c r="A23" s="2319"/>
      <c r="B23" s="1707"/>
      <c r="C23" s="226"/>
      <c r="D23" s="226"/>
      <c r="E23" s="226"/>
      <c r="F23" s="226"/>
      <c r="G23" s="226"/>
      <c r="H23" s="265"/>
      <c r="I23" s="2320"/>
    </row>
    <row r="24" spans="1:9">
      <c r="A24" s="2319"/>
      <c r="B24" s="1707"/>
      <c r="C24" s="226"/>
      <c r="D24" s="226"/>
      <c r="E24" s="226"/>
      <c r="F24" s="226"/>
      <c r="G24" s="226"/>
      <c r="H24" s="265"/>
      <c r="I24" s="2320"/>
    </row>
    <row r="25" spans="1:9">
      <c r="A25" s="2319"/>
      <c r="B25" s="266" t="s">
        <v>425</v>
      </c>
      <c r="C25" s="226" t="s">
        <v>1206</v>
      </c>
      <c r="D25" s="226"/>
      <c r="E25" s="226"/>
      <c r="F25" s="226"/>
      <c r="G25" s="226"/>
      <c r="H25" s="265"/>
      <c r="I25" s="2320"/>
    </row>
    <row r="26" spans="1:9">
      <c r="A26" s="2319"/>
      <c r="B26" s="24"/>
      <c r="C26" s="226" t="s">
        <v>1207</v>
      </c>
      <c r="D26" s="226"/>
      <c r="E26" s="226"/>
      <c r="F26" s="226"/>
      <c r="G26" s="226"/>
      <c r="H26" s="265"/>
      <c r="I26" s="2320"/>
    </row>
    <row r="27" spans="1:9">
      <c r="A27" s="2319"/>
      <c r="B27" s="24"/>
      <c r="C27" s="226"/>
      <c r="D27" s="226"/>
      <c r="E27" s="226"/>
      <c r="F27" s="226"/>
      <c r="G27" s="226"/>
      <c r="H27" s="265"/>
      <c r="I27" s="2320"/>
    </row>
    <row r="28" spans="1:9">
      <c r="A28" s="2319"/>
      <c r="B28" s="24"/>
      <c r="C28" s="226"/>
      <c r="D28" s="226"/>
      <c r="E28" s="226"/>
      <c r="F28" s="226"/>
      <c r="G28" s="226"/>
      <c r="H28" s="265"/>
      <c r="I28" s="2320"/>
    </row>
    <row r="29" spans="1:9">
      <c r="A29" s="2319"/>
      <c r="B29" s="266" t="s">
        <v>428</v>
      </c>
      <c r="C29" s="226" t="s">
        <v>1208</v>
      </c>
      <c r="D29" s="226"/>
      <c r="E29" s="226"/>
      <c r="F29" s="226"/>
      <c r="G29" s="226"/>
      <c r="H29" s="265"/>
      <c r="I29" s="2320"/>
    </row>
    <row r="30" spans="1:9">
      <c r="B30" s="24"/>
      <c r="C30" s="226"/>
      <c r="D30" s="226"/>
      <c r="E30" s="226"/>
      <c r="F30" s="226"/>
      <c r="G30" s="226"/>
      <c r="H30" s="1739"/>
      <c r="I30" s="2320"/>
    </row>
    <row r="31" spans="1:9">
      <c r="B31" s="438"/>
      <c r="C31" s="227"/>
      <c r="D31" s="227"/>
      <c r="E31" s="227"/>
      <c r="F31" s="227"/>
      <c r="G31" s="227"/>
      <c r="H31" s="1740"/>
      <c r="I31" s="2283"/>
    </row>
    <row r="32" spans="1:9">
      <c r="B32" s="2277" t="s">
        <v>1209</v>
      </c>
      <c r="C32" s="2278"/>
      <c r="D32" s="2278"/>
      <c r="E32" s="2278"/>
      <c r="F32" s="2278"/>
      <c r="G32" s="2278"/>
      <c r="H32" s="2279"/>
    </row>
    <row r="33" spans="2:8">
      <c r="B33" s="24"/>
      <c r="C33" s="226" t="s">
        <v>1210</v>
      </c>
      <c r="D33" s="226"/>
      <c r="E33" s="226"/>
      <c r="F33" s="226"/>
      <c r="G33" s="226"/>
      <c r="H33" s="265"/>
    </row>
    <row r="34" spans="2:8">
      <c r="B34" s="61"/>
      <c r="C34" s="54"/>
      <c r="D34" s="54"/>
      <c r="E34" s="54"/>
      <c r="F34" s="54"/>
      <c r="G34" s="54"/>
      <c r="H34" s="285"/>
    </row>
    <row r="35" spans="2:8" ht="10.5" customHeight="1">
      <c r="B35" s="272"/>
      <c r="C35" s="245"/>
      <c r="D35" s="245" t="s">
        <v>1211</v>
      </c>
      <c r="E35" s="245" t="s">
        <v>1212</v>
      </c>
      <c r="F35" s="245" t="s">
        <v>1213</v>
      </c>
      <c r="G35" s="245" t="s">
        <v>1214</v>
      </c>
      <c r="H35" s="272"/>
    </row>
    <row r="36" spans="2:8" ht="9.75" customHeight="1">
      <c r="B36" s="272" t="s">
        <v>307</v>
      </c>
      <c r="C36" s="245" t="s">
        <v>1215</v>
      </c>
      <c r="D36" s="245" t="s">
        <v>1216</v>
      </c>
      <c r="E36" s="245" t="s">
        <v>1217</v>
      </c>
      <c r="F36" s="245" t="s">
        <v>1218</v>
      </c>
      <c r="G36" s="245" t="s">
        <v>1219</v>
      </c>
      <c r="H36" s="272" t="s">
        <v>307</v>
      </c>
    </row>
    <row r="37" spans="2:8">
      <c r="B37" s="272" t="s">
        <v>312</v>
      </c>
      <c r="C37" s="245"/>
      <c r="D37" s="245" t="s">
        <v>1220</v>
      </c>
      <c r="E37" s="245" t="s">
        <v>1221</v>
      </c>
      <c r="F37" s="245" t="s">
        <v>1221</v>
      </c>
      <c r="G37" s="245" t="s">
        <v>1216</v>
      </c>
      <c r="H37" s="272" t="s">
        <v>312</v>
      </c>
    </row>
    <row r="38" spans="2:8" ht="12" thickBot="1">
      <c r="B38" s="273"/>
      <c r="C38" s="248" t="s">
        <v>317</v>
      </c>
      <c r="D38" s="248" t="s">
        <v>318</v>
      </c>
      <c r="E38" s="248" t="s">
        <v>319</v>
      </c>
      <c r="F38" s="248" t="s">
        <v>320</v>
      </c>
      <c r="G38" s="248" t="s">
        <v>321</v>
      </c>
      <c r="H38" s="273"/>
    </row>
    <row r="39" spans="2:8">
      <c r="B39" s="274">
        <v>1</v>
      </c>
      <c r="C39" s="751" t="s">
        <v>148</v>
      </c>
      <c r="D39" s="288">
        <v>8343</v>
      </c>
      <c r="E39" s="275">
        <v>38.64</v>
      </c>
      <c r="F39" s="290">
        <v>43.57</v>
      </c>
      <c r="G39" s="289">
        <v>12.9</v>
      </c>
      <c r="H39" s="274">
        <v>1</v>
      </c>
    </row>
    <row r="40" spans="2:8">
      <c r="B40" s="274">
        <v>2</v>
      </c>
      <c r="C40" s="751" t="s">
        <v>150</v>
      </c>
      <c r="D40" s="752">
        <v>5622</v>
      </c>
      <c r="E40" s="751">
        <v>10.89</v>
      </c>
      <c r="F40" s="753">
        <v>36.17</v>
      </c>
      <c r="G40" s="754">
        <v>7</v>
      </c>
      <c r="H40" s="274">
        <v>2</v>
      </c>
    </row>
    <row r="41" spans="2:8">
      <c r="B41" s="274">
        <v>3</v>
      </c>
      <c r="C41" s="751" t="s">
        <v>152</v>
      </c>
      <c r="D41" s="752">
        <v>3143</v>
      </c>
      <c r="E41" s="751">
        <v>2.65</v>
      </c>
      <c r="F41" s="753">
        <v>27.02</v>
      </c>
      <c r="G41" s="754">
        <v>11.8</v>
      </c>
      <c r="H41" s="274">
        <v>3</v>
      </c>
    </row>
    <row r="42" spans="2:8">
      <c r="B42" s="274">
        <v>4</v>
      </c>
      <c r="C42" s="751" t="s">
        <v>1450</v>
      </c>
      <c r="D42" s="752">
        <v>4039</v>
      </c>
      <c r="E42" s="751">
        <v>0.25</v>
      </c>
      <c r="F42" s="753">
        <v>19.05</v>
      </c>
      <c r="G42" s="754">
        <v>21.3</v>
      </c>
      <c r="H42" s="274">
        <v>4</v>
      </c>
    </row>
    <row r="43" spans="2:8">
      <c r="B43" s="274">
        <v>5</v>
      </c>
      <c r="C43" s="751" t="s">
        <v>1461</v>
      </c>
      <c r="D43" s="752">
        <v>8639</v>
      </c>
      <c r="E43" s="755" t="s">
        <v>1222</v>
      </c>
      <c r="F43" s="755" t="s">
        <v>1223</v>
      </c>
      <c r="G43" s="754"/>
      <c r="H43" s="274">
        <v>5</v>
      </c>
    </row>
    <row r="44" spans="2:8">
      <c r="B44" s="274">
        <v>6</v>
      </c>
      <c r="C44" s="755" t="s">
        <v>1941</v>
      </c>
      <c r="D44" s="752">
        <v>29786</v>
      </c>
      <c r="E44" s="751"/>
      <c r="F44" s="755"/>
      <c r="G44" s="754">
        <v>53</v>
      </c>
      <c r="H44" s="274">
        <v>6</v>
      </c>
    </row>
    <row r="45" spans="2:8">
      <c r="B45" s="274">
        <v>7</v>
      </c>
      <c r="C45" s="751" t="s">
        <v>1224</v>
      </c>
      <c r="D45" s="756"/>
      <c r="E45" s="755" t="s">
        <v>1222</v>
      </c>
      <c r="F45" s="755" t="s">
        <v>1223</v>
      </c>
      <c r="G45" s="757"/>
      <c r="H45" s="274">
        <v>7</v>
      </c>
    </row>
    <row r="46" spans="2:8" ht="12" thickBot="1">
      <c r="B46" s="274">
        <v>8</v>
      </c>
      <c r="C46" s="751" t="s">
        <v>1225</v>
      </c>
      <c r="D46" s="277"/>
      <c r="E46" s="278"/>
      <c r="F46" s="279"/>
      <c r="G46" s="280"/>
      <c r="H46" s="274">
        <v>8</v>
      </c>
    </row>
    <row r="47" spans="2:8">
      <c r="B47" s="281"/>
      <c r="C47" s="282" t="s">
        <v>1226</v>
      </c>
      <c r="D47" s="282"/>
      <c r="E47" s="282"/>
      <c r="F47" s="282"/>
      <c r="G47" s="282"/>
      <c r="H47" s="265"/>
    </row>
    <row r="48" spans="2:8">
      <c r="B48" s="24"/>
      <c r="C48" s="226"/>
      <c r="D48" s="226"/>
      <c r="E48" s="226"/>
      <c r="F48" s="226"/>
      <c r="G48" s="226"/>
      <c r="H48" s="265"/>
    </row>
    <row r="49" spans="2:9">
      <c r="B49" s="24"/>
      <c r="C49" s="226"/>
      <c r="D49" s="226"/>
      <c r="E49" s="226"/>
      <c r="F49" s="226"/>
      <c r="G49" s="226"/>
      <c r="H49" s="265"/>
    </row>
    <row r="50" spans="2:9">
      <c r="B50" s="24"/>
      <c r="C50" s="226"/>
      <c r="D50" s="226"/>
      <c r="E50" s="226"/>
      <c r="F50" s="226"/>
      <c r="G50" s="226"/>
      <c r="H50" s="265"/>
    </row>
    <row r="51" spans="2:9">
      <c r="B51" s="24"/>
      <c r="C51" s="226"/>
      <c r="D51" s="226"/>
      <c r="E51" s="226"/>
      <c r="F51" s="226"/>
      <c r="G51" s="226"/>
      <c r="H51" s="265"/>
    </row>
    <row r="52" spans="2:9">
      <c r="B52" s="24"/>
      <c r="C52" s="226"/>
      <c r="D52" s="226"/>
      <c r="E52" s="226"/>
      <c r="F52" s="226"/>
      <c r="G52" s="226"/>
      <c r="H52" s="265"/>
    </row>
    <row r="53" spans="2:9">
      <c r="B53" s="24"/>
      <c r="C53" s="226"/>
      <c r="D53" s="226"/>
      <c r="E53" s="226"/>
      <c r="F53" s="226"/>
      <c r="G53" s="226"/>
      <c r="H53" s="265"/>
    </row>
    <row r="54" spans="2:9">
      <c r="B54" s="24"/>
      <c r="C54" s="226"/>
      <c r="D54" s="226"/>
      <c r="E54" s="226"/>
      <c r="F54" s="226"/>
      <c r="G54" s="226"/>
      <c r="H54" s="265"/>
    </row>
    <row r="55" spans="2:9" ht="14.25">
      <c r="B55" s="284" t="s">
        <v>178</v>
      </c>
      <c r="C55" s="54"/>
      <c r="D55" s="54"/>
      <c r="E55" s="54"/>
      <c r="F55" s="54"/>
      <c r="G55" s="54"/>
      <c r="H55" s="285"/>
      <c r="I55" s="1956">
        <v>83</v>
      </c>
    </row>
  </sheetData>
  <customSheetViews>
    <customSheetView guid="{4095EAE0-09D5-4E29-9353-57BE8D9E0DE0}" showPageBreaks="1">
      <selection activeCell="D59" sqref="D59"/>
      <pageMargins left="0.75" right="0.75" top="0.75" bottom="0.75" header="0.5" footer="0.5"/>
      <pageSetup scale="87" orientation="landscape" r:id="rId1"/>
      <headerFooter alignWithMargins="0"/>
    </customSheetView>
    <customSheetView guid="{B4382265-C345-4F78-A0C9-5C84571AE8A3}" showPageBreaks="1" topLeftCell="A16">
      <selection activeCell="F42" sqref="F42"/>
      <pageMargins left="0.75" right="0.75" top="0.75" bottom="0.75" header="0.5" footer="0.5"/>
      <pageSetup scale="87" orientation="landscape" r:id="rId2"/>
      <headerFooter alignWithMargins="0"/>
    </customSheetView>
  </customSheetViews>
  <mergeCells count="4">
    <mergeCell ref="A1:A29"/>
    <mergeCell ref="I1:I31"/>
    <mergeCell ref="B32:H32"/>
    <mergeCell ref="B1:H1"/>
  </mergeCells>
  <phoneticPr fontId="0" type="noConversion"/>
  <pageMargins left="0.75" right="0.75" top="0.75" bottom="0.75" header="0.5" footer="0.5"/>
  <pageSetup scale="87" orientation="landscape" r:id="rId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66"/>
  <sheetViews>
    <sheetView showGridLines="0" zoomScaleNormal="100" workbookViewId="0"/>
  </sheetViews>
  <sheetFormatPr defaultRowHeight="11.25"/>
  <cols>
    <col min="1" max="1" width="3.33203125" style="1943" customWidth="1"/>
    <col min="2" max="2" width="5.6640625" style="10" customWidth="1"/>
    <col min="3" max="3" width="18.5" style="10" customWidth="1"/>
    <col min="4" max="4" width="9.33203125" style="10" customWidth="1"/>
    <col min="5" max="10" width="9.33203125" style="10"/>
    <col min="11" max="11" width="15.1640625" style="10" bestFit="1" customWidth="1"/>
    <col min="12" max="13" width="9.33203125" style="10"/>
    <col min="14" max="14" width="6.1640625" style="10" customWidth="1"/>
    <col min="15" max="15" width="7" style="10" customWidth="1"/>
    <col min="16" max="16" width="9.33203125" style="10"/>
    <col min="17" max="17" width="3.1640625" style="1943" customWidth="1"/>
    <col min="18" max="16384" width="9.33203125" style="10"/>
  </cols>
  <sheetData>
    <row r="1" spans="1:17" ht="14.25" customHeight="1">
      <c r="A1" s="1951"/>
      <c r="B1" s="438"/>
      <c r="C1" s="222"/>
      <c r="D1" s="222"/>
      <c r="E1" s="222"/>
      <c r="F1" s="222"/>
      <c r="G1" s="222"/>
      <c r="H1" s="222"/>
      <c r="I1" s="222"/>
      <c r="J1" s="222"/>
      <c r="K1" s="222"/>
      <c r="L1" s="222"/>
      <c r="M1" s="222"/>
      <c r="N1" s="222"/>
      <c r="O1" s="222"/>
      <c r="P1" s="56"/>
      <c r="Q1" s="1966">
        <v>84</v>
      </c>
    </row>
    <row r="2" spans="1:17">
      <c r="A2" s="1951"/>
      <c r="B2" s="24"/>
      <c r="C2" s="226"/>
      <c r="D2" s="226"/>
      <c r="E2" s="226"/>
      <c r="F2" s="226"/>
      <c r="G2" s="226"/>
      <c r="H2" s="226"/>
      <c r="I2" s="226"/>
      <c r="J2" s="226"/>
      <c r="K2" s="226"/>
      <c r="L2" s="226"/>
      <c r="M2" s="226"/>
      <c r="N2" s="226"/>
      <c r="O2" s="226"/>
      <c r="P2" s="291"/>
      <c r="Q2" s="1989"/>
    </row>
    <row r="3" spans="1:17">
      <c r="A3" s="1951"/>
      <c r="B3" s="24"/>
      <c r="C3" s="226"/>
      <c r="D3" s="226"/>
      <c r="E3" s="226"/>
      <c r="F3" s="226"/>
      <c r="G3" s="226"/>
      <c r="H3" s="226"/>
      <c r="I3" s="226"/>
      <c r="J3" s="226"/>
      <c r="K3" s="226"/>
      <c r="L3" s="226"/>
      <c r="M3" s="226"/>
      <c r="N3" s="226"/>
      <c r="O3" s="226"/>
      <c r="P3" s="291"/>
      <c r="Q3" s="1989"/>
    </row>
    <row r="4" spans="1:17">
      <c r="A4" s="1951"/>
      <c r="B4" s="24"/>
      <c r="C4" s="226"/>
      <c r="M4" s="226"/>
      <c r="N4" s="226"/>
      <c r="O4" s="226"/>
      <c r="P4" s="291"/>
      <c r="Q4" s="1989"/>
    </row>
    <row r="5" spans="1:17">
      <c r="A5" s="1951"/>
      <c r="B5" s="24"/>
      <c r="C5" s="226"/>
      <c r="M5" s="226"/>
      <c r="N5" s="226"/>
      <c r="O5" s="226"/>
      <c r="P5" s="291"/>
      <c r="Q5" s="1989"/>
    </row>
    <row r="6" spans="1:17">
      <c r="A6" s="1951"/>
      <c r="B6" s="24"/>
      <c r="C6" s="226"/>
      <c r="M6" s="226"/>
      <c r="N6" s="226"/>
      <c r="O6" s="226"/>
      <c r="P6" s="291"/>
      <c r="Q6" s="1989"/>
    </row>
    <row r="7" spans="1:17">
      <c r="A7" s="1951"/>
      <c r="B7" s="24"/>
      <c r="C7" s="226"/>
      <c r="D7" s="1" t="s">
        <v>1752</v>
      </c>
      <c r="E7" s="238"/>
      <c r="F7" s="238"/>
      <c r="G7" s="238"/>
      <c r="H7" s="238"/>
      <c r="I7" s="238"/>
      <c r="J7" s="238"/>
      <c r="K7" s="238"/>
      <c r="L7" s="239"/>
      <c r="M7" s="226"/>
      <c r="N7" s="226"/>
      <c r="O7" s="226"/>
      <c r="P7" s="291"/>
      <c r="Q7" s="1989"/>
    </row>
    <row r="8" spans="1:17">
      <c r="A8" s="1951"/>
      <c r="B8" s="24"/>
      <c r="C8" s="226"/>
      <c r="D8" s="228" t="s">
        <v>330</v>
      </c>
      <c r="E8" s="229"/>
      <c r="F8" s="229"/>
      <c r="G8" s="229"/>
      <c r="H8" s="229"/>
      <c r="I8" s="229"/>
      <c r="J8" s="229"/>
      <c r="K8" s="229"/>
      <c r="L8" s="230"/>
      <c r="M8" s="226"/>
      <c r="N8" s="226"/>
      <c r="O8" s="226"/>
      <c r="P8" s="291"/>
      <c r="Q8" s="1989"/>
    </row>
    <row r="9" spans="1:17">
      <c r="A9" s="1951"/>
      <c r="B9" s="24"/>
      <c r="C9" s="226"/>
      <c r="D9" s="234"/>
      <c r="E9" s="225"/>
      <c r="F9" s="225"/>
      <c r="G9" s="225"/>
      <c r="H9" s="225"/>
      <c r="I9" s="225"/>
      <c r="J9" s="225"/>
      <c r="K9" s="225"/>
      <c r="L9" s="235"/>
      <c r="M9" s="226"/>
      <c r="N9" s="226"/>
      <c r="O9" s="226"/>
      <c r="P9" s="291"/>
      <c r="Q9" s="1989"/>
    </row>
    <row r="10" spans="1:17">
      <c r="A10" s="1951"/>
      <c r="B10" s="24"/>
      <c r="C10" s="226"/>
      <c r="D10" s="236"/>
      <c r="E10" s="758" t="s">
        <v>2306</v>
      </c>
      <c r="F10" s="294"/>
      <c r="G10" s="294"/>
      <c r="H10" s="294"/>
      <c r="I10" s="294"/>
      <c r="J10" s="294"/>
      <c r="K10" s="759"/>
      <c r="L10" s="236"/>
      <c r="M10" s="226"/>
      <c r="N10" s="226"/>
      <c r="O10" s="226"/>
      <c r="P10" s="291"/>
      <c r="Q10" s="1989"/>
    </row>
    <row r="11" spans="1:17">
      <c r="A11" s="1951"/>
      <c r="B11" s="24"/>
      <c r="C11" s="226"/>
      <c r="D11" s="245" t="s">
        <v>307</v>
      </c>
      <c r="E11" s="237" t="s">
        <v>1753</v>
      </c>
      <c r="F11" s="238"/>
      <c r="G11" s="238"/>
      <c r="H11" s="239"/>
      <c r="I11" s="237" t="s">
        <v>1754</v>
      </c>
      <c r="J11" s="238"/>
      <c r="K11" s="239"/>
      <c r="L11" s="245" t="s">
        <v>307</v>
      </c>
      <c r="M11" s="226"/>
      <c r="N11" s="226"/>
      <c r="O11" s="226"/>
      <c r="P11" s="291"/>
      <c r="Q11" s="1989"/>
    </row>
    <row r="12" spans="1:17">
      <c r="A12" s="1951"/>
      <c r="B12" s="24"/>
      <c r="C12" s="226"/>
      <c r="D12" s="245" t="s">
        <v>312</v>
      </c>
      <c r="E12" s="228" t="s">
        <v>317</v>
      </c>
      <c r="F12" s="229"/>
      <c r="G12" s="229"/>
      <c r="H12" s="230"/>
      <c r="I12" s="228" t="s">
        <v>318</v>
      </c>
      <c r="J12" s="229"/>
      <c r="K12" s="230"/>
      <c r="L12" s="245" t="s">
        <v>312</v>
      </c>
      <c r="M12" s="226"/>
      <c r="N12" s="226"/>
      <c r="O12" s="226"/>
      <c r="P12" s="291"/>
      <c r="Q12" s="1989"/>
    </row>
    <row r="13" spans="1:17" ht="12" thickBot="1">
      <c r="A13" s="1951"/>
      <c r="B13" s="24"/>
      <c r="C13" s="226"/>
      <c r="D13" s="247"/>
      <c r="E13" s="234"/>
      <c r="F13" s="225"/>
      <c r="G13" s="225"/>
      <c r="H13" s="235"/>
      <c r="I13" s="234"/>
      <c r="J13" s="225"/>
      <c r="K13" s="235"/>
      <c r="L13" s="247"/>
      <c r="M13" s="226"/>
      <c r="N13" s="226"/>
      <c r="O13" s="226"/>
      <c r="P13" s="291"/>
      <c r="Q13" s="1989"/>
    </row>
    <row r="14" spans="1:17">
      <c r="A14" s="2289" t="s">
        <v>1343</v>
      </c>
      <c r="B14" s="24"/>
      <c r="C14" s="226"/>
      <c r="D14" s="276" t="s">
        <v>261</v>
      </c>
      <c r="E14" s="225"/>
      <c r="F14" s="225" t="s">
        <v>1755</v>
      </c>
      <c r="G14" s="225"/>
      <c r="H14" s="225"/>
      <c r="I14" s="760"/>
      <c r="J14" s="761"/>
      <c r="K14" s="985">
        <v>398022836.79339999</v>
      </c>
      <c r="L14" s="276" t="s">
        <v>261</v>
      </c>
      <c r="M14" s="226"/>
      <c r="N14" s="226"/>
      <c r="O14" s="226"/>
      <c r="P14" s="291"/>
      <c r="Q14" s="1989"/>
    </row>
    <row r="15" spans="1:17">
      <c r="A15" s="2289"/>
      <c r="B15" s="24"/>
      <c r="C15" s="226"/>
      <c r="D15" s="276" t="s">
        <v>421</v>
      </c>
      <c r="E15" s="225"/>
      <c r="F15" s="225" t="s">
        <v>1322</v>
      </c>
      <c r="G15" s="225"/>
      <c r="H15" s="225"/>
      <c r="I15" s="762"/>
      <c r="J15" s="225"/>
      <c r="K15" s="986">
        <v>0</v>
      </c>
      <c r="L15" s="276" t="s">
        <v>421</v>
      </c>
      <c r="M15" s="226"/>
      <c r="N15" s="226"/>
      <c r="O15" s="226"/>
      <c r="P15" s="291"/>
      <c r="Q15" s="1989"/>
    </row>
    <row r="16" spans="1:17">
      <c r="A16" s="2289"/>
      <c r="B16" s="24"/>
      <c r="C16" s="226"/>
      <c r="D16" s="276" t="s">
        <v>856</v>
      </c>
      <c r="E16" s="225"/>
      <c r="F16" s="225" t="s">
        <v>1756</v>
      </c>
      <c r="G16" s="225"/>
      <c r="H16" s="225"/>
      <c r="I16" s="762"/>
      <c r="J16" s="225"/>
      <c r="K16" s="986">
        <v>39364895.946599998</v>
      </c>
      <c r="L16" s="276" t="s">
        <v>856</v>
      </c>
      <c r="M16" s="226"/>
      <c r="N16" s="226"/>
      <c r="O16" s="226"/>
      <c r="P16" s="291"/>
      <c r="Q16" s="1989"/>
    </row>
    <row r="17" spans="1:17" ht="12" thickBot="1">
      <c r="A17" s="2289"/>
      <c r="B17" s="24"/>
      <c r="C17" s="226"/>
      <c r="D17" s="276" t="s">
        <v>323</v>
      </c>
      <c r="E17" s="225"/>
      <c r="F17" s="225" t="s">
        <v>1757</v>
      </c>
      <c r="G17" s="225"/>
      <c r="H17" s="225"/>
      <c r="I17" s="763"/>
      <c r="J17" s="764"/>
      <c r="K17" s="987">
        <f>SUM(K14:K16)</f>
        <v>437387732.74000001</v>
      </c>
      <c r="L17" s="276" t="s">
        <v>323</v>
      </c>
      <c r="M17" s="226"/>
      <c r="N17" s="226"/>
      <c r="O17" s="226"/>
      <c r="P17" s="291"/>
      <c r="Q17" s="1989"/>
    </row>
    <row r="18" spans="1:17">
      <c r="A18" s="2289"/>
      <c r="B18" s="24"/>
      <c r="C18" s="226"/>
      <c r="D18" s="276" t="s">
        <v>262</v>
      </c>
      <c r="E18" s="225"/>
      <c r="F18" s="225" t="s">
        <v>1758</v>
      </c>
      <c r="G18" s="225"/>
      <c r="H18" s="225"/>
      <c r="I18" s="234"/>
      <c r="J18" s="225"/>
      <c r="K18" s="989">
        <v>649036</v>
      </c>
      <c r="L18" s="276" t="s">
        <v>262</v>
      </c>
      <c r="M18" s="226"/>
      <c r="N18" s="226"/>
      <c r="O18" s="226"/>
      <c r="P18" s="291"/>
      <c r="Q18" s="1989"/>
    </row>
    <row r="19" spans="1:17">
      <c r="A19" s="2289"/>
      <c r="B19" s="24"/>
      <c r="C19" s="226"/>
      <c r="D19" s="276" t="s">
        <v>526</v>
      </c>
      <c r="E19" s="225"/>
      <c r="F19" s="225" t="s">
        <v>1759</v>
      </c>
      <c r="G19" s="225"/>
      <c r="H19" s="225"/>
      <c r="I19" s="234"/>
      <c r="J19" s="225"/>
      <c r="K19" s="988">
        <v>6125094.5</v>
      </c>
      <c r="L19" s="276" t="s">
        <v>526</v>
      </c>
      <c r="M19" s="226"/>
      <c r="N19" s="226"/>
      <c r="O19" s="226"/>
      <c r="P19" s="291"/>
      <c r="Q19" s="2312" t="s">
        <v>2667</v>
      </c>
    </row>
    <row r="20" spans="1:17">
      <c r="A20" s="2289"/>
      <c r="B20" s="24"/>
      <c r="C20" s="226"/>
      <c r="D20" s="292"/>
      <c r="E20" s="226"/>
      <c r="F20" s="226"/>
      <c r="G20" s="226"/>
      <c r="H20" s="226"/>
      <c r="I20" s="226"/>
      <c r="J20" s="226"/>
      <c r="K20" s="226"/>
      <c r="L20" s="292"/>
      <c r="M20" s="226"/>
      <c r="N20" s="226"/>
      <c r="O20" s="226"/>
      <c r="P20" s="291"/>
      <c r="Q20" s="2312"/>
    </row>
    <row r="21" spans="1:17">
      <c r="A21" s="2289"/>
      <c r="B21" s="24"/>
      <c r="C21" s="226"/>
      <c r="D21" s="292"/>
      <c r="E21" s="226"/>
      <c r="F21" s="226"/>
      <c r="G21" s="226"/>
      <c r="H21" s="226"/>
      <c r="I21" s="226"/>
      <c r="J21" s="226"/>
      <c r="K21" s="226"/>
      <c r="L21" s="292"/>
      <c r="M21" s="226"/>
      <c r="N21" s="226"/>
      <c r="O21" s="226"/>
      <c r="P21" s="291"/>
      <c r="Q21" s="2312"/>
    </row>
    <row r="22" spans="1:17">
      <c r="A22" s="2289"/>
      <c r="B22" s="24"/>
      <c r="C22" s="226"/>
      <c r="D22" s="292"/>
      <c r="E22" s="226"/>
      <c r="F22" s="226"/>
      <c r="G22" s="226"/>
      <c r="H22" s="226"/>
      <c r="I22" s="226"/>
      <c r="J22" s="226"/>
      <c r="K22" s="226"/>
      <c r="L22" s="292"/>
      <c r="M22" s="226"/>
      <c r="N22" s="226"/>
      <c r="O22" s="226"/>
      <c r="P22" s="291"/>
      <c r="Q22" s="2312"/>
    </row>
    <row r="23" spans="1:17">
      <c r="A23" s="2289"/>
      <c r="B23" s="24"/>
      <c r="C23" s="226"/>
      <c r="D23" s="292"/>
      <c r="E23" s="226"/>
      <c r="F23" s="226"/>
      <c r="G23" s="226"/>
      <c r="H23" s="226"/>
      <c r="I23" s="226"/>
      <c r="J23" s="226"/>
      <c r="K23" s="226"/>
      <c r="L23" s="292"/>
      <c r="M23" s="226"/>
      <c r="N23" s="226"/>
      <c r="O23" s="226"/>
      <c r="P23" s="291"/>
      <c r="Q23" s="2312"/>
    </row>
    <row r="24" spans="1:17">
      <c r="A24" s="2289"/>
      <c r="B24" s="24"/>
      <c r="C24" s="226"/>
      <c r="D24" s="292"/>
      <c r="E24" s="226"/>
      <c r="F24" s="226"/>
      <c r="G24" s="226"/>
      <c r="H24" s="226"/>
      <c r="I24" s="226"/>
      <c r="J24" s="226"/>
      <c r="K24" s="226"/>
      <c r="L24" s="292"/>
      <c r="M24" s="226"/>
      <c r="N24" s="226"/>
      <c r="O24" s="226"/>
      <c r="P24" s="291"/>
      <c r="Q24" s="2312"/>
    </row>
    <row r="25" spans="1:17">
      <c r="A25" s="2289"/>
      <c r="B25" s="24"/>
      <c r="C25" s="226"/>
      <c r="D25" s="292"/>
      <c r="E25" s="226"/>
      <c r="F25" s="226"/>
      <c r="G25" s="226"/>
      <c r="H25" s="226"/>
      <c r="I25" s="226"/>
      <c r="J25" s="226"/>
      <c r="K25" s="226"/>
      <c r="L25" s="292"/>
      <c r="M25" s="226"/>
      <c r="N25" s="226"/>
      <c r="O25" s="226"/>
      <c r="P25" s="291"/>
      <c r="Q25" s="2312"/>
    </row>
    <row r="26" spans="1:17">
      <c r="A26" s="2289"/>
      <c r="B26" s="24"/>
      <c r="C26" s="226"/>
      <c r="D26" s="292"/>
      <c r="E26" s="226"/>
      <c r="F26" s="226"/>
      <c r="G26" s="226"/>
      <c r="H26" s="226"/>
      <c r="I26" s="226"/>
      <c r="J26" s="226"/>
      <c r="K26" s="226"/>
      <c r="L26" s="292"/>
      <c r="M26" s="226"/>
      <c r="N26" s="226"/>
      <c r="O26" s="226"/>
      <c r="P26" s="291"/>
      <c r="Q26" s="2312"/>
    </row>
    <row r="27" spans="1:17">
      <c r="A27" s="2289"/>
      <c r="B27" s="24"/>
      <c r="C27" s="226"/>
      <c r="D27" s="292"/>
      <c r="E27" s="226"/>
      <c r="F27" s="226"/>
      <c r="G27" s="226"/>
      <c r="H27" s="226"/>
      <c r="I27" s="226"/>
      <c r="J27" s="226"/>
      <c r="K27" s="226"/>
      <c r="L27" s="292"/>
      <c r="M27" s="226"/>
      <c r="N27" s="226"/>
      <c r="O27" s="226"/>
      <c r="P27" s="291"/>
      <c r="Q27" s="2312"/>
    </row>
    <row r="28" spans="1:17">
      <c r="A28" s="2289"/>
      <c r="B28" s="24"/>
      <c r="C28" s="226"/>
      <c r="D28" s="292"/>
      <c r="E28" s="226"/>
      <c r="F28" s="226"/>
      <c r="G28" s="226"/>
      <c r="H28" s="226"/>
      <c r="I28" s="226"/>
      <c r="J28" s="226"/>
      <c r="K28" s="226"/>
      <c r="L28" s="292"/>
      <c r="M28" s="226"/>
      <c r="N28" s="226"/>
      <c r="O28" s="226"/>
      <c r="P28" s="291"/>
      <c r="Q28" s="2312"/>
    </row>
    <row r="29" spans="1:17">
      <c r="A29" s="2289"/>
      <c r="B29" s="24"/>
      <c r="C29" s="226"/>
      <c r="D29" s="292"/>
      <c r="E29" s="226"/>
      <c r="F29" s="226"/>
      <c r="G29" s="226"/>
      <c r="H29" s="226"/>
      <c r="I29" s="226"/>
      <c r="J29" s="226"/>
      <c r="K29" s="226"/>
      <c r="L29" s="292"/>
      <c r="M29" s="226"/>
      <c r="N29" s="226"/>
      <c r="O29" s="226"/>
      <c r="P29" s="291"/>
      <c r="Q29" s="2312"/>
    </row>
    <row r="30" spans="1:17">
      <c r="A30" s="2289"/>
      <c r="B30" s="24"/>
      <c r="C30" s="226"/>
      <c r="D30" s="292"/>
      <c r="E30" s="226"/>
      <c r="F30" s="226"/>
      <c r="G30" s="226"/>
      <c r="H30" s="226"/>
      <c r="I30" s="226"/>
      <c r="J30" s="226"/>
      <c r="K30" s="226"/>
      <c r="L30" s="292"/>
      <c r="M30" s="226"/>
      <c r="N30" s="226"/>
      <c r="O30" s="226"/>
      <c r="P30" s="291"/>
      <c r="Q30" s="2312"/>
    </row>
    <row r="31" spans="1:17">
      <c r="A31" s="2289"/>
      <c r="B31" s="24"/>
      <c r="C31" s="226"/>
      <c r="D31" s="292"/>
      <c r="E31" s="226"/>
      <c r="F31" s="226"/>
      <c r="G31" s="226"/>
      <c r="H31" s="226"/>
      <c r="I31" s="226"/>
      <c r="J31" s="226"/>
      <c r="K31" s="226"/>
      <c r="L31" s="292"/>
      <c r="M31" s="226"/>
      <c r="N31" s="226"/>
      <c r="O31" s="226"/>
      <c r="P31" s="291"/>
      <c r="Q31" s="2312"/>
    </row>
    <row r="32" spans="1:17">
      <c r="A32" s="2289"/>
      <c r="B32" s="24"/>
      <c r="C32" s="226"/>
      <c r="D32" s="292"/>
      <c r="E32" s="226"/>
      <c r="F32" s="226"/>
      <c r="G32" s="226"/>
      <c r="H32" s="226"/>
      <c r="I32" s="226"/>
      <c r="J32" s="226"/>
      <c r="K32" s="226"/>
      <c r="L32" s="292"/>
      <c r="M32" s="226"/>
      <c r="N32" s="226"/>
      <c r="O32" s="226"/>
      <c r="P32" s="291"/>
      <c r="Q32" s="2312"/>
    </row>
    <row r="33" spans="1:17">
      <c r="A33" s="2289"/>
      <c r="B33" s="24"/>
      <c r="C33" s="226"/>
      <c r="D33" s="292"/>
      <c r="E33" s="226"/>
      <c r="F33" s="226"/>
      <c r="G33" s="226"/>
      <c r="H33" s="226"/>
      <c r="I33" s="226"/>
      <c r="J33" s="226"/>
      <c r="K33" s="226"/>
      <c r="L33" s="292"/>
      <c r="M33" s="226"/>
      <c r="N33" s="226"/>
      <c r="O33" s="226"/>
      <c r="P33" s="291"/>
      <c r="Q33" s="2312"/>
    </row>
    <row r="34" spans="1:17">
      <c r="A34" s="2289"/>
      <c r="B34" s="24"/>
      <c r="C34" s="226"/>
      <c r="D34" s="292"/>
      <c r="E34" s="226"/>
      <c r="F34" s="226"/>
      <c r="G34" s="226"/>
      <c r="H34" s="226"/>
      <c r="I34" s="226"/>
      <c r="J34" s="226"/>
      <c r="K34" s="226"/>
      <c r="L34" s="292"/>
      <c r="M34" s="226"/>
      <c r="N34" s="226"/>
      <c r="O34" s="226"/>
      <c r="P34" s="291"/>
      <c r="Q34" s="2312"/>
    </row>
    <row r="35" spans="1:17">
      <c r="A35" s="2289"/>
      <c r="B35" s="24"/>
      <c r="C35" s="226"/>
      <c r="D35" s="292"/>
      <c r="E35" s="226"/>
      <c r="F35" s="226"/>
      <c r="G35" s="226"/>
      <c r="H35" s="226"/>
      <c r="I35" s="226"/>
      <c r="J35" s="226"/>
      <c r="K35" s="226"/>
      <c r="L35" s="292"/>
      <c r="M35" s="226"/>
      <c r="N35" s="226"/>
      <c r="O35" s="226"/>
      <c r="P35" s="291"/>
      <c r="Q35" s="2312"/>
    </row>
    <row r="36" spans="1:17">
      <c r="A36" s="2289"/>
      <c r="B36" s="24"/>
      <c r="C36" s="226"/>
      <c r="D36" s="292"/>
      <c r="E36" s="226"/>
      <c r="F36" s="226"/>
      <c r="G36" s="226"/>
      <c r="H36" s="226"/>
      <c r="I36" s="226"/>
      <c r="J36" s="226"/>
      <c r="K36" s="226"/>
      <c r="L36" s="292"/>
      <c r="M36" s="226"/>
      <c r="N36" s="226"/>
      <c r="O36" s="226"/>
      <c r="P36" s="291"/>
      <c r="Q36" s="2312"/>
    </row>
    <row r="37" spans="1:17">
      <c r="A37" s="2289"/>
      <c r="B37" s="24"/>
      <c r="C37" s="226"/>
      <c r="D37" s="292"/>
      <c r="E37" s="226"/>
      <c r="F37" s="226"/>
      <c r="G37" s="226"/>
      <c r="H37" s="226"/>
      <c r="I37" s="226"/>
      <c r="J37" s="226"/>
      <c r="K37" s="226"/>
      <c r="L37" s="292"/>
      <c r="M37" s="226"/>
      <c r="N37" s="226"/>
      <c r="O37" s="226"/>
      <c r="P37" s="291"/>
      <c r="Q37" s="2312"/>
    </row>
    <row r="38" spans="1:17">
      <c r="A38" s="2289"/>
      <c r="B38" s="24"/>
      <c r="C38" s="226"/>
      <c r="D38" s="292"/>
      <c r="E38" s="226"/>
      <c r="F38" s="226"/>
      <c r="G38" s="226"/>
      <c r="H38" s="226"/>
      <c r="I38" s="226"/>
      <c r="J38" s="226"/>
      <c r="K38" s="226"/>
      <c r="L38" s="292"/>
      <c r="M38" s="226"/>
      <c r="N38" s="226"/>
      <c r="O38" s="226"/>
      <c r="P38" s="291"/>
      <c r="Q38" s="2312"/>
    </row>
    <row r="39" spans="1:17">
      <c r="A39" s="2289"/>
      <c r="B39" s="24"/>
      <c r="C39" s="226"/>
      <c r="D39" s="292"/>
      <c r="E39" s="226"/>
      <c r="F39" s="226"/>
      <c r="G39" s="226"/>
      <c r="H39" s="226"/>
      <c r="I39" s="226"/>
      <c r="J39" s="226"/>
      <c r="K39" s="226"/>
      <c r="L39" s="292"/>
      <c r="M39" s="226"/>
      <c r="N39" s="226"/>
      <c r="O39" s="226"/>
      <c r="P39" s="291"/>
      <c r="Q39" s="2312"/>
    </row>
    <row r="40" spans="1:17">
      <c r="A40" s="2289"/>
      <c r="B40" s="24"/>
      <c r="C40" s="226"/>
      <c r="D40" s="226"/>
      <c r="E40" s="226"/>
      <c r="F40" s="226"/>
      <c r="G40" s="226"/>
      <c r="H40" s="226"/>
      <c r="I40" s="226"/>
      <c r="J40" s="226"/>
      <c r="K40" s="226"/>
      <c r="L40" s="226"/>
      <c r="M40" s="226"/>
      <c r="N40" s="226"/>
      <c r="O40" s="226"/>
      <c r="P40" s="291"/>
      <c r="Q40" s="2312"/>
    </row>
    <row r="41" spans="1:17">
      <c r="A41" s="2289"/>
      <c r="B41" s="24"/>
      <c r="C41" s="226"/>
      <c r="D41" s="226"/>
      <c r="E41" s="226"/>
      <c r="F41" s="226"/>
      <c r="G41" s="226"/>
      <c r="H41" s="226"/>
      <c r="I41" s="226"/>
      <c r="J41" s="226"/>
      <c r="K41" s="226"/>
      <c r="L41" s="226"/>
      <c r="M41" s="226"/>
      <c r="N41" s="226"/>
      <c r="O41" s="226"/>
      <c r="P41" s="291"/>
      <c r="Q41" s="2312"/>
    </row>
    <row r="42" spans="1:17">
      <c r="A42" s="2289"/>
      <c r="B42" s="24"/>
      <c r="C42" s="226"/>
      <c r="D42" s="226"/>
      <c r="E42" s="226"/>
      <c r="F42" s="226"/>
      <c r="G42" s="226"/>
      <c r="H42" s="226"/>
      <c r="I42" s="226"/>
      <c r="J42" s="226"/>
      <c r="K42" s="226"/>
      <c r="L42" s="226"/>
      <c r="M42" s="226"/>
      <c r="N42" s="226"/>
      <c r="O42" s="226"/>
      <c r="P42" s="291"/>
      <c r="Q42" s="2312"/>
    </row>
    <row r="43" spans="1:17">
      <c r="A43" s="2289"/>
      <c r="B43" s="765" t="s">
        <v>178</v>
      </c>
      <c r="C43" s="226"/>
      <c r="D43" s="226"/>
      <c r="E43" s="226"/>
      <c r="F43" s="226"/>
      <c r="G43" s="226"/>
      <c r="H43" s="226"/>
      <c r="I43" s="226"/>
      <c r="J43" s="226"/>
      <c r="K43" s="226"/>
      <c r="L43" s="226"/>
      <c r="M43" s="226"/>
      <c r="N43" s="226"/>
      <c r="O43" s="226"/>
      <c r="P43" s="291"/>
      <c r="Q43" s="2312"/>
    </row>
    <row r="44" spans="1:17">
      <c r="A44" s="2289"/>
      <c r="B44" s="24"/>
      <c r="C44" s="226"/>
      <c r="D44" s="226"/>
      <c r="E44" s="226"/>
      <c r="F44" s="226"/>
      <c r="G44" s="226"/>
      <c r="H44" s="226"/>
      <c r="I44" s="226"/>
      <c r="J44" s="226"/>
      <c r="K44" s="226"/>
      <c r="L44" s="226"/>
      <c r="M44" s="226"/>
      <c r="N44" s="226"/>
      <c r="O44" s="226"/>
      <c r="P44" s="291"/>
      <c r="Q44" s="2312"/>
    </row>
    <row r="45" spans="1:17">
      <c r="A45" s="2289"/>
      <c r="B45" s="24"/>
      <c r="C45" s="226"/>
      <c r="D45" s="226"/>
      <c r="E45" s="226"/>
      <c r="F45" s="226"/>
      <c r="G45" s="226"/>
      <c r="H45" s="226"/>
      <c r="I45" s="226"/>
      <c r="J45" s="226"/>
      <c r="K45" s="226"/>
      <c r="L45" s="226"/>
      <c r="M45" s="226"/>
      <c r="N45" s="226"/>
      <c r="O45" s="226"/>
      <c r="P45" s="291"/>
      <c r="Q45" s="2312"/>
    </row>
    <row r="46" spans="1:17">
      <c r="A46" s="2289"/>
      <c r="B46" s="24"/>
      <c r="C46" s="226"/>
      <c r="D46" s="226"/>
      <c r="E46" s="226"/>
      <c r="F46" s="226"/>
      <c r="G46" s="226"/>
      <c r="H46" s="226"/>
      <c r="I46" s="226"/>
      <c r="J46" s="226"/>
      <c r="K46" s="226"/>
      <c r="L46" s="226"/>
      <c r="M46" s="226"/>
      <c r="N46" s="226"/>
      <c r="O46" s="226"/>
      <c r="P46" s="291"/>
      <c r="Q46" s="2312"/>
    </row>
    <row r="47" spans="1:17">
      <c r="A47" s="2289"/>
      <c r="B47" s="24"/>
      <c r="C47" s="226"/>
      <c r="D47" s="226"/>
      <c r="E47" s="226"/>
      <c r="F47" s="226"/>
      <c r="G47" s="226"/>
      <c r="H47" s="226"/>
      <c r="I47" s="226"/>
      <c r="J47" s="226"/>
      <c r="K47" s="226"/>
      <c r="L47" s="226"/>
      <c r="M47" s="226"/>
      <c r="N47" s="226"/>
      <c r="O47" s="226"/>
      <c r="P47" s="77"/>
      <c r="Q47" s="2312"/>
    </row>
    <row r="48" spans="1:17" ht="15" customHeight="1">
      <c r="A48" s="2289"/>
      <c r="B48" s="61"/>
      <c r="C48" s="54"/>
      <c r="D48" s="54"/>
      <c r="E48" s="54"/>
      <c r="F48" s="54"/>
      <c r="G48" s="54"/>
      <c r="H48" s="54"/>
      <c r="I48" s="54"/>
      <c r="J48" s="54"/>
      <c r="K48" s="54"/>
      <c r="L48" s="54"/>
      <c r="M48" s="54"/>
      <c r="N48" s="54"/>
      <c r="O48" s="54"/>
      <c r="P48" s="78"/>
      <c r="Q48" s="2312"/>
    </row>
    <row r="65" spans="17:17">
      <c r="Q65" s="1965"/>
    </row>
    <row r="66" spans="17:17">
      <c r="Q66" s="1965"/>
    </row>
  </sheetData>
  <customSheetViews>
    <customSheetView guid="{4095EAE0-09D5-4E29-9353-57BE8D9E0DE0}" showPageBreaks="1" topLeftCell="A4">
      <selection activeCell="C4" sqref="C4"/>
      <pageMargins left="0.75" right="0.75" top="0.75" bottom="0.75" header="0.5" footer="0.5"/>
      <pageSetup orientation="landscape" r:id="rId1"/>
      <headerFooter alignWithMargins="0"/>
    </customSheetView>
    <customSheetView guid="{B4382265-C345-4F78-A0C9-5C84571AE8A3}" showPageBreaks="1" topLeftCell="B1">
      <selection activeCell="K16" sqref="K16"/>
      <pageMargins left="0.75" right="0.75" top="0.75" bottom="0.75" header="0.5" footer="0.5"/>
      <pageSetup orientation="landscape" r:id="rId2"/>
      <headerFooter alignWithMargins="0"/>
    </customSheetView>
  </customSheetViews>
  <mergeCells count="2">
    <mergeCell ref="A14:A48"/>
    <mergeCell ref="Q19:Q48"/>
  </mergeCells>
  <phoneticPr fontId="0" type="noConversion"/>
  <pageMargins left="0.75" right="0.75" top="0.75" bottom="0.75" header="0.5" footer="0.5"/>
  <pageSetup orientation="landscape" r:id="rId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zoomScaleNormal="100" workbookViewId="0"/>
  </sheetViews>
  <sheetFormatPr defaultRowHeight="11.25"/>
  <cols>
    <col min="1" max="1" width="5.5" style="10" customWidth="1"/>
    <col min="2" max="2" width="107.33203125" style="10" customWidth="1"/>
    <col min="3" max="3" width="9.33203125" style="10" customWidth="1"/>
    <col min="4" max="16384" width="9.33203125" style="10"/>
  </cols>
  <sheetData>
    <row r="1" spans="1:6" s="226" customFormat="1">
      <c r="A1" s="2057" t="s">
        <v>2667</v>
      </c>
      <c r="B1" s="2042"/>
      <c r="C1" s="2059">
        <v>85</v>
      </c>
      <c r="D1" s="209"/>
      <c r="E1" s="209"/>
      <c r="F1" s="209"/>
    </row>
    <row r="2" spans="1:6">
      <c r="A2" s="1656"/>
      <c r="B2" s="63"/>
      <c r="C2" s="23"/>
      <c r="D2" s="388"/>
      <c r="E2" s="388"/>
      <c r="F2" s="388"/>
    </row>
    <row r="3" spans="1:6">
      <c r="A3" s="2323" t="s">
        <v>1760</v>
      </c>
      <c r="B3" s="2265"/>
      <c r="C3" s="2266"/>
      <c r="D3" s="388"/>
      <c r="E3" s="388"/>
      <c r="F3" s="388"/>
    </row>
    <row r="4" spans="1:6">
      <c r="A4" s="1404"/>
      <c r="B4" s="209"/>
      <c r="C4" s="208"/>
      <c r="D4" s="388"/>
      <c r="E4" s="388"/>
      <c r="F4" s="388"/>
    </row>
    <row r="5" spans="1:6">
      <c r="A5" s="1643" t="s">
        <v>1761</v>
      </c>
      <c r="B5" s="226"/>
      <c r="C5" s="208"/>
      <c r="D5" s="388"/>
      <c r="E5" s="388"/>
      <c r="F5" s="388"/>
    </row>
    <row r="6" spans="1:6">
      <c r="A6" s="1404" t="s">
        <v>1762</v>
      </c>
      <c r="B6" s="209"/>
      <c r="C6" s="208"/>
      <c r="D6" s="388"/>
      <c r="E6" s="388"/>
      <c r="F6" s="388"/>
    </row>
    <row r="7" spans="1:6">
      <c r="A7" s="1404" t="s">
        <v>1763</v>
      </c>
      <c r="B7" s="209"/>
      <c r="C7" s="208"/>
      <c r="D7" s="388"/>
      <c r="E7" s="388"/>
      <c r="F7" s="388"/>
    </row>
    <row r="8" spans="1:6">
      <c r="A8" s="1404" t="s">
        <v>1764</v>
      </c>
      <c r="B8" s="209"/>
      <c r="C8" s="208"/>
      <c r="D8" s="388"/>
      <c r="E8" s="388"/>
      <c r="F8" s="388"/>
    </row>
    <row r="9" spans="1:6">
      <c r="A9" s="1404" t="s">
        <v>1765</v>
      </c>
      <c r="B9" s="209"/>
      <c r="C9" s="208"/>
      <c r="D9" s="388"/>
      <c r="E9" s="388"/>
      <c r="F9" s="388"/>
    </row>
    <row r="10" spans="1:6">
      <c r="A10" s="1404" t="s">
        <v>1766</v>
      </c>
      <c r="B10" s="209"/>
      <c r="C10" s="208"/>
      <c r="D10" s="388"/>
      <c r="E10" s="388"/>
      <c r="F10" s="388"/>
    </row>
    <row r="11" spans="1:6">
      <c r="A11" s="1404" t="s">
        <v>1767</v>
      </c>
      <c r="B11" s="209"/>
      <c r="C11" s="208"/>
      <c r="D11" s="388"/>
      <c r="E11" s="388"/>
      <c r="F11" s="388"/>
    </row>
    <row r="12" spans="1:6">
      <c r="A12" s="1404" t="s">
        <v>1768</v>
      </c>
      <c r="B12" s="209"/>
      <c r="C12" s="208"/>
      <c r="D12" s="388"/>
      <c r="E12" s="388"/>
      <c r="F12" s="388"/>
    </row>
    <row r="13" spans="1:6">
      <c r="A13" s="1404" t="s">
        <v>1769</v>
      </c>
      <c r="B13" s="209"/>
      <c r="C13" s="208"/>
      <c r="D13" s="388"/>
      <c r="E13" s="388"/>
      <c r="F13" s="388"/>
    </row>
    <row r="14" spans="1:6">
      <c r="A14" s="1404" t="s">
        <v>1770</v>
      </c>
      <c r="B14" s="209"/>
      <c r="C14" s="208"/>
      <c r="D14" s="388"/>
      <c r="E14" s="388"/>
      <c r="F14" s="388"/>
    </row>
    <row r="15" spans="1:6">
      <c r="A15" s="1404" t="s">
        <v>1771</v>
      </c>
      <c r="B15" s="209"/>
      <c r="C15" s="208"/>
      <c r="D15" s="388"/>
      <c r="E15" s="388"/>
    </row>
    <row r="16" spans="1:6">
      <c r="A16" s="1404" t="s">
        <v>1772</v>
      </c>
      <c r="B16" s="209"/>
      <c r="C16" s="208"/>
      <c r="D16" s="388"/>
      <c r="E16" s="388"/>
    </row>
    <row r="17" spans="1:6">
      <c r="A17" s="1404"/>
      <c r="B17" s="209"/>
      <c r="C17" s="208"/>
      <c r="D17" s="388"/>
      <c r="E17" s="388"/>
    </row>
    <row r="18" spans="1:6">
      <c r="A18" s="1348" t="s">
        <v>887</v>
      </c>
      <c r="B18" s="209" t="s">
        <v>1773</v>
      </c>
      <c r="C18" s="208"/>
      <c r="D18" s="388"/>
      <c r="E18" s="388"/>
    </row>
    <row r="19" spans="1:6">
      <c r="A19" s="1404"/>
      <c r="B19" s="209"/>
      <c r="C19" s="208"/>
      <c r="D19" s="388"/>
      <c r="E19" s="388"/>
    </row>
    <row r="20" spans="1:6">
      <c r="A20" s="1348" t="s">
        <v>889</v>
      </c>
      <c r="B20" s="209" t="s">
        <v>1774</v>
      </c>
      <c r="C20" s="208"/>
      <c r="D20" s="388"/>
      <c r="E20" s="388"/>
      <c r="F20" s="388"/>
    </row>
    <row r="21" spans="1:6">
      <c r="A21" s="1335"/>
      <c r="B21" s="209" t="s">
        <v>1775</v>
      </c>
      <c r="C21" s="208"/>
      <c r="D21" s="388"/>
      <c r="E21" s="388"/>
      <c r="F21" s="388"/>
    </row>
    <row r="22" spans="1:6">
      <c r="A22" s="1335"/>
      <c r="B22" s="209" t="s">
        <v>2184</v>
      </c>
      <c r="C22" s="208"/>
      <c r="D22" s="388"/>
      <c r="E22" s="388"/>
      <c r="F22" s="388"/>
    </row>
    <row r="23" spans="1:6">
      <c r="A23" s="1335"/>
      <c r="B23" s="209" t="s">
        <v>2185</v>
      </c>
      <c r="C23" s="208"/>
      <c r="D23" s="388"/>
      <c r="E23" s="388"/>
      <c r="F23" s="388"/>
    </row>
    <row r="24" spans="1:6">
      <c r="A24" s="1335"/>
      <c r="B24" s="209" t="s">
        <v>2186</v>
      </c>
      <c r="C24" s="208"/>
      <c r="D24" s="388"/>
      <c r="E24" s="388"/>
      <c r="F24" s="388"/>
    </row>
    <row r="25" spans="1:6">
      <c r="A25" s="1335"/>
      <c r="B25" s="209" t="s">
        <v>2187</v>
      </c>
      <c r="C25" s="208"/>
      <c r="D25" s="388"/>
      <c r="E25" s="388"/>
      <c r="F25" s="388"/>
    </row>
    <row r="26" spans="1:6">
      <c r="A26" s="1335"/>
      <c r="B26" s="209" t="s">
        <v>2188</v>
      </c>
      <c r="C26" s="208"/>
      <c r="D26" s="388"/>
      <c r="E26" s="388"/>
      <c r="F26" s="388"/>
    </row>
    <row r="27" spans="1:6">
      <c r="A27" s="1404"/>
      <c r="B27" s="209"/>
      <c r="C27" s="208"/>
      <c r="D27" s="388"/>
      <c r="E27" s="388"/>
      <c r="F27" s="388"/>
    </row>
    <row r="28" spans="1:6">
      <c r="A28" s="1348" t="s">
        <v>893</v>
      </c>
      <c r="B28" s="209" t="s">
        <v>2189</v>
      </c>
      <c r="C28" s="208"/>
      <c r="D28" s="388"/>
      <c r="E28" s="388"/>
      <c r="F28" s="388"/>
    </row>
    <row r="29" spans="1:6">
      <c r="A29" s="1404"/>
      <c r="B29" s="209"/>
      <c r="C29" s="208"/>
      <c r="D29" s="388"/>
      <c r="E29" s="388"/>
      <c r="F29" s="388"/>
    </row>
    <row r="30" spans="1:6">
      <c r="A30" s="1348" t="s">
        <v>2190</v>
      </c>
      <c r="B30" s="209" t="s">
        <v>1422</v>
      </c>
      <c r="C30" s="208"/>
      <c r="D30" s="388"/>
      <c r="E30" s="388"/>
      <c r="F30" s="388"/>
    </row>
    <row r="31" spans="1:6">
      <c r="A31" s="1335"/>
      <c r="B31" s="209" t="s">
        <v>1423</v>
      </c>
      <c r="C31" s="208"/>
      <c r="D31" s="388"/>
      <c r="E31" s="388"/>
      <c r="F31" s="388"/>
    </row>
    <row r="32" spans="1:6">
      <c r="A32" s="1335"/>
      <c r="B32" s="209" t="s">
        <v>1424</v>
      </c>
      <c r="C32" s="208"/>
      <c r="D32" s="388"/>
      <c r="E32" s="388"/>
      <c r="F32" s="388"/>
    </row>
    <row r="33" spans="1:6">
      <c r="A33" s="1404"/>
      <c r="B33" s="209"/>
      <c r="C33" s="208"/>
      <c r="D33" s="388"/>
      <c r="E33" s="388"/>
      <c r="F33" s="388"/>
    </row>
    <row r="34" spans="1:6">
      <c r="A34" s="1348" t="s">
        <v>1425</v>
      </c>
      <c r="B34" s="209" t="s">
        <v>1426</v>
      </c>
      <c r="C34" s="208"/>
      <c r="D34" s="388"/>
      <c r="E34" s="388"/>
      <c r="F34" s="388"/>
    </row>
    <row r="35" spans="1:6">
      <c r="A35" s="1335"/>
      <c r="B35" s="209" t="s">
        <v>1427</v>
      </c>
      <c r="C35" s="208"/>
      <c r="D35" s="388"/>
      <c r="E35" s="388"/>
      <c r="F35" s="388"/>
    </row>
    <row r="36" spans="1:6">
      <c r="A36" s="1404"/>
      <c r="B36" s="209"/>
      <c r="C36" s="208"/>
      <c r="D36" s="388"/>
      <c r="E36" s="388"/>
      <c r="F36" s="388"/>
    </row>
    <row r="37" spans="1:6">
      <c r="A37" s="1348" t="s">
        <v>1428</v>
      </c>
      <c r="B37" s="209" t="s">
        <v>1429</v>
      </c>
      <c r="C37" s="208"/>
      <c r="D37" s="388"/>
      <c r="E37" s="388"/>
      <c r="F37" s="388"/>
    </row>
    <row r="38" spans="1:6">
      <c r="A38" s="1335"/>
      <c r="B38" s="209" t="s">
        <v>1430</v>
      </c>
      <c r="C38" s="208"/>
      <c r="D38" s="388"/>
      <c r="E38" s="388"/>
      <c r="F38" s="388"/>
    </row>
    <row r="39" spans="1:6">
      <c r="A39" s="1404"/>
      <c r="B39" s="209"/>
      <c r="C39" s="208"/>
      <c r="D39" s="388"/>
      <c r="E39" s="388"/>
      <c r="F39" s="388"/>
    </row>
    <row r="40" spans="1:6">
      <c r="A40" s="1348" t="s">
        <v>1431</v>
      </c>
      <c r="B40" s="209" t="s">
        <v>1432</v>
      </c>
      <c r="C40" s="208"/>
      <c r="D40" s="388"/>
      <c r="E40" s="388"/>
      <c r="F40" s="388"/>
    </row>
    <row r="41" spans="1:6">
      <c r="A41" s="1335"/>
      <c r="B41" s="209" t="s">
        <v>1433</v>
      </c>
      <c r="C41" s="208"/>
      <c r="D41" s="388"/>
      <c r="E41" s="388"/>
      <c r="F41" s="388"/>
    </row>
    <row r="42" spans="1:6">
      <c r="A42" s="1335"/>
      <c r="B42" s="209" t="s">
        <v>1434</v>
      </c>
      <c r="C42" s="208"/>
      <c r="D42" s="388"/>
      <c r="E42" s="388"/>
      <c r="F42" s="388"/>
    </row>
    <row r="43" spans="1:6">
      <c r="A43" s="1404"/>
      <c r="B43" s="209"/>
      <c r="C43" s="208"/>
      <c r="D43" s="388"/>
      <c r="E43" s="388"/>
      <c r="F43" s="388"/>
    </row>
    <row r="44" spans="1:6">
      <c r="A44" s="1348" t="s">
        <v>1435</v>
      </c>
      <c r="B44" s="209" t="s">
        <v>26</v>
      </c>
      <c r="C44" s="208"/>
      <c r="D44" s="388"/>
      <c r="E44" s="388"/>
      <c r="F44" s="388"/>
    </row>
    <row r="45" spans="1:6">
      <c r="A45" s="1335"/>
      <c r="B45" s="209" t="s">
        <v>27</v>
      </c>
      <c r="C45" s="208"/>
      <c r="D45" s="388"/>
      <c r="E45" s="388"/>
      <c r="F45" s="388"/>
    </row>
    <row r="46" spans="1:6">
      <c r="A46" s="1335"/>
      <c r="B46" s="209" t="s">
        <v>28</v>
      </c>
      <c r="C46" s="208"/>
      <c r="D46" s="388"/>
      <c r="E46" s="388"/>
      <c r="F46" s="388"/>
    </row>
    <row r="47" spans="1:6">
      <c r="A47" s="1335"/>
      <c r="B47" s="209" t="s">
        <v>29</v>
      </c>
      <c r="C47" s="208"/>
      <c r="D47" s="388"/>
      <c r="E47" s="388"/>
      <c r="F47" s="388"/>
    </row>
    <row r="48" spans="1:6">
      <c r="A48" s="1335"/>
      <c r="B48" s="209" t="s">
        <v>30</v>
      </c>
      <c r="C48" s="208"/>
      <c r="D48" s="388"/>
      <c r="E48" s="388"/>
      <c r="F48" s="388"/>
    </row>
    <row r="49" spans="1:6">
      <c r="A49" s="1335"/>
      <c r="B49" s="209" t="s">
        <v>31</v>
      </c>
      <c r="C49" s="208"/>
      <c r="D49" s="388"/>
      <c r="E49" s="388"/>
      <c r="F49" s="388"/>
    </row>
    <row r="50" spans="1:6">
      <c r="A50" s="1404"/>
      <c r="B50" s="209"/>
      <c r="C50" s="208"/>
      <c r="D50" s="388"/>
      <c r="E50" s="388"/>
      <c r="F50" s="388"/>
    </row>
    <row r="51" spans="1:6">
      <c r="A51" s="1348" t="s">
        <v>1436</v>
      </c>
      <c r="B51" s="209" t="s">
        <v>32</v>
      </c>
      <c r="C51" s="208"/>
      <c r="D51" s="388"/>
      <c r="E51" s="388"/>
      <c r="F51" s="388"/>
    </row>
    <row r="52" spans="1:6">
      <c r="A52" s="1335"/>
      <c r="B52" s="209" t="s">
        <v>33</v>
      </c>
      <c r="C52" s="208"/>
      <c r="D52" s="388"/>
      <c r="E52" s="388"/>
      <c r="F52" s="388"/>
    </row>
    <row r="53" spans="1:6">
      <c r="A53" s="1335"/>
      <c r="B53" s="209" t="s">
        <v>34</v>
      </c>
      <c r="C53" s="208"/>
      <c r="D53" s="388"/>
      <c r="E53" s="388"/>
      <c r="F53" s="388"/>
    </row>
    <row r="54" spans="1:6">
      <c r="A54" s="1404"/>
      <c r="B54" s="209"/>
      <c r="C54" s="208"/>
      <c r="D54" s="388"/>
      <c r="E54" s="388"/>
      <c r="F54" s="388"/>
    </row>
    <row r="55" spans="1:6">
      <c r="A55" s="1348" t="s">
        <v>1437</v>
      </c>
      <c r="B55" s="209" t="s">
        <v>1438</v>
      </c>
      <c r="C55" s="208"/>
      <c r="D55" s="388"/>
      <c r="E55" s="388"/>
      <c r="F55" s="388"/>
    </row>
    <row r="56" spans="1:6">
      <c r="A56" s="1335"/>
      <c r="B56" s="209" t="s">
        <v>1439</v>
      </c>
      <c r="C56" s="208"/>
      <c r="D56" s="388"/>
      <c r="E56" s="388"/>
      <c r="F56" s="388"/>
    </row>
    <row r="57" spans="1:6">
      <c r="A57" s="1335"/>
      <c r="B57" s="209" t="s">
        <v>1440</v>
      </c>
      <c r="C57" s="208"/>
      <c r="D57" s="388"/>
      <c r="E57" s="388"/>
      <c r="F57" s="388"/>
    </row>
    <row r="58" spans="1:6">
      <c r="A58" s="1335"/>
      <c r="B58" s="209" t="s">
        <v>1441</v>
      </c>
      <c r="C58" s="208"/>
      <c r="D58" s="388"/>
      <c r="E58" s="388"/>
      <c r="F58" s="388"/>
    </row>
    <row r="59" spans="1:6">
      <c r="A59" s="1335"/>
      <c r="B59" s="209" t="s">
        <v>1442</v>
      </c>
      <c r="C59" s="208"/>
      <c r="D59" s="388"/>
      <c r="E59" s="388"/>
      <c r="F59" s="388"/>
    </row>
    <row r="60" spans="1:6">
      <c r="A60" s="1335"/>
      <c r="B60" s="209" t="s">
        <v>1443</v>
      </c>
      <c r="C60" s="208"/>
      <c r="D60" s="388"/>
      <c r="E60" s="388"/>
      <c r="F60" s="388"/>
    </row>
    <row r="61" spans="1:6">
      <c r="A61" s="1404"/>
      <c r="B61" s="209"/>
      <c r="C61" s="208"/>
      <c r="D61" s="388"/>
      <c r="E61" s="388"/>
      <c r="F61" s="388"/>
    </row>
    <row r="62" spans="1:6">
      <c r="A62" s="1348" t="s">
        <v>1444</v>
      </c>
      <c r="B62" s="209" t="s">
        <v>1445</v>
      </c>
      <c r="C62" s="208"/>
      <c r="D62" s="388"/>
      <c r="E62" s="388"/>
      <c r="F62" s="388"/>
    </row>
    <row r="63" spans="1:6">
      <c r="A63" s="1335"/>
      <c r="B63" s="209" t="s">
        <v>1446</v>
      </c>
      <c r="C63" s="208"/>
      <c r="D63" s="388"/>
      <c r="E63" s="388"/>
      <c r="F63" s="388"/>
    </row>
    <row r="64" spans="1:6">
      <c r="A64" s="1335"/>
      <c r="B64" s="209" t="s">
        <v>1447</v>
      </c>
      <c r="C64" s="208"/>
      <c r="D64" s="388"/>
      <c r="E64" s="388"/>
      <c r="F64" s="388"/>
    </row>
    <row r="65" spans="1:6">
      <c r="A65" s="1335"/>
      <c r="B65" s="209" t="s">
        <v>1448</v>
      </c>
      <c r="C65" s="208"/>
      <c r="D65" s="388"/>
      <c r="E65" s="388"/>
      <c r="F65" s="388"/>
    </row>
    <row r="66" spans="1:6">
      <c r="A66" s="1335"/>
      <c r="B66" s="209" t="s">
        <v>2364</v>
      </c>
      <c r="C66" s="208"/>
      <c r="D66" s="388"/>
      <c r="E66" s="388"/>
      <c r="F66" s="388"/>
    </row>
    <row r="67" spans="1:6">
      <c r="A67" s="1335"/>
      <c r="B67" s="209" t="s">
        <v>2365</v>
      </c>
      <c r="C67" s="208"/>
      <c r="D67" s="388"/>
      <c r="E67" s="388"/>
      <c r="F67" s="388"/>
    </row>
    <row r="68" spans="1:6">
      <c r="A68" s="1404"/>
      <c r="B68" s="209"/>
      <c r="C68" s="208"/>
      <c r="D68" s="388"/>
      <c r="E68" s="388"/>
      <c r="F68" s="388"/>
    </row>
    <row r="69" spans="1:6">
      <c r="A69" s="1404"/>
      <c r="B69" s="209"/>
      <c r="C69" s="208"/>
      <c r="D69" s="388"/>
      <c r="E69" s="388"/>
      <c r="F69" s="388"/>
    </row>
    <row r="70" spans="1:6">
      <c r="A70" s="1404"/>
      <c r="B70" s="209"/>
      <c r="C70" s="208"/>
      <c r="D70" s="388"/>
      <c r="E70" s="388"/>
      <c r="F70" s="388"/>
    </row>
    <row r="71" spans="1:6">
      <c r="A71" s="1404"/>
      <c r="B71" s="209"/>
      <c r="C71" s="208"/>
      <c r="D71" s="388"/>
      <c r="E71" s="388"/>
      <c r="F71" s="388"/>
    </row>
    <row r="72" spans="1:6">
      <c r="A72" s="1404"/>
      <c r="B72" s="209"/>
      <c r="C72" s="208"/>
      <c r="D72" s="388"/>
      <c r="E72" s="388"/>
      <c r="F72" s="388"/>
    </row>
    <row r="73" spans="1:6" s="226" customFormat="1">
      <c r="A73" s="689"/>
      <c r="B73" s="727"/>
      <c r="C73" s="698" t="s">
        <v>1343</v>
      </c>
      <c r="D73" s="209"/>
      <c r="E73" s="209"/>
      <c r="F73" s="209"/>
    </row>
    <row r="74" spans="1:6" s="226" customFormat="1">
      <c r="A74" s="2060">
        <v>86</v>
      </c>
      <c r="B74" s="2058"/>
      <c r="C74" s="2055" t="s">
        <v>2667</v>
      </c>
      <c r="D74" s="209"/>
      <c r="E74" s="209"/>
      <c r="F74" s="209"/>
    </row>
    <row r="75" spans="1:6">
      <c r="A75" s="1742"/>
      <c r="B75" s="226"/>
      <c r="C75" s="1397"/>
      <c r="D75" s="388"/>
      <c r="E75" s="388"/>
      <c r="F75" s="388"/>
    </row>
    <row r="76" spans="1:6">
      <c r="A76" s="2323" t="s">
        <v>2366</v>
      </c>
      <c r="B76" s="2265"/>
      <c r="C76" s="2266"/>
      <c r="D76" s="388"/>
      <c r="E76" s="388"/>
      <c r="F76" s="388"/>
    </row>
    <row r="77" spans="1:6">
      <c r="A77" s="1404"/>
      <c r="B77" s="394"/>
      <c r="C77" s="208"/>
      <c r="D77" s="388"/>
      <c r="E77" s="388"/>
      <c r="F77" s="388"/>
    </row>
    <row r="78" spans="1:6">
      <c r="A78" s="1348" t="s">
        <v>2367</v>
      </c>
      <c r="B78" s="209" t="s">
        <v>2368</v>
      </c>
      <c r="C78" s="208"/>
      <c r="D78" s="388"/>
      <c r="E78" s="388"/>
      <c r="F78" s="388"/>
    </row>
    <row r="79" spans="1:6">
      <c r="A79" s="1335"/>
      <c r="B79" s="209" t="s">
        <v>2369</v>
      </c>
      <c r="C79" s="208"/>
      <c r="D79" s="388"/>
      <c r="E79" s="388"/>
      <c r="F79" s="388"/>
    </row>
    <row r="80" spans="1:6">
      <c r="A80" s="1335"/>
      <c r="B80" s="209" t="s">
        <v>2370</v>
      </c>
      <c r="C80" s="208"/>
      <c r="D80" s="388"/>
      <c r="E80" s="388"/>
      <c r="F80" s="388"/>
    </row>
    <row r="81" spans="1:6">
      <c r="A81" s="1335"/>
      <c r="B81" s="209" t="s">
        <v>1883</v>
      </c>
      <c r="C81" s="208"/>
      <c r="D81" s="388"/>
      <c r="E81" s="388"/>
      <c r="F81" s="388"/>
    </row>
    <row r="82" spans="1:6">
      <c r="A82" s="1404"/>
      <c r="B82" s="209"/>
      <c r="C82" s="208"/>
      <c r="D82" s="388"/>
      <c r="E82" s="388"/>
      <c r="F82" s="388"/>
    </row>
    <row r="83" spans="1:6">
      <c r="A83" s="1348" t="s">
        <v>1884</v>
      </c>
      <c r="B83" s="394" t="s">
        <v>1885</v>
      </c>
      <c r="C83" s="208"/>
      <c r="D83" s="388"/>
      <c r="E83" s="388"/>
      <c r="F83" s="388"/>
    </row>
    <row r="84" spans="1:6">
      <c r="A84" s="1335"/>
      <c r="B84" s="209" t="s">
        <v>1886</v>
      </c>
      <c r="C84" s="208"/>
      <c r="D84" s="388"/>
      <c r="E84" s="388"/>
      <c r="F84" s="388"/>
    </row>
    <row r="85" spans="1:6">
      <c r="A85" s="1335"/>
      <c r="B85" s="209" t="s">
        <v>1887</v>
      </c>
      <c r="C85" s="208"/>
      <c r="D85" s="388"/>
      <c r="E85" s="388"/>
      <c r="F85" s="388"/>
    </row>
    <row r="86" spans="1:6">
      <c r="A86" s="1335"/>
      <c r="B86" s="209" t="s">
        <v>1888</v>
      </c>
      <c r="C86" s="208"/>
      <c r="D86" s="388"/>
      <c r="E86" s="388"/>
      <c r="F86" s="388"/>
    </row>
    <row r="87" spans="1:6">
      <c r="A87" s="1335"/>
      <c r="B87" s="209" t="s">
        <v>1889</v>
      </c>
      <c r="C87" s="208"/>
      <c r="D87" s="388"/>
      <c r="E87" s="388"/>
      <c r="F87" s="388"/>
    </row>
    <row r="88" spans="1:6">
      <c r="A88" s="1335"/>
      <c r="B88" s="209" t="s">
        <v>1890</v>
      </c>
      <c r="C88" s="208"/>
      <c r="D88" s="388"/>
      <c r="E88" s="388"/>
      <c r="F88" s="388"/>
    </row>
    <row r="89" spans="1:6">
      <c r="A89" s="1402"/>
      <c r="B89" s="22"/>
      <c r="C89" s="208"/>
      <c r="D89" s="388"/>
      <c r="E89" s="388"/>
      <c r="F89" s="388"/>
    </row>
    <row r="90" spans="1:6">
      <c r="A90" s="1348" t="s">
        <v>1891</v>
      </c>
      <c r="B90" s="394" t="s">
        <v>1892</v>
      </c>
      <c r="C90" s="1644"/>
      <c r="D90" s="388"/>
      <c r="E90" s="388"/>
      <c r="F90" s="388"/>
    </row>
    <row r="91" spans="1:6">
      <c r="A91" s="1335"/>
      <c r="B91" s="209" t="s">
        <v>1893</v>
      </c>
      <c r="C91" s="208"/>
      <c r="D91" s="388"/>
      <c r="E91" s="388"/>
      <c r="F91" s="388"/>
    </row>
    <row r="92" spans="1:6">
      <c r="A92" s="1335"/>
      <c r="B92" s="209" t="s">
        <v>1894</v>
      </c>
      <c r="C92" s="208"/>
      <c r="D92" s="388"/>
      <c r="E92" s="388"/>
      <c r="F92" s="388"/>
    </row>
    <row r="93" spans="1:6">
      <c r="A93" s="1404"/>
      <c r="B93" s="209"/>
      <c r="C93" s="208"/>
      <c r="D93" s="388"/>
      <c r="E93" s="388"/>
      <c r="F93" s="388"/>
    </row>
    <row r="94" spans="1:6">
      <c r="A94" s="1348" t="s">
        <v>1895</v>
      </c>
      <c r="B94" s="394" t="s">
        <v>1896</v>
      </c>
      <c r="C94" s="208"/>
      <c r="D94" s="388"/>
      <c r="E94" s="388"/>
      <c r="F94" s="388"/>
    </row>
    <row r="95" spans="1:6">
      <c r="A95" s="1335"/>
      <c r="B95" s="209" t="s">
        <v>1897</v>
      </c>
      <c r="C95" s="208"/>
      <c r="D95" s="388"/>
      <c r="E95" s="388"/>
      <c r="F95" s="388"/>
    </row>
    <row r="96" spans="1:6">
      <c r="A96" s="1335"/>
      <c r="B96" s="209" t="s">
        <v>1898</v>
      </c>
      <c r="C96" s="208"/>
      <c r="D96" s="388"/>
      <c r="E96" s="388"/>
      <c r="F96" s="388"/>
    </row>
    <row r="97" spans="1:6">
      <c r="A97" s="1335"/>
      <c r="B97" s="209" t="s">
        <v>1899</v>
      </c>
      <c r="C97" s="208"/>
      <c r="D97" s="388"/>
      <c r="E97" s="388"/>
      <c r="F97" s="388"/>
    </row>
    <row r="98" spans="1:6">
      <c r="A98" s="1335"/>
      <c r="B98" s="209" t="s">
        <v>1900</v>
      </c>
      <c r="C98" s="208"/>
      <c r="D98" s="388"/>
      <c r="E98" s="388"/>
      <c r="F98" s="388"/>
    </row>
    <row r="99" spans="1:6">
      <c r="A99" s="1335"/>
      <c r="B99" s="209" t="s">
        <v>1901</v>
      </c>
      <c r="C99" s="208"/>
      <c r="D99" s="388"/>
      <c r="E99" s="388"/>
      <c r="F99" s="388"/>
    </row>
    <row r="100" spans="1:6">
      <c r="A100" s="1335"/>
      <c r="B100" s="209" t="s">
        <v>1902</v>
      </c>
      <c r="C100" s="208"/>
      <c r="D100" s="388"/>
      <c r="E100" s="388"/>
      <c r="F100" s="388"/>
    </row>
    <row r="101" spans="1:6">
      <c r="A101" s="1404"/>
      <c r="B101" s="209"/>
      <c r="C101" s="208"/>
      <c r="D101" s="388"/>
      <c r="E101" s="388"/>
      <c r="F101" s="388"/>
    </row>
    <row r="102" spans="1:6">
      <c r="A102" s="1348" t="s">
        <v>1903</v>
      </c>
      <c r="B102" s="209" t="s">
        <v>1904</v>
      </c>
      <c r="C102" s="208"/>
      <c r="D102" s="388"/>
      <c r="E102" s="388"/>
      <c r="F102" s="388"/>
    </row>
    <row r="103" spans="1:6">
      <c r="A103" s="1335"/>
      <c r="B103" s="209" t="s">
        <v>1905</v>
      </c>
      <c r="C103" s="208"/>
      <c r="D103" s="388"/>
      <c r="E103" s="388"/>
      <c r="F103" s="388"/>
    </row>
    <row r="104" spans="1:6">
      <c r="A104" s="1335"/>
      <c r="B104" s="209" t="s">
        <v>1906</v>
      </c>
      <c r="C104" s="208"/>
      <c r="D104" s="388"/>
      <c r="E104" s="388"/>
      <c r="F104" s="388"/>
    </row>
    <row r="105" spans="1:6">
      <c r="A105" s="1335"/>
      <c r="B105" s="209" t="s">
        <v>1907</v>
      </c>
      <c r="C105" s="208"/>
      <c r="D105" s="388"/>
      <c r="E105" s="388"/>
      <c r="F105" s="388"/>
    </row>
    <row r="106" spans="1:6">
      <c r="A106" s="1335"/>
      <c r="B106" s="209" t="s">
        <v>1908</v>
      </c>
      <c r="C106" s="208"/>
      <c r="D106" s="388"/>
      <c r="E106" s="388"/>
      <c r="F106" s="388"/>
    </row>
    <row r="107" spans="1:6">
      <c r="A107" s="1335"/>
      <c r="B107" s="209" t="s">
        <v>1909</v>
      </c>
      <c r="C107" s="208"/>
      <c r="D107" s="388"/>
      <c r="E107" s="388"/>
      <c r="F107" s="388"/>
    </row>
    <row r="108" spans="1:6">
      <c r="A108" s="1335"/>
      <c r="B108" s="209" t="s">
        <v>1910</v>
      </c>
      <c r="C108" s="208"/>
      <c r="D108" s="388"/>
      <c r="E108" s="388"/>
      <c r="F108" s="388"/>
    </row>
    <row r="109" spans="1:6">
      <c r="A109" s="1404"/>
      <c r="B109" s="209"/>
      <c r="C109" s="208"/>
      <c r="D109" s="388"/>
      <c r="E109" s="388"/>
      <c r="F109" s="388"/>
    </row>
    <row r="110" spans="1:6">
      <c r="A110" s="1348" t="s">
        <v>1911</v>
      </c>
      <c r="B110" s="209" t="s">
        <v>1912</v>
      </c>
      <c r="C110" s="208"/>
      <c r="D110" s="388"/>
      <c r="E110" s="388"/>
      <c r="F110" s="388"/>
    </row>
    <row r="111" spans="1:6">
      <c r="A111" s="1335"/>
      <c r="B111" s="209" t="s">
        <v>1913</v>
      </c>
      <c r="C111" s="208"/>
      <c r="D111" s="388"/>
      <c r="E111" s="388"/>
      <c r="F111" s="388"/>
    </row>
    <row r="112" spans="1:6">
      <c r="A112" s="1404"/>
      <c r="B112" s="209"/>
      <c r="C112" s="208"/>
      <c r="D112" s="388"/>
      <c r="E112" s="388"/>
      <c r="F112" s="388"/>
    </row>
    <row r="113" spans="1:6">
      <c r="A113" s="1348" t="s">
        <v>1914</v>
      </c>
      <c r="B113" s="209" t="s">
        <v>1915</v>
      </c>
      <c r="C113" s="208"/>
      <c r="D113" s="388"/>
      <c r="E113" s="388"/>
      <c r="F113" s="388"/>
    </row>
    <row r="114" spans="1:6">
      <c r="A114" s="1335"/>
      <c r="B114" s="209" t="s">
        <v>1916</v>
      </c>
      <c r="C114" s="208"/>
      <c r="D114" s="388"/>
      <c r="E114" s="388"/>
      <c r="F114" s="388"/>
    </row>
    <row r="115" spans="1:6">
      <c r="A115" s="1335"/>
      <c r="B115" s="209" t="s">
        <v>1917</v>
      </c>
      <c r="C115" s="208"/>
      <c r="D115" s="388"/>
      <c r="E115" s="388"/>
      <c r="F115" s="388"/>
    </row>
    <row r="116" spans="1:6">
      <c r="A116" s="1335"/>
      <c r="B116" s="209" t="s">
        <v>1918</v>
      </c>
      <c r="C116" s="208"/>
      <c r="D116" s="388"/>
      <c r="E116" s="388"/>
      <c r="F116" s="388"/>
    </row>
    <row r="117" spans="1:6">
      <c r="A117" s="1335"/>
      <c r="B117" s="209" t="s">
        <v>1919</v>
      </c>
      <c r="C117" s="208"/>
      <c r="D117" s="388"/>
      <c r="E117" s="388"/>
      <c r="F117" s="388"/>
    </row>
    <row r="118" spans="1:6">
      <c r="A118" s="1335"/>
      <c r="B118" s="209" t="s">
        <v>1920</v>
      </c>
      <c r="C118" s="208"/>
      <c r="D118" s="388"/>
      <c r="E118" s="388"/>
      <c r="F118" s="388"/>
    </row>
    <row r="119" spans="1:6">
      <c r="A119" s="1404"/>
      <c r="B119" s="209"/>
      <c r="C119" s="208"/>
      <c r="D119" s="388"/>
      <c r="E119" s="388"/>
      <c r="F119" s="388"/>
    </row>
    <row r="120" spans="1:6">
      <c r="A120" s="1348" t="s">
        <v>1921</v>
      </c>
      <c r="B120" s="209" t="s">
        <v>1922</v>
      </c>
      <c r="C120" s="208"/>
      <c r="D120" s="388"/>
      <c r="E120" s="388"/>
      <c r="F120" s="388"/>
    </row>
    <row r="121" spans="1:6">
      <c r="A121" s="1335"/>
      <c r="B121" s="209" t="s">
        <v>1923</v>
      </c>
      <c r="C121" s="208"/>
      <c r="D121" s="388"/>
      <c r="E121" s="388"/>
      <c r="F121" s="388"/>
    </row>
    <row r="122" spans="1:6">
      <c r="A122" s="1404"/>
      <c r="B122" s="209"/>
      <c r="C122" s="208"/>
      <c r="D122" s="388"/>
      <c r="E122" s="388"/>
      <c r="F122" s="388"/>
    </row>
    <row r="123" spans="1:6">
      <c r="A123" s="1348" t="s">
        <v>1924</v>
      </c>
      <c r="B123" s="209" t="s">
        <v>1925</v>
      </c>
      <c r="C123" s="208"/>
      <c r="D123" s="388"/>
      <c r="E123" s="388"/>
      <c r="F123" s="388"/>
    </row>
    <row r="124" spans="1:6">
      <c r="A124" s="1335"/>
      <c r="B124" s="209" t="s">
        <v>2323</v>
      </c>
      <c r="C124" s="208"/>
      <c r="D124" s="388"/>
      <c r="E124" s="388"/>
      <c r="F124" s="388"/>
    </row>
    <row r="125" spans="1:6">
      <c r="A125" s="1335"/>
      <c r="B125" s="209" t="s">
        <v>2324</v>
      </c>
      <c r="C125" s="208"/>
      <c r="D125" s="388"/>
      <c r="E125" s="388"/>
      <c r="F125" s="388"/>
    </row>
    <row r="126" spans="1:6">
      <c r="A126" s="1404"/>
      <c r="B126" s="209"/>
      <c r="C126" s="208"/>
      <c r="D126" s="388"/>
      <c r="E126" s="388"/>
      <c r="F126" s="388"/>
    </row>
    <row r="127" spans="1:6">
      <c r="A127" s="1404" t="s">
        <v>2325</v>
      </c>
      <c r="B127" s="226"/>
      <c r="C127" s="208"/>
      <c r="D127" s="388"/>
      <c r="E127" s="388"/>
      <c r="F127" s="388"/>
    </row>
    <row r="128" spans="1:6">
      <c r="A128" s="1404" t="s">
        <v>2326</v>
      </c>
      <c r="B128" s="209"/>
      <c r="C128" s="208"/>
      <c r="D128" s="388"/>
      <c r="E128" s="388"/>
      <c r="F128" s="388"/>
    </row>
    <row r="129" spans="1:6">
      <c r="A129" s="1404" t="s">
        <v>2327</v>
      </c>
      <c r="B129" s="209"/>
      <c r="C129" s="208"/>
      <c r="D129" s="388"/>
      <c r="E129" s="388"/>
      <c r="F129" s="388"/>
    </row>
    <row r="130" spans="1:6">
      <c r="A130" s="1404" t="s">
        <v>2328</v>
      </c>
      <c r="B130" s="209"/>
      <c r="C130" s="208"/>
      <c r="D130" s="388"/>
      <c r="E130" s="388"/>
      <c r="F130" s="388"/>
    </row>
    <row r="131" spans="1:6">
      <c r="A131" s="1404" t="s">
        <v>2329</v>
      </c>
      <c r="B131" s="209"/>
      <c r="C131" s="208"/>
      <c r="D131" s="388"/>
      <c r="E131" s="388"/>
      <c r="F131" s="388"/>
    </row>
    <row r="132" spans="1:6">
      <c r="A132" s="1404"/>
      <c r="B132" s="209"/>
      <c r="C132" s="208"/>
      <c r="D132" s="388"/>
      <c r="E132" s="388"/>
      <c r="F132" s="388"/>
    </row>
    <row r="133" spans="1:6">
      <c r="A133" s="1404" t="s">
        <v>2330</v>
      </c>
      <c r="B133" s="226"/>
      <c r="C133" s="208"/>
      <c r="D133" s="388"/>
      <c r="E133" s="388"/>
      <c r="F133" s="388"/>
    </row>
    <row r="134" spans="1:6">
      <c r="A134" s="1404" t="s">
        <v>590</v>
      </c>
      <c r="B134" s="209"/>
      <c r="C134" s="208"/>
      <c r="D134" s="388"/>
      <c r="E134" s="388"/>
      <c r="F134" s="388"/>
    </row>
    <row r="135" spans="1:6">
      <c r="A135" s="1404" t="s">
        <v>591</v>
      </c>
      <c r="B135" s="209"/>
      <c r="C135" s="208"/>
      <c r="D135" s="388"/>
      <c r="E135" s="388"/>
      <c r="F135" s="388"/>
    </row>
    <row r="136" spans="1:6">
      <c r="A136" s="1335"/>
      <c r="B136" s="209"/>
      <c r="C136" s="208"/>
      <c r="D136" s="388"/>
      <c r="E136" s="388"/>
      <c r="F136" s="388"/>
    </row>
    <row r="137" spans="1:6" ht="11.25" customHeight="1">
      <c r="A137" s="1348" t="s">
        <v>2794</v>
      </c>
      <c r="B137" s="1641" t="s">
        <v>2793</v>
      </c>
      <c r="C137" s="208"/>
      <c r="D137" s="388"/>
      <c r="E137" s="388"/>
      <c r="F137" s="388"/>
    </row>
    <row r="138" spans="1:6" ht="11.25" customHeight="1">
      <c r="A138" s="1335"/>
      <c r="B138" s="851" t="s">
        <v>2795</v>
      </c>
      <c r="C138" s="208"/>
      <c r="D138" s="388"/>
      <c r="E138" s="388"/>
      <c r="F138" s="388"/>
    </row>
    <row r="139" spans="1:6" ht="11.25" customHeight="1">
      <c r="A139" s="1335"/>
      <c r="B139" s="851" t="s">
        <v>2796</v>
      </c>
      <c r="C139" s="208"/>
      <c r="D139" s="388"/>
      <c r="E139" s="388"/>
      <c r="F139" s="388"/>
    </row>
    <row r="140" spans="1:6">
      <c r="A140" s="1645"/>
      <c r="B140" s="1642"/>
      <c r="C140" s="208"/>
      <c r="D140" s="388"/>
      <c r="E140" s="388"/>
      <c r="F140" s="388"/>
    </row>
    <row r="141" spans="1:6">
      <c r="A141" s="1348" t="s">
        <v>2800</v>
      </c>
      <c r="B141" s="226" t="s">
        <v>2797</v>
      </c>
      <c r="C141" s="208"/>
      <c r="D141" s="388"/>
      <c r="E141" s="388"/>
      <c r="F141" s="388"/>
    </row>
    <row r="142" spans="1:6">
      <c r="A142" s="1335"/>
      <c r="B142" s="226" t="s">
        <v>2798</v>
      </c>
      <c r="C142" s="291"/>
    </row>
    <row r="143" spans="1:6">
      <c r="A143" s="1335"/>
      <c r="B143" s="226" t="s">
        <v>2799</v>
      </c>
      <c r="C143" s="291"/>
    </row>
    <row r="144" spans="1:6">
      <c r="A144" s="1335"/>
      <c r="B144" s="226" t="s">
        <v>2801</v>
      </c>
      <c r="C144" s="291"/>
    </row>
    <row r="145" spans="1:3">
      <c r="A145" s="1335"/>
      <c r="B145" s="226" t="s">
        <v>2802</v>
      </c>
      <c r="C145" s="291"/>
    </row>
    <row r="146" spans="1:3">
      <c r="A146" s="1335"/>
      <c r="B146" s="226"/>
      <c r="C146" s="291"/>
    </row>
    <row r="147" spans="1:3">
      <c r="A147" s="1335"/>
      <c r="B147" s="226"/>
      <c r="C147" s="291"/>
    </row>
    <row r="148" spans="1:3" s="226" customFormat="1">
      <c r="A148" s="697" t="s">
        <v>2552</v>
      </c>
      <c r="B148" s="698"/>
      <c r="C148" s="727"/>
    </row>
  </sheetData>
  <customSheetViews>
    <customSheetView guid="{4095EAE0-09D5-4E29-9353-57BE8D9E0DE0}" showPageBreaks="1" topLeftCell="A43">
      <selection activeCell="B56" sqref="B56"/>
      <rowBreaks count="1" manualBreakCount="1">
        <brk id="73" max="16383" man="1"/>
      </rowBreaks>
      <pageMargins left="0.75" right="0.75" top="0.75" bottom="0.75" header="0.5" footer="0.5"/>
      <pageSetup scale="87" orientation="portrait" r:id="rId1"/>
      <headerFooter alignWithMargins="0"/>
    </customSheetView>
    <customSheetView guid="{B4382265-C345-4F78-A0C9-5C84571AE8A3}" showPageBreaks="1">
      <selection activeCell="D34" sqref="D34"/>
      <rowBreaks count="1" manualBreakCount="1">
        <brk id="72" max="16383" man="1"/>
      </rowBreaks>
      <pageMargins left="0.75" right="0.75" top="0.75" bottom="0.75" header="0.5" footer="0.5"/>
      <pageSetup scale="90" orientation="portrait" r:id="rId2"/>
      <headerFooter alignWithMargins="0"/>
    </customSheetView>
  </customSheetViews>
  <mergeCells count="2">
    <mergeCell ref="A3:C3"/>
    <mergeCell ref="A76:C76"/>
  </mergeCells>
  <phoneticPr fontId="0" type="noConversion"/>
  <pageMargins left="0.75" right="0.75" top="0.75" bottom="0.75" header="0.5" footer="0.5"/>
  <pageSetup scale="87" orientation="portrait" r:id="rId3"/>
  <headerFooter alignWithMargins="0"/>
  <rowBreaks count="1" manualBreakCount="1">
    <brk id="7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9"/>
  <sheetViews>
    <sheetView showGridLines="0" zoomScaleNormal="100" workbookViewId="0"/>
  </sheetViews>
  <sheetFormatPr defaultRowHeight="11.25"/>
  <cols>
    <col min="1" max="1" width="5" style="10" customWidth="1"/>
    <col min="2" max="2" width="6.33203125" style="10" customWidth="1"/>
    <col min="3" max="3" width="5" style="10" customWidth="1"/>
    <col min="4" max="4" width="9.33203125" style="10"/>
    <col min="5" max="5" width="57.6640625" style="10" customWidth="1"/>
    <col min="6" max="7" width="17.83203125" style="10" customWidth="1"/>
    <col min="8" max="8" width="6.83203125" style="10" customWidth="1"/>
    <col min="9" max="16384" width="9.33203125" style="10"/>
  </cols>
  <sheetData>
    <row r="1" spans="1:8" s="226" customFormat="1">
      <c r="A1" s="2076" t="s">
        <v>2667</v>
      </c>
      <c r="B1" s="63"/>
      <c r="C1" s="209"/>
      <c r="D1" s="63"/>
      <c r="E1" s="2117"/>
      <c r="F1" s="63"/>
      <c r="G1" s="63"/>
      <c r="H1" s="2076">
        <v>87</v>
      </c>
    </row>
    <row r="2" spans="1:8">
      <c r="A2" s="340"/>
      <c r="B2" s="13"/>
      <c r="C2" s="13"/>
      <c r="D2" s="13"/>
      <c r="E2" s="13"/>
      <c r="F2" s="13"/>
      <c r="G2" s="13"/>
      <c r="H2" s="339"/>
    </row>
    <row r="3" spans="1:8">
      <c r="A3" s="2323" t="s">
        <v>592</v>
      </c>
      <c r="B3" s="2265"/>
      <c r="C3" s="2265"/>
      <c r="D3" s="2265"/>
      <c r="E3" s="2265"/>
      <c r="F3" s="2265"/>
      <c r="G3" s="2265"/>
      <c r="H3" s="2266"/>
    </row>
    <row r="4" spans="1:8">
      <c r="A4" s="73"/>
      <c r="B4" s="14"/>
      <c r="C4" s="14"/>
      <c r="D4" s="14"/>
      <c r="E4" s="14"/>
      <c r="F4" s="14"/>
      <c r="G4" s="14"/>
      <c r="H4" s="70"/>
    </row>
    <row r="5" spans="1:8">
      <c r="A5" s="383" t="s">
        <v>307</v>
      </c>
      <c r="B5" s="317" t="s">
        <v>331</v>
      </c>
      <c r="C5" s="12" t="s">
        <v>593</v>
      </c>
      <c r="D5" s="12"/>
      <c r="E5" s="12"/>
      <c r="F5" s="317" t="s">
        <v>1755</v>
      </c>
      <c r="G5" s="317" t="s">
        <v>1322</v>
      </c>
      <c r="H5" s="513" t="s">
        <v>307</v>
      </c>
    </row>
    <row r="6" spans="1:8">
      <c r="A6" s="325" t="s">
        <v>312</v>
      </c>
      <c r="B6" s="323" t="s">
        <v>334</v>
      </c>
      <c r="C6" s="41"/>
      <c r="D6" s="41"/>
      <c r="E6" s="41"/>
      <c r="F6" s="323" t="s">
        <v>594</v>
      </c>
      <c r="G6" s="323" t="s">
        <v>594</v>
      </c>
      <c r="H6" s="324" t="s">
        <v>312</v>
      </c>
    </row>
    <row r="7" spans="1:8" ht="12" thickBot="1">
      <c r="A7" s="328"/>
      <c r="B7" s="215"/>
      <c r="C7" s="411" t="s">
        <v>317</v>
      </c>
      <c r="D7" s="411"/>
      <c r="E7" s="411"/>
      <c r="F7" s="321" t="s">
        <v>318</v>
      </c>
      <c r="G7" s="321" t="s">
        <v>319</v>
      </c>
      <c r="H7" s="329"/>
    </row>
    <row r="8" spans="1:8" ht="12.75" customHeight="1">
      <c r="A8" s="69">
        <v>1</v>
      </c>
      <c r="B8" s="405"/>
      <c r="C8" s="687">
        <v>1</v>
      </c>
      <c r="D8" s="14" t="s">
        <v>595</v>
      </c>
      <c r="E8" s="14"/>
      <c r="F8" s="1426">
        <v>20892</v>
      </c>
      <c r="G8" s="2188" t="s">
        <v>599</v>
      </c>
      <c r="H8" s="688">
        <v>1</v>
      </c>
    </row>
    <row r="9" spans="1:8" ht="12.75" customHeight="1">
      <c r="A9" s="344"/>
      <c r="B9" s="400"/>
      <c r="C9" s="399">
        <v>2</v>
      </c>
      <c r="D9" s="209" t="s">
        <v>596</v>
      </c>
      <c r="E9" s="211"/>
      <c r="F9" s="1458"/>
      <c r="G9" s="639"/>
      <c r="H9" s="42"/>
    </row>
    <row r="10" spans="1:8" ht="12.75" customHeight="1">
      <c r="A10" s="69">
        <v>2</v>
      </c>
      <c r="B10" s="405"/>
      <c r="C10" s="687"/>
      <c r="D10" s="381" t="s">
        <v>597</v>
      </c>
      <c r="E10" s="210" t="s">
        <v>598</v>
      </c>
      <c r="F10" s="1457">
        <v>15889187</v>
      </c>
      <c r="G10" s="766" t="s">
        <v>599</v>
      </c>
      <c r="H10" s="688">
        <v>2</v>
      </c>
    </row>
    <row r="11" spans="1:8" ht="12.75" customHeight="1">
      <c r="A11" s="69">
        <v>3</v>
      </c>
      <c r="B11" s="405"/>
      <c r="C11" s="687"/>
      <c r="D11" s="381" t="s">
        <v>600</v>
      </c>
      <c r="E11" s="210" t="s">
        <v>601</v>
      </c>
      <c r="F11" s="845">
        <v>8954299</v>
      </c>
      <c r="G11" s="766" t="s">
        <v>599</v>
      </c>
      <c r="H11" s="688">
        <v>3</v>
      </c>
    </row>
    <row r="12" spans="1:8" ht="12.75" customHeight="1">
      <c r="A12" s="69">
        <v>4</v>
      </c>
      <c r="B12" s="405"/>
      <c r="C12" s="687"/>
      <c r="D12" s="381" t="s">
        <v>602</v>
      </c>
      <c r="E12" s="210" t="s">
        <v>603</v>
      </c>
      <c r="F12" s="845">
        <v>42768325</v>
      </c>
      <c r="G12" s="766" t="s">
        <v>599</v>
      </c>
      <c r="H12" s="688">
        <v>4</v>
      </c>
    </row>
    <row r="13" spans="1:8" ht="12.75" customHeight="1">
      <c r="A13" s="69">
        <v>5</v>
      </c>
      <c r="B13" s="405"/>
      <c r="C13" s="687"/>
      <c r="D13" s="381" t="s">
        <v>604</v>
      </c>
      <c r="E13" s="210" t="s">
        <v>605</v>
      </c>
      <c r="F13" s="358">
        <f>SUM(F10:F12)</f>
        <v>67611811</v>
      </c>
      <c r="G13" s="766" t="s">
        <v>599</v>
      </c>
      <c r="H13" s="688">
        <v>5</v>
      </c>
    </row>
    <row r="14" spans="1:8" ht="12.75" customHeight="1">
      <c r="A14" s="69">
        <v>6</v>
      </c>
      <c r="B14" s="405"/>
      <c r="C14" s="687"/>
      <c r="D14" s="381" t="s">
        <v>606</v>
      </c>
      <c r="E14" s="210" t="s">
        <v>607</v>
      </c>
      <c r="F14" s="358">
        <v>0</v>
      </c>
      <c r="G14" s="766" t="s">
        <v>599</v>
      </c>
      <c r="H14" s="688">
        <v>6</v>
      </c>
    </row>
    <row r="15" spans="1:8" ht="12.75" customHeight="1">
      <c r="A15" s="69">
        <v>7</v>
      </c>
      <c r="B15" s="405"/>
      <c r="C15" s="687"/>
      <c r="D15" s="381" t="s">
        <v>608</v>
      </c>
      <c r="E15" s="210" t="s">
        <v>609</v>
      </c>
      <c r="F15" s="358">
        <f>SUM(F13:F14)</f>
        <v>67611811</v>
      </c>
      <c r="G15" s="766" t="s">
        <v>599</v>
      </c>
      <c r="H15" s="688">
        <v>7</v>
      </c>
    </row>
    <row r="16" spans="1:8" ht="12.75" customHeight="1">
      <c r="A16" s="344"/>
      <c r="B16" s="400"/>
      <c r="C16" s="399">
        <v>3</v>
      </c>
      <c r="D16" s="394" t="s">
        <v>610</v>
      </c>
      <c r="E16" s="211"/>
      <c r="F16" s="355"/>
      <c r="G16" s="639"/>
      <c r="H16" s="42"/>
    </row>
    <row r="17" spans="1:8" ht="12.75" customHeight="1">
      <c r="A17" s="344"/>
      <c r="B17" s="400"/>
      <c r="C17" s="399"/>
      <c r="D17" s="394" t="s">
        <v>611</v>
      </c>
      <c r="E17" s="211"/>
      <c r="F17" s="355"/>
      <c r="G17" s="639"/>
      <c r="H17" s="42"/>
    </row>
    <row r="18" spans="1:8" ht="12.75" customHeight="1">
      <c r="A18" s="69">
        <v>8</v>
      </c>
      <c r="B18" s="405"/>
      <c r="C18" s="687"/>
      <c r="D18" s="381" t="s">
        <v>612</v>
      </c>
      <c r="E18" s="210" t="s">
        <v>598</v>
      </c>
      <c r="F18" s="358">
        <v>38759103</v>
      </c>
      <c r="G18" s="766" t="s">
        <v>599</v>
      </c>
      <c r="H18" s="688">
        <v>8</v>
      </c>
    </row>
    <row r="19" spans="1:8" ht="12.75" customHeight="1">
      <c r="A19" s="69">
        <v>9</v>
      </c>
      <c r="B19" s="405"/>
      <c r="C19" s="687"/>
      <c r="D19" s="381" t="s">
        <v>613</v>
      </c>
      <c r="E19" s="210" t="s">
        <v>601</v>
      </c>
      <c r="F19" s="358">
        <v>9183098</v>
      </c>
      <c r="G19" s="766" t="s">
        <v>599</v>
      </c>
      <c r="H19" s="688">
        <v>9</v>
      </c>
    </row>
    <row r="20" spans="1:8" ht="12.75" customHeight="1">
      <c r="A20" s="69">
        <v>10</v>
      </c>
      <c r="B20" s="405"/>
      <c r="C20" s="687"/>
      <c r="D20" s="381" t="s">
        <v>614</v>
      </c>
      <c r="E20" s="210" t="s">
        <v>603</v>
      </c>
      <c r="F20" s="358">
        <v>113694016</v>
      </c>
      <c r="G20" s="766" t="s">
        <v>599</v>
      </c>
      <c r="H20" s="688">
        <v>10</v>
      </c>
    </row>
    <row r="21" spans="1:8" ht="12.75" customHeight="1">
      <c r="A21" s="69">
        <v>11</v>
      </c>
      <c r="B21" s="405"/>
      <c r="C21" s="687"/>
      <c r="D21" s="381" t="s">
        <v>615</v>
      </c>
      <c r="E21" s="210" t="s">
        <v>616</v>
      </c>
      <c r="F21" s="358">
        <f>SUM(F18:F20)</f>
        <v>161636217</v>
      </c>
      <c r="G21" s="766" t="s">
        <v>599</v>
      </c>
      <c r="H21" s="688">
        <v>11</v>
      </c>
    </row>
    <row r="22" spans="1:8" ht="12.75" customHeight="1">
      <c r="A22" s="69">
        <v>12</v>
      </c>
      <c r="B22" s="405"/>
      <c r="C22" s="687"/>
      <c r="D22" s="381" t="s">
        <v>617</v>
      </c>
      <c r="E22" s="210" t="s">
        <v>618</v>
      </c>
      <c r="F22" s="849">
        <v>5919214</v>
      </c>
      <c r="G22" s="766" t="s">
        <v>599</v>
      </c>
      <c r="H22" s="688">
        <v>12</v>
      </c>
    </row>
    <row r="23" spans="1:8" ht="12.75" customHeight="1">
      <c r="A23" s="69">
        <v>13</v>
      </c>
      <c r="B23" s="405"/>
      <c r="C23" s="687"/>
      <c r="D23" s="381" t="s">
        <v>619</v>
      </c>
      <c r="E23" s="210" t="s">
        <v>620</v>
      </c>
      <c r="F23" s="358">
        <v>12955398</v>
      </c>
      <c r="G23" s="766" t="s">
        <v>599</v>
      </c>
      <c r="H23" s="688">
        <v>13</v>
      </c>
    </row>
    <row r="24" spans="1:8" ht="12.75" customHeight="1">
      <c r="A24" s="69">
        <v>14</v>
      </c>
      <c r="B24" s="405"/>
      <c r="C24" s="687"/>
      <c r="D24" s="381" t="s">
        <v>621</v>
      </c>
      <c r="E24" s="210" t="s">
        <v>622</v>
      </c>
      <c r="F24" s="358">
        <f>SUM(F21:F23)</f>
        <v>180510829</v>
      </c>
      <c r="G24" s="766" t="s">
        <v>599</v>
      </c>
      <c r="H24" s="688">
        <v>14</v>
      </c>
    </row>
    <row r="25" spans="1:8" ht="12.75" customHeight="1">
      <c r="A25" s="344"/>
      <c r="B25" s="400"/>
      <c r="C25" s="399">
        <v>4</v>
      </c>
      <c r="D25" s="394" t="s">
        <v>623</v>
      </c>
      <c r="E25" s="211"/>
      <c r="F25" s="355"/>
      <c r="G25" s="639"/>
      <c r="H25" s="42"/>
    </row>
    <row r="26" spans="1:8" ht="12.75" customHeight="1">
      <c r="A26" s="344"/>
      <c r="B26" s="400"/>
      <c r="C26" s="399"/>
      <c r="D26" s="41" t="s">
        <v>624</v>
      </c>
      <c r="E26" s="211" t="s">
        <v>625</v>
      </c>
      <c r="F26" s="355"/>
      <c r="G26" s="639"/>
      <c r="H26" s="42"/>
    </row>
    <row r="27" spans="1:8" ht="12.75" customHeight="1">
      <c r="A27" s="69">
        <v>15</v>
      </c>
      <c r="B27" s="405"/>
      <c r="C27" s="687"/>
      <c r="D27" s="381" t="s">
        <v>626</v>
      </c>
      <c r="E27" s="210" t="s">
        <v>627</v>
      </c>
      <c r="F27" s="358">
        <v>0</v>
      </c>
      <c r="G27" s="766" t="s">
        <v>599</v>
      </c>
      <c r="H27" s="688">
        <v>15</v>
      </c>
    </row>
    <row r="28" spans="1:8" ht="12.75" customHeight="1">
      <c r="A28" s="69">
        <v>16</v>
      </c>
      <c r="B28" s="405"/>
      <c r="C28" s="687"/>
      <c r="D28" s="381" t="s">
        <v>628</v>
      </c>
      <c r="E28" s="210" t="s">
        <v>629</v>
      </c>
      <c r="F28" s="358">
        <v>5764</v>
      </c>
      <c r="G28" s="766" t="s">
        <v>599</v>
      </c>
      <c r="H28" s="688">
        <v>16</v>
      </c>
    </row>
    <row r="29" spans="1:8" ht="12.75" customHeight="1">
      <c r="A29" s="69">
        <v>17</v>
      </c>
      <c r="B29" s="405"/>
      <c r="C29" s="687"/>
      <c r="D29" s="381" t="s">
        <v>630</v>
      </c>
      <c r="E29" s="210" t="s">
        <v>631</v>
      </c>
      <c r="F29" s="358">
        <v>129210</v>
      </c>
      <c r="G29" s="766" t="s">
        <v>599</v>
      </c>
      <c r="H29" s="688">
        <v>17</v>
      </c>
    </row>
    <row r="30" spans="1:8" ht="12.75" customHeight="1">
      <c r="A30" s="69">
        <v>18</v>
      </c>
      <c r="B30" s="405"/>
      <c r="C30" s="687"/>
      <c r="D30" s="381" t="s">
        <v>632</v>
      </c>
      <c r="E30" s="210" t="s">
        <v>633</v>
      </c>
      <c r="F30" s="358">
        <v>146050</v>
      </c>
      <c r="G30" s="766" t="s">
        <v>599</v>
      </c>
      <c r="H30" s="688">
        <v>18</v>
      </c>
    </row>
    <row r="31" spans="1:8" ht="12.75" customHeight="1">
      <c r="A31" s="69">
        <v>19</v>
      </c>
      <c r="B31" s="405"/>
      <c r="C31" s="687"/>
      <c r="D31" s="381" t="s">
        <v>634</v>
      </c>
      <c r="E31" s="210" t="s">
        <v>635</v>
      </c>
      <c r="F31" s="358">
        <v>48888</v>
      </c>
      <c r="G31" s="766" t="s">
        <v>599</v>
      </c>
      <c r="H31" s="688">
        <v>19</v>
      </c>
    </row>
    <row r="32" spans="1:8" ht="12.75" customHeight="1">
      <c r="A32" s="69">
        <v>20</v>
      </c>
      <c r="B32" s="405"/>
      <c r="C32" s="687"/>
      <c r="D32" s="381" t="s">
        <v>636</v>
      </c>
      <c r="E32" s="210" t="s">
        <v>637</v>
      </c>
      <c r="F32" s="358">
        <v>119137</v>
      </c>
      <c r="G32" s="766" t="s">
        <v>599</v>
      </c>
      <c r="H32" s="688">
        <v>20</v>
      </c>
    </row>
    <row r="33" spans="1:8" ht="12.75" customHeight="1">
      <c r="A33" s="69">
        <v>21</v>
      </c>
      <c r="B33" s="405"/>
      <c r="C33" s="687"/>
      <c r="D33" s="381" t="s">
        <v>638</v>
      </c>
      <c r="E33" s="210" t="s">
        <v>639</v>
      </c>
      <c r="F33" s="358">
        <v>19306</v>
      </c>
      <c r="G33" s="766" t="s">
        <v>599</v>
      </c>
      <c r="H33" s="688">
        <v>21</v>
      </c>
    </row>
    <row r="34" spans="1:8" ht="12.75" customHeight="1">
      <c r="A34" s="69">
        <v>22</v>
      </c>
      <c r="B34" s="405"/>
      <c r="C34" s="687"/>
      <c r="D34" s="381" t="s">
        <v>640</v>
      </c>
      <c r="E34" s="210" t="s">
        <v>641</v>
      </c>
      <c r="F34" s="358">
        <v>31805</v>
      </c>
      <c r="G34" s="766" t="s">
        <v>599</v>
      </c>
      <c r="H34" s="688">
        <v>22</v>
      </c>
    </row>
    <row r="35" spans="1:8" ht="12.75" customHeight="1">
      <c r="A35" s="69">
        <v>23</v>
      </c>
      <c r="B35" s="405"/>
      <c r="C35" s="687"/>
      <c r="D35" s="381" t="s">
        <v>642</v>
      </c>
      <c r="E35" s="210" t="s">
        <v>643</v>
      </c>
      <c r="F35" s="358">
        <v>12834</v>
      </c>
      <c r="G35" s="766" t="s">
        <v>599</v>
      </c>
      <c r="H35" s="688">
        <v>23</v>
      </c>
    </row>
    <row r="36" spans="1:8" ht="12.75" customHeight="1">
      <c r="A36" s="69">
        <v>24</v>
      </c>
      <c r="B36" s="405"/>
      <c r="C36" s="687"/>
      <c r="D36" s="381" t="s">
        <v>644</v>
      </c>
      <c r="E36" s="210" t="s">
        <v>645</v>
      </c>
      <c r="F36" s="358">
        <v>3734</v>
      </c>
      <c r="G36" s="766" t="s">
        <v>599</v>
      </c>
      <c r="H36" s="688">
        <v>24</v>
      </c>
    </row>
    <row r="37" spans="1:8" ht="12.75" customHeight="1">
      <c r="A37" s="69">
        <v>25</v>
      </c>
      <c r="B37" s="405"/>
      <c r="C37" s="687"/>
      <c r="D37" s="381" t="s">
        <v>646</v>
      </c>
      <c r="E37" s="210" t="s">
        <v>647</v>
      </c>
      <c r="F37" s="358">
        <v>152206</v>
      </c>
      <c r="G37" s="766" t="s">
        <v>599</v>
      </c>
      <c r="H37" s="688">
        <v>25</v>
      </c>
    </row>
    <row r="38" spans="1:8" ht="12.75" customHeight="1">
      <c r="A38" s="69">
        <v>26</v>
      </c>
      <c r="B38" s="405"/>
      <c r="C38" s="687"/>
      <c r="D38" s="381" t="s">
        <v>648</v>
      </c>
      <c r="E38" s="210" t="s">
        <v>649</v>
      </c>
      <c r="F38" s="358">
        <v>40303</v>
      </c>
      <c r="G38" s="766" t="s">
        <v>599</v>
      </c>
      <c r="H38" s="688">
        <v>26</v>
      </c>
    </row>
    <row r="39" spans="1:8" ht="12.75" customHeight="1">
      <c r="A39" s="69">
        <v>27</v>
      </c>
      <c r="B39" s="405"/>
      <c r="C39" s="687"/>
      <c r="D39" s="381" t="s">
        <v>650</v>
      </c>
      <c r="E39" s="210" t="s">
        <v>651</v>
      </c>
      <c r="F39" s="358">
        <v>107</v>
      </c>
      <c r="G39" s="766" t="s">
        <v>599</v>
      </c>
      <c r="H39" s="688">
        <v>27</v>
      </c>
    </row>
    <row r="40" spans="1:8" ht="12.75" customHeight="1">
      <c r="A40" s="69">
        <v>28</v>
      </c>
      <c r="B40" s="405"/>
      <c r="C40" s="687"/>
      <c r="D40" s="381" t="s">
        <v>652</v>
      </c>
      <c r="E40" s="210" t="s">
        <v>653</v>
      </c>
      <c r="F40" s="358">
        <v>35038</v>
      </c>
      <c r="G40" s="766" t="s">
        <v>599</v>
      </c>
      <c r="H40" s="688">
        <v>28</v>
      </c>
    </row>
    <row r="41" spans="1:8" ht="12.75" customHeight="1">
      <c r="A41" s="69">
        <v>29</v>
      </c>
      <c r="B41" s="405"/>
      <c r="C41" s="687"/>
      <c r="D41" s="381" t="s">
        <v>654</v>
      </c>
      <c r="E41" s="210" t="s">
        <v>655</v>
      </c>
      <c r="F41" s="358">
        <v>4951</v>
      </c>
      <c r="G41" s="766" t="s">
        <v>599</v>
      </c>
      <c r="H41" s="688">
        <v>29</v>
      </c>
    </row>
    <row r="42" spans="1:8" ht="12.75" customHeight="1" thickBot="1">
      <c r="A42" s="69">
        <v>30</v>
      </c>
      <c r="B42" s="405"/>
      <c r="C42" s="687"/>
      <c r="D42" s="381" t="s">
        <v>656</v>
      </c>
      <c r="E42" s="210" t="s">
        <v>657</v>
      </c>
      <c r="F42" s="364">
        <f>SUM(F27:F41)</f>
        <v>749333</v>
      </c>
      <c r="G42" s="767" t="s">
        <v>599</v>
      </c>
      <c r="H42" s="688">
        <v>30</v>
      </c>
    </row>
    <row r="43" spans="1:8">
      <c r="A43" s="344"/>
      <c r="B43" s="209"/>
      <c r="C43" s="41"/>
      <c r="D43" s="41"/>
      <c r="E43" s="209"/>
      <c r="F43" s="209"/>
      <c r="G43" s="41"/>
      <c r="H43" s="42"/>
    </row>
    <row r="44" spans="1:8">
      <c r="A44" s="344"/>
      <c r="B44" s="209"/>
      <c r="C44" s="41"/>
      <c r="D44" s="41"/>
      <c r="E44" s="209"/>
      <c r="F44" s="209"/>
      <c r="G44" s="41"/>
      <c r="H44" s="42"/>
    </row>
    <row r="45" spans="1:8">
      <c r="A45" s="344"/>
      <c r="B45" s="209"/>
      <c r="C45" s="41"/>
      <c r="D45" s="41"/>
      <c r="E45" s="209"/>
      <c r="F45" s="209"/>
      <c r="G45" s="41"/>
      <c r="H45" s="42"/>
    </row>
    <row r="46" spans="1:8">
      <c r="A46" s="344"/>
      <c r="B46" s="209"/>
      <c r="C46" s="41"/>
      <c r="D46" s="41"/>
      <c r="E46" s="209"/>
      <c r="F46" s="209"/>
      <c r="G46" s="41"/>
      <c r="H46" s="42"/>
    </row>
    <row r="47" spans="1:8">
      <c r="A47" s="344"/>
      <c r="B47" s="209"/>
      <c r="C47" s="41"/>
      <c r="D47" s="41"/>
      <c r="E47" s="209"/>
      <c r="F47" s="209"/>
      <c r="G47" s="41"/>
      <c r="H47" s="42"/>
    </row>
    <row r="48" spans="1:8">
      <c r="A48" s="344"/>
      <c r="B48" s="209"/>
      <c r="C48" s="41"/>
      <c r="D48" s="41"/>
      <c r="E48" s="209"/>
      <c r="F48" s="209"/>
      <c r="G48" s="41"/>
      <c r="H48" s="42"/>
    </row>
    <row r="49" spans="1:8">
      <c r="A49" s="344"/>
      <c r="B49" s="209"/>
      <c r="C49" s="41"/>
      <c r="D49" s="41"/>
      <c r="E49" s="209"/>
      <c r="F49" s="209"/>
      <c r="G49" s="41"/>
      <c r="H49" s="42"/>
    </row>
    <row r="50" spans="1:8">
      <c r="A50" s="344"/>
      <c r="B50" s="209"/>
      <c r="C50" s="41"/>
      <c r="D50" s="41"/>
      <c r="E50" s="209"/>
      <c r="F50" s="209"/>
      <c r="G50" s="41"/>
      <c r="H50" s="42"/>
    </row>
    <row r="51" spans="1:8">
      <c r="A51" s="344"/>
      <c r="B51" s="209"/>
      <c r="C51" s="41"/>
      <c r="D51" s="41"/>
      <c r="E51" s="209"/>
      <c r="F51" s="209"/>
      <c r="G51" s="41"/>
      <c r="H51" s="42"/>
    </row>
    <row r="52" spans="1:8">
      <c r="A52" s="344"/>
      <c r="B52" s="209"/>
      <c r="C52" s="41"/>
      <c r="D52" s="41"/>
      <c r="E52" s="209"/>
      <c r="F52" s="209"/>
      <c r="G52" s="41"/>
      <c r="H52" s="42"/>
    </row>
    <row r="53" spans="1:8">
      <c r="A53" s="344"/>
      <c r="B53" s="209"/>
      <c r="C53" s="41"/>
      <c r="D53" s="41"/>
      <c r="E53" s="209"/>
      <c r="F53" s="209"/>
      <c r="G53" s="41"/>
      <c r="H53" s="42"/>
    </row>
    <row r="54" spans="1:8">
      <c r="A54" s="344"/>
      <c r="B54" s="209"/>
      <c r="C54" s="41"/>
      <c r="D54" s="41"/>
      <c r="E54" s="209"/>
      <c r="F54" s="209"/>
      <c r="G54" s="41"/>
      <c r="H54" s="42"/>
    </row>
    <row r="55" spans="1:8">
      <c r="A55" s="40"/>
      <c r="B55" s="209"/>
      <c r="C55" s="209"/>
      <c r="D55" s="209"/>
      <c r="E55" s="209"/>
      <c r="F55" s="209"/>
      <c r="G55" s="209"/>
      <c r="H55" s="208"/>
    </row>
    <row r="56" spans="1:8">
      <c r="A56" s="40"/>
      <c r="B56" s="209"/>
      <c r="C56" s="209"/>
      <c r="D56" s="209"/>
      <c r="E56" s="209"/>
      <c r="F56" s="209"/>
      <c r="G56" s="209"/>
      <c r="H56" s="208"/>
    </row>
    <row r="57" spans="1:8">
      <c r="A57" s="40"/>
      <c r="B57" s="209"/>
      <c r="C57" s="209"/>
      <c r="D57" s="209"/>
      <c r="E57" s="209"/>
      <c r="F57" s="209"/>
      <c r="G57" s="209"/>
      <c r="H57" s="208"/>
    </row>
    <row r="58" spans="1:8">
      <c r="A58" s="40"/>
      <c r="B58" s="209"/>
      <c r="C58" s="209"/>
      <c r="D58" s="209"/>
      <c r="E58" s="209"/>
      <c r="F58" s="209"/>
      <c r="G58" s="209"/>
      <c r="H58" s="208"/>
    </row>
    <row r="59" spans="1:8">
      <c r="A59" s="40"/>
      <c r="B59" s="209"/>
      <c r="C59" s="209"/>
      <c r="D59" s="209"/>
      <c r="E59" s="209"/>
      <c r="F59" s="209"/>
      <c r="G59" s="209"/>
      <c r="H59" s="208"/>
    </row>
    <row r="60" spans="1:8">
      <c r="A60" s="40"/>
      <c r="B60" s="209"/>
      <c r="C60" s="209"/>
      <c r="D60" s="209"/>
      <c r="E60" s="209"/>
      <c r="F60" s="209"/>
      <c r="G60" s="209"/>
      <c r="H60" s="208"/>
    </row>
    <row r="61" spans="1:8">
      <c r="A61" s="40"/>
      <c r="B61" s="209"/>
      <c r="C61" s="209"/>
      <c r="D61" s="209"/>
      <c r="E61" s="209"/>
      <c r="F61" s="209"/>
      <c r="G61" s="209"/>
      <c r="H61" s="208"/>
    </row>
    <row r="62" spans="1:8">
      <c r="A62" s="40"/>
      <c r="B62" s="209"/>
      <c r="C62" s="209"/>
      <c r="D62" s="209"/>
      <c r="E62" s="209"/>
      <c r="F62" s="209"/>
      <c r="G62" s="209"/>
      <c r="H62" s="208"/>
    </row>
    <row r="63" spans="1:8">
      <c r="A63" s="40"/>
      <c r="B63" s="209"/>
      <c r="C63" s="209"/>
      <c r="D63" s="209"/>
      <c r="E63" s="209"/>
      <c r="F63" s="209"/>
      <c r="G63" s="209"/>
      <c r="H63" s="208"/>
    </row>
    <row r="64" spans="1:8">
      <c r="A64" s="40"/>
      <c r="B64" s="209"/>
      <c r="C64" s="209"/>
      <c r="D64" s="209"/>
      <c r="E64" s="209"/>
      <c r="F64" s="209"/>
      <c r="G64" s="209"/>
      <c r="H64" s="208"/>
    </row>
    <row r="65" spans="1:8">
      <c r="A65" s="40"/>
      <c r="B65" s="209"/>
      <c r="C65" s="209"/>
      <c r="D65" s="209"/>
      <c r="E65" s="209"/>
      <c r="F65" s="209"/>
      <c r="G65" s="209"/>
      <c r="H65" s="208"/>
    </row>
    <row r="66" spans="1:8">
      <c r="A66" s="40"/>
      <c r="B66" s="209"/>
      <c r="C66" s="209"/>
      <c r="D66" s="209"/>
      <c r="E66" s="209"/>
      <c r="F66" s="209"/>
      <c r="G66" s="209"/>
      <c r="H66" s="208"/>
    </row>
    <row r="67" spans="1:8">
      <c r="A67" s="40"/>
      <c r="B67" s="209"/>
      <c r="C67" s="209"/>
      <c r="D67" s="209"/>
      <c r="E67" s="209"/>
      <c r="F67" s="209"/>
      <c r="G67" s="209"/>
      <c r="H67" s="208"/>
    </row>
    <row r="68" spans="1:8">
      <c r="A68" s="40"/>
      <c r="B68" s="209"/>
      <c r="C68" s="209"/>
      <c r="D68" s="209"/>
      <c r="E68" s="209"/>
      <c r="F68" s="209"/>
      <c r="G68" s="209"/>
      <c r="H68" s="208"/>
    </row>
    <row r="69" spans="1:8">
      <c r="A69" s="73"/>
      <c r="B69" s="14"/>
      <c r="C69" s="14"/>
      <c r="D69" s="14"/>
      <c r="E69" s="14"/>
      <c r="F69" s="14"/>
      <c r="G69" s="14"/>
      <c r="H69" s="70"/>
    </row>
    <row r="70" spans="1:8" s="226" customFormat="1">
      <c r="A70" s="2115" t="s">
        <v>1343</v>
      </c>
      <c r="B70" s="713"/>
      <c r="C70" s="713"/>
      <c r="D70" s="713"/>
      <c r="E70" s="713"/>
      <c r="F70" s="713"/>
      <c r="G70" s="713"/>
      <c r="H70" s="2116"/>
    </row>
    <row r="71" spans="1:8" s="226" customFormat="1">
      <c r="A71" s="2060">
        <v>88</v>
      </c>
      <c r="B71" s="2042"/>
      <c r="C71" s="2039"/>
      <c r="D71" s="2039"/>
      <c r="E71" s="2118"/>
      <c r="F71" s="2042"/>
      <c r="G71" s="2042"/>
      <c r="H71" s="2055" t="s">
        <v>2667</v>
      </c>
    </row>
    <row r="72" spans="1:8">
      <c r="A72" s="40"/>
      <c r="B72" s="209"/>
      <c r="C72" s="209"/>
      <c r="D72" s="209"/>
      <c r="E72" s="209"/>
      <c r="F72" s="209"/>
      <c r="G72" s="209"/>
      <c r="H72" s="208"/>
    </row>
    <row r="73" spans="1:8">
      <c r="A73" s="2323" t="s">
        <v>658</v>
      </c>
      <c r="B73" s="2265"/>
      <c r="C73" s="2265"/>
      <c r="D73" s="2265"/>
      <c r="E73" s="2265"/>
      <c r="F73" s="2265"/>
      <c r="G73" s="2265"/>
      <c r="H73" s="2266"/>
    </row>
    <row r="74" spans="1:8">
      <c r="A74" s="73"/>
      <c r="B74" s="14"/>
      <c r="C74" s="14"/>
      <c r="D74" s="14"/>
      <c r="E74" s="14"/>
      <c r="F74" s="14"/>
      <c r="G74" s="14"/>
      <c r="H74" s="70"/>
    </row>
    <row r="75" spans="1:8">
      <c r="A75" s="383" t="s">
        <v>307</v>
      </c>
      <c r="B75" s="317" t="s">
        <v>331</v>
      </c>
      <c r="C75" s="12" t="s">
        <v>593</v>
      </c>
      <c r="D75" s="12"/>
      <c r="E75" s="12"/>
      <c r="F75" s="317" t="s">
        <v>1755</v>
      </c>
      <c r="G75" s="317" t="s">
        <v>1322</v>
      </c>
      <c r="H75" s="513" t="s">
        <v>307</v>
      </c>
    </row>
    <row r="76" spans="1:8">
      <c r="A76" s="325" t="s">
        <v>312</v>
      </c>
      <c r="B76" s="323" t="s">
        <v>334</v>
      </c>
      <c r="C76" s="41"/>
      <c r="D76" s="41"/>
      <c r="E76" s="41"/>
      <c r="F76" s="323" t="s">
        <v>594</v>
      </c>
      <c r="G76" s="323" t="s">
        <v>594</v>
      </c>
      <c r="H76" s="324" t="s">
        <v>312</v>
      </c>
    </row>
    <row r="77" spans="1:8" ht="12" thickBot="1">
      <c r="A77" s="328"/>
      <c r="B77" s="215"/>
      <c r="C77" s="411" t="s">
        <v>317</v>
      </c>
      <c r="D77" s="411"/>
      <c r="E77" s="411"/>
      <c r="F77" s="321" t="s">
        <v>318</v>
      </c>
      <c r="G77" s="321" t="s">
        <v>319</v>
      </c>
      <c r="H77" s="329"/>
    </row>
    <row r="78" spans="1:8" ht="12.75" customHeight="1">
      <c r="A78" s="311"/>
      <c r="B78" s="312"/>
      <c r="C78" s="209"/>
      <c r="D78" s="209" t="s">
        <v>659</v>
      </c>
      <c r="E78" s="211" t="s">
        <v>660</v>
      </c>
      <c r="F78" s="331"/>
      <c r="G78" s="637"/>
      <c r="H78" s="208"/>
    </row>
    <row r="79" spans="1:8" ht="12.75" customHeight="1">
      <c r="A79" s="336">
        <v>31</v>
      </c>
      <c r="B79" s="215"/>
      <c r="C79" s="14"/>
      <c r="D79" s="14" t="s">
        <v>661</v>
      </c>
      <c r="E79" s="210" t="s">
        <v>627</v>
      </c>
      <c r="F79" s="358">
        <v>0</v>
      </c>
      <c r="G79" s="766" t="s">
        <v>599</v>
      </c>
      <c r="H79" s="336">
        <v>31</v>
      </c>
    </row>
    <row r="80" spans="1:8" ht="12.75" customHeight="1">
      <c r="A80" s="336">
        <v>32</v>
      </c>
      <c r="B80" s="215"/>
      <c r="C80" s="14"/>
      <c r="D80" s="14" t="s">
        <v>662</v>
      </c>
      <c r="E80" s="210" t="s">
        <v>629</v>
      </c>
      <c r="F80" s="358">
        <v>5201</v>
      </c>
      <c r="G80" s="766" t="s">
        <v>599</v>
      </c>
      <c r="H80" s="336">
        <v>32</v>
      </c>
    </row>
    <row r="81" spans="1:8" ht="12.75" customHeight="1">
      <c r="A81" s="336">
        <v>33</v>
      </c>
      <c r="B81" s="215"/>
      <c r="C81" s="14"/>
      <c r="D81" s="14" t="s">
        <v>663</v>
      </c>
      <c r="E81" s="210" t="s">
        <v>631</v>
      </c>
      <c r="F81" s="358">
        <v>114304</v>
      </c>
      <c r="G81" s="766" t="s">
        <v>599</v>
      </c>
      <c r="H81" s="336">
        <v>33</v>
      </c>
    </row>
    <row r="82" spans="1:8" ht="12.75" customHeight="1">
      <c r="A82" s="336">
        <v>34</v>
      </c>
      <c r="B82" s="215"/>
      <c r="C82" s="14"/>
      <c r="D82" s="14" t="s">
        <v>664</v>
      </c>
      <c r="E82" s="210" t="s">
        <v>633</v>
      </c>
      <c r="F82" s="358">
        <v>133106</v>
      </c>
      <c r="G82" s="766" t="s">
        <v>599</v>
      </c>
      <c r="H82" s="336">
        <v>34</v>
      </c>
    </row>
    <row r="83" spans="1:8" ht="12.75" customHeight="1">
      <c r="A83" s="336">
        <v>35</v>
      </c>
      <c r="B83" s="215"/>
      <c r="C83" s="14"/>
      <c r="D83" s="14" t="s">
        <v>665</v>
      </c>
      <c r="E83" s="210" t="s">
        <v>635</v>
      </c>
      <c r="F83" s="358">
        <v>51586</v>
      </c>
      <c r="G83" s="766" t="s">
        <v>599</v>
      </c>
      <c r="H83" s="336">
        <v>35</v>
      </c>
    </row>
    <row r="84" spans="1:8" ht="12.75" customHeight="1">
      <c r="A84" s="336">
        <v>36</v>
      </c>
      <c r="B84" s="215"/>
      <c r="C84" s="14"/>
      <c r="D84" s="14" t="s">
        <v>666</v>
      </c>
      <c r="E84" s="210" t="s">
        <v>637</v>
      </c>
      <c r="F84" s="358">
        <v>126655</v>
      </c>
      <c r="G84" s="766" t="s">
        <v>599</v>
      </c>
      <c r="H84" s="336">
        <v>36</v>
      </c>
    </row>
    <row r="85" spans="1:8" ht="12.75" customHeight="1">
      <c r="A85" s="336">
        <v>37</v>
      </c>
      <c r="B85" s="215"/>
      <c r="C85" s="14"/>
      <c r="D85" s="14" t="s">
        <v>667</v>
      </c>
      <c r="E85" s="210" t="s">
        <v>639</v>
      </c>
      <c r="F85" s="358">
        <v>20794</v>
      </c>
      <c r="G85" s="766" t="s">
        <v>599</v>
      </c>
      <c r="H85" s="336">
        <v>37</v>
      </c>
    </row>
    <row r="86" spans="1:8" ht="12.75" customHeight="1">
      <c r="A86" s="336">
        <v>38</v>
      </c>
      <c r="B86" s="215"/>
      <c r="C86" s="14"/>
      <c r="D86" s="14" t="s">
        <v>668</v>
      </c>
      <c r="E86" s="210" t="s">
        <v>641</v>
      </c>
      <c r="F86" s="358">
        <v>34604</v>
      </c>
      <c r="G86" s="766" t="s">
        <v>599</v>
      </c>
      <c r="H86" s="336">
        <v>38</v>
      </c>
    </row>
    <row r="87" spans="1:8" ht="12.75" customHeight="1">
      <c r="A87" s="336">
        <v>39</v>
      </c>
      <c r="B87" s="215"/>
      <c r="C87" s="14"/>
      <c r="D87" s="14" t="s">
        <v>669</v>
      </c>
      <c r="E87" s="210" t="s">
        <v>643</v>
      </c>
      <c r="F87" s="358">
        <v>11663</v>
      </c>
      <c r="G87" s="766" t="s">
        <v>599</v>
      </c>
      <c r="H87" s="336">
        <v>39</v>
      </c>
    </row>
    <row r="88" spans="1:8" ht="12.75" customHeight="1">
      <c r="A88" s="336">
        <v>40</v>
      </c>
      <c r="B88" s="215"/>
      <c r="C88" s="14"/>
      <c r="D88" s="14" t="s">
        <v>670</v>
      </c>
      <c r="E88" s="210" t="s">
        <v>645</v>
      </c>
      <c r="F88" s="358">
        <v>3574</v>
      </c>
      <c r="G88" s="766" t="s">
        <v>599</v>
      </c>
      <c r="H88" s="336">
        <v>40</v>
      </c>
    </row>
    <row r="89" spans="1:8" ht="12.75" customHeight="1">
      <c r="A89" s="336">
        <v>41</v>
      </c>
      <c r="B89" s="215"/>
      <c r="C89" s="14"/>
      <c r="D89" s="14" t="s">
        <v>671</v>
      </c>
      <c r="E89" s="210" t="s">
        <v>647</v>
      </c>
      <c r="F89" s="358">
        <v>17661</v>
      </c>
      <c r="G89" s="766" t="s">
        <v>599</v>
      </c>
      <c r="H89" s="336">
        <v>41</v>
      </c>
    </row>
    <row r="90" spans="1:8" ht="12.75" customHeight="1">
      <c r="A90" s="336">
        <v>42</v>
      </c>
      <c r="B90" s="215"/>
      <c r="C90" s="14"/>
      <c r="D90" s="14" t="s">
        <v>672</v>
      </c>
      <c r="E90" s="210" t="s">
        <v>649</v>
      </c>
      <c r="F90" s="358">
        <v>20766</v>
      </c>
      <c r="G90" s="766" t="s">
        <v>599</v>
      </c>
      <c r="H90" s="336">
        <v>42</v>
      </c>
    </row>
    <row r="91" spans="1:8" ht="12.75" customHeight="1">
      <c r="A91" s="336">
        <v>43</v>
      </c>
      <c r="B91" s="215"/>
      <c r="C91" s="14"/>
      <c r="D91" s="14" t="s">
        <v>1600</v>
      </c>
      <c r="E91" s="210" t="s">
        <v>651</v>
      </c>
      <c r="F91" s="358">
        <v>98</v>
      </c>
      <c r="G91" s="766" t="s">
        <v>599</v>
      </c>
      <c r="H91" s="336">
        <v>43</v>
      </c>
    </row>
    <row r="92" spans="1:8" ht="12.75" customHeight="1">
      <c r="A92" s="336">
        <v>44</v>
      </c>
      <c r="B92" s="215"/>
      <c r="C92" s="14"/>
      <c r="D92" s="14" t="s">
        <v>1601</v>
      </c>
      <c r="E92" s="210" t="s">
        <v>653</v>
      </c>
      <c r="F92" s="358">
        <v>33857</v>
      </c>
      <c r="G92" s="766" t="s">
        <v>599</v>
      </c>
      <c r="H92" s="336">
        <v>44</v>
      </c>
    </row>
    <row r="93" spans="1:8" ht="12.75" customHeight="1">
      <c r="A93" s="336">
        <v>45</v>
      </c>
      <c r="B93" s="215"/>
      <c r="C93" s="14"/>
      <c r="D93" s="14" t="s">
        <v>1602</v>
      </c>
      <c r="E93" s="210" t="s">
        <v>655</v>
      </c>
      <c r="F93" s="358">
        <v>2499</v>
      </c>
      <c r="G93" s="766" t="s">
        <v>599</v>
      </c>
      <c r="H93" s="336">
        <v>45</v>
      </c>
    </row>
    <row r="94" spans="1:8" ht="12.75" customHeight="1">
      <c r="A94" s="336">
        <v>46</v>
      </c>
      <c r="B94" s="215"/>
      <c r="C94" s="14"/>
      <c r="D94" s="14" t="s">
        <v>1603</v>
      </c>
      <c r="E94" s="210" t="s">
        <v>1604</v>
      </c>
      <c r="F94" s="358">
        <f>SUM(F79:F93)</f>
        <v>576368</v>
      </c>
      <c r="G94" s="766" t="s">
        <v>599</v>
      </c>
      <c r="H94" s="336">
        <v>46</v>
      </c>
    </row>
    <row r="95" spans="1:8" ht="12.75" customHeight="1">
      <c r="A95" s="325"/>
      <c r="B95" s="323"/>
      <c r="C95" s="209"/>
      <c r="D95" s="209" t="s">
        <v>1605</v>
      </c>
      <c r="E95" s="211" t="s">
        <v>1606</v>
      </c>
      <c r="F95" s="355"/>
      <c r="G95" s="639"/>
      <c r="H95" s="325"/>
    </row>
    <row r="96" spans="1:8" ht="12.75" customHeight="1">
      <c r="A96" s="336" t="s">
        <v>1173</v>
      </c>
      <c r="B96" s="321"/>
      <c r="C96" s="14"/>
      <c r="D96" s="14" t="s">
        <v>1607</v>
      </c>
      <c r="E96" s="210" t="s">
        <v>627</v>
      </c>
      <c r="F96" s="358">
        <v>0</v>
      </c>
      <c r="G96" s="766" t="s">
        <v>599</v>
      </c>
      <c r="H96" s="336" t="s">
        <v>1173</v>
      </c>
    </row>
    <row r="97" spans="1:8" ht="12.75" customHeight="1">
      <c r="A97" s="336" t="s">
        <v>1176</v>
      </c>
      <c r="B97" s="321"/>
      <c r="C97" s="14"/>
      <c r="D97" s="14" t="s">
        <v>1608</v>
      </c>
      <c r="E97" s="210" t="s">
        <v>629</v>
      </c>
      <c r="F97" s="358">
        <v>16994</v>
      </c>
      <c r="G97" s="766" t="s">
        <v>599</v>
      </c>
      <c r="H97" s="336" t="s">
        <v>1176</v>
      </c>
    </row>
    <row r="98" spans="1:8" ht="12.75" customHeight="1">
      <c r="A98" s="336" t="s">
        <v>1179</v>
      </c>
      <c r="B98" s="215"/>
      <c r="C98" s="14"/>
      <c r="D98" s="14" t="s">
        <v>1609</v>
      </c>
      <c r="E98" s="210" t="s">
        <v>631</v>
      </c>
      <c r="F98" s="358">
        <v>31673</v>
      </c>
      <c r="G98" s="766" t="s">
        <v>599</v>
      </c>
      <c r="H98" s="336" t="s">
        <v>1179</v>
      </c>
    </row>
    <row r="99" spans="1:8" ht="12.75" customHeight="1">
      <c r="A99" s="336" t="s">
        <v>2145</v>
      </c>
      <c r="B99" s="215"/>
      <c r="C99" s="14"/>
      <c r="D99" s="14" t="s">
        <v>1610</v>
      </c>
      <c r="E99" s="210" t="s">
        <v>633</v>
      </c>
      <c r="F99" s="358">
        <v>107907</v>
      </c>
      <c r="G99" s="766" t="s">
        <v>599</v>
      </c>
      <c r="H99" s="336" t="s">
        <v>2145</v>
      </c>
    </row>
    <row r="100" spans="1:8" ht="12.75" customHeight="1">
      <c r="A100" s="336" t="s">
        <v>2149</v>
      </c>
      <c r="B100" s="215"/>
      <c r="C100" s="14"/>
      <c r="D100" s="14" t="s">
        <v>1611</v>
      </c>
      <c r="E100" s="210" t="s">
        <v>635</v>
      </c>
      <c r="F100" s="358">
        <v>29452</v>
      </c>
      <c r="G100" s="766" t="s">
        <v>599</v>
      </c>
      <c r="H100" s="336" t="s">
        <v>2149</v>
      </c>
    </row>
    <row r="101" spans="1:8" ht="12.75" customHeight="1">
      <c r="A101" s="336" t="s">
        <v>2152</v>
      </c>
      <c r="B101" s="215"/>
      <c r="C101" s="14"/>
      <c r="D101" s="14" t="s">
        <v>1612</v>
      </c>
      <c r="E101" s="210" t="s">
        <v>637</v>
      </c>
      <c r="F101" s="358">
        <v>352350</v>
      </c>
      <c r="G101" s="766" t="s">
        <v>599</v>
      </c>
      <c r="H101" s="336" t="s">
        <v>2152</v>
      </c>
    </row>
    <row r="102" spans="1:8" ht="12.75" customHeight="1">
      <c r="A102" s="336" t="s">
        <v>1613</v>
      </c>
      <c r="B102" s="215"/>
      <c r="C102" s="14"/>
      <c r="D102" s="14" t="s">
        <v>1614</v>
      </c>
      <c r="E102" s="210" t="s">
        <v>639</v>
      </c>
      <c r="F102" s="358">
        <v>73370</v>
      </c>
      <c r="G102" s="766" t="s">
        <v>599</v>
      </c>
      <c r="H102" s="336" t="s">
        <v>1613</v>
      </c>
    </row>
    <row r="103" spans="1:8" ht="12.75" customHeight="1">
      <c r="A103" s="336" t="s">
        <v>1615</v>
      </c>
      <c r="B103" s="215"/>
      <c r="C103" s="14"/>
      <c r="D103" s="14" t="s">
        <v>1616</v>
      </c>
      <c r="E103" s="210" t="s">
        <v>641</v>
      </c>
      <c r="F103" s="358">
        <v>138358</v>
      </c>
      <c r="G103" s="766" t="s">
        <v>599</v>
      </c>
      <c r="H103" s="336" t="s">
        <v>1615</v>
      </c>
    </row>
    <row r="104" spans="1:8" ht="12.75" customHeight="1">
      <c r="A104" s="336" t="s">
        <v>1617</v>
      </c>
      <c r="B104" s="215"/>
      <c r="C104" s="14"/>
      <c r="D104" s="14" t="s">
        <v>1618</v>
      </c>
      <c r="E104" s="210" t="s">
        <v>643</v>
      </c>
      <c r="F104" s="358">
        <v>19935</v>
      </c>
      <c r="G104" s="766" t="s">
        <v>599</v>
      </c>
      <c r="H104" s="336" t="s">
        <v>1617</v>
      </c>
    </row>
    <row r="105" spans="1:8" ht="12.75" customHeight="1">
      <c r="A105" s="336" t="s">
        <v>1619</v>
      </c>
      <c r="B105" s="215"/>
      <c r="C105" s="14"/>
      <c r="D105" s="14" t="s">
        <v>1620</v>
      </c>
      <c r="E105" s="210" t="s">
        <v>645</v>
      </c>
      <c r="F105" s="358">
        <v>2840</v>
      </c>
      <c r="G105" s="766" t="s">
        <v>599</v>
      </c>
      <c r="H105" s="336" t="s">
        <v>1619</v>
      </c>
    </row>
    <row r="106" spans="1:8" ht="12.75" customHeight="1">
      <c r="A106" s="336" t="s">
        <v>1621</v>
      </c>
      <c r="B106" s="215"/>
      <c r="C106" s="14"/>
      <c r="D106" s="14" t="s">
        <v>1622</v>
      </c>
      <c r="E106" s="210" t="s">
        <v>647</v>
      </c>
      <c r="F106" s="358">
        <v>438714</v>
      </c>
      <c r="G106" s="766" t="s">
        <v>599</v>
      </c>
      <c r="H106" s="336" t="s">
        <v>1621</v>
      </c>
    </row>
    <row r="107" spans="1:8" ht="12.75" customHeight="1">
      <c r="A107" s="336" t="s">
        <v>38</v>
      </c>
      <c r="B107" s="215"/>
      <c r="C107" s="14"/>
      <c r="D107" s="14" t="s">
        <v>1623</v>
      </c>
      <c r="E107" s="210" t="s">
        <v>649</v>
      </c>
      <c r="F107" s="358">
        <v>321865</v>
      </c>
      <c r="G107" s="766" t="s">
        <v>599</v>
      </c>
      <c r="H107" s="336" t="s">
        <v>38</v>
      </c>
    </row>
    <row r="108" spans="1:8" ht="12.75" customHeight="1">
      <c r="A108" s="336" t="s">
        <v>1624</v>
      </c>
      <c r="B108" s="215"/>
      <c r="C108" s="14"/>
      <c r="D108" s="14" t="s">
        <v>1625</v>
      </c>
      <c r="E108" s="210" t="s">
        <v>651</v>
      </c>
      <c r="F108" s="358">
        <v>9</v>
      </c>
      <c r="G108" s="766" t="s">
        <v>599</v>
      </c>
      <c r="H108" s="336" t="s">
        <v>1624</v>
      </c>
    </row>
    <row r="109" spans="1:8" ht="12.75" customHeight="1">
      <c r="A109" s="336" t="s">
        <v>46</v>
      </c>
      <c r="B109" s="215"/>
      <c r="C109" s="14"/>
      <c r="D109" s="14" t="s">
        <v>1626</v>
      </c>
      <c r="E109" s="210" t="s">
        <v>653</v>
      </c>
      <c r="F109" s="358">
        <v>58491</v>
      </c>
      <c r="G109" s="766" t="s">
        <v>599</v>
      </c>
      <c r="H109" s="336" t="s">
        <v>46</v>
      </c>
    </row>
    <row r="110" spans="1:8" ht="12.75" customHeight="1">
      <c r="A110" s="336" t="s">
        <v>1627</v>
      </c>
      <c r="B110" s="215"/>
      <c r="C110" s="14"/>
      <c r="D110" s="14" t="s">
        <v>1628</v>
      </c>
      <c r="E110" s="210" t="s">
        <v>1629</v>
      </c>
      <c r="F110" s="358">
        <v>115889</v>
      </c>
      <c r="G110" s="766" t="s">
        <v>599</v>
      </c>
      <c r="H110" s="336" t="s">
        <v>1627</v>
      </c>
    </row>
    <row r="111" spans="1:8" ht="12.75" customHeight="1">
      <c r="A111" s="336" t="s">
        <v>1071</v>
      </c>
      <c r="B111" s="215"/>
      <c r="C111" s="14"/>
      <c r="D111" s="14" t="s">
        <v>1072</v>
      </c>
      <c r="E111" s="210" t="s">
        <v>1073</v>
      </c>
      <c r="F111" s="358">
        <v>295491</v>
      </c>
      <c r="G111" s="766" t="s">
        <v>599</v>
      </c>
      <c r="H111" s="336" t="s">
        <v>1071</v>
      </c>
    </row>
    <row r="112" spans="1:8" ht="12.75" customHeight="1">
      <c r="A112" s="336" t="s">
        <v>1074</v>
      </c>
      <c r="B112" s="215"/>
      <c r="C112" s="14"/>
      <c r="D112" s="14" t="s">
        <v>1075</v>
      </c>
      <c r="E112" s="210" t="s">
        <v>655</v>
      </c>
      <c r="F112" s="358">
        <v>13356</v>
      </c>
      <c r="G112" s="766" t="s">
        <v>599</v>
      </c>
      <c r="H112" s="336" t="s">
        <v>1074</v>
      </c>
    </row>
    <row r="113" spans="1:8" ht="12.75" customHeight="1" thickBot="1">
      <c r="A113" s="336" t="s">
        <v>1076</v>
      </c>
      <c r="B113" s="215"/>
      <c r="C113" s="14"/>
      <c r="D113" s="14" t="s">
        <v>1077</v>
      </c>
      <c r="E113" s="210" t="s">
        <v>1078</v>
      </c>
      <c r="F113" s="364">
        <f>SUM(F96:F112)</f>
        <v>2016694</v>
      </c>
      <c r="G113" s="767" t="s">
        <v>599</v>
      </c>
      <c r="H113" s="336" t="s">
        <v>1076</v>
      </c>
    </row>
    <row r="114" spans="1:8">
      <c r="A114" s="344"/>
      <c r="B114" s="209"/>
      <c r="C114" s="209"/>
      <c r="D114" s="209"/>
      <c r="E114" s="209"/>
      <c r="F114" s="209"/>
      <c r="G114" s="41"/>
      <c r="H114" s="208"/>
    </row>
    <row r="115" spans="1:8">
      <c r="A115" s="344"/>
      <c r="B115" s="209"/>
      <c r="C115" s="209"/>
      <c r="D115" s="209"/>
      <c r="E115" s="209"/>
      <c r="F115" s="209"/>
      <c r="G115" s="41"/>
      <c r="H115" s="208"/>
    </row>
    <row r="116" spans="1:8">
      <c r="A116" s="344"/>
      <c r="B116" s="209"/>
      <c r="C116" s="209"/>
      <c r="D116" s="209"/>
      <c r="E116" s="209"/>
      <c r="F116" s="209"/>
      <c r="G116" s="41"/>
      <c r="H116" s="208"/>
    </row>
    <row r="117" spans="1:8">
      <c r="A117" s="344"/>
      <c r="B117" s="209"/>
      <c r="C117" s="209"/>
      <c r="D117" s="209"/>
      <c r="E117" s="209"/>
      <c r="F117" s="209"/>
      <c r="G117" s="41"/>
      <c r="H117" s="208"/>
    </row>
    <row r="118" spans="1:8">
      <c r="A118" s="344"/>
      <c r="B118" s="209"/>
      <c r="C118" s="209"/>
      <c r="D118" s="209"/>
      <c r="E118" s="209"/>
      <c r="F118" s="209"/>
      <c r="G118" s="41"/>
      <c r="H118" s="208"/>
    </row>
    <row r="119" spans="1:8">
      <c r="A119" s="344"/>
      <c r="B119" s="209"/>
      <c r="C119" s="209"/>
      <c r="D119" s="209"/>
      <c r="E119" s="209"/>
      <c r="F119" s="209"/>
      <c r="G119" s="41"/>
      <c r="H119" s="208"/>
    </row>
    <row r="120" spans="1:8">
      <c r="A120" s="344"/>
      <c r="B120" s="209"/>
      <c r="C120" s="209"/>
      <c r="D120" s="209"/>
      <c r="E120" s="209"/>
      <c r="F120" s="209"/>
      <c r="G120" s="41"/>
      <c r="H120" s="208"/>
    </row>
    <row r="121" spans="1:8">
      <c r="A121" s="344"/>
      <c r="B121" s="209"/>
      <c r="C121" s="209"/>
      <c r="D121" s="209"/>
      <c r="E121" s="209"/>
      <c r="F121" s="209"/>
      <c r="G121" s="41"/>
      <c r="H121" s="208"/>
    </row>
    <row r="122" spans="1:8">
      <c r="A122" s="344"/>
      <c r="B122" s="209"/>
      <c r="C122" s="209"/>
      <c r="D122" s="209"/>
      <c r="E122" s="209"/>
      <c r="F122" s="209"/>
      <c r="G122" s="41"/>
      <c r="H122" s="208"/>
    </row>
    <row r="123" spans="1:8">
      <c r="A123" s="344"/>
      <c r="B123" s="209"/>
      <c r="C123" s="209"/>
      <c r="D123" s="209"/>
      <c r="E123" s="209"/>
      <c r="F123" s="209"/>
      <c r="G123" s="41"/>
      <c r="H123" s="208"/>
    </row>
    <row r="124" spans="1:8">
      <c r="A124" s="344"/>
      <c r="B124" s="209"/>
      <c r="C124" s="209"/>
      <c r="D124" s="209"/>
      <c r="E124" s="209"/>
      <c r="F124" s="209"/>
      <c r="G124" s="41"/>
      <c r="H124" s="208"/>
    </row>
    <row r="125" spans="1:8">
      <c r="A125" s="344"/>
      <c r="B125" s="209"/>
      <c r="C125" s="209"/>
      <c r="D125" s="209"/>
      <c r="E125" s="209"/>
      <c r="F125" s="209"/>
      <c r="G125" s="41"/>
      <c r="H125" s="208"/>
    </row>
    <row r="126" spans="1:8">
      <c r="A126" s="344"/>
      <c r="B126" s="209"/>
      <c r="C126" s="209"/>
      <c r="D126" s="209"/>
      <c r="E126" s="209"/>
      <c r="F126" s="209"/>
      <c r="G126" s="41"/>
      <c r="H126" s="208"/>
    </row>
    <row r="127" spans="1:8">
      <c r="A127" s="344"/>
      <c r="B127" s="209"/>
      <c r="C127" s="209"/>
      <c r="D127" s="209"/>
      <c r="E127" s="209"/>
      <c r="F127" s="209"/>
      <c r="G127" s="41"/>
      <c r="H127" s="208"/>
    </row>
    <row r="128" spans="1:8">
      <c r="A128" s="344"/>
      <c r="B128" s="209"/>
      <c r="C128" s="209"/>
      <c r="D128" s="209"/>
      <c r="E128" s="209"/>
      <c r="F128" s="209"/>
      <c r="G128" s="41"/>
      <c r="H128" s="208"/>
    </row>
    <row r="129" spans="1:8">
      <c r="A129" s="344"/>
      <c r="B129" s="209"/>
      <c r="C129" s="209"/>
      <c r="D129" s="209"/>
      <c r="E129" s="209"/>
      <c r="F129" s="209"/>
      <c r="G129" s="41"/>
      <c r="H129" s="208"/>
    </row>
    <row r="130" spans="1:8">
      <c r="A130" s="344"/>
      <c r="B130" s="209"/>
      <c r="C130" s="209"/>
      <c r="D130" s="209"/>
      <c r="E130" s="209"/>
      <c r="F130" s="209"/>
      <c r="G130" s="41"/>
      <c r="H130" s="208"/>
    </row>
    <row r="131" spans="1:8">
      <c r="A131" s="344"/>
      <c r="B131" s="209"/>
      <c r="C131" s="209"/>
      <c r="D131" s="209"/>
      <c r="E131" s="209"/>
      <c r="F131" s="209"/>
      <c r="G131" s="41"/>
      <c r="H131" s="208"/>
    </row>
    <row r="132" spans="1:8">
      <c r="A132" s="344"/>
      <c r="B132" s="209"/>
      <c r="C132" s="209"/>
      <c r="D132" s="209"/>
      <c r="E132" s="209"/>
      <c r="F132" s="209"/>
      <c r="G132" s="41"/>
      <c r="H132" s="208"/>
    </row>
    <row r="133" spans="1:8">
      <c r="A133" s="344"/>
      <c r="B133" s="209"/>
      <c r="C133" s="209"/>
      <c r="D133" s="209"/>
      <c r="E133" s="209"/>
      <c r="F133" s="209"/>
      <c r="G133" s="41"/>
      <c r="H133" s="208"/>
    </row>
    <row r="134" spans="1:8">
      <c r="A134" s="344"/>
      <c r="B134" s="209"/>
      <c r="C134" s="209"/>
      <c r="D134" s="209"/>
      <c r="E134" s="209"/>
      <c r="F134" s="209"/>
      <c r="G134" s="41"/>
      <c r="H134" s="208"/>
    </row>
    <row r="135" spans="1:8">
      <c r="A135" s="344"/>
      <c r="B135" s="209"/>
      <c r="C135" s="209"/>
      <c r="D135" s="209"/>
      <c r="E135" s="209"/>
      <c r="F135" s="209"/>
      <c r="G135" s="41"/>
      <c r="H135" s="208"/>
    </row>
    <row r="136" spans="1:8">
      <c r="A136" s="344"/>
      <c r="B136" s="209"/>
      <c r="C136" s="209"/>
      <c r="D136" s="209"/>
      <c r="E136" s="209"/>
      <c r="F136" s="209"/>
      <c r="G136" s="41"/>
      <c r="H136" s="208"/>
    </row>
    <row r="137" spans="1:8">
      <c r="A137" s="344"/>
      <c r="B137" s="209"/>
      <c r="C137" s="209"/>
      <c r="D137" s="209"/>
      <c r="E137" s="209"/>
      <c r="F137" s="209"/>
      <c r="G137" s="41"/>
      <c r="H137" s="208"/>
    </row>
    <row r="138" spans="1:8">
      <c r="A138" s="344"/>
      <c r="B138" s="209"/>
      <c r="C138" s="209"/>
      <c r="D138" s="209"/>
      <c r="E138" s="209"/>
      <c r="F138" s="209"/>
      <c r="G138" s="41"/>
      <c r="H138" s="208"/>
    </row>
    <row r="139" spans="1:8">
      <c r="A139" s="71"/>
      <c r="B139" s="72"/>
      <c r="C139" s="72"/>
      <c r="D139" s="72"/>
      <c r="E139" s="72"/>
      <c r="F139" s="72"/>
      <c r="G139" s="395"/>
      <c r="H139" s="74"/>
    </row>
    <row r="140" spans="1:8" s="226" customFormat="1">
      <c r="A140" s="700"/>
      <c r="B140" s="689"/>
      <c r="C140" s="689"/>
      <c r="D140" s="689"/>
      <c r="E140" s="689"/>
      <c r="F140" s="689"/>
      <c r="G140" s="689"/>
      <c r="H140" s="698" t="s">
        <v>2552</v>
      </c>
    </row>
    <row r="141" spans="1:8" s="226" customFormat="1">
      <c r="A141" s="2076" t="s">
        <v>2667</v>
      </c>
      <c r="B141" s="63"/>
      <c r="C141" s="209"/>
      <c r="D141" s="63"/>
      <c r="E141" s="1371"/>
      <c r="F141" s="63"/>
      <c r="G141" s="63"/>
      <c r="H141" s="2076">
        <v>89</v>
      </c>
    </row>
    <row r="142" spans="1:8">
      <c r="A142" s="340"/>
      <c r="B142" s="13"/>
      <c r="C142" s="13"/>
      <c r="D142" s="13"/>
      <c r="E142" s="13"/>
      <c r="F142" s="13"/>
      <c r="G142" s="13"/>
      <c r="H142" s="339"/>
    </row>
    <row r="143" spans="1:8">
      <c r="A143" s="2323" t="s">
        <v>658</v>
      </c>
      <c r="B143" s="2265"/>
      <c r="C143" s="2265"/>
      <c r="D143" s="2265"/>
      <c r="E143" s="2265"/>
      <c r="F143" s="2265"/>
      <c r="G143" s="2265"/>
      <c r="H143" s="2266"/>
    </row>
    <row r="144" spans="1:8">
      <c r="A144" s="73"/>
      <c r="B144" s="14"/>
      <c r="C144" s="14"/>
      <c r="D144" s="14"/>
      <c r="E144" s="14"/>
      <c r="F144" s="14"/>
      <c r="G144" s="14"/>
      <c r="H144" s="70"/>
    </row>
    <row r="145" spans="1:8">
      <c r="A145" s="383" t="s">
        <v>307</v>
      </c>
      <c r="B145" s="317" t="s">
        <v>331</v>
      </c>
      <c r="C145" s="12" t="s">
        <v>593</v>
      </c>
      <c r="D145" s="12"/>
      <c r="E145" s="12"/>
      <c r="F145" s="317" t="s">
        <v>1755</v>
      </c>
      <c r="G145" s="317" t="s">
        <v>1322</v>
      </c>
      <c r="H145" s="513" t="s">
        <v>307</v>
      </c>
    </row>
    <row r="146" spans="1:8">
      <c r="A146" s="325" t="s">
        <v>312</v>
      </c>
      <c r="B146" s="323" t="s">
        <v>334</v>
      </c>
      <c r="C146" s="41"/>
      <c r="D146" s="41"/>
      <c r="E146" s="41"/>
      <c r="F146" s="323" t="s">
        <v>594</v>
      </c>
      <c r="G146" s="323" t="s">
        <v>594</v>
      </c>
      <c r="H146" s="324" t="s">
        <v>312</v>
      </c>
    </row>
    <row r="147" spans="1:8" ht="12" thickBot="1">
      <c r="A147" s="328"/>
      <c r="B147" s="215"/>
      <c r="C147" s="411" t="s">
        <v>317</v>
      </c>
      <c r="D147" s="411"/>
      <c r="E147" s="411"/>
      <c r="F147" s="321" t="s">
        <v>318</v>
      </c>
      <c r="G147" s="321" t="s">
        <v>319</v>
      </c>
      <c r="H147" s="329"/>
    </row>
    <row r="148" spans="1:8" ht="12.75" customHeight="1">
      <c r="A148" s="311"/>
      <c r="B148" s="312"/>
      <c r="C148" s="209"/>
      <c r="D148" s="209" t="s">
        <v>1079</v>
      </c>
      <c r="E148" s="209" t="s">
        <v>1080</v>
      </c>
      <c r="F148" s="331"/>
      <c r="G148" s="333"/>
      <c r="H148" s="320"/>
    </row>
    <row r="149" spans="1:8" ht="12.75" customHeight="1">
      <c r="A149" s="336">
        <v>65</v>
      </c>
      <c r="B149" s="215"/>
      <c r="C149" s="14"/>
      <c r="D149" s="14" t="s">
        <v>1081</v>
      </c>
      <c r="E149" s="14" t="s">
        <v>627</v>
      </c>
      <c r="F149" s="358">
        <v>0</v>
      </c>
      <c r="G149" s="766" t="s">
        <v>599</v>
      </c>
      <c r="H149" s="336">
        <v>65</v>
      </c>
    </row>
    <row r="150" spans="1:8" ht="12.75" customHeight="1">
      <c r="A150" s="336">
        <v>66</v>
      </c>
      <c r="B150" s="215"/>
      <c r="C150" s="14"/>
      <c r="D150" s="14" t="s">
        <v>1082</v>
      </c>
      <c r="E150" s="14" t="s">
        <v>629</v>
      </c>
      <c r="F150" s="358">
        <v>13671</v>
      </c>
      <c r="G150" s="766" t="s">
        <v>599</v>
      </c>
      <c r="H150" s="336">
        <v>66</v>
      </c>
    </row>
    <row r="151" spans="1:8" ht="12.75" customHeight="1">
      <c r="A151" s="336">
        <v>67</v>
      </c>
      <c r="B151" s="215"/>
      <c r="C151" s="14"/>
      <c r="D151" s="14" t="s">
        <v>1083</v>
      </c>
      <c r="E151" s="14" t="s">
        <v>631</v>
      </c>
      <c r="F151" s="358">
        <v>20470</v>
      </c>
      <c r="G151" s="766" t="s">
        <v>599</v>
      </c>
      <c r="H151" s="336">
        <v>67</v>
      </c>
    </row>
    <row r="152" spans="1:8" ht="12.75" customHeight="1">
      <c r="A152" s="336">
        <v>68</v>
      </c>
      <c r="B152" s="215"/>
      <c r="C152" s="14"/>
      <c r="D152" s="14" t="s">
        <v>1084</v>
      </c>
      <c r="E152" s="14" t="s">
        <v>633</v>
      </c>
      <c r="F152" s="358">
        <v>95854</v>
      </c>
      <c r="G152" s="766" t="s">
        <v>599</v>
      </c>
      <c r="H152" s="336">
        <v>68</v>
      </c>
    </row>
    <row r="153" spans="1:8" ht="12.75" customHeight="1">
      <c r="A153" s="336">
        <v>69</v>
      </c>
      <c r="B153" s="215"/>
      <c r="C153" s="14"/>
      <c r="D153" s="14" t="s">
        <v>1085</v>
      </c>
      <c r="E153" s="14" t="s">
        <v>635</v>
      </c>
      <c r="F153" s="358">
        <v>24155</v>
      </c>
      <c r="G153" s="766" t="s">
        <v>599</v>
      </c>
      <c r="H153" s="336">
        <v>69</v>
      </c>
    </row>
    <row r="154" spans="1:8" ht="12.75" customHeight="1">
      <c r="A154" s="336">
        <v>70</v>
      </c>
      <c r="B154" s="215"/>
      <c r="C154" s="14"/>
      <c r="D154" s="14" t="s">
        <v>1086</v>
      </c>
      <c r="E154" s="14" t="s">
        <v>637</v>
      </c>
      <c r="F154" s="358">
        <v>305573</v>
      </c>
      <c r="G154" s="766" t="s">
        <v>599</v>
      </c>
      <c r="H154" s="336">
        <v>70</v>
      </c>
    </row>
    <row r="155" spans="1:8" ht="12.75" customHeight="1">
      <c r="A155" s="336">
        <v>71</v>
      </c>
      <c r="B155" s="215"/>
      <c r="C155" s="14"/>
      <c r="D155" s="14" t="s">
        <v>1087</v>
      </c>
      <c r="E155" s="14" t="s">
        <v>639</v>
      </c>
      <c r="F155" s="358">
        <v>58167</v>
      </c>
      <c r="G155" s="766" t="s">
        <v>599</v>
      </c>
      <c r="H155" s="336">
        <v>71</v>
      </c>
    </row>
    <row r="156" spans="1:8" ht="12.75" customHeight="1">
      <c r="A156" s="336">
        <v>72</v>
      </c>
      <c r="B156" s="215"/>
      <c r="C156" s="14"/>
      <c r="D156" s="14" t="s">
        <v>1088</v>
      </c>
      <c r="E156" s="14" t="s">
        <v>641</v>
      </c>
      <c r="F156" s="358">
        <v>124813</v>
      </c>
      <c r="G156" s="766" t="s">
        <v>599</v>
      </c>
      <c r="H156" s="336">
        <v>72</v>
      </c>
    </row>
    <row r="157" spans="1:8" ht="12.75" customHeight="1">
      <c r="A157" s="336">
        <v>73</v>
      </c>
      <c r="B157" s="215"/>
      <c r="C157" s="14"/>
      <c r="D157" s="14" t="s">
        <v>1089</v>
      </c>
      <c r="E157" s="14" t="s">
        <v>643</v>
      </c>
      <c r="F157" s="358">
        <v>8231</v>
      </c>
      <c r="G157" s="766" t="s">
        <v>599</v>
      </c>
      <c r="H157" s="336">
        <v>73</v>
      </c>
    </row>
    <row r="158" spans="1:8" ht="12.75" customHeight="1">
      <c r="A158" s="336">
        <v>74</v>
      </c>
      <c r="B158" s="215"/>
      <c r="C158" s="14"/>
      <c r="D158" s="14" t="s">
        <v>1090</v>
      </c>
      <c r="E158" s="14" t="s">
        <v>645</v>
      </c>
      <c r="F158" s="358">
        <v>2747</v>
      </c>
      <c r="G158" s="766" t="s">
        <v>599</v>
      </c>
      <c r="H158" s="336">
        <v>74</v>
      </c>
    </row>
    <row r="159" spans="1:8" ht="12.75" customHeight="1">
      <c r="A159" s="336">
        <v>75</v>
      </c>
      <c r="B159" s="215"/>
      <c r="C159" s="14"/>
      <c r="D159" s="14" t="s">
        <v>1091</v>
      </c>
      <c r="E159" s="14" t="s">
        <v>647</v>
      </c>
      <c r="F159" s="358">
        <v>39628</v>
      </c>
      <c r="G159" s="766" t="s">
        <v>599</v>
      </c>
      <c r="H159" s="336">
        <v>75</v>
      </c>
    </row>
    <row r="160" spans="1:8" ht="12.75" customHeight="1">
      <c r="A160" s="336">
        <v>76</v>
      </c>
      <c r="B160" s="215"/>
      <c r="C160" s="14"/>
      <c r="D160" s="14" t="s">
        <v>1092</v>
      </c>
      <c r="E160" s="14" t="s">
        <v>649</v>
      </c>
      <c r="F160" s="358">
        <v>151884</v>
      </c>
      <c r="G160" s="766" t="s">
        <v>599</v>
      </c>
      <c r="H160" s="336">
        <v>76</v>
      </c>
    </row>
    <row r="161" spans="1:8" ht="12.75" customHeight="1">
      <c r="A161" s="336">
        <v>77</v>
      </c>
      <c r="B161" s="215"/>
      <c r="C161" s="14"/>
      <c r="D161" s="14" t="s">
        <v>1093</v>
      </c>
      <c r="E161" s="14" t="s">
        <v>651</v>
      </c>
      <c r="F161" s="358">
        <v>6</v>
      </c>
      <c r="G161" s="766" t="s">
        <v>599</v>
      </c>
      <c r="H161" s="336">
        <v>77</v>
      </c>
    </row>
    <row r="162" spans="1:8" ht="12.75" customHeight="1">
      <c r="A162" s="336">
        <v>78</v>
      </c>
      <c r="B162" s="215"/>
      <c r="C162" s="14"/>
      <c r="D162" s="14" t="s">
        <v>1094</v>
      </c>
      <c r="E162" s="14" t="s">
        <v>653</v>
      </c>
      <c r="F162" s="358">
        <v>43959</v>
      </c>
      <c r="G162" s="766" t="s">
        <v>599</v>
      </c>
      <c r="H162" s="336">
        <v>78</v>
      </c>
    </row>
    <row r="163" spans="1:8" ht="12.75" customHeight="1">
      <c r="A163" s="336">
        <v>79</v>
      </c>
      <c r="B163" s="215"/>
      <c r="C163" s="14"/>
      <c r="D163" s="14" t="s">
        <v>1095</v>
      </c>
      <c r="E163" s="14" t="s">
        <v>1629</v>
      </c>
      <c r="F163" s="358">
        <v>112981</v>
      </c>
      <c r="G163" s="766" t="s">
        <v>599</v>
      </c>
      <c r="H163" s="336">
        <v>79</v>
      </c>
    </row>
    <row r="164" spans="1:8" ht="12.75" customHeight="1">
      <c r="A164" s="336">
        <v>80</v>
      </c>
      <c r="B164" s="215"/>
      <c r="C164" s="14"/>
      <c r="D164" s="14" t="s">
        <v>1096</v>
      </c>
      <c r="E164" s="14" t="s">
        <v>1073</v>
      </c>
      <c r="F164" s="358">
        <v>292538</v>
      </c>
      <c r="G164" s="766" t="s">
        <v>599</v>
      </c>
      <c r="H164" s="336">
        <v>80</v>
      </c>
    </row>
    <row r="165" spans="1:8" ht="12.75" customHeight="1">
      <c r="A165" s="336">
        <v>81</v>
      </c>
      <c r="B165" s="215"/>
      <c r="C165" s="14"/>
      <c r="D165" s="14" t="s">
        <v>1097</v>
      </c>
      <c r="E165" s="14" t="s">
        <v>655</v>
      </c>
      <c r="F165" s="358">
        <v>5102</v>
      </c>
      <c r="G165" s="766" t="s">
        <v>599</v>
      </c>
      <c r="H165" s="336">
        <v>81</v>
      </c>
    </row>
    <row r="166" spans="1:8" ht="12.75" customHeight="1">
      <c r="A166" s="336">
        <v>82</v>
      </c>
      <c r="B166" s="215"/>
      <c r="C166" s="14"/>
      <c r="D166" s="14" t="s">
        <v>1098</v>
      </c>
      <c r="E166" s="14" t="s">
        <v>1099</v>
      </c>
      <c r="F166" s="358">
        <f>SUM(F149:F165)</f>
        <v>1299779</v>
      </c>
      <c r="G166" s="766" t="s">
        <v>599</v>
      </c>
      <c r="H166" s="336">
        <v>82</v>
      </c>
    </row>
    <row r="167" spans="1:8" ht="12.75" customHeight="1">
      <c r="A167" s="336">
        <v>83</v>
      </c>
      <c r="B167" s="215"/>
      <c r="C167" s="14"/>
      <c r="D167" s="14" t="s">
        <v>1100</v>
      </c>
      <c r="E167" s="14" t="s">
        <v>1101</v>
      </c>
      <c r="F167" s="358">
        <v>56289</v>
      </c>
      <c r="G167" s="766" t="s">
        <v>599</v>
      </c>
      <c r="H167" s="336">
        <v>83</v>
      </c>
    </row>
    <row r="168" spans="1:8" ht="12.75" customHeight="1">
      <c r="A168" s="336">
        <v>84</v>
      </c>
      <c r="B168" s="215"/>
      <c r="C168" s="14"/>
      <c r="D168" s="14" t="s">
        <v>1102</v>
      </c>
      <c r="E168" s="14" t="s">
        <v>1103</v>
      </c>
      <c r="F168" s="358">
        <v>0</v>
      </c>
      <c r="G168" s="766" t="s">
        <v>599</v>
      </c>
      <c r="H168" s="336">
        <v>84</v>
      </c>
    </row>
    <row r="169" spans="1:8" ht="12.75" customHeight="1">
      <c r="A169" s="311"/>
      <c r="B169" s="312"/>
      <c r="C169" s="209"/>
      <c r="D169" s="209" t="s">
        <v>1104</v>
      </c>
      <c r="E169" s="209" t="s">
        <v>1105</v>
      </c>
      <c r="F169" s="355"/>
      <c r="G169" s="334"/>
      <c r="H169" s="311"/>
    </row>
    <row r="170" spans="1:8" ht="12.75" customHeight="1">
      <c r="A170" s="336">
        <v>85</v>
      </c>
      <c r="B170" s="215"/>
      <c r="C170" s="14"/>
      <c r="D170" s="14" t="s">
        <v>1106</v>
      </c>
      <c r="E170" s="14" t="s">
        <v>598</v>
      </c>
      <c r="F170" s="358">
        <v>1410803</v>
      </c>
      <c r="G170" s="766" t="s">
        <v>599</v>
      </c>
      <c r="H170" s="336">
        <v>85</v>
      </c>
    </row>
    <row r="171" spans="1:8" ht="12.75" customHeight="1">
      <c r="A171" s="336">
        <v>86</v>
      </c>
      <c r="B171" s="215"/>
      <c r="C171" s="14"/>
      <c r="D171" s="14" t="s">
        <v>1107</v>
      </c>
      <c r="E171" s="14" t="s">
        <v>601</v>
      </c>
      <c r="F171" s="358">
        <v>177160</v>
      </c>
      <c r="G171" s="766" t="s">
        <v>599</v>
      </c>
      <c r="H171" s="336">
        <v>86</v>
      </c>
    </row>
    <row r="172" spans="1:8" ht="12.75" customHeight="1">
      <c r="A172" s="336">
        <v>87</v>
      </c>
      <c r="B172" s="215"/>
      <c r="C172" s="14"/>
      <c r="D172" s="14" t="s">
        <v>1108</v>
      </c>
      <c r="E172" s="14" t="s">
        <v>603</v>
      </c>
      <c r="F172" s="358">
        <v>3110500</v>
      </c>
      <c r="G172" s="766" t="s">
        <v>599</v>
      </c>
      <c r="H172" s="336">
        <v>87</v>
      </c>
    </row>
    <row r="173" spans="1:8" ht="12.75" customHeight="1">
      <c r="A173" s="336">
        <v>88</v>
      </c>
      <c r="B173" s="215"/>
      <c r="C173" s="14"/>
      <c r="D173" s="14" t="s">
        <v>1109</v>
      </c>
      <c r="E173" s="14" t="s">
        <v>1110</v>
      </c>
      <c r="F173" s="358">
        <f>SUM(F170:F172)</f>
        <v>4698463</v>
      </c>
      <c r="G173" s="766" t="s">
        <v>599</v>
      </c>
      <c r="H173" s="336">
        <v>88</v>
      </c>
    </row>
    <row r="174" spans="1:8" ht="12.75" customHeight="1" thickBot="1">
      <c r="A174" s="336">
        <v>89</v>
      </c>
      <c r="B174" s="215"/>
      <c r="C174" s="14"/>
      <c r="D174" s="14" t="s">
        <v>1111</v>
      </c>
      <c r="E174" s="14" t="s">
        <v>1112</v>
      </c>
      <c r="F174" s="364">
        <v>110</v>
      </c>
      <c r="G174" s="767" t="s">
        <v>599</v>
      </c>
      <c r="H174" s="336">
        <v>89</v>
      </c>
    </row>
    <row r="175" spans="1:8">
      <c r="A175" s="340"/>
      <c r="B175" s="13"/>
      <c r="C175" s="13"/>
      <c r="D175" s="13"/>
      <c r="E175" s="13"/>
      <c r="F175" s="13"/>
      <c r="G175" s="13"/>
      <c r="H175" s="339"/>
    </row>
    <row r="176" spans="1:8">
      <c r="A176" s="40"/>
      <c r="B176" s="209" t="s">
        <v>2985</v>
      </c>
      <c r="C176" s="209"/>
      <c r="D176" s="209"/>
      <c r="E176" s="209"/>
      <c r="F176" s="209"/>
      <c r="G176" s="209"/>
      <c r="H176" s="208"/>
    </row>
    <row r="177" spans="1:8">
      <c r="A177" s="40"/>
      <c r="B177" s="209"/>
      <c r="C177" s="209"/>
      <c r="D177" s="209"/>
      <c r="E177" s="209"/>
      <c r="F177" s="209"/>
      <c r="G177" s="209"/>
      <c r="H177" s="208"/>
    </row>
    <row r="178" spans="1:8">
      <c r="A178" s="40"/>
      <c r="B178" s="209" t="s">
        <v>1113</v>
      </c>
      <c r="C178" s="209"/>
      <c r="D178" s="209"/>
      <c r="E178" s="209"/>
      <c r="F178" s="209"/>
      <c r="G178" s="209"/>
      <c r="H178" s="208"/>
    </row>
    <row r="179" spans="1:8">
      <c r="A179" s="40"/>
      <c r="B179" s="209" t="s">
        <v>1114</v>
      </c>
      <c r="C179" s="209"/>
      <c r="D179" s="209"/>
      <c r="E179" s="209"/>
      <c r="F179" s="209"/>
      <c r="G179" s="209"/>
      <c r="H179" s="208"/>
    </row>
    <row r="180" spans="1:8">
      <c r="A180" s="40"/>
      <c r="B180" s="209"/>
      <c r="C180" s="209"/>
      <c r="D180" s="209"/>
      <c r="E180" s="209"/>
      <c r="F180" s="209"/>
      <c r="G180" s="209"/>
      <c r="H180" s="208"/>
    </row>
    <row r="181" spans="1:8">
      <c r="A181" s="40"/>
      <c r="B181" s="209"/>
      <c r="C181" s="209"/>
      <c r="D181" s="209"/>
      <c r="E181" s="209"/>
      <c r="F181" s="209"/>
      <c r="G181" s="209"/>
      <c r="H181" s="208"/>
    </row>
    <row r="182" spans="1:8">
      <c r="A182" s="40"/>
      <c r="B182" s="209"/>
      <c r="C182" s="209"/>
      <c r="D182" s="209"/>
      <c r="E182" s="209"/>
      <c r="F182" s="209"/>
      <c r="G182" s="209"/>
      <c r="H182" s="208"/>
    </row>
    <row r="183" spans="1:8">
      <c r="A183" s="40"/>
      <c r="B183" s="209"/>
      <c r="C183" s="209"/>
      <c r="D183" s="209"/>
      <c r="E183" s="209"/>
      <c r="F183" s="209"/>
      <c r="G183" s="209"/>
      <c r="H183" s="208"/>
    </row>
    <row r="184" spans="1:8">
      <c r="A184" s="40"/>
      <c r="B184" s="209"/>
      <c r="C184" s="209"/>
      <c r="D184" s="209"/>
      <c r="E184" s="209"/>
      <c r="F184" s="209"/>
      <c r="G184" s="209"/>
      <c r="H184" s="208"/>
    </row>
    <row r="185" spans="1:8">
      <c r="A185" s="40"/>
      <c r="B185" s="209"/>
      <c r="C185" s="209"/>
      <c r="D185" s="209"/>
      <c r="E185" s="209"/>
      <c r="F185" s="209"/>
      <c r="G185" s="209"/>
      <c r="H185" s="208"/>
    </row>
    <row r="186" spans="1:8">
      <c r="A186" s="40"/>
      <c r="B186" s="209"/>
      <c r="C186" s="209"/>
      <c r="D186" s="209"/>
      <c r="E186" s="209"/>
      <c r="F186" s="209"/>
      <c r="G186" s="209"/>
      <c r="H186" s="208"/>
    </row>
    <row r="187" spans="1:8">
      <c r="A187" s="40"/>
      <c r="B187" s="209"/>
      <c r="C187" s="209"/>
      <c r="D187" s="209"/>
      <c r="E187" s="209"/>
      <c r="F187" s="209"/>
      <c r="G187" s="209"/>
      <c r="H187" s="208"/>
    </row>
    <row r="188" spans="1:8">
      <c r="A188" s="40"/>
      <c r="B188" s="209"/>
      <c r="C188" s="209"/>
      <c r="D188" s="209"/>
      <c r="E188" s="209"/>
      <c r="F188" s="209"/>
      <c r="G188" s="209"/>
      <c r="H188" s="208"/>
    </row>
    <row r="189" spans="1:8">
      <c r="A189" s="40"/>
      <c r="B189" s="209"/>
      <c r="C189" s="209"/>
      <c r="D189" s="209"/>
      <c r="E189" s="209"/>
      <c r="F189" s="209"/>
      <c r="G189" s="209"/>
      <c r="H189" s="208"/>
    </row>
    <row r="190" spans="1:8">
      <c r="A190" s="40"/>
      <c r="B190" s="209"/>
      <c r="C190" s="209"/>
      <c r="D190" s="209"/>
      <c r="E190" s="209"/>
      <c r="F190" s="209"/>
      <c r="G190" s="209"/>
      <c r="H190" s="208"/>
    </row>
    <row r="191" spans="1:8">
      <c r="A191" s="40"/>
      <c r="B191" s="209"/>
      <c r="C191" s="209"/>
      <c r="D191" s="209"/>
      <c r="E191" s="209"/>
      <c r="F191" s="209"/>
      <c r="G191" s="209"/>
      <c r="H191" s="208"/>
    </row>
    <row r="192" spans="1:8">
      <c r="A192" s="40"/>
      <c r="B192" s="209"/>
      <c r="C192" s="209"/>
      <c r="D192" s="209"/>
      <c r="E192" s="209"/>
      <c r="F192" s="209"/>
      <c r="G192" s="209"/>
      <c r="H192" s="208"/>
    </row>
    <row r="193" spans="1:8">
      <c r="A193" s="40"/>
      <c r="B193" s="209"/>
      <c r="C193" s="209"/>
      <c r="D193" s="209"/>
      <c r="E193" s="209"/>
      <c r="F193" s="209"/>
      <c r="G193" s="209"/>
      <c r="H193" s="208"/>
    </row>
    <row r="194" spans="1:8">
      <c r="A194" s="40"/>
      <c r="B194" s="209"/>
      <c r="C194" s="209"/>
      <c r="D194" s="209"/>
      <c r="E194" s="209"/>
      <c r="F194" s="209"/>
      <c r="G194" s="209"/>
      <c r="H194" s="208"/>
    </row>
    <row r="195" spans="1:8">
      <c r="A195" s="40"/>
      <c r="B195" s="209"/>
      <c r="C195" s="209"/>
      <c r="D195" s="209"/>
      <c r="E195" s="209"/>
      <c r="F195" s="209"/>
      <c r="G195" s="209"/>
      <c r="H195" s="208"/>
    </row>
    <row r="196" spans="1:8">
      <c r="A196" s="40"/>
      <c r="B196" s="209"/>
      <c r="C196" s="209"/>
      <c r="D196" s="209"/>
      <c r="E196" s="209"/>
      <c r="F196" s="209"/>
      <c r="G196" s="209"/>
      <c r="H196" s="208"/>
    </row>
    <row r="197" spans="1:8">
      <c r="A197" s="40"/>
      <c r="B197" s="209"/>
      <c r="C197" s="209"/>
      <c r="D197" s="209"/>
      <c r="E197" s="209"/>
      <c r="F197" s="209"/>
      <c r="G197" s="209"/>
      <c r="H197" s="208"/>
    </row>
    <row r="198" spans="1:8">
      <c r="A198" s="40"/>
      <c r="B198" s="209"/>
      <c r="C198" s="209"/>
      <c r="D198" s="209"/>
      <c r="E198" s="209"/>
      <c r="F198" s="209"/>
      <c r="G198" s="209"/>
      <c r="H198" s="208"/>
    </row>
    <row r="199" spans="1:8">
      <c r="A199" s="40"/>
      <c r="B199" s="209"/>
      <c r="C199" s="209"/>
      <c r="D199" s="209"/>
      <c r="E199" s="209"/>
      <c r="F199" s="209"/>
      <c r="G199" s="209"/>
      <c r="H199" s="208"/>
    </row>
    <row r="200" spans="1:8">
      <c r="A200" s="40"/>
      <c r="B200" s="209"/>
      <c r="C200" s="209"/>
      <c r="D200" s="209"/>
      <c r="E200" s="209"/>
      <c r="F200" s="209"/>
      <c r="G200" s="209"/>
      <c r="H200" s="208"/>
    </row>
    <row r="201" spans="1:8">
      <c r="A201" s="40"/>
      <c r="B201" s="209"/>
      <c r="C201" s="209"/>
      <c r="D201" s="209"/>
      <c r="E201" s="209"/>
      <c r="F201" s="209"/>
      <c r="G201" s="209"/>
      <c r="H201" s="208"/>
    </row>
    <row r="202" spans="1:8">
      <c r="A202" s="40"/>
      <c r="B202" s="209"/>
      <c r="C202" s="209"/>
      <c r="D202" s="209"/>
      <c r="E202" s="209"/>
      <c r="F202" s="209"/>
      <c r="G202" s="209"/>
      <c r="H202" s="208"/>
    </row>
    <row r="203" spans="1:8">
      <c r="A203" s="40"/>
      <c r="B203" s="209"/>
      <c r="C203" s="209"/>
      <c r="D203" s="209"/>
      <c r="E203" s="209"/>
      <c r="F203" s="209"/>
      <c r="G203" s="209"/>
      <c r="H203" s="208"/>
    </row>
    <row r="204" spans="1:8">
      <c r="A204" s="40"/>
      <c r="B204" s="209"/>
      <c r="C204" s="209"/>
      <c r="D204" s="209"/>
      <c r="E204" s="209"/>
      <c r="F204" s="209"/>
      <c r="G204" s="209"/>
      <c r="H204" s="208"/>
    </row>
    <row r="205" spans="1:8">
      <c r="A205" s="40"/>
      <c r="B205" s="209"/>
      <c r="C205" s="209"/>
      <c r="D205" s="209"/>
      <c r="E205" s="209"/>
      <c r="F205" s="209"/>
      <c r="G205" s="209"/>
      <c r="H205" s="208"/>
    </row>
    <row r="206" spans="1:8">
      <c r="A206" s="40"/>
      <c r="B206" s="209"/>
      <c r="C206" s="209"/>
      <c r="D206" s="209"/>
      <c r="E206" s="209"/>
      <c r="F206" s="209"/>
      <c r="G206" s="209"/>
      <c r="H206" s="208"/>
    </row>
    <row r="207" spans="1:8">
      <c r="A207" s="40"/>
      <c r="B207" s="209"/>
      <c r="C207" s="209"/>
      <c r="D207" s="209"/>
      <c r="E207" s="209"/>
      <c r="F207" s="209"/>
      <c r="G207" s="209"/>
      <c r="H207" s="208"/>
    </row>
    <row r="208" spans="1:8">
      <c r="A208" s="40"/>
      <c r="B208" s="209"/>
      <c r="C208" s="209"/>
      <c r="D208" s="209"/>
      <c r="E208" s="209"/>
      <c r="F208" s="209"/>
      <c r="G208" s="209"/>
      <c r="H208" s="208"/>
    </row>
    <row r="209" spans="1:8">
      <c r="A209" s="40"/>
      <c r="B209" s="209"/>
      <c r="C209" s="209"/>
      <c r="D209" s="209"/>
      <c r="E209" s="209"/>
      <c r="F209" s="209"/>
      <c r="G209" s="209"/>
      <c r="H209" s="208"/>
    </row>
    <row r="210" spans="1:8">
      <c r="A210" s="73"/>
      <c r="B210" s="14"/>
      <c r="C210" s="14"/>
      <c r="D210" s="14"/>
      <c r="E210" s="14"/>
      <c r="F210" s="14"/>
      <c r="G210" s="14"/>
      <c r="H210" s="70"/>
    </row>
    <row r="211" spans="1:8" s="226" customFormat="1">
      <c r="A211" s="2114" t="s">
        <v>1343</v>
      </c>
      <c r="B211" s="713"/>
      <c r="C211" s="713"/>
      <c r="D211" s="713"/>
      <c r="E211" s="713"/>
      <c r="F211" s="713"/>
      <c r="G211" s="713"/>
      <c r="H211" s="2116"/>
    </row>
    <row r="212" spans="1:8" s="226" customFormat="1">
      <c r="A212" s="2060">
        <v>90</v>
      </c>
      <c r="B212" s="2042"/>
      <c r="C212" s="2039"/>
      <c r="D212" s="2039"/>
      <c r="E212" s="2059"/>
      <c r="F212" s="2042"/>
      <c r="G212" s="2119"/>
      <c r="H212" s="2055" t="s">
        <v>2667</v>
      </c>
    </row>
    <row r="213" spans="1:8">
      <c r="A213" s="40"/>
      <c r="B213" s="209"/>
      <c r="C213" s="209"/>
      <c r="D213" s="209"/>
      <c r="E213" s="209"/>
      <c r="F213" s="209"/>
      <c r="G213" s="209"/>
      <c r="H213" s="208"/>
    </row>
    <row r="214" spans="1:8">
      <c r="A214" s="2323" t="s">
        <v>1115</v>
      </c>
      <c r="B214" s="2265"/>
      <c r="C214" s="2265"/>
      <c r="D214" s="2265"/>
      <c r="E214" s="2265"/>
      <c r="F214" s="2265"/>
      <c r="G214" s="2265"/>
      <c r="H214" s="2266"/>
    </row>
    <row r="215" spans="1:8">
      <c r="A215" s="73"/>
      <c r="B215" s="14"/>
      <c r="C215" s="14"/>
      <c r="D215" s="14"/>
      <c r="E215" s="14"/>
      <c r="F215" s="14"/>
      <c r="G215" s="14"/>
      <c r="H215" s="70"/>
    </row>
    <row r="216" spans="1:8">
      <c r="A216" s="383" t="s">
        <v>307</v>
      </c>
      <c r="B216" s="317" t="s">
        <v>331</v>
      </c>
      <c r="C216" s="12" t="s">
        <v>593</v>
      </c>
      <c r="D216" s="12"/>
      <c r="E216" s="12"/>
      <c r="F216" s="317" t="s">
        <v>1755</v>
      </c>
      <c r="G216" s="317" t="s">
        <v>1322</v>
      </c>
      <c r="H216" s="513" t="s">
        <v>307</v>
      </c>
    </row>
    <row r="217" spans="1:8">
      <c r="A217" s="325" t="s">
        <v>312</v>
      </c>
      <c r="B217" s="323" t="s">
        <v>334</v>
      </c>
      <c r="C217" s="41"/>
      <c r="D217" s="41"/>
      <c r="E217" s="41"/>
      <c r="F217" s="323" t="s">
        <v>594</v>
      </c>
      <c r="G217" s="323" t="s">
        <v>594</v>
      </c>
      <c r="H217" s="324" t="s">
        <v>312</v>
      </c>
    </row>
    <row r="218" spans="1:8" ht="12" thickBot="1">
      <c r="A218" s="328"/>
      <c r="B218" s="215"/>
      <c r="C218" s="411" t="s">
        <v>317</v>
      </c>
      <c r="D218" s="411"/>
      <c r="E218" s="411"/>
      <c r="F218" s="321" t="s">
        <v>318</v>
      </c>
      <c r="G218" s="321" t="s">
        <v>319</v>
      </c>
      <c r="H218" s="329"/>
    </row>
    <row r="219" spans="1:8" ht="12.75" customHeight="1">
      <c r="A219" s="325"/>
      <c r="B219" s="312"/>
      <c r="C219" s="399" t="s">
        <v>526</v>
      </c>
      <c r="D219" s="209" t="s">
        <v>1116</v>
      </c>
      <c r="E219" s="211"/>
      <c r="F219" s="370"/>
      <c r="G219" s="333"/>
      <c r="H219" s="320"/>
    </row>
    <row r="220" spans="1:8" ht="12.75" customHeight="1">
      <c r="A220" s="336">
        <v>98</v>
      </c>
      <c r="B220" s="215"/>
      <c r="C220" s="405"/>
      <c r="D220" s="14" t="s">
        <v>1117</v>
      </c>
      <c r="E220" s="210" t="s">
        <v>1118</v>
      </c>
      <c r="F220" s="358">
        <v>36780099.866947621</v>
      </c>
      <c r="G220" s="766" t="s">
        <v>599</v>
      </c>
      <c r="H220" s="330">
        <v>98</v>
      </c>
    </row>
    <row r="221" spans="1:8" ht="12.75" customHeight="1">
      <c r="A221" s="325"/>
      <c r="B221" s="312"/>
      <c r="C221" s="400"/>
      <c r="D221" s="209" t="s">
        <v>1119</v>
      </c>
      <c r="E221" s="211" t="s">
        <v>1120</v>
      </c>
      <c r="F221" s="355"/>
      <c r="G221" s="334"/>
      <c r="H221" s="324"/>
    </row>
    <row r="222" spans="1:8" ht="12.75" customHeight="1">
      <c r="A222" s="336">
        <v>99</v>
      </c>
      <c r="B222" s="215"/>
      <c r="C222" s="405"/>
      <c r="D222" s="14" t="s">
        <v>1121</v>
      </c>
      <c r="E222" s="210" t="s">
        <v>598</v>
      </c>
      <c r="F222" s="358">
        <v>116600951</v>
      </c>
      <c r="G222" s="766" t="s">
        <v>599</v>
      </c>
      <c r="H222" s="330">
        <v>99</v>
      </c>
    </row>
    <row r="223" spans="1:8" ht="12.75" customHeight="1">
      <c r="A223" s="346">
        <f>A222+1</f>
        <v>100</v>
      </c>
      <c r="B223" s="347"/>
      <c r="C223" s="769"/>
      <c r="D223" s="212" t="s">
        <v>1122</v>
      </c>
      <c r="E223" s="770" t="s">
        <v>601</v>
      </c>
      <c r="F223" s="844">
        <v>12670281</v>
      </c>
      <c r="G223" s="766" t="s">
        <v>599</v>
      </c>
      <c r="H223" s="348">
        <f>H222+1</f>
        <v>100</v>
      </c>
    </row>
    <row r="224" spans="1:8" ht="12.75" customHeight="1">
      <c r="A224" s="346">
        <f>A223+1</f>
        <v>101</v>
      </c>
      <c r="B224" s="347"/>
      <c r="C224" s="769"/>
      <c r="D224" s="212" t="s">
        <v>1123</v>
      </c>
      <c r="E224" s="770" t="s">
        <v>603</v>
      </c>
      <c r="F224" s="844">
        <v>264015036</v>
      </c>
      <c r="G224" s="766" t="s">
        <v>599</v>
      </c>
      <c r="H224" s="348">
        <f>H223+1</f>
        <v>101</v>
      </c>
    </row>
    <row r="225" spans="1:8" ht="12.75" customHeight="1">
      <c r="A225" s="346">
        <f>A224+1</f>
        <v>102</v>
      </c>
      <c r="B225" s="347"/>
      <c r="C225" s="769"/>
      <c r="D225" s="212" t="s">
        <v>1124</v>
      </c>
      <c r="E225" s="770" t="s">
        <v>1125</v>
      </c>
      <c r="F225" s="844">
        <v>0</v>
      </c>
      <c r="G225" s="771"/>
      <c r="H225" s="348">
        <f>H224+1</f>
        <v>102</v>
      </c>
    </row>
    <row r="226" spans="1:8" ht="12.75" customHeight="1">
      <c r="A226" s="346">
        <f>A225+1</f>
        <v>103</v>
      </c>
      <c r="B226" s="347"/>
      <c r="C226" s="769"/>
      <c r="D226" s="212" t="s">
        <v>1126</v>
      </c>
      <c r="E226" s="770" t="s">
        <v>1127</v>
      </c>
      <c r="F226" s="844">
        <v>3305172</v>
      </c>
      <c r="G226" s="766" t="s">
        <v>599</v>
      </c>
      <c r="H226" s="348">
        <f>H225+1</f>
        <v>103</v>
      </c>
    </row>
    <row r="227" spans="1:8" ht="12.75" customHeight="1">
      <c r="A227" s="346">
        <f>A226+1</f>
        <v>104</v>
      </c>
      <c r="B227" s="347"/>
      <c r="C227" s="769"/>
      <c r="D227" s="212" t="s">
        <v>1128</v>
      </c>
      <c r="E227" s="770" t="s">
        <v>2046</v>
      </c>
      <c r="F227" s="844">
        <f>SUM(F220:F226)</f>
        <v>433371539.86694765</v>
      </c>
      <c r="G227" s="766" t="s">
        <v>599</v>
      </c>
      <c r="H227" s="348">
        <f>H226+1</f>
        <v>104</v>
      </c>
    </row>
    <row r="228" spans="1:8" ht="12.75" customHeight="1">
      <c r="A228" s="325"/>
      <c r="B228" s="312"/>
      <c r="C228" s="399" t="s">
        <v>263</v>
      </c>
      <c r="D228" s="209" t="s">
        <v>2047</v>
      </c>
      <c r="E228" s="211"/>
      <c r="F228" s="355"/>
      <c r="G228" s="334"/>
      <c r="H228" s="324"/>
    </row>
    <row r="229" spans="1:8" ht="12.75" customHeight="1">
      <c r="A229" s="336">
        <v>105</v>
      </c>
      <c r="B229" s="215"/>
      <c r="C229" s="405"/>
      <c r="D229" s="14" t="s">
        <v>2048</v>
      </c>
      <c r="E229" s="210" t="s">
        <v>2049</v>
      </c>
      <c r="F229" s="358">
        <v>365534</v>
      </c>
      <c r="G229" s="766" t="s">
        <v>599</v>
      </c>
      <c r="H229" s="330">
        <v>105</v>
      </c>
    </row>
    <row r="230" spans="1:8" ht="12.75" customHeight="1">
      <c r="A230" s="336">
        <f>A229+1</f>
        <v>106</v>
      </c>
      <c r="B230" s="215"/>
      <c r="C230" s="405"/>
      <c r="D230" s="14" t="s">
        <v>2050</v>
      </c>
      <c r="E230" s="210" t="s">
        <v>1127</v>
      </c>
      <c r="F230" s="358">
        <v>905</v>
      </c>
      <c r="G230" s="766" t="s">
        <v>599</v>
      </c>
      <c r="H230" s="330">
        <f>H229+1</f>
        <v>106</v>
      </c>
    </row>
    <row r="231" spans="1:8" ht="12.75" customHeight="1">
      <c r="A231" s="336">
        <f>A230+1</f>
        <v>107</v>
      </c>
      <c r="B231" s="215"/>
      <c r="C231" s="405"/>
      <c r="D231" s="14" t="s">
        <v>2051</v>
      </c>
      <c r="E231" s="210" t="s">
        <v>2052</v>
      </c>
      <c r="F231" s="358">
        <v>366439</v>
      </c>
      <c r="G231" s="766" t="s">
        <v>599</v>
      </c>
      <c r="H231" s="330">
        <f>H230+1</f>
        <v>107</v>
      </c>
    </row>
    <row r="232" spans="1:8" ht="12.75" customHeight="1">
      <c r="A232" s="325"/>
      <c r="B232" s="312"/>
      <c r="C232" s="41" t="s">
        <v>264</v>
      </c>
      <c r="D232" s="209" t="s">
        <v>2053</v>
      </c>
      <c r="E232" s="211"/>
      <c r="F232" s="355"/>
      <c r="G232" s="639"/>
      <c r="H232" s="324"/>
    </row>
    <row r="233" spans="1:8" ht="12.75" customHeight="1">
      <c r="A233" s="336">
        <v>108</v>
      </c>
      <c r="B233" s="215"/>
      <c r="C233" s="14"/>
      <c r="D233" s="14" t="s">
        <v>2054</v>
      </c>
      <c r="E233" s="210" t="s">
        <v>2055</v>
      </c>
      <c r="F233" s="358">
        <v>207535041</v>
      </c>
      <c r="G233" s="766" t="s">
        <v>599</v>
      </c>
      <c r="H233" s="330">
        <v>108</v>
      </c>
    </row>
    <row r="234" spans="1:8" ht="12.75" customHeight="1">
      <c r="A234" s="336">
        <f t="shared" ref="A234:A239" si="0">A233+1</f>
        <v>109</v>
      </c>
      <c r="B234" s="215"/>
      <c r="C234" s="14"/>
      <c r="D234" s="14" t="s">
        <v>2056</v>
      </c>
      <c r="E234" s="210" t="s">
        <v>2057</v>
      </c>
      <c r="F234" s="358">
        <v>0</v>
      </c>
      <c r="G234" s="766" t="s">
        <v>599</v>
      </c>
      <c r="H234" s="330">
        <f t="shared" ref="H234:H239" si="1">H233+1</f>
        <v>109</v>
      </c>
    </row>
    <row r="235" spans="1:8" ht="12.75" customHeight="1">
      <c r="A235" s="336">
        <f t="shared" si="0"/>
        <v>110</v>
      </c>
      <c r="B235" s="215"/>
      <c r="C235" s="14"/>
      <c r="D235" s="14" t="s">
        <v>2058</v>
      </c>
      <c r="E235" s="210" t="s">
        <v>2059</v>
      </c>
      <c r="F235" s="358">
        <f>SUM(F233:F234)</f>
        <v>207535041</v>
      </c>
      <c r="G235" s="766" t="s">
        <v>599</v>
      </c>
      <c r="H235" s="330">
        <f t="shared" si="1"/>
        <v>110</v>
      </c>
    </row>
    <row r="236" spans="1:8" ht="12.75" customHeight="1">
      <c r="A236" s="336">
        <f t="shared" si="0"/>
        <v>111</v>
      </c>
      <c r="B236" s="215"/>
      <c r="C236" s="14"/>
      <c r="D236" s="14" t="s">
        <v>2060</v>
      </c>
      <c r="E236" s="210" t="s">
        <v>2061</v>
      </c>
      <c r="F236" s="358">
        <v>228816</v>
      </c>
      <c r="G236" s="766" t="s">
        <v>599</v>
      </c>
      <c r="H236" s="330">
        <f t="shared" si="1"/>
        <v>111</v>
      </c>
    </row>
    <row r="237" spans="1:8" ht="12.75" customHeight="1">
      <c r="A237" s="336">
        <f t="shared" si="0"/>
        <v>112</v>
      </c>
      <c r="B237" s="215"/>
      <c r="C237" s="14"/>
      <c r="D237" s="14" t="s">
        <v>2062</v>
      </c>
      <c r="E237" s="210" t="s">
        <v>2063</v>
      </c>
      <c r="F237" s="358">
        <v>0</v>
      </c>
      <c r="G237" s="766" t="s">
        <v>599</v>
      </c>
      <c r="H237" s="330">
        <f t="shared" si="1"/>
        <v>112</v>
      </c>
    </row>
    <row r="238" spans="1:8" ht="12.75" customHeight="1">
      <c r="A238" s="336">
        <f t="shared" si="0"/>
        <v>113</v>
      </c>
      <c r="B238" s="215"/>
      <c r="C238" s="14"/>
      <c r="D238" s="14" t="s">
        <v>2064</v>
      </c>
      <c r="E238" s="210" t="s">
        <v>2065</v>
      </c>
      <c r="F238" s="358">
        <f>SUM(F236:F237)</f>
        <v>228816</v>
      </c>
      <c r="G238" s="766" t="s">
        <v>599</v>
      </c>
      <c r="H238" s="330">
        <f t="shared" si="1"/>
        <v>113</v>
      </c>
    </row>
    <row r="239" spans="1:8" ht="12.75" customHeight="1">
      <c r="A239" s="336">
        <f t="shared" si="0"/>
        <v>114</v>
      </c>
      <c r="B239" s="215"/>
      <c r="C239" s="14"/>
      <c r="D239" s="14" t="s">
        <v>2066</v>
      </c>
      <c r="E239" s="210" t="s">
        <v>2067</v>
      </c>
      <c r="F239" s="358">
        <f>F235+F238</f>
        <v>207763857</v>
      </c>
      <c r="G239" s="766" t="s">
        <v>599</v>
      </c>
      <c r="H239" s="330">
        <f t="shared" si="1"/>
        <v>114</v>
      </c>
    </row>
    <row r="240" spans="1:8" ht="12.75" customHeight="1">
      <c r="A240" s="325"/>
      <c r="B240" s="312"/>
      <c r="C240" s="41" t="s">
        <v>265</v>
      </c>
      <c r="D240" s="209" t="s">
        <v>2068</v>
      </c>
      <c r="E240" s="211"/>
      <c r="F240" s="355"/>
      <c r="G240" s="639"/>
      <c r="H240" s="324"/>
    </row>
    <row r="241" spans="1:8" ht="12.75" customHeight="1">
      <c r="A241" s="336">
        <v>115</v>
      </c>
      <c r="B241" s="215"/>
      <c r="C241" s="14"/>
      <c r="D241" s="14" t="s">
        <v>2069</v>
      </c>
      <c r="E241" s="210" t="s">
        <v>2070</v>
      </c>
      <c r="F241" s="358">
        <v>3642886</v>
      </c>
      <c r="G241" s="766" t="s">
        <v>599</v>
      </c>
      <c r="H241" s="330">
        <v>115</v>
      </c>
    </row>
    <row r="242" spans="1:8" ht="12.75" customHeight="1">
      <c r="A242" s="336">
        <f>A241+1</f>
        <v>116</v>
      </c>
      <c r="B242" s="215"/>
      <c r="C242" s="14"/>
      <c r="D242" s="1860" t="s">
        <v>3290</v>
      </c>
      <c r="E242" s="210" t="s">
        <v>2071</v>
      </c>
      <c r="F242" s="849">
        <v>986536</v>
      </c>
      <c r="G242" s="766" t="s">
        <v>599</v>
      </c>
      <c r="H242" s="330">
        <f>H241+1</f>
        <v>116</v>
      </c>
    </row>
    <row r="243" spans="1:8" ht="12.75" customHeight="1">
      <c r="A243" s="1856">
        <f>A242+1</f>
        <v>117</v>
      </c>
      <c r="B243" s="1859"/>
      <c r="C243" s="1912">
        <v>10</v>
      </c>
      <c r="D243" s="1858" t="s">
        <v>2072</v>
      </c>
      <c r="E243" s="1911"/>
      <c r="F243" s="1857">
        <v>2159305</v>
      </c>
      <c r="G243" s="766" t="s">
        <v>599</v>
      </c>
      <c r="H243" s="1910">
        <f>H242+1</f>
        <v>117</v>
      </c>
    </row>
    <row r="244" spans="1:8" ht="12.75" customHeight="1">
      <c r="A244" s="325"/>
      <c r="B244" s="312"/>
      <c r="C244" s="41" t="s">
        <v>267</v>
      </c>
      <c r="D244" s="209" t="s">
        <v>2073</v>
      </c>
      <c r="E244" s="211"/>
      <c r="F244" s="355"/>
      <c r="G244" s="639"/>
      <c r="H244" s="324"/>
    </row>
    <row r="245" spans="1:8" ht="12.75" customHeight="1">
      <c r="A245" s="336">
        <v>118</v>
      </c>
      <c r="B245" s="215"/>
      <c r="C245" s="14"/>
      <c r="D245" s="14" t="s">
        <v>2074</v>
      </c>
      <c r="E245" s="210" t="s">
        <v>2075</v>
      </c>
      <c r="F245" s="358">
        <v>1750303</v>
      </c>
      <c r="G245" s="766" t="s">
        <v>599</v>
      </c>
      <c r="H245" s="330">
        <v>118</v>
      </c>
    </row>
    <row r="246" spans="1:8" ht="12.75" customHeight="1">
      <c r="A246" s="336">
        <f>A245+1</f>
        <v>119</v>
      </c>
      <c r="B246" s="215"/>
      <c r="C246" s="14"/>
      <c r="D246" s="14" t="s">
        <v>2076</v>
      </c>
      <c r="E246" s="210" t="s">
        <v>2077</v>
      </c>
      <c r="F246" s="358">
        <v>0</v>
      </c>
      <c r="G246" s="766" t="s">
        <v>599</v>
      </c>
      <c r="H246" s="330">
        <f>H245+1</f>
        <v>119</v>
      </c>
    </row>
    <row r="247" spans="1:8" ht="12.75" customHeight="1">
      <c r="A247" s="325"/>
      <c r="B247" s="312"/>
      <c r="C247" s="41" t="s">
        <v>268</v>
      </c>
      <c r="D247" s="209" t="s">
        <v>2078</v>
      </c>
      <c r="E247" s="211"/>
      <c r="F247" s="355"/>
      <c r="G247" s="639"/>
      <c r="H247" s="324"/>
    </row>
    <row r="248" spans="1:8" ht="12.75" customHeight="1">
      <c r="A248" s="336">
        <v>120</v>
      </c>
      <c r="B248" s="215"/>
      <c r="C248" s="14"/>
      <c r="D248" s="14" t="s">
        <v>1642</v>
      </c>
      <c r="E248" s="210" t="s">
        <v>598</v>
      </c>
      <c r="F248" s="358">
        <v>1399999</v>
      </c>
      <c r="G248" s="766" t="s">
        <v>599</v>
      </c>
      <c r="H248" s="330">
        <v>120</v>
      </c>
    </row>
    <row r="249" spans="1:8" ht="12.75" customHeight="1">
      <c r="A249" s="336">
        <f>A248+1</f>
        <v>121</v>
      </c>
      <c r="B249" s="215"/>
      <c r="C249" s="14"/>
      <c r="D249" s="14" t="s">
        <v>1643</v>
      </c>
      <c r="E249" s="210" t="s">
        <v>601</v>
      </c>
      <c r="F249" s="358">
        <v>1515822</v>
      </c>
      <c r="G249" s="766" t="s">
        <v>599</v>
      </c>
      <c r="H249" s="330">
        <f>H248+1</f>
        <v>121</v>
      </c>
    </row>
    <row r="250" spans="1:8" ht="12.75" customHeight="1">
      <c r="A250" s="336">
        <f>A249+1</f>
        <v>122</v>
      </c>
      <c r="B250" s="215"/>
      <c r="C250" s="14"/>
      <c r="D250" s="14" t="s">
        <v>1644</v>
      </c>
      <c r="E250" s="210" t="s">
        <v>603</v>
      </c>
      <c r="F250" s="358">
        <v>4854783</v>
      </c>
      <c r="G250" s="766" t="s">
        <v>599</v>
      </c>
      <c r="H250" s="330">
        <f>H249+1</f>
        <v>122</v>
      </c>
    </row>
    <row r="251" spans="1:8" ht="12.75" customHeight="1">
      <c r="A251" s="336">
        <f>A250+1</f>
        <v>123</v>
      </c>
      <c r="B251" s="215"/>
      <c r="C251" s="381" t="s">
        <v>269</v>
      </c>
      <c r="D251" s="14" t="s">
        <v>1645</v>
      </c>
      <c r="E251" s="210"/>
      <c r="F251" s="358">
        <v>4660483</v>
      </c>
      <c r="G251" s="766" t="s">
        <v>599</v>
      </c>
      <c r="H251" s="330">
        <f>H250+1</f>
        <v>123</v>
      </c>
    </row>
    <row r="252" spans="1:8" ht="12.75" customHeight="1">
      <c r="A252" s="336">
        <v>124</v>
      </c>
      <c r="B252" s="215"/>
      <c r="C252" s="381">
        <v>14</v>
      </c>
      <c r="D252" s="14" t="s">
        <v>1646</v>
      </c>
      <c r="E252" s="210"/>
      <c r="F252" s="358">
        <v>5210810</v>
      </c>
      <c r="G252" s="766" t="s">
        <v>599</v>
      </c>
      <c r="H252" s="330">
        <v>124</v>
      </c>
    </row>
    <row r="253" spans="1:8" ht="12.75" customHeight="1">
      <c r="A253" s="336">
        <v>125</v>
      </c>
      <c r="B253" s="215"/>
      <c r="C253" s="381" t="s">
        <v>271</v>
      </c>
      <c r="D253" s="14" t="s">
        <v>1647</v>
      </c>
      <c r="E253" s="210"/>
      <c r="F253" s="358">
        <v>0</v>
      </c>
      <c r="G253" s="766" t="s">
        <v>599</v>
      </c>
      <c r="H253" s="330">
        <v>125</v>
      </c>
    </row>
    <row r="254" spans="1:8" ht="12.75" customHeight="1">
      <c r="A254" s="325"/>
      <c r="B254" s="312"/>
      <c r="C254" s="41" t="s">
        <v>272</v>
      </c>
      <c r="D254" s="209" t="s">
        <v>1648</v>
      </c>
      <c r="E254" s="211"/>
      <c r="F254" s="355"/>
      <c r="G254" s="639"/>
      <c r="H254" s="324"/>
    </row>
    <row r="255" spans="1:8" ht="12.75" customHeight="1">
      <c r="A255" s="336">
        <v>126</v>
      </c>
      <c r="B255" s="215"/>
      <c r="C255" s="14"/>
      <c r="D255" s="14" t="s">
        <v>1649</v>
      </c>
      <c r="E255" s="210" t="s">
        <v>1650</v>
      </c>
      <c r="F255" s="849">
        <v>11790144</v>
      </c>
      <c r="G255" s="766" t="s">
        <v>599</v>
      </c>
      <c r="H255" s="330">
        <v>126</v>
      </c>
    </row>
    <row r="256" spans="1:8" ht="12.75" customHeight="1">
      <c r="A256" s="336">
        <f>A255+1</f>
        <v>127</v>
      </c>
      <c r="B256" s="215"/>
      <c r="C256" s="14"/>
      <c r="D256" s="14" t="s">
        <v>1651</v>
      </c>
      <c r="E256" s="210" t="s">
        <v>1652</v>
      </c>
      <c r="F256" s="849">
        <v>1592742</v>
      </c>
      <c r="G256" s="766" t="s">
        <v>599</v>
      </c>
      <c r="H256" s="330">
        <f>H255+1</f>
        <v>127</v>
      </c>
    </row>
    <row r="257" spans="1:8" ht="12.75" customHeight="1">
      <c r="A257" s="336">
        <f>A256+1</f>
        <v>128</v>
      </c>
      <c r="B257" s="215"/>
      <c r="C257" s="14"/>
      <c r="D257" s="14" t="s">
        <v>1653</v>
      </c>
      <c r="E257" s="210" t="s">
        <v>1654</v>
      </c>
      <c r="F257" s="849">
        <v>2482539</v>
      </c>
      <c r="G257" s="766" t="s">
        <v>599</v>
      </c>
      <c r="H257" s="330">
        <f>H256+1</f>
        <v>128</v>
      </c>
    </row>
    <row r="258" spans="1:8" ht="12.75" customHeight="1">
      <c r="A258" s="336">
        <f>A257+1</f>
        <v>129</v>
      </c>
      <c r="B258" s="215"/>
      <c r="C258" s="14"/>
      <c r="D258" s="14" t="s">
        <v>1655</v>
      </c>
      <c r="E258" s="210" t="s">
        <v>1656</v>
      </c>
      <c r="F258" s="849">
        <f>SUM(F255:F257)</f>
        <v>15865425</v>
      </c>
      <c r="G258" s="766" t="s">
        <v>599</v>
      </c>
      <c r="H258" s="330">
        <f>H257+1</f>
        <v>129</v>
      </c>
    </row>
    <row r="259" spans="1:8" ht="12.75" customHeight="1">
      <c r="A259" s="325"/>
      <c r="B259" s="312"/>
      <c r="C259" s="41" t="s">
        <v>273</v>
      </c>
      <c r="D259" s="209" t="s">
        <v>1657</v>
      </c>
      <c r="E259" s="211"/>
      <c r="F259" s="1425"/>
      <c r="G259" s="639"/>
      <c r="H259" s="324"/>
    </row>
    <row r="260" spans="1:8" ht="12.75" customHeight="1">
      <c r="A260" s="336">
        <v>130</v>
      </c>
      <c r="B260" s="215"/>
      <c r="C260" s="14"/>
      <c r="D260" s="14" t="s">
        <v>1658</v>
      </c>
      <c r="E260" s="210" t="s">
        <v>1659</v>
      </c>
      <c r="F260" s="849">
        <v>18845</v>
      </c>
      <c r="G260" s="766" t="s">
        <v>599</v>
      </c>
      <c r="H260" s="330">
        <v>130</v>
      </c>
    </row>
    <row r="261" spans="1:8" ht="12.75" customHeight="1">
      <c r="A261" s="336">
        <f>A260+1</f>
        <v>131</v>
      </c>
      <c r="B261" s="215"/>
      <c r="C261" s="14"/>
      <c r="D261" s="14" t="s">
        <v>1660</v>
      </c>
      <c r="E261" s="210" t="s">
        <v>1661</v>
      </c>
      <c r="F261" s="358">
        <v>89</v>
      </c>
      <c r="G261" s="766" t="s">
        <v>599</v>
      </c>
      <c r="H261" s="330">
        <f>H260+1</f>
        <v>131</v>
      </c>
    </row>
    <row r="262" spans="1:8" ht="12.75" customHeight="1">
      <c r="A262" s="336">
        <f>A261+1</f>
        <v>132</v>
      </c>
      <c r="B262" s="215"/>
      <c r="C262" s="14"/>
      <c r="D262" s="14" t="s">
        <v>1662</v>
      </c>
      <c r="E262" s="210" t="s">
        <v>1663</v>
      </c>
      <c r="F262" s="355">
        <v>0</v>
      </c>
      <c r="G262" s="773" t="s">
        <v>599</v>
      </c>
      <c r="H262" s="330">
        <f>H261+1</f>
        <v>132</v>
      </c>
    </row>
    <row r="263" spans="1:8" ht="12.75" customHeight="1">
      <c r="A263" s="336">
        <f>A262+1</f>
        <v>133</v>
      </c>
      <c r="B263" s="215"/>
      <c r="C263" s="14"/>
      <c r="D263" s="14" t="s">
        <v>1664</v>
      </c>
      <c r="E263" s="14" t="s">
        <v>1665</v>
      </c>
      <c r="F263" s="847">
        <f>SUM(F260:F262)</f>
        <v>18934</v>
      </c>
      <c r="G263" s="774" t="s">
        <v>599</v>
      </c>
      <c r="H263" s="1853">
        <f>H262+1</f>
        <v>133</v>
      </c>
    </row>
    <row r="264" spans="1:8" ht="12.75" customHeight="1" thickBot="1">
      <c r="A264" s="336">
        <f>A263+1</f>
        <v>134</v>
      </c>
      <c r="B264" s="215"/>
      <c r="C264" s="14"/>
      <c r="D264" s="2324" t="s">
        <v>2393</v>
      </c>
      <c r="E264" s="2325"/>
      <c r="F264" s="846">
        <v>4.28</v>
      </c>
      <c r="G264" s="767" t="s">
        <v>599</v>
      </c>
      <c r="H264" s="330">
        <f>H263+1</f>
        <v>134</v>
      </c>
    </row>
    <row r="265" spans="1:8">
      <c r="A265" s="40"/>
      <c r="B265" s="209"/>
      <c r="C265" s="209"/>
      <c r="D265" s="209"/>
      <c r="E265" s="209"/>
      <c r="F265" s="209"/>
      <c r="G265" s="209"/>
      <c r="H265" s="208"/>
    </row>
    <row r="266" spans="1:8">
      <c r="A266" s="40"/>
      <c r="B266" s="209"/>
      <c r="C266" s="209"/>
      <c r="D266" s="209"/>
      <c r="E266" s="209"/>
      <c r="F266" s="209"/>
      <c r="G266" s="209"/>
      <c r="H266" s="208"/>
    </row>
    <row r="267" spans="1:8">
      <c r="A267" s="40"/>
      <c r="B267" s="209"/>
      <c r="C267" s="209"/>
      <c r="D267" s="209"/>
      <c r="E267" s="209"/>
      <c r="F267" s="209"/>
      <c r="G267" s="209"/>
      <c r="H267" s="208"/>
    </row>
    <row r="268" spans="1:8">
      <c r="A268" s="40"/>
      <c r="B268" s="209"/>
      <c r="C268" s="209"/>
      <c r="D268" s="209"/>
      <c r="E268" s="209"/>
      <c r="F268" s="209"/>
      <c r="G268" s="209"/>
      <c r="H268" s="208"/>
    </row>
    <row r="269" spans="1:8">
      <c r="A269" s="40"/>
      <c r="B269" s="209"/>
      <c r="C269" s="209"/>
      <c r="D269" s="209"/>
      <c r="E269" s="209"/>
      <c r="F269" s="209"/>
      <c r="G269" s="209"/>
      <c r="H269" s="208"/>
    </row>
    <row r="270" spans="1:8">
      <c r="A270" s="40"/>
      <c r="B270" s="209"/>
      <c r="C270" s="209"/>
      <c r="D270" s="209"/>
      <c r="E270" s="209"/>
      <c r="F270" s="209"/>
      <c r="G270" s="209"/>
      <c r="H270" s="208"/>
    </row>
    <row r="271" spans="1:8">
      <c r="A271" s="40"/>
      <c r="B271" s="209"/>
      <c r="C271" s="209"/>
      <c r="D271" s="209"/>
      <c r="E271" s="209"/>
      <c r="F271" s="209"/>
      <c r="G271" s="209"/>
      <c r="H271" s="208"/>
    </row>
    <row r="272" spans="1:8">
      <c r="A272" s="40"/>
      <c r="B272" s="209"/>
      <c r="C272" s="209"/>
      <c r="D272" s="209"/>
      <c r="E272" s="209"/>
      <c r="F272" s="209"/>
      <c r="G272" s="209"/>
      <c r="H272" s="208"/>
    </row>
    <row r="273" spans="1:8">
      <c r="A273" s="40"/>
      <c r="B273" s="209"/>
      <c r="C273" s="209"/>
      <c r="D273" s="209"/>
      <c r="E273" s="209"/>
      <c r="F273" s="209"/>
      <c r="G273" s="209"/>
      <c r="H273" s="208"/>
    </row>
    <row r="274" spans="1:8">
      <c r="A274" s="40"/>
      <c r="B274" s="209"/>
      <c r="C274" s="209"/>
      <c r="D274" s="209"/>
      <c r="E274" s="209"/>
      <c r="F274" s="209"/>
      <c r="G274" s="209"/>
      <c r="H274" s="208"/>
    </row>
    <row r="275" spans="1:8">
      <c r="A275" s="40"/>
      <c r="B275" s="209"/>
      <c r="C275" s="209"/>
      <c r="D275" s="209"/>
      <c r="E275" s="209"/>
      <c r="F275" s="209"/>
      <c r="G275" s="209"/>
      <c r="H275" s="208"/>
    </row>
    <row r="276" spans="1:8">
      <c r="A276" s="40"/>
      <c r="B276" s="209"/>
      <c r="C276" s="209"/>
      <c r="D276" s="209"/>
      <c r="E276" s="209"/>
      <c r="F276" s="209"/>
      <c r="G276" s="209"/>
      <c r="H276" s="208"/>
    </row>
    <row r="277" spans="1:8">
      <c r="A277" s="40"/>
      <c r="B277" s="209"/>
      <c r="C277" s="209"/>
      <c r="D277" s="209"/>
      <c r="E277" s="209"/>
      <c r="F277" s="209"/>
      <c r="G277" s="209"/>
      <c r="H277" s="208"/>
    </row>
    <row r="278" spans="1:8">
      <c r="A278" s="1404"/>
      <c r="B278" s="209"/>
      <c r="C278" s="209"/>
      <c r="D278" s="209"/>
      <c r="E278" s="209"/>
      <c r="F278" s="209"/>
      <c r="G278" s="209"/>
      <c r="H278" s="208"/>
    </row>
    <row r="279" spans="1:8" s="226" customFormat="1">
      <c r="A279" s="700"/>
      <c r="B279" s="689"/>
      <c r="C279" s="689"/>
      <c r="D279" s="689"/>
      <c r="E279" s="689"/>
      <c r="F279" s="727"/>
      <c r="G279" s="727"/>
      <c r="H279" s="698" t="s">
        <v>1343</v>
      </c>
    </row>
  </sheetData>
  <customSheetViews>
    <customSheetView guid="{4095EAE0-09D5-4E29-9353-57BE8D9E0DE0}" showPageBreaks="1" printArea="1" topLeftCell="A178">
      <selection activeCell="E194" sqref="E194"/>
      <rowBreaks count="3" manualBreakCount="3">
        <brk id="70" max="16383" man="1"/>
        <brk id="140" max="16383" man="1"/>
        <brk id="211" max="16383" man="1"/>
      </rowBreaks>
      <pageMargins left="0.75" right="0.75" top="0.75" bottom="0.75" header="0.5" footer="0.5"/>
      <pageSetup scale="90" orientation="portrait" r:id="rId1"/>
      <headerFooter alignWithMargins="0"/>
    </customSheetView>
    <customSheetView guid="{B4382265-C345-4F78-A0C9-5C84571AE8A3}" showPageBreaks="1" printArea="1">
      <selection activeCell="G20" sqref="G20"/>
      <rowBreaks count="3" manualBreakCount="3">
        <brk id="74" max="16383" man="1"/>
        <brk id="148" max="16383" man="1"/>
        <brk id="222" max="16383" man="1"/>
      </rowBreaks>
      <pageMargins left="0.75" right="0.75" top="0.75" bottom="0.75" header="0.5" footer="0.5"/>
      <pageSetup scale="90" orientation="portrait" r:id="rId2"/>
      <headerFooter alignWithMargins="0"/>
    </customSheetView>
  </customSheetViews>
  <mergeCells count="5">
    <mergeCell ref="D264:E264"/>
    <mergeCell ref="A214:H214"/>
    <mergeCell ref="A143:H143"/>
    <mergeCell ref="A73:H73"/>
    <mergeCell ref="A3:H3"/>
  </mergeCells>
  <phoneticPr fontId="0" type="noConversion"/>
  <pageMargins left="0.75" right="0.75" top="0.75" bottom="0.75" header="0.5" footer="0.5"/>
  <pageSetup scale="90" orientation="portrait" r:id="rId3"/>
  <headerFooter alignWithMargins="0"/>
  <rowBreaks count="3" manualBreakCount="3">
    <brk id="70" max="16383" man="1"/>
    <brk id="140" max="16383" man="1"/>
    <brk id="21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zoomScaleNormal="100" workbookViewId="0"/>
  </sheetViews>
  <sheetFormatPr defaultColWidth="8.83203125" defaultRowHeight="11.25"/>
  <cols>
    <col min="1" max="1" width="6" style="1967" customWidth="1"/>
    <col min="2" max="2" width="5" style="1967" customWidth="1"/>
    <col min="3" max="3" width="3.1640625" style="1967" customWidth="1"/>
    <col min="4" max="4" width="86.1640625" style="1967" customWidth="1"/>
    <col min="5" max="5" width="11.83203125" style="1967" customWidth="1"/>
    <col min="6" max="16" width="9.33203125" style="1967" hidden="1" customWidth="1"/>
    <col min="17" max="18" width="8.83203125" style="1967"/>
    <col min="19" max="19" width="3.33203125" style="1967" customWidth="1"/>
    <col min="20" max="16384" width="8.83203125" style="1967"/>
  </cols>
  <sheetData>
    <row r="1" spans="1:13" s="1969" customFormat="1">
      <c r="A1" s="2076" t="s">
        <v>2667</v>
      </c>
      <c r="B1" s="429"/>
      <c r="C1" s="429"/>
      <c r="D1" s="429"/>
      <c r="E1" s="2122">
        <v>91</v>
      </c>
      <c r="I1" s="2123"/>
      <c r="L1" s="2123"/>
      <c r="M1" s="2123"/>
    </row>
    <row r="2" spans="1:13" ht="46.5" customHeight="1">
      <c r="A2" s="2044"/>
      <c r="B2" s="2045"/>
      <c r="C2" s="2045"/>
      <c r="D2" s="2045"/>
      <c r="E2" s="2046"/>
    </row>
    <row r="3" spans="1:13">
      <c r="A3" s="2047"/>
      <c r="B3" s="1969"/>
      <c r="C3" s="1969"/>
      <c r="D3" s="1969"/>
      <c r="E3" s="2048"/>
    </row>
    <row r="4" spans="1:13">
      <c r="A4" s="2047"/>
      <c r="B4" s="1969"/>
      <c r="C4" s="1969"/>
      <c r="D4" s="1969"/>
      <c r="E4" s="2048"/>
    </row>
    <row r="5" spans="1:13">
      <c r="A5" s="2047"/>
      <c r="B5" s="1969"/>
      <c r="C5" s="1969"/>
      <c r="D5" s="1969"/>
      <c r="E5" s="2048"/>
    </row>
    <row r="6" spans="1:13" ht="20.25">
      <c r="A6" s="2047"/>
      <c r="B6" s="1969"/>
      <c r="C6" s="1969"/>
      <c r="D6" s="1970" t="s">
        <v>2567</v>
      </c>
      <c r="E6" s="2048"/>
    </row>
    <row r="7" spans="1:13">
      <c r="A7" s="2047"/>
      <c r="B7" s="1969"/>
      <c r="C7" s="1969"/>
      <c r="D7" s="1971"/>
      <c r="E7" s="2048"/>
    </row>
    <row r="8" spans="1:13" ht="31.5">
      <c r="A8" s="2047" t="s">
        <v>720</v>
      </c>
      <c r="B8" s="1969"/>
      <c r="C8" s="1969"/>
      <c r="D8" s="1972" t="s">
        <v>2590</v>
      </c>
      <c r="E8" s="2048"/>
    </row>
    <row r="9" spans="1:13">
      <c r="A9" s="2047" t="s">
        <v>720</v>
      </c>
      <c r="B9" s="1969"/>
      <c r="C9" s="1969"/>
      <c r="D9" s="1969"/>
      <c r="E9" s="2048"/>
    </row>
    <row r="10" spans="1:13">
      <c r="A10" s="2047" t="s">
        <v>720</v>
      </c>
      <c r="B10" s="1969"/>
      <c r="C10" s="1969"/>
      <c r="D10" s="1969"/>
      <c r="E10" s="2048"/>
    </row>
    <row r="11" spans="1:13">
      <c r="A11" s="2047" t="s">
        <v>720</v>
      </c>
      <c r="B11" s="1969"/>
      <c r="C11" s="1969"/>
      <c r="D11" s="1969"/>
      <c r="E11" s="2048"/>
    </row>
    <row r="12" spans="1:13" ht="18">
      <c r="A12" s="2047" t="s">
        <v>720</v>
      </c>
      <c r="B12" s="1969"/>
      <c r="C12" s="1969"/>
      <c r="D12" s="1973" t="s">
        <v>3163</v>
      </c>
      <c r="E12" s="2048"/>
    </row>
    <row r="13" spans="1:13">
      <c r="A13" s="2047" t="s">
        <v>720</v>
      </c>
      <c r="B13" s="1969"/>
      <c r="C13" s="1969"/>
      <c r="D13" s="1969"/>
      <c r="E13" s="2048"/>
    </row>
    <row r="14" spans="1:13">
      <c r="A14" s="2047" t="s">
        <v>720</v>
      </c>
      <c r="B14" s="1969"/>
      <c r="C14" s="1969"/>
      <c r="D14" s="1969"/>
      <c r="E14" s="2048"/>
    </row>
    <row r="15" spans="1:13">
      <c r="A15" s="2047" t="s">
        <v>720</v>
      </c>
      <c r="B15" s="1969"/>
      <c r="C15" s="1969"/>
      <c r="D15" s="1969"/>
      <c r="E15" s="2048"/>
    </row>
    <row r="16" spans="1:13" ht="18">
      <c r="A16" s="2047"/>
      <c r="B16" s="1969"/>
      <c r="C16" s="1969"/>
      <c r="D16" s="1973" t="s">
        <v>721</v>
      </c>
      <c r="E16" s="2048"/>
    </row>
    <row r="17" spans="1:5">
      <c r="A17" s="2047"/>
      <c r="B17" s="1969"/>
      <c r="C17" s="1969"/>
      <c r="D17" s="1971" t="s">
        <v>720</v>
      </c>
      <c r="E17" s="2048"/>
    </row>
    <row r="18" spans="1:5" ht="18">
      <c r="A18" s="2047"/>
      <c r="B18" s="1969"/>
      <c r="C18" s="1969"/>
      <c r="D18" s="1973" t="s">
        <v>722</v>
      </c>
      <c r="E18" s="2048"/>
    </row>
    <row r="19" spans="1:5">
      <c r="A19" s="2047"/>
      <c r="B19" s="1969"/>
      <c r="C19" s="1969"/>
      <c r="D19" s="1971" t="s">
        <v>720</v>
      </c>
      <c r="E19" s="2048"/>
    </row>
    <row r="20" spans="1:5" ht="18">
      <c r="A20" s="2047"/>
      <c r="B20" s="1969"/>
      <c r="C20" s="1969"/>
      <c r="D20" s="1973" t="s">
        <v>723</v>
      </c>
      <c r="E20" s="2048"/>
    </row>
    <row r="21" spans="1:5">
      <c r="A21" s="2047"/>
      <c r="B21" s="1969"/>
      <c r="C21" s="1969"/>
      <c r="D21" s="1971" t="s">
        <v>720</v>
      </c>
      <c r="E21" s="2048"/>
    </row>
    <row r="22" spans="1:5" ht="18">
      <c r="A22" s="2047"/>
      <c r="B22" s="1969"/>
      <c r="C22" s="1969"/>
      <c r="D22" s="1973" t="s">
        <v>2663</v>
      </c>
      <c r="E22" s="2048"/>
    </row>
    <row r="23" spans="1:5">
      <c r="A23" s="2047" t="s">
        <v>720</v>
      </c>
      <c r="B23" s="1969"/>
      <c r="C23" s="1969"/>
      <c r="D23" s="1969"/>
      <c r="E23" s="2048"/>
    </row>
    <row r="24" spans="1:5">
      <c r="A24" s="2047" t="s">
        <v>720</v>
      </c>
      <c r="B24" s="1969"/>
      <c r="C24" s="1969"/>
      <c r="D24" s="1969"/>
      <c r="E24" s="2048"/>
    </row>
    <row r="25" spans="1:5">
      <c r="A25" s="2047" t="s">
        <v>720</v>
      </c>
      <c r="B25" s="1969"/>
      <c r="C25" s="1969"/>
      <c r="D25" s="1969"/>
      <c r="E25" s="2048"/>
    </row>
    <row r="26" spans="1:5">
      <c r="A26" s="2047" t="s">
        <v>720</v>
      </c>
      <c r="B26" s="1969"/>
      <c r="C26" s="1969"/>
      <c r="D26" s="1969"/>
      <c r="E26" s="2048"/>
    </row>
    <row r="27" spans="1:5">
      <c r="A27" s="2047"/>
      <c r="B27" s="1969"/>
      <c r="C27" s="1969"/>
      <c r="D27" s="1969"/>
      <c r="E27" s="2048"/>
    </row>
    <row r="28" spans="1:5">
      <c r="A28" s="2047"/>
      <c r="B28" s="1969"/>
      <c r="C28" s="1969"/>
      <c r="D28" s="1969"/>
      <c r="E28" s="2048"/>
    </row>
    <row r="29" spans="1:5">
      <c r="A29" s="2047"/>
      <c r="B29" s="1969"/>
      <c r="C29" s="1969"/>
      <c r="D29" s="1969"/>
      <c r="E29" s="2048"/>
    </row>
    <row r="30" spans="1:5">
      <c r="A30" s="2047"/>
      <c r="B30" s="1969"/>
      <c r="C30" s="1969"/>
      <c r="D30" s="1969"/>
      <c r="E30" s="2048"/>
    </row>
    <row r="31" spans="1:5">
      <c r="A31" s="2047"/>
      <c r="B31" s="1969"/>
      <c r="C31" s="1969"/>
      <c r="D31" s="1969"/>
      <c r="E31" s="2048"/>
    </row>
    <row r="32" spans="1:5">
      <c r="A32" s="2047"/>
      <c r="B32" s="1969"/>
      <c r="C32" s="1969"/>
      <c r="D32" s="1969"/>
      <c r="E32" s="2048"/>
    </row>
    <row r="33" spans="1:5">
      <c r="A33" s="2047"/>
      <c r="B33" s="1969"/>
      <c r="C33" s="1969"/>
      <c r="D33" s="1969"/>
      <c r="E33" s="2048"/>
    </row>
    <row r="34" spans="1:5">
      <c r="A34" s="2047"/>
      <c r="B34" s="1969"/>
      <c r="C34" s="1969"/>
      <c r="D34" s="1969"/>
      <c r="E34" s="2048"/>
    </row>
    <row r="35" spans="1:5">
      <c r="A35" s="2047"/>
      <c r="B35" s="1969"/>
      <c r="C35" s="1969"/>
      <c r="D35" s="1969"/>
      <c r="E35" s="2048"/>
    </row>
    <row r="36" spans="1:5">
      <c r="A36" s="2047"/>
      <c r="B36" s="1969"/>
      <c r="C36" s="1969"/>
      <c r="D36" s="1969"/>
      <c r="E36" s="2048"/>
    </row>
    <row r="37" spans="1:5">
      <c r="A37" s="2047"/>
      <c r="B37" s="1969"/>
      <c r="C37" s="1969"/>
      <c r="D37" s="1969"/>
      <c r="E37" s="2048"/>
    </row>
    <row r="38" spans="1:5">
      <c r="A38" s="2047"/>
      <c r="B38" s="1969"/>
      <c r="C38" s="1969"/>
      <c r="D38" s="1969"/>
      <c r="E38" s="2048"/>
    </row>
    <row r="39" spans="1:5">
      <c r="A39" s="2047"/>
      <c r="B39" s="1969"/>
      <c r="C39" s="1969"/>
      <c r="D39" s="1969"/>
      <c r="E39" s="2048"/>
    </row>
    <row r="40" spans="1:5">
      <c r="A40" s="2047"/>
      <c r="B40" s="1969"/>
      <c r="C40" s="1969"/>
      <c r="D40" s="1969"/>
      <c r="E40" s="2048"/>
    </row>
    <row r="41" spans="1:5">
      <c r="A41" s="2047"/>
      <c r="B41" s="1969"/>
      <c r="C41" s="1969"/>
      <c r="D41" s="1969"/>
      <c r="E41" s="2048"/>
    </row>
    <row r="42" spans="1:5">
      <c r="A42" s="2047"/>
      <c r="B42" s="1969"/>
      <c r="C42" s="1969"/>
      <c r="D42" s="1969"/>
      <c r="E42" s="2048"/>
    </row>
    <row r="43" spans="1:5">
      <c r="A43" s="2047"/>
      <c r="B43" s="1969"/>
      <c r="C43" s="1969"/>
      <c r="D43" s="1969"/>
      <c r="E43" s="2048"/>
    </row>
    <row r="44" spans="1:5">
      <c r="A44" s="2047"/>
      <c r="B44" s="1969"/>
      <c r="C44" s="1969"/>
      <c r="D44" s="1969"/>
      <c r="E44" s="2048"/>
    </row>
    <row r="45" spans="1:5">
      <c r="A45" s="2047"/>
      <c r="B45" s="1969"/>
      <c r="C45" s="1969"/>
      <c r="D45" s="1969"/>
      <c r="E45" s="2048"/>
    </row>
    <row r="46" spans="1:5">
      <c r="A46" s="2047"/>
      <c r="B46" s="1969"/>
      <c r="C46" s="1969"/>
      <c r="D46" s="1969"/>
      <c r="E46" s="2048"/>
    </row>
    <row r="47" spans="1:5">
      <c r="A47" s="2047"/>
      <c r="B47" s="1969"/>
      <c r="C47" s="1969"/>
      <c r="D47" s="1969"/>
      <c r="E47" s="2048"/>
    </row>
    <row r="48" spans="1:5">
      <c r="A48" s="2047"/>
      <c r="B48" s="1969"/>
      <c r="C48" s="1969"/>
      <c r="D48" s="1969"/>
      <c r="E48" s="2048"/>
    </row>
    <row r="49" spans="1:5">
      <c r="A49" s="2047"/>
      <c r="B49" s="1969"/>
      <c r="C49" s="1969"/>
      <c r="D49" s="1969"/>
      <c r="E49" s="2048"/>
    </row>
    <row r="50" spans="1:5">
      <c r="A50" s="2047"/>
      <c r="B50" s="1969"/>
      <c r="C50" s="1969"/>
      <c r="D50" s="1969"/>
      <c r="E50" s="2048"/>
    </row>
    <row r="51" spans="1:5">
      <c r="A51" s="2047"/>
      <c r="B51" s="1969"/>
      <c r="C51" s="1969"/>
      <c r="D51" s="1969"/>
      <c r="E51" s="2048"/>
    </row>
    <row r="52" spans="1:5">
      <c r="A52" s="2047"/>
      <c r="B52" s="1969"/>
      <c r="C52" s="1969"/>
      <c r="D52" s="1969"/>
      <c r="E52" s="2048"/>
    </row>
    <row r="53" spans="1:5" ht="50.1" customHeight="1">
      <c r="A53" s="2049"/>
      <c r="B53" s="2050"/>
      <c r="C53" s="2050"/>
      <c r="D53" s="2050"/>
      <c r="E53" s="2051"/>
    </row>
    <row r="54" spans="1:5" s="1969" customFormat="1">
      <c r="A54" s="2120" t="s">
        <v>2497</v>
      </c>
      <c r="B54" s="2121"/>
      <c r="C54" s="2121"/>
    </row>
    <row r="69" spans="9:13">
      <c r="I69" s="1967">
        <v>38</v>
      </c>
      <c r="L69" s="1968">
        <v>117</v>
      </c>
      <c r="M69" s="1968">
        <v>118</v>
      </c>
    </row>
  </sheetData>
  <customSheetViews>
    <customSheetView guid="{4095EAE0-09D5-4E29-9353-57BE8D9E0DE0}" showPageBreaks="1" hiddenColumns="1">
      <selection activeCell="A2" sqref="A2"/>
      <pageMargins left="0.75" right="0.75" top="0.75" bottom="0.75" header="0.5" footer="0.5"/>
      <pageSetup orientation="portrait" r:id="rId1"/>
    </customSheetView>
    <customSheetView guid="{B4382265-C345-4F78-A0C9-5C84571AE8A3}" showPageBreaks="1" hiddenColumns="1">
      <selection activeCell="D39" sqref="D39"/>
      <pageMargins left="0.75" right="0.75" top="0.75" bottom="0.75" header="0.5" footer="0.5"/>
      <pageSetup orientation="portrait" r:id="rId2"/>
    </customSheetView>
  </customSheetViews>
  <pageMargins left="0.75" right="0.75" top="0.75" bottom="0.75" header="0.5" footer="0.5"/>
  <pageSetup orientation="portrait"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zoomScaleNormal="100" workbookViewId="0"/>
  </sheetViews>
  <sheetFormatPr defaultRowHeight="11.25"/>
  <cols>
    <col min="1" max="1" width="5.1640625" style="10" customWidth="1"/>
    <col min="2" max="2" width="6.33203125" style="10" customWidth="1"/>
    <col min="3" max="3" width="4.5" style="10" bestFit="1" customWidth="1"/>
    <col min="4" max="4" width="42.5" style="10" bestFit="1" customWidth="1"/>
    <col min="5" max="7" width="26.33203125" style="10" customWidth="1"/>
    <col min="8" max="8" width="5.33203125" style="10" customWidth="1"/>
    <col min="9" max="9" width="6.1640625" style="10" customWidth="1"/>
    <col min="10" max="10" width="6.33203125" style="10" customWidth="1"/>
    <col min="11" max="14" width="30.1640625" style="10" customWidth="1"/>
    <col min="15" max="15" width="7.5" style="10" customWidth="1"/>
    <col min="16" max="16384" width="9.33203125" style="10"/>
  </cols>
  <sheetData>
    <row r="1" spans="1:22" s="226" customFormat="1">
      <c r="A1" s="2060">
        <v>92</v>
      </c>
      <c r="B1" s="2074"/>
      <c r="C1" s="2074"/>
      <c r="D1" s="2039"/>
      <c r="E1" s="2039"/>
      <c r="F1" s="2042"/>
      <c r="G1" s="2059"/>
      <c r="H1" s="2055" t="s">
        <v>2667</v>
      </c>
      <c r="I1" s="2057" t="s">
        <v>2667</v>
      </c>
      <c r="J1" s="2039"/>
      <c r="K1" s="2039"/>
      <c r="L1" s="2039"/>
      <c r="M1" s="2039"/>
      <c r="N1" s="2039"/>
      <c r="O1" s="2105">
        <v>93</v>
      </c>
    </row>
    <row r="2" spans="1:22" s="226" customFormat="1">
      <c r="A2" s="1741"/>
      <c r="B2" s="1711"/>
      <c r="C2" s="1711"/>
      <c r="D2" s="209"/>
      <c r="E2" s="209"/>
      <c r="F2" s="63"/>
      <c r="G2" s="19"/>
      <c r="H2" s="1397"/>
      <c r="I2" s="1743"/>
      <c r="J2" s="209"/>
      <c r="K2" s="209"/>
      <c r="L2" s="209"/>
      <c r="M2" s="209"/>
      <c r="N2" s="209"/>
      <c r="O2" s="1744"/>
    </row>
    <row r="3" spans="1:22">
      <c r="A3" s="2323" t="s">
        <v>2866</v>
      </c>
      <c r="B3" s="2265"/>
      <c r="C3" s="2265"/>
      <c r="D3" s="2265"/>
      <c r="E3" s="2265"/>
      <c r="F3" s="2265"/>
      <c r="G3" s="2265"/>
      <c r="H3" s="2266"/>
      <c r="I3" s="2326" t="s">
        <v>2867</v>
      </c>
      <c r="J3" s="2268"/>
      <c r="K3" s="2268"/>
      <c r="L3" s="2268"/>
      <c r="M3" s="2268"/>
      <c r="N3" s="2268"/>
      <c r="O3" s="2269"/>
    </row>
    <row r="4" spans="1:22">
      <c r="A4" s="341" t="s">
        <v>330</v>
      </c>
      <c r="B4" s="342"/>
      <c r="C4" s="342"/>
      <c r="D4" s="342"/>
      <c r="E4" s="342"/>
      <c r="F4" s="342"/>
      <c r="G4" s="342"/>
      <c r="H4" s="343"/>
      <c r="I4" s="341" t="s">
        <v>330</v>
      </c>
      <c r="J4" s="342"/>
      <c r="K4" s="342"/>
      <c r="L4" s="342"/>
      <c r="M4" s="342"/>
      <c r="N4" s="342"/>
      <c r="O4" s="343"/>
    </row>
    <row r="5" spans="1:22">
      <c r="A5" s="73"/>
      <c r="B5" s="14"/>
      <c r="C5" s="14"/>
      <c r="D5" s="14"/>
      <c r="E5" s="14"/>
      <c r="F5" s="14"/>
      <c r="G5" s="14"/>
      <c r="H5" s="70"/>
      <c r="I5" s="73"/>
      <c r="J5" s="14"/>
      <c r="K5" s="14"/>
      <c r="L5" s="14"/>
      <c r="M5" s="14"/>
      <c r="N5" s="14"/>
      <c r="O5" s="70"/>
    </row>
    <row r="6" spans="1:22">
      <c r="A6" s="345"/>
      <c r="B6" s="322"/>
      <c r="C6" s="412"/>
      <c r="D6" s="612"/>
      <c r="E6" s="317"/>
      <c r="F6" s="317" t="s">
        <v>959</v>
      </c>
      <c r="G6" s="317" t="s">
        <v>959</v>
      </c>
      <c r="H6" s="513"/>
      <c r="I6" s="383"/>
      <c r="J6" s="322"/>
      <c r="K6" s="211"/>
      <c r="L6" s="211"/>
      <c r="M6" s="211"/>
      <c r="N6" s="211"/>
      <c r="O6" s="208"/>
    </row>
    <row r="7" spans="1:22">
      <c r="A7" s="311"/>
      <c r="B7" s="312"/>
      <c r="C7" s="400"/>
      <c r="D7" s="211"/>
      <c r="E7" s="323" t="s">
        <v>915</v>
      </c>
      <c r="F7" s="323" t="s">
        <v>960</v>
      </c>
      <c r="G7" s="323" t="s">
        <v>961</v>
      </c>
      <c r="H7" s="324"/>
      <c r="I7" s="325"/>
      <c r="J7" s="312"/>
      <c r="K7" s="211"/>
      <c r="L7" s="211"/>
      <c r="M7" s="211"/>
      <c r="N7" s="211"/>
      <c r="O7" s="208"/>
    </row>
    <row r="8" spans="1:22">
      <c r="A8" s="451" t="s">
        <v>307</v>
      </c>
      <c r="B8" s="452" t="s">
        <v>331</v>
      </c>
      <c r="C8" s="460"/>
      <c r="D8" s="211"/>
      <c r="E8" s="323" t="s">
        <v>962</v>
      </c>
      <c r="F8" s="323" t="s">
        <v>963</v>
      </c>
      <c r="G8" s="323" t="s">
        <v>964</v>
      </c>
      <c r="H8" s="454" t="s">
        <v>307</v>
      </c>
      <c r="I8" s="451" t="s">
        <v>307</v>
      </c>
      <c r="J8" s="452" t="s">
        <v>331</v>
      </c>
      <c r="K8" s="386" t="s">
        <v>965</v>
      </c>
      <c r="L8" s="386" t="s">
        <v>966</v>
      </c>
      <c r="M8" s="386" t="s">
        <v>967</v>
      </c>
      <c r="N8" s="386" t="s">
        <v>915</v>
      </c>
      <c r="O8" s="454" t="s">
        <v>307</v>
      </c>
    </row>
    <row r="9" spans="1:22">
      <c r="A9" s="451" t="s">
        <v>312</v>
      </c>
      <c r="B9" s="452" t="s">
        <v>312</v>
      </c>
      <c r="C9" s="613"/>
      <c r="D9" s="386" t="s">
        <v>332</v>
      </c>
      <c r="E9" s="452" t="s">
        <v>335</v>
      </c>
      <c r="F9" s="323" t="s">
        <v>968</v>
      </c>
      <c r="G9" s="323" t="s">
        <v>969</v>
      </c>
      <c r="H9" s="454" t="s">
        <v>312</v>
      </c>
      <c r="I9" s="451" t="s">
        <v>312</v>
      </c>
      <c r="J9" s="452" t="s">
        <v>312</v>
      </c>
      <c r="K9" s="386" t="s">
        <v>970</v>
      </c>
      <c r="L9" s="386" t="s">
        <v>970</v>
      </c>
      <c r="M9" s="386" t="s">
        <v>970</v>
      </c>
      <c r="N9" s="386" t="s">
        <v>971</v>
      </c>
      <c r="O9" s="454" t="s">
        <v>312</v>
      </c>
    </row>
    <row r="10" spans="1:22" ht="12" thickBot="1">
      <c r="A10" s="328"/>
      <c r="B10" s="215"/>
      <c r="C10" s="405"/>
      <c r="D10" s="614" t="s">
        <v>317</v>
      </c>
      <c r="E10" s="321" t="s">
        <v>318</v>
      </c>
      <c r="F10" s="457" t="s">
        <v>319</v>
      </c>
      <c r="G10" s="457" t="s">
        <v>320</v>
      </c>
      <c r="H10" s="329"/>
      <c r="I10" s="328"/>
      <c r="J10" s="215"/>
      <c r="K10" s="387" t="s">
        <v>321</v>
      </c>
      <c r="L10" s="387" t="s">
        <v>322</v>
      </c>
      <c r="M10" s="387" t="s">
        <v>176</v>
      </c>
      <c r="N10" s="387" t="s">
        <v>177</v>
      </c>
      <c r="O10" s="688"/>
    </row>
    <row r="11" spans="1:22">
      <c r="A11" s="336">
        <v>1</v>
      </c>
      <c r="B11" s="215"/>
      <c r="C11" s="615" t="s">
        <v>972</v>
      </c>
      <c r="D11" s="210" t="s">
        <v>973</v>
      </c>
      <c r="E11" s="1202">
        <v>367</v>
      </c>
      <c r="F11" s="1203">
        <v>0</v>
      </c>
      <c r="G11" s="1204">
        <v>0</v>
      </c>
      <c r="H11" s="330">
        <v>1</v>
      </c>
      <c r="I11" s="336">
        <v>1</v>
      </c>
      <c r="J11" s="215"/>
      <c r="K11" s="1202">
        <v>52</v>
      </c>
      <c r="L11" s="1203">
        <v>0</v>
      </c>
      <c r="M11" s="1203">
        <f>+K11-L11</f>
        <v>52</v>
      </c>
      <c r="N11" s="1204">
        <f t="shared" ref="N11:N39" si="0">+E11+F11+G11+M11</f>
        <v>419</v>
      </c>
      <c r="O11" s="330">
        <v>1</v>
      </c>
      <c r="P11" s="1365"/>
      <c r="Q11" s="1365"/>
      <c r="R11" s="1365"/>
      <c r="S11" s="1365"/>
      <c r="T11" s="1365"/>
      <c r="U11" s="1365"/>
      <c r="V11" s="1365"/>
    </row>
    <row r="12" spans="1:22">
      <c r="A12" s="336">
        <v>2</v>
      </c>
      <c r="B12" s="215"/>
      <c r="C12" s="615">
        <v>-3</v>
      </c>
      <c r="D12" s="210" t="s">
        <v>974</v>
      </c>
      <c r="E12" s="1200">
        <v>850</v>
      </c>
      <c r="F12" s="950">
        <v>0</v>
      </c>
      <c r="G12" s="1201">
        <v>0</v>
      </c>
      <c r="H12" s="330">
        <v>2</v>
      </c>
      <c r="I12" s="336">
        <v>2</v>
      </c>
      <c r="J12" s="215"/>
      <c r="K12" s="1200">
        <v>-29</v>
      </c>
      <c r="L12" s="950">
        <v>0</v>
      </c>
      <c r="M12" s="950">
        <f t="shared" ref="M12:M39" si="1">+K12-L12</f>
        <v>-29</v>
      </c>
      <c r="N12" s="1201">
        <f t="shared" si="0"/>
        <v>821</v>
      </c>
      <c r="O12" s="330">
        <v>2</v>
      </c>
      <c r="P12" s="1365"/>
      <c r="Q12" s="1365"/>
      <c r="R12" s="1365"/>
      <c r="S12" s="1365"/>
    </row>
    <row r="13" spans="1:22">
      <c r="A13" s="336">
        <v>3</v>
      </c>
      <c r="B13" s="215"/>
      <c r="C13" s="615">
        <f t="shared" ref="C13:C18" si="2">C12-1</f>
        <v>-4</v>
      </c>
      <c r="D13" s="210" t="s">
        <v>975</v>
      </c>
      <c r="E13" s="1200">
        <v>0</v>
      </c>
      <c r="F13" s="950">
        <v>0</v>
      </c>
      <c r="G13" s="1201">
        <v>0</v>
      </c>
      <c r="H13" s="330">
        <v>3</v>
      </c>
      <c r="I13" s="336">
        <v>3</v>
      </c>
      <c r="J13" s="215"/>
      <c r="K13" s="1200">
        <v>0</v>
      </c>
      <c r="L13" s="950">
        <v>0</v>
      </c>
      <c r="M13" s="950">
        <f t="shared" si="1"/>
        <v>0</v>
      </c>
      <c r="N13" s="1201">
        <f t="shared" si="0"/>
        <v>0</v>
      </c>
      <c r="O13" s="330">
        <v>3</v>
      </c>
      <c r="P13" s="1365"/>
      <c r="Q13" s="1365"/>
      <c r="R13" s="1365"/>
      <c r="S13" s="1365"/>
    </row>
    <row r="14" spans="1:22">
      <c r="A14" s="336">
        <v>4</v>
      </c>
      <c r="B14" s="215"/>
      <c r="C14" s="615">
        <f t="shared" si="2"/>
        <v>-5</v>
      </c>
      <c r="D14" s="210" t="s">
        <v>976</v>
      </c>
      <c r="E14" s="1200">
        <v>0</v>
      </c>
      <c r="F14" s="950">
        <v>0</v>
      </c>
      <c r="G14" s="1201">
        <v>0</v>
      </c>
      <c r="H14" s="330">
        <v>4</v>
      </c>
      <c r="I14" s="336">
        <v>4</v>
      </c>
      <c r="J14" s="215"/>
      <c r="K14" s="1200">
        <v>0</v>
      </c>
      <c r="L14" s="950">
        <v>0</v>
      </c>
      <c r="M14" s="950">
        <f t="shared" si="1"/>
        <v>0</v>
      </c>
      <c r="N14" s="1201">
        <f t="shared" si="0"/>
        <v>0</v>
      </c>
      <c r="O14" s="330">
        <v>4</v>
      </c>
      <c r="P14" s="1365"/>
      <c r="Q14" s="1365"/>
      <c r="R14" s="1365"/>
      <c r="S14" s="1365"/>
    </row>
    <row r="15" spans="1:22">
      <c r="A15" s="336">
        <v>5</v>
      </c>
      <c r="B15" s="215"/>
      <c r="C15" s="615">
        <f t="shared" si="2"/>
        <v>-6</v>
      </c>
      <c r="D15" s="210" t="s">
        <v>977</v>
      </c>
      <c r="E15" s="1200">
        <v>0</v>
      </c>
      <c r="F15" s="950">
        <v>0</v>
      </c>
      <c r="G15" s="1201">
        <v>0</v>
      </c>
      <c r="H15" s="330">
        <v>5</v>
      </c>
      <c r="I15" s="336">
        <v>5</v>
      </c>
      <c r="J15" s="215"/>
      <c r="K15" s="1200">
        <v>0</v>
      </c>
      <c r="L15" s="950">
        <v>0</v>
      </c>
      <c r="M15" s="950">
        <f t="shared" si="1"/>
        <v>0</v>
      </c>
      <c r="N15" s="1201">
        <f t="shared" si="0"/>
        <v>0</v>
      </c>
      <c r="O15" s="330">
        <v>5</v>
      </c>
      <c r="P15" s="1365"/>
      <c r="Q15" s="1365"/>
      <c r="R15" s="1365"/>
      <c r="S15" s="1365"/>
    </row>
    <row r="16" spans="1:22">
      <c r="A16" s="336">
        <v>6</v>
      </c>
      <c r="B16" s="215"/>
      <c r="C16" s="615">
        <f t="shared" si="2"/>
        <v>-7</v>
      </c>
      <c r="D16" s="210" t="s">
        <v>978</v>
      </c>
      <c r="E16" s="1200">
        <v>0</v>
      </c>
      <c r="F16" s="950">
        <v>0</v>
      </c>
      <c r="G16" s="1201">
        <v>0</v>
      </c>
      <c r="H16" s="330">
        <v>6</v>
      </c>
      <c r="I16" s="336">
        <v>6</v>
      </c>
      <c r="J16" s="215"/>
      <c r="K16" s="1200">
        <v>0</v>
      </c>
      <c r="L16" s="950">
        <v>0</v>
      </c>
      <c r="M16" s="950">
        <f t="shared" si="1"/>
        <v>0</v>
      </c>
      <c r="N16" s="1201">
        <f t="shared" si="0"/>
        <v>0</v>
      </c>
      <c r="O16" s="330">
        <v>6</v>
      </c>
      <c r="P16" s="1365"/>
      <c r="Q16" s="1365"/>
      <c r="R16" s="1365"/>
      <c r="S16" s="1365"/>
    </row>
    <row r="17" spans="1:19">
      <c r="A17" s="336">
        <v>7</v>
      </c>
      <c r="B17" s="215"/>
      <c r="C17" s="615">
        <f t="shared" si="2"/>
        <v>-8</v>
      </c>
      <c r="D17" s="210" t="s">
        <v>979</v>
      </c>
      <c r="E17" s="1200">
        <v>1540</v>
      </c>
      <c r="F17" s="950">
        <v>0</v>
      </c>
      <c r="G17" s="1201">
        <v>0</v>
      </c>
      <c r="H17" s="330">
        <v>7</v>
      </c>
      <c r="I17" s="336">
        <v>7</v>
      </c>
      <c r="J17" s="215"/>
      <c r="K17" s="1200">
        <v>126</v>
      </c>
      <c r="L17" s="950">
        <v>0</v>
      </c>
      <c r="M17" s="950">
        <f t="shared" si="1"/>
        <v>126</v>
      </c>
      <c r="N17" s="1201">
        <f t="shared" si="0"/>
        <v>1666</v>
      </c>
      <c r="O17" s="330">
        <v>7</v>
      </c>
      <c r="P17" s="1365"/>
      <c r="Q17" s="1365"/>
      <c r="R17" s="1365"/>
      <c r="S17" s="1365"/>
    </row>
    <row r="18" spans="1:19">
      <c r="A18" s="336">
        <v>8</v>
      </c>
      <c r="B18" s="215"/>
      <c r="C18" s="615">
        <f t="shared" si="2"/>
        <v>-9</v>
      </c>
      <c r="D18" s="210" t="s">
        <v>980</v>
      </c>
      <c r="E18" s="1200">
        <v>15776</v>
      </c>
      <c r="F18" s="950">
        <v>0</v>
      </c>
      <c r="G18" s="1201">
        <v>0</v>
      </c>
      <c r="H18" s="330">
        <v>8</v>
      </c>
      <c r="I18" s="336">
        <v>8</v>
      </c>
      <c r="J18" s="215"/>
      <c r="K18" s="1200">
        <v>4448</v>
      </c>
      <c r="L18" s="950">
        <v>0</v>
      </c>
      <c r="M18" s="950">
        <f t="shared" si="1"/>
        <v>4448</v>
      </c>
      <c r="N18" s="1201">
        <f t="shared" si="0"/>
        <v>20224</v>
      </c>
      <c r="O18" s="330">
        <v>8</v>
      </c>
      <c r="P18" s="1365"/>
      <c r="Q18" s="1365"/>
      <c r="R18" s="1365"/>
      <c r="S18" s="1365"/>
    </row>
    <row r="19" spans="1:19">
      <c r="A19" s="336">
        <v>9</v>
      </c>
      <c r="B19" s="215"/>
      <c r="C19" s="615">
        <v>-11</v>
      </c>
      <c r="D19" s="210" t="s">
        <v>981</v>
      </c>
      <c r="E19" s="1200">
        <v>2052</v>
      </c>
      <c r="F19" s="950">
        <v>0</v>
      </c>
      <c r="G19" s="1201">
        <v>0</v>
      </c>
      <c r="H19" s="330">
        <v>9</v>
      </c>
      <c r="I19" s="336">
        <v>9</v>
      </c>
      <c r="J19" s="215"/>
      <c r="K19" s="1200">
        <v>244</v>
      </c>
      <c r="L19" s="950">
        <v>108</v>
      </c>
      <c r="M19" s="950">
        <f t="shared" si="1"/>
        <v>136</v>
      </c>
      <c r="N19" s="1201">
        <f t="shared" si="0"/>
        <v>2188</v>
      </c>
      <c r="O19" s="330">
        <v>9</v>
      </c>
      <c r="P19" s="1365"/>
      <c r="Q19" s="1365"/>
      <c r="R19" s="1365"/>
      <c r="S19" s="1365"/>
    </row>
    <row r="20" spans="1:19">
      <c r="A20" s="336">
        <v>10</v>
      </c>
      <c r="B20" s="215"/>
      <c r="C20" s="615">
        <v>-13</v>
      </c>
      <c r="D20" s="210" t="s">
        <v>982</v>
      </c>
      <c r="E20" s="1200">
        <v>6</v>
      </c>
      <c r="F20" s="950">
        <v>0</v>
      </c>
      <c r="G20" s="1201">
        <v>0</v>
      </c>
      <c r="H20" s="330">
        <v>10</v>
      </c>
      <c r="I20" s="336">
        <v>10</v>
      </c>
      <c r="J20" s="215"/>
      <c r="K20" s="1200">
        <v>0</v>
      </c>
      <c r="L20" s="950">
        <v>0</v>
      </c>
      <c r="M20" s="950">
        <f t="shared" si="1"/>
        <v>0</v>
      </c>
      <c r="N20" s="1201">
        <f t="shared" si="0"/>
        <v>6</v>
      </c>
      <c r="O20" s="330">
        <v>10</v>
      </c>
      <c r="P20" s="1365"/>
      <c r="Q20" s="1365"/>
      <c r="R20" s="1365"/>
      <c r="S20" s="1365"/>
    </row>
    <row r="21" spans="1:19">
      <c r="A21" s="336">
        <v>11</v>
      </c>
      <c r="B21" s="215"/>
      <c r="C21" s="615">
        <v>-16</v>
      </c>
      <c r="D21" s="210" t="s">
        <v>983</v>
      </c>
      <c r="E21" s="1200">
        <v>1183</v>
      </c>
      <c r="F21" s="950">
        <v>0</v>
      </c>
      <c r="G21" s="1201">
        <v>0</v>
      </c>
      <c r="H21" s="330">
        <v>11</v>
      </c>
      <c r="I21" s="336">
        <v>11</v>
      </c>
      <c r="J21" s="215"/>
      <c r="K21" s="1200">
        <v>18</v>
      </c>
      <c r="L21" s="950">
        <v>0</v>
      </c>
      <c r="M21" s="950">
        <f t="shared" si="1"/>
        <v>18</v>
      </c>
      <c r="N21" s="1201">
        <f t="shared" si="0"/>
        <v>1201</v>
      </c>
      <c r="O21" s="330">
        <v>11</v>
      </c>
      <c r="P21" s="1365"/>
      <c r="Q21" s="1365"/>
      <c r="R21" s="1365"/>
      <c r="S21" s="1365"/>
    </row>
    <row r="22" spans="1:19">
      <c r="A22" s="336">
        <v>12</v>
      </c>
      <c r="B22" s="215"/>
      <c r="C22" s="615">
        <f>C21-1</f>
        <v>-17</v>
      </c>
      <c r="D22" s="210" t="s">
        <v>984</v>
      </c>
      <c r="E22" s="1200">
        <v>0</v>
      </c>
      <c r="F22" s="950">
        <v>0</v>
      </c>
      <c r="G22" s="1201">
        <v>0</v>
      </c>
      <c r="H22" s="330">
        <v>12</v>
      </c>
      <c r="I22" s="336">
        <v>12</v>
      </c>
      <c r="J22" s="215"/>
      <c r="K22" s="1200">
        <v>0</v>
      </c>
      <c r="L22" s="950">
        <v>0</v>
      </c>
      <c r="M22" s="950">
        <f t="shared" si="1"/>
        <v>0</v>
      </c>
      <c r="N22" s="1201">
        <f t="shared" si="0"/>
        <v>0</v>
      </c>
      <c r="O22" s="330">
        <v>12</v>
      </c>
      <c r="P22" s="1365"/>
      <c r="Q22" s="1365"/>
      <c r="R22" s="1365"/>
      <c r="S22" s="1365"/>
    </row>
    <row r="23" spans="1:19">
      <c r="A23" s="336">
        <v>13</v>
      </c>
      <c r="B23" s="215"/>
      <c r="C23" s="615">
        <f>C22-1</f>
        <v>-18</v>
      </c>
      <c r="D23" s="210" t="s">
        <v>985</v>
      </c>
      <c r="E23" s="1200">
        <v>0</v>
      </c>
      <c r="F23" s="950">
        <v>0</v>
      </c>
      <c r="G23" s="1201">
        <v>0</v>
      </c>
      <c r="H23" s="330">
        <v>13</v>
      </c>
      <c r="I23" s="336">
        <v>13</v>
      </c>
      <c r="J23" s="215"/>
      <c r="K23" s="1200">
        <v>0</v>
      </c>
      <c r="L23" s="950">
        <v>0</v>
      </c>
      <c r="M23" s="950">
        <f t="shared" si="1"/>
        <v>0</v>
      </c>
      <c r="N23" s="1201">
        <f t="shared" si="0"/>
        <v>0</v>
      </c>
      <c r="O23" s="330">
        <v>13</v>
      </c>
      <c r="P23" s="1365"/>
      <c r="Q23" s="1365"/>
      <c r="R23" s="1365"/>
      <c r="S23" s="1365"/>
    </row>
    <row r="24" spans="1:19">
      <c r="A24" s="336">
        <v>14</v>
      </c>
      <c r="B24" s="215"/>
      <c r="C24" s="615">
        <f>C23-1</f>
        <v>-19</v>
      </c>
      <c r="D24" s="210" t="s">
        <v>986</v>
      </c>
      <c r="E24" s="1200">
        <v>63</v>
      </c>
      <c r="F24" s="950">
        <v>0</v>
      </c>
      <c r="G24" s="1201">
        <v>0</v>
      </c>
      <c r="H24" s="330">
        <v>14</v>
      </c>
      <c r="I24" s="336">
        <v>14</v>
      </c>
      <c r="J24" s="215"/>
      <c r="K24" s="1200">
        <v>-63</v>
      </c>
      <c r="L24" s="950">
        <v>0</v>
      </c>
      <c r="M24" s="950">
        <f t="shared" si="1"/>
        <v>-63</v>
      </c>
      <c r="N24" s="1201">
        <f t="shared" si="0"/>
        <v>0</v>
      </c>
      <c r="O24" s="330">
        <v>14</v>
      </c>
      <c r="P24" s="1365"/>
      <c r="Q24" s="1365"/>
      <c r="R24" s="1365"/>
      <c r="S24" s="1365"/>
    </row>
    <row r="25" spans="1:19">
      <c r="A25" s="336">
        <v>15</v>
      </c>
      <c r="B25" s="215"/>
      <c r="C25" s="615">
        <f>C24-1</f>
        <v>-20</v>
      </c>
      <c r="D25" s="210" t="s">
        <v>987</v>
      </c>
      <c r="E25" s="1200">
        <v>184</v>
      </c>
      <c r="F25" s="950">
        <v>0</v>
      </c>
      <c r="G25" s="1201">
        <v>0</v>
      </c>
      <c r="H25" s="330">
        <v>15</v>
      </c>
      <c r="I25" s="336">
        <v>15</v>
      </c>
      <c r="J25" s="215"/>
      <c r="K25" s="1200">
        <v>0</v>
      </c>
      <c r="L25" s="950">
        <v>0</v>
      </c>
      <c r="M25" s="950">
        <f t="shared" si="1"/>
        <v>0</v>
      </c>
      <c r="N25" s="1201">
        <f t="shared" si="0"/>
        <v>184</v>
      </c>
      <c r="O25" s="330">
        <v>15</v>
      </c>
      <c r="P25" s="1365"/>
      <c r="Q25" s="1365"/>
      <c r="R25" s="1365"/>
      <c r="S25" s="1365"/>
    </row>
    <row r="26" spans="1:19">
      <c r="A26" s="336">
        <v>16</v>
      </c>
      <c r="B26" s="215"/>
      <c r="C26" s="615">
        <v>-22</v>
      </c>
      <c r="D26" s="210" t="s">
        <v>988</v>
      </c>
      <c r="E26" s="1200">
        <v>0</v>
      </c>
      <c r="F26" s="950">
        <v>0</v>
      </c>
      <c r="G26" s="1201">
        <v>0</v>
      </c>
      <c r="H26" s="330">
        <v>16</v>
      </c>
      <c r="I26" s="336">
        <v>16</v>
      </c>
      <c r="J26" s="215"/>
      <c r="K26" s="1200">
        <v>0</v>
      </c>
      <c r="L26" s="950">
        <v>0</v>
      </c>
      <c r="M26" s="950">
        <f t="shared" si="1"/>
        <v>0</v>
      </c>
      <c r="N26" s="1201">
        <f t="shared" si="0"/>
        <v>0</v>
      </c>
      <c r="O26" s="330">
        <v>16</v>
      </c>
      <c r="P26" s="1365"/>
      <c r="Q26" s="1365"/>
      <c r="R26" s="1365"/>
      <c r="S26" s="1365"/>
    </row>
    <row r="27" spans="1:19">
      <c r="A27" s="336">
        <v>17</v>
      </c>
      <c r="B27" s="215"/>
      <c r="C27" s="615">
        <f>C26-1</f>
        <v>-23</v>
      </c>
      <c r="D27" s="210" t="s">
        <v>989</v>
      </c>
      <c r="E27" s="1200">
        <v>0</v>
      </c>
      <c r="F27" s="950">
        <v>0</v>
      </c>
      <c r="G27" s="1201">
        <v>0</v>
      </c>
      <c r="H27" s="330">
        <v>17</v>
      </c>
      <c r="I27" s="336">
        <v>17</v>
      </c>
      <c r="J27" s="215"/>
      <c r="K27" s="1200">
        <v>0</v>
      </c>
      <c r="L27" s="950">
        <v>0</v>
      </c>
      <c r="M27" s="950">
        <f t="shared" si="1"/>
        <v>0</v>
      </c>
      <c r="N27" s="1201">
        <f t="shared" si="0"/>
        <v>0</v>
      </c>
      <c r="O27" s="330">
        <v>17</v>
      </c>
      <c r="P27" s="1365"/>
      <c r="Q27" s="1365"/>
      <c r="R27" s="1365"/>
      <c r="S27" s="1365"/>
    </row>
    <row r="28" spans="1:19">
      <c r="A28" s="336">
        <v>18</v>
      </c>
      <c r="B28" s="215"/>
      <c r="C28" s="615">
        <f>C27-1</f>
        <v>-24</v>
      </c>
      <c r="D28" s="210" t="s">
        <v>990</v>
      </c>
      <c r="E28" s="1200">
        <v>0</v>
      </c>
      <c r="F28" s="950">
        <v>0</v>
      </c>
      <c r="G28" s="1201">
        <v>0</v>
      </c>
      <c r="H28" s="330">
        <v>18</v>
      </c>
      <c r="I28" s="336">
        <v>18</v>
      </c>
      <c r="J28" s="215"/>
      <c r="K28" s="1200">
        <v>0</v>
      </c>
      <c r="L28" s="950">
        <v>0</v>
      </c>
      <c r="M28" s="950">
        <f t="shared" si="1"/>
        <v>0</v>
      </c>
      <c r="N28" s="1201">
        <f t="shared" si="0"/>
        <v>0</v>
      </c>
      <c r="O28" s="330">
        <v>18</v>
      </c>
      <c r="P28" s="1365"/>
      <c r="Q28" s="1365"/>
      <c r="R28" s="1365"/>
      <c r="S28" s="1365"/>
    </row>
    <row r="29" spans="1:19">
      <c r="A29" s="336">
        <v>19</v>
      </c>
      <c r="B29" s="215"/>
      <c r="C29" s="615">
        <f>C28-1</f>
        <v>-25</v>
      </c>
      <c r="D29" s="210" t="s">
        <v>991</v>
      </c>
      <c r="E29" s="1200">
        <v>0</v>
      </c>
      <c r="F29" s="950">
        <v>0</v>
      </c>
      <c r="G29" s="1201">
        <v>0</v>
      </c>
      <c r="H29" s="330">
        <v>19</v>
      </c>
      <c r="I29" s="336">
        <v>19</v>
      </c>
      <c r="J29" s="215"/>
      <c r="K29" s="1200">
        <v>0</v>
      </c>
      <c r="L29" s="950">
        <v>0</v>
      </c>
      <c r="M29" s="950">
        <f t="shared" si="1"/>
        <v>0</v>
      </c>
      <c r="N29" s="1201">
        <f t="shared" si="0"/>
        <v>0</v>
      </c>
      <c r="O29" s="330">
        <v>19</v>
      </c>
      <c r="P29" s="1365"/>
      <c r="Q29" s="1365"/>
      <c r="R29" s="1365"/>
      <c r="S29" s="1365"/>
    </row>
    <row r="30" spans="1:19">
      <c r="A30" s="336">
        <v>20</v>
      </c>
      <c r="B30" s="215"/>
      <c r="C30" s="615">
        <f>C29-1</f>
        <v>-26</v>
      </c>
      <c r="D30" s="210" t="s">
        <v>992</v>
      </c>
      <c r="E30" s="1200">
        <v>190482</v>
      </c>
      <c r="F30" s="950">
        <v>0</v>
      </c>
      <c r="G30" s="1201">
        <v>0</v>
      </c>
      <c r="H30" s="330">
        <v>20</v>
      </c>
      <c r="I30" s="336">
        <v>20</v>
      </c>
      <c r="J30" s="215"/>
      <c r="K30" s="1200">
        <v>24031</v>
      </c>
      <c r="L30" s="950">
        <v>0</v>
      </c>
      <c r="M30" s="950">
        <f t="shared" si="1"/>
        <v>24031</v>
      </c>
      <c r="N30" s="1201">
        <f t="shared" si="0"/>
        <v>214513</v>
      </c>
      <c r="O30" s="330">
        <v>20</v>
      </c>
      <c r="P30" s="1365"/>
      <c r="Q30" s="1365"/>
      <c r="R30" s="1365"/>
      <c r="S30" s="1365"/>
    </row>
    <row r="31" spans="1:19">
      <c r="A31" s="336">
        <v>21</v>
      </c>
      <c r="B31" s="215"/>
      <c r="C31" s="615">
        <f>C30-1</f>
        <v>-27</v>
      </c>
      <c r="D31" s="210" t="s">
        <v>993</v>
      </c>
      <c r="E31" s="1200">
        <v>512742</v>
      </c>
      <c r="F31" s="950">
        <v>0</v>
      </c>
      <c r="G31" s="1201">
        <v>0</v>
      </c>
      <c r="H31" s="330">
        <v>21</v>
      </c>
      <c r="I31" s="336">
        <v>21</v>
      </c>
      <c r="J31" s="215"/>
      <c r="K31" s="1200">
        <v>153328</v>
      </c>
      <c r="L31" s="950">
        <v>0</v>
      </c>
      <c r="M31" s="950">
        <f t="shared" si="1"/>
        <v>153328</v>
      </c>
      <c r="N31" s="1201">
        <f t="shared" si="0"/>
        <v>666070</v>
      </c>
      <c r="O31" s="330">
        <v>21</v>
      </c>
      <c r="P31" s="1365"/>
      <c r="Q31" s="1365"/>
      <c r="R31" s="1365"/>
      <c r="S31" s="1365"/>
    </row>
    <row r="32" spans="1:19">
      <c r="A32" s="336">
        <v>22</v>
      </c>
      <c r="B32" s="215"/>
      <c r="C32" s="615">
        <v>-29</v>
      </c>
      <c r="D32" s="210" t="s">
        <v>994</v>
      </c>
      <c r="E32" s="1200">
        <v>0</v>
      </c>
      <c r="F32" s="950">
        <v>0</v>
      </c>
      <c r="G32" s="1201">
        <v>0</v>
      </c>
      <c r="H32" s="330">
        <v>22</v>
      </c>
      <c r="I32" s="336">
        <v>22</v>
      </c>
      <c r="J32" s="215"/>
      <c r="K32" s="1200">
        <v>0</v>
      </c>
      <c r="L32" s="950">
        <v>0</v>
      </c>
      <c r="M32" s="950">
        <f t="shared" si="1"/>
        <v>0</v>
      </c>
      <c r="N32" s="1201">
        <f t="shared" si="0"/>
        <v>0</v>
      </c>
      <c r="O32" s="330">
        <v>22</v>
      </c>
      <c r="P32" s="1365"/>
      <c r="Q32" s="1365"/>
      <c r="R32" s="1365"/>
      <c r="S32" s="1365"/>
    </row>
    <row r="33" spans="1:19">
      <c r="A33" s="336">
        <v>23</v>
      </c>
      <c r="B33" s="215"/>
      <c r="C33" s="615">
        <v>-31</v>
      </c>
      <c r="D33" s="210" t="s">
        <v>995</v>
      </c>
      <c r="E33" s="1200">
        <v>0</v>
      </c>
      <c r="F33" s="950">
        <v>0</v>
      </c>
      <c r="G33" s="1201">
        <v>0</v>
      </c>
      <c r="H33" s="330">
        <v>23</v>
      </c>
      <c r="I33" s="336">
        <v>23</v>
      </c>
      <c r="J33" s="215"/>
      <c r="K33" s="1200">
        <v>0</v>
      </c>
      <c r="L33" s="950">
        <v>0</v>
      </c>
      <c r="M33" s="950">
        <f t="shared" si="1"/>
        <v>0</v>
      </c>
      <c r="N33" s="1201">
        <f t="shared" si="0"/>
        <v>0</v>
      </c>
      <c r="O33" s="330">
        <v>23</v>
      </c>
      <c r="P33" s="1365"/>
      <c r="Q33" s="1365"/>
      <c r="R33" s="1365"/>
      <c r="S33" s="1365"/>
    </row>
    <row r="34" spans="1:19">
      <c r="A34" s="336">
        <v>24</v>
      </c>
      <c r="B34" s="215"/>
      <c r="C34" s="615">
        <v>-35</v>
      </c>
      <c r="D34" s="210" t="s">
        <v>996</v>
      </c>
      <c r="E34" s="1200">
        <v>0</v>
      </c>
      <c r="F34" s="950">
        <v>0</v>
      </c>
      <c r="G34" s="1201">
        <v>0</v>
      </c>
      <c r="H34" s="330">
        <v>24</v>
      </c>
      <c r="I34" s="336">
        <v>24</v>
      </c>
      <c r="J34" s="215"/>
      <c r="K34" s="1200">
        <v>0</v>
      </c>
      <c r="L34" s="950">
        <v>0</v>
      </c>
      <c r="M34" s="950">
        <f t="shared" si="1"/>
        <v>0</v>
      </c>
      <c r="N34" s="1201">
        <f t="shared" si="0"/>
        <v>0</v>
      </c>
      <c r="O34" s="330">
        <v>24</v>
      </c>
      <c r="P34" s="1365"/>
      <c r="Q34" s="1365"/>
      <c r="R34" s="1365"/>
      <c r="S34" s="1365"/>
    </row>
    <row r="35" spans="1:19">
      <c r="A35" s="336">
        <v>25</v>
      </c>
      <c r="B35" s="215"/>
      <c r="C35" s="615">
        <v>-37</v>
      </c>
      <c r="D35" s="210" t="s">
        <v>997</v>
      </c>
      <c r="E35" s="1200">
        <v>39</v>
      </c>
      <c r="F35" s="950">
        <v>0</v>
      </c>
      <c r="G35" s="1201">
        <v>0</v>
      </c>
      <c r="H35" s="330">
        <v>25</v>
      </c>
      <c r="I35" s="336">
        <v>25</v>
      </c>
      <c r="J35" s="215"/>
      <c r="K35" s="1200">
        <v>0</v>
      </c>
      <c r="L35" s="950">
        <v>0</v>
      </c>
      <c r="M35" s="950">
        <f t="shared" si="1"/>
        <v>0</v>
      </c>
      <c r="N35" s="1201">
        <f t="shared" si="0"/>
        <v>39</v>
      </c>
      <c r="O35" s="330">
        <v>25</v>
      </c>
      <c r="P35" s="1365"/>
      <c r="Q35" s="1365"/>
      <c r="R35" s="1365"/>
      <c r="S35" s="1365"/>
    </row>
    <row r="36" spans="1:19">
      <c r="A36" s="336">
        <v>26</v>
      </c>
      <c r="B36" s="215"/>
      <c r="C36" s="615">
        <v>-39</v>
      </c>
      <c r="D36" s="210" t="s">
        <v>998</v>
      </c>
      <c r="E36" s="1200">
        <v>0</v>
      </c>
      <c r="F36" s="950">
        <v>0</v>
      </c>
      <c r="G36" s="1201">
        <v>0</v>
      </c>
      <c r="H36" s="330">
        <v>26</v>
      </c>
      <c r="I36" s="336">
        <v>26</v>
      </c>
      <c r="J36" s="215"/>
      <c r="K36" s="1200">
        <v>0</v>
      </c>
      <c r="L36" s="950">
        <v>0</v>
      </c>
      <c r="M36" s="950">
        <f t="shared" si="1"/>
        <v>0</v>
      </c>
      <c r="N36" s="1201">
        <f t="shared" si="0"/>
        <v>0</v>
      </c>
      <c r="O36" s="330">
        <v>26</v>
      </c>
      <c r="P36" s="1365"/>
      <c r="Q36" s="1365"/>
      <c r="R36" s="1365"/>
      <c r="S36" s="1365"/>
    </row>
    <row r="37" spans="1:19">
      <c r="A37" s="336">
        <v>27</v>
      </c>
      <c r="B37" s="215"/>
      <c r="C37" s="615" t="s">
        <v>999</v>
      </c>
      <c r="D37" s="210" t="s">
        <v>1000</v>
      </c>
      <c r="E37" s="1200">
        <v>0</v>
      </c>
      <c r="F37" s="950">
        <v>0</v>
      </c>
      <c r="G37" s="1201">
        <v>0</v>
      </c>
      <c r="H37" s="330">
        <v>27</v>
      </c>
      <c r="I37" s="336">
        <v>27</v>
      </c>
      <c r="J37" s="215"/>
      <c r="K37" s="1200">
        <v>0</v>
      </c>
      <c r="L37" s="950">
        <v>0</v>
      </c>
      <c r="M37" s="950">
        <f t="shared" si="1"/>
        <v>0</v>
      </c>
      <c r="N37" s="1201">
        <f t="shared" si="0"/>
        <v>0</v>
      </c>
      <c r="O37" s="330">
        <v>27</v>
      </c>
      <c r="P37" s="1365"/>
      <c r="Q37" s="1365"/>
      <c r="R37" s="1365"/>
      <c r="S37" s="1365"/>
    </row>
    <row r="38" spans="1:19">
      <c r="A38" s="336">
        <v>28</v>
      </c>
      <c r="B38" s="215"/>
      <c r="C38" s="615">
        <v>-45</v>
      </c>
      <c r="D38" s="210" t="s">
        <v>1001</v>
      </c>
      <c r="E38" s="1200">
        <v>0</v>
      </c>
      <c r="F38" s="950">
        <v>0</v>
      </c>
      <c r="G38" s="1201">
        <v>0</v>
      </c>
      <c r="H38" s="330">
        <v>28</v>
      </c>
      <c r="I38" s="336">
        <v>28</v>
      </c>
      <c r="J38" s="215"/>
      <c r="K38" s="1200">
        <v>0</v>
      </c>
      <c r="L38" s="950">
        <v>0</v>
      </c>
      <c r="M38" s="950">
        <f t="shared" si="1"/>
        <v>0</v>
      </c>
      <c r="N38" s="1201">
        <f t="shared" si="0"/>
        <v>0</v>
      </c>
      <c r="O38" s="330">
        <v>28</v>
      </c>
      <c r="P38" s="1365"/>
      <c r="Q38" s="1365"/>
      <c r="R38" s="1365"/>
      <c r="S38" s="1365"/>
    </row>
    <row r="39" spans="1:19">
      <c r="A39" s="336">
        <v>29</v>
      </c>
      <c r="B39" s="215"/>
      <c r="C39" s="615"/>
      <c r="D39" s="210" t="s">
        <v>1002</v>
      </c>
      <c r="E39" s="1200">
        <v>0</v>
      </c>
      <c r="F39" s="950">
        <v>0</v>
      </c>
      <c r="G39" s="1201">
        <v>0</v>
      </c>
      <c r="H39" s="330">
        <v>29</v>
      </c>
      <c r="I39" s="336">
        <v>29</v>
      </c>
      <c r="J39" s="215"/>
      <c r="K39" s="1200">
        <v>0</v>
      </c>
      <c r="L39" s="950">
        <v>0</v>
      </c>
      <c r="M39" s="950">
        <f t="shared" si="1"/>
        <v>0</v>
      </c>
      <c r="N39" s="1201">
        <f t="shared" si="0"/>
        <v>0</v>
      </c>
      <c r="O39" s="330">
        <v>29</v>
      </c>
      <c r="P39" s="1365"/>
      <c r="Q39" s="1365"/>
      <c r="R39" s="1365"/>
      <c r="S39" s="1365"/>
    </row>
    <row r="40" spans="1:19">
      <c r="A40" s="336">
        <v>30</v>
      </c>
      <c r="B40" s="215"/>
      <c r="C40" s="687"/>
      <c r="D40" s="210" t="s">
        <v>1003</v>
      </c>
      <c r="E40" s="1205">
        <f>SUM(E11:E39)</f>
        <v>725284</v>
      </c>
      <c r="F40" s="1206">
        <f>SUM(F11:F39)</f>
        <v>0</v>
      </c>
      <c r="G40" s="1207">
        <f>SUM(G11:G39)</f>
        <v>0</v>
      </c>
      <c r="H40" s="330">
        <v>30</v>
      </c>
      <c r="I40" s="336">
        <v>30</v>
      </c>
      <c r="J40" s="215"/>
      <c r="K40" s="1205">
        <f>SUM(K11:K39)</f>
        <v>182155</v>
      </c>
      <c r="L40" s="1206">
        <f>SUM(L11:L39)</f>
        <v>108</v>
      </c>
      <c r="M40" s="1206">
        <f>SUM(M11:M39)</f>
        <v>182047</v>
      </c>
      <c r="N40" s="1207">
        <f>SUM(N11:N39)</f>
        <v>907331</v>
      </c>
      <c r="O40" s="330">
        <v>30</v>
      </c>
      <c r="P40" s="1365"/>
      <c r="Q40" s="1365"/>
      <c r="R40" s="1365"/>
      <c r="S40" s="1365"/>
    </row>
    <row r="41" spans="1:19">
      <c r="A41" s="336">
        <v>31</v>
      </c>
      <c r="B41" s="215"/>
      <c r="C41" s="615">
        <v>-52</v>
      </c>
      <c r="D41" s="210" t="s">
        <v>1004</v>
      </c>
      <c r="E41" s="1205">
        <v>52953</v>
      </c>
      <c r="F41" s="1206">
        <v>0</v>
      </c>
      <c r="G41" s="1207">
        <v>0</v>
      </c>
      <c r="H41" s="330">
        <v>31</v>
      </c>
      <c r="I41" s="336">
        <v>31</v>
      </c>
      <c r="J41" s="215"/>
      <c r="K41" s="1205">
        <v>96332</v>
      </c>
      <c r="L41" s="1206">
        <v>1399</v>
      </c>
      <c r="M41" s="1206">
        <f t="shared" ref="M41:M48" si="3">+K41-L41</f>
        <v>94933</v>
      </c>
      <c r="N41" s="1207">
        <f t="shared" ref="N41:N48" si="4">+E41+F41+G41+M41</f>
        <v>147886</v>
      </c>
      <c r="O41" s="330">
        <v>31</v>
      </c>
      <c r="P41" s="1365"/>
      <c r="Q41" s="1365"/>
      <c r="R41" s="1365"/>
      <c r="S41" s="1365"/>
    </row>
    <row r="42" spans="1:19">
      <c r="A42" s="336">
        <v>32</v>
      </c>
      <c r="B42" s="215"/>
      <c r="C42" s="615">
        <f t="shared" ref="C42:C48" si="5">C41-1</f>
        <v>-53</v>
      </c>
      <c r="D42" s="210" t="s">
        <v>1005</v>
      </c>
      <c r="E42" s="1200">
        <v>0</v>
      </c>
      <c r="F42" s="950">
        <v>0</v>
      </c>
      <c r="G42" s="1201">
        <v>0</v>
      </c>
      <c r="H42" s="330">
        <v>32</v>
      </c>
      <c r="I42" s="336">
        <v>32</v>
      </c>
      <c r="J42" s="215"/>
      <c r="K42" s="1200">
        <v>0</v>
      </c>
      <c r="L42" s="950">
        <v>0</v>
      </c>
      <c r="M42" s="950">
        <f t="shared" si="3"/>
        <v>0</v>
      </c>
      <c r="N42" s="1201">
        <f t="shared" si="4"/>
        <v>0</v>
      </c>
      <c r="O42" s="330">
        <v>32</v>
      </c>
      <c r="P42" s="1365"/>
      <c r="Q42" s="1365"/>
      <c r="R42" s="1365"/>
      <c r="S42" s="1365"/>
    </row>
    <row r="43" spans="1:19">
      <c r="A43" s="336">
        <v>33</v>
      </c>
      <c r="B43" s="215"/>
      <c r="C43" s="615">
        <f t="shared" si="5"/>
        <v>-54</v>
      </c>
      <c r="D43" s="210" t="s">
        <v>1006</v>
      </c>
      <c r="E43" s="1200">
        <v>0</v>
      </c>
      <c r="F43" s="950">
        <v>0</v>
      </c>
      <c r="G43" s="1201">
        <v>0</v>
      </c>
      <c r="H43" s="330">
        <v>33</v>
      </c>
      <c r="I43" s="336">
        <v>33</v>
      </c>
      <c r="J43" s="215"/>
      <c r="K43" s="1200">
        <v>0</v>
      </c>
      <c r="L43" s="950">
        <v>0</v>
      </c>
      <c r="M43" s="950">
        <f t="shared" si="3"/>
        <v>0</v>
      </c>
      <c r="N43" s="1201">
        <f t="shared" si="4"/>
        <v>0</v>
      </c>
      <c r="O43" s="330">
        <v>33</v>
      </c>
      <c r="P43" s="1365"/>
      <c r="Q43" s="1365"/>
      <c r="R43" s="1365"/>
      <c r="S43" s="1365"/>
    </row>
    <row r="44" spans="1:19">
      <c r="A44" s="336">
        <v>34</v>
      </c>
      <c r="B44" s="215"/>
      <c r="C44" s="615">
        <f t="shared" si="5"/>
        <v>-55</v>
      </c>
      <c r="D44" s="210" t="s">
        <v>1007</v>
      </c>
      <c r="E44" s="1200">
        <v>0</v>
      </c>
      <c r="F44" s="950">
        <v>0</v>
      </c>
      <c r="G44" s="1201">
        <v>0</v>
      </c>
      <c r="H44" s="330">
        <v>34</v>
      </c>
      <c r="I44" s="336">
        <v>34</v>
      </c>
      <c r="J44" s="215"/>
      <c r="K44" s="1200">
        <v>0</v>
      </c>
      <c r="L44" s="950">
        <v>0</v>
      </c>
      <c r="M44" s="950">
        <f t="shared" si="3"/>
        <v>0</v>
      </c>
      <c r="N44" s="1201">
        <f t="shared" si="4"/>
        <v>0</v>
      </c>
      <c r="O44" s="330">
        <v>34</v>
      </c>
      <c r="P44" s="1365"/>
      <c r="Q44" s="1365"/>
      <c r="R44" s="1365"/>
      <c r="S44" s="1365"/>
    </row>
    <row r="45" spans="1:19">
      <c r="A45" s="336">
        <v>35</v>
      </c>
      <c r="B45" s="215"/>
      <c r="C45" s="615">
        <f t="shared" si="5"/>
        <v>-56</v>
      </c>
      <c r="D45" s="210" t="s">
        <v>1008</v>
      </c>
      <c r="E45" s="1200">
        <v>0</v>
      </c>
      <c r="F45" s="950">
        <v>0</v>
      </c>
      <c r="G45" s="1201">
        <v>0</v>
      </c>
      <c r="H45" s="330">
        <v>35</v>
      </c>
      <c r="I45" s="336">
        <v>35</v>
      </c>
      <c r="J45" s="215"/>
      <c r="K45" s="1200">
        <v>0</v>
      </c>
      <c r="L45" s="950">
        <v>0</v>
      </c>
      <c r="M45" s="950">
        <f t="shared" si="3"/>
        <v>0</v>
      </c>
      <c r="N45" s="1201">
        <f t="shared" si="4"/>
        <v>0</v>
      </c>
      <c r="O45" s="330">
        <v>35</v>
      </c>
      <c r="P45" s="1365"/>
      <c r="Q45" s="1365"/>
      <c r="R45" s="1365"/>
      <c r="S45" s="1365"/>
    </row>
    <row r="46" spans="1:19">
      <c r="A46" s="336">
        <v>36</v>
      </c>
      <c r="B46" s="215"/>
      <c r="C46" s="615">
        <f t="shared" si="5"/>
        <v>-57</v>
      </c>
      <c r="D46" s="210" t="s">
        <v>1009</v>
      </c>
      <c r="E46" s="1200">
        <v>0</v>
      </c>
      <c r="F46" s="950">
        <v>0</v>
      </c>
      <c r="G46" s="1201">
        <v>0</v>
      </c>
      <c r="H46" s="330">
        <v>36</v>
      </c>
      <c r="I46" s="336">
        <v>36</v>
      </c>
      <c r="J46" s="215"/>
      <c r="K46" s="1200">
        <v>0</v>
      </c>
      <c r="L46" s="950">
        <v>0</v>
      </c>
      <c r="M46" s="950">
        <f t="shared" si="3"/>
        <v>0</v>
      </c>
      <c r="N46" s="1201">
        <f t="shared" si="4"/>
        <v>0</v>
      </c>
      <c r="O46" s="330">
        <v>36</v>
      </c>
      <c r="P46" s="1365"/>
      <c r="Q46" s="1365"/>
      <c r="R46" s="1365"/>
      <c r="S46" s="1365"/>
    </row>
    <row r="47" spans="1:19">
      <c r="A47" s="336">
        <v>37</v>
      </c>
      <c r="B47" s="215"/>
      <c r="C47" s="615">
        <f t="shared" si="5"/>
        <v>-58</v>
      </c>
      <c r="D47" s="210" t="s">
        <v>1010</v>
      </c>
      <c r="E47" s="1200">
        <v>947</v>
      </c>
      <c r="F47" s="950">
        <v>0</v>
      </c>
      <c r="G47" s="1201">
        <v>0</v>
      </c>
      <c r="H47" s="330">
        <v>37</v>
      </c>
      <c r="I47" s="336">
        <v>37</v>
      </c>
      <c r="J47" s="215"/>
      <c r="K47" s="1200">
        <v>263</v>
      </c>
      <c r="L47" s="950">
        <v>0</v>
      </c>
      <c r="M47" s="950">
        <f t="shared" si="3"/>
        <v>263</v>
      </c>
      <c r="N47" s="1201">
        <f t="shared" si="4"/>
        <v>1210</v>
      </c>
      <c r="O47" s="330">
        <v>37</v>
      </c>
      <c r="P47" s="1365"/>
      <c r="Q47" s="1365"/>
      <c r="R47" s="1365"/>
      <c r="S47" s="1365"/>
    </row>
    <row r="48" spans="1:19">
      <c r="A48" s="336">
        <v>38</v>
      </c>
      <c r="B48" s="215"/>
      <c r="C48" s="615">
        <f t="shared" si="5"/>
        <v>-59</v>
      </c>
      <c r="D48" s="210" t="s">
        <v>1011</v>
      </c>
      <c r="E48" s="1200">
        <v>108426</v>
      </c>
      <c r="F48" s="950">
        <v>0</v>
      </c>
      <c r="G48" s="1201">
        <v>0</v>
      </c>
      <c r="H48" s="330">
        <v>38</v>
      </c>
      <c r="I48" s="336">
        <v>38</v>
      </c>
      <c r="J48" s="215"/>
      <c r="K48" s="1200">
        <v>20121</v>
      </c>
      <c r="L48" s="950">
        <v>0</v>
      </c>
      <c r="M48" s="950">
        <f t="shared" si="3"/>
        <v>20121</v>
      </c>
      <c r="N48" s="1201">
        <f t="shared" si="4"/>
        <v>128547</v>
      </c>
      <c r="O48" s="330">
        <v>38</v>
      </c>
      <c r="P48" s="1365"/>
      <c r="Q48" s="1365"/>
      <c r="R48" s="1365"/>
      <c r="S48" s="1365"/>
    </row>
    <row r="49" spans="1:19">
      <c r="A49" s="336">
        <v>39</v>
      </c>
      <c r="B49" s="215"/>
      <c r="C49" s="615"/>
      <c r="D49" s="210" t="s">
        <v>1012</v>
      </c>
      <c r="E49" s="1205">
        <f>SUM(E41:E48)</f>
        <v>162326</v>
      </c>
      <c r="F49" s="1206">
        <f>SUM(F41:F48)</f>
        <v>0</v>
      </c>
      <c r="G49" s="1207">
        <f>SUM(G41:G48)</f>
        <v>0</v>
      </c>
      <c r="H49" s="330">
        <v>39</v>
      </c>
      <c r="I49" s="336">
        <v>39</v>
      </c>
      <c r="J49" s="215"/>
      <c r="K49" s="1205">
        <f>SUM(K41:K48)</f>
        <v>116716</v>
      </c>
      <c r="L49" s="1206">
        <f>SUM(L41:L48)</f>
        <v>1399</v>
      </c>
      <c r="M49" s="1206">
        <f>SUM(M41:M48)</f>
        <v>115317</v>
      </c>
      <c r="N49" s="1207">
        <f>SUM(N41:N48)</f>
        <v>277643</v>
      </c>
      <c r="O49" s="330">
        <v>39</v>
      </c>
      <c r="P49" s="1365"/>
      <c r="Q49" s="1365"/>
      <c r="R49" s="1365"/>
      <c r="S49" s="1365"/>
    </row>
    <row r="50" spans="1:19">
      <c r="A50" s="336">
        <v>40</v>
      </c>
      <c r="B50" s="215"/>
      <c r="C50" s="615">
        <v>-76</v>
      </c>
      <c r="D50" s="210" t="s">
        <v>1013</v>
      </c>
      <c r="E50" s="1205">
        <v>0</v>
      </c>
      <c r="F50" s="1206">
        <v>0</v>
      </c>
      <c r="G50" s="1207">
        <v>0</v>
      </c>
      <c r="H50" s="330">
        <v>40</v>
      </c>
      <c r="I50" s="336">
        <v>40</v>
      </c>
      <c r="J50" s="215"/>
      <c r="K50" s="1205">
        <v>0</v>
      </c>
      <c r="L50" s="1206">
        <v>0</v>
      </c>
      <c r="M50" s="1206">
        <f t="shared" ref="M50:M52" si="6">+K50-L50</f>
        <v>0</v>
      </c>
      <c r="N50" s="1207">
        <f>+E50+F50+G50+M50</f>
        <v>0</v>
      </c>
      <c r="O50" s="330">
        <v>40</v>
      </c>
      <c r="P50" s="1365"/>
      <c r="Q50" s="1365"/>
      <c r="R50" s="1365"/>
      <c r="S50" s="1365"/>
    </row>
    <row r="51" spans="1:19">
      <c r="A51" s="336">
        <v>41</v>
      </c>
      <c r="B51" s="215"/>
      <c r="C51" s="615">
        <v>-80</v>
      </c>
      <c r="D51" s="210" t="s">
        <v>1014</v>
      </c>
      <c r="E51" s="1200">
        <v>0</v>
      </c>
      <c r="F51" s="950">
        <v>0</v>
      </c>
      <c r="G51" s="1201">
        <v>0</v>
      </c>
      <c r="H51" s="330">
        <v>41</v>
      </c>
      <c r="I51" s="336">
        <v>41</v>
      </c>
      <c r="J51" s="215"/>
      <c r="K51" s="1200"/>
      <c r="L51" s="950">
        <v>0</v>
      </c>
      <c r="M51" s="950">
        <f t="shared" si="6"/>
        <v>0</v>
      </c>
      <c r="N51" s="1201">
        <f>+E51+F51+G51+M51</f>
        <v>0</v>
      </c>
      <c r="O51" s="330">
        <v>41</v>
      </c>
      <c r="P51" s="1365"/>
      <c r="Q51" s="1365"/>
      <c r="R51" s="1365"/>
      <c r="S51" s="1365"/>
    </row>
    <row r="52" spans="1:19">
      <c r="A52" s="336">
        <v>42</v>
      </c>
      <c r="B52" s="215"/>
      <c r="C52" s="615">
        <v>-90</v>
      </c>
      <c r="D52" s="210" t="s">
        <v>1015</v>
      </c>
      <c r="E52" s="1200">
        <v>305917</v>
      </c>
      <c r="F52" s="950">
        <v>0</v>
      </c>
      <c r="G52" s="1201">
        <v>0</v>
      </c>
      <c r="H52" s="330">
        <v>42</v>
      </c>
      <c r="I52" s="336">
        <v>42</v>
      </c>
      <c r="J52" s="215"/>
      <c r="K52" s="1200">
        <v>-52406</v>
      </c>
      <c r="L52" s="950">
        <v>0</v>
      </c>
      <c r="M52" s="950">
        <f t="shared" si="6"/>
        <v>-52406</v>
      </c>
      <c r="N52" s="1201">
        <f>+E52+F52+G52+M52</f>
        <v>253511</v>
      </c>
      <c r="O52" s="330">
        <v>42</v>
      </c>
      <c r="P52" s="1365"/>
      <c r="Q52" s="1365"/>
      <c r="R52" s="1365"/>
      <c r="S52" s="1365"/>
    </row>
    <row r="53" spans="1:19" ht="12" thickBot="1">
      <c r="A53" s="336">
        <v>43</v>
      </c>
      <c r="B53" s="215"/>
      <c r="C53" s="403"/>
      <c r="D53" s="210" t="s">
        <v>1016</v>
      </c>
      <c r="E53" s="1208">
        <f>SUM(E40,E49:E52)</f>
        <v>1193527</v>
      </c>
      <c r="F53" s="1209">
        <f>SUM(F40,F49:F52)</f>
        <v>0</v>
      </c>
      <c r="G53" s="1210">
        <f>SUM(G40,G49:G52)</f>
        <v>0</v>
      </c>
      <c r="H53" s="330">
        <v>43</v>
      </c>
      <c r="I53" s="336">
        <v>43</v>
      </c>
      <c r="J53" s="215"/>
      <c r="K53" s="1208">
        <f>SUM(K40,K49:K52)</f>
        <v>246465</v>
      </c>
      <c r="L53" s="1209">
        <f>SUM(L40,L49:L52)</f>
        <v>1507</v>
      </c>
      <c r="M53" s="1209">
        <f>SUM(M40,M49:M52)</f>
        <v>244958</v>
      </c>
      <c r="N53" s="1210">
        <f>SUM(N40,N49:N52)</f>
        <v>1438485</v>
      </c>
      <c r="O53" s="330">
        <v>43</v>
      </c>
      <c r="P53" s="1365"/>
      <c r="Q53" s="1365"/>
      <c r="R53" s="1365"/>
      <c r="S53" s="1365"/>
    </row>
    <row r="54" spans="1:19">
      <c r="A54" s="340"/>
      <c r="B54" s="13"/>
      <c r="C54" s="618"/>
      <c r="D54" s="13"/>
      <c r="E54" s="13"/>
      <c r="F54" s="13"/>
      <c r="G54" s="13"/>
      <c r="H54" s="339"/>
      <c r="I54" s="340"/>
      <c r="J54" s="13"/>
      <c r="K54" s="13"/>
      <c r="L54" s="13"/>
      <c r="M54" s="13"/>
      <c r="N54" s="13"/>
      <c r="O54" s="385"/>
    </row>
    <row r="55" spans="1:19">
      <c r="A55" s="40"/>
      <c r="B55" s="209" t="s">
        <v>2852</v>
      </c>
      <c r="C55" s="481"/>
      <c r="D55" s="209"/>
      <c r="E55" s="209"/>
      <c r="F55" s="209"/>
      <c r="G55" s="209"/>
      <c r="H55" s="208"/>
      <c r="I55" s="40"/>
      <c r="J55" s="209"/>
      <c r="K55" s="209"/>
      <c r="L55" s="209"/>
      <c r="M55" s="209"/>
      <c r="N55" s="209"/>
      <c r="O55" s="42"/>
    </row>
    <row r="56" spans="1:19">
      <c r="A56" s="40"/>
      <c r="B56" t="s">
        <v>2853</v>
      </c>
      <c r="C56" s="481"/>
      <c r="D56" s="209"/>
      <c r="E56" s="209"/>
      <c r="F56" s="209"/>
      <c r="G56" s="209"/>
      <c r="H56" s="208"/>
      <c r="I56" s="40"/>
      <c r="J56" s="209"/>
      <c r="K56" s="209"/>
      <c r="L56" s="209"/>
      <c r="M56" s="209"/>
      <c r="N56" s="209"/>
      <c r="O56" s="42"/>
    </row>
    <row r="57" spans="1:19">
      <c r="A57" s="40"/>
      <c r="B57" s="209"/>
      <c r="C57" s="481"/>
      <c r="D57" s="209"/>
      <c r="E57" s="209"/>
      <c r="F57" s="209"/>
      <c r="G57" s="209"/>
      <c r="H57" s="208"/>
      <c r="I57" s="40"/>
      <c r="J57" s="209"/>
      <c r="K57" s="209"/>
      <c r="L57" s="209"/>
      <c r="M57" s="209"/>
      <c r="N57" s="209"/>
      <c r="O57" s="42"/>
    </row>
    <row r="58" spans="1:19">
      <c r="A58" s="40"/>
      <c r="B58" s="1261" t="s">
        <v>2854</v>
      </c>
      <c r="C58" s="481"/>
      <c r="D58" s="209"/>
      <c r="E58" s="1264">
        <v>2016</v>
      </c>
      <c r="F58" s="1265" t="s">
        <v>2861</v>
      </c>
      <c r="G58" s="209"/>
      <c r="H58" s="208"/>
      <c r="I58" s="40"/>
      <c r="J58" s="209"/>
      <c r="K58" s="209"/>
      <c r="L58" s="209"/>
      <c r="M58" s="209"/>
      <c r="N58" s="209"/>
      <c r="O58" s="42"/>
    </row>
    <row r="59" spans="1:19">
      <c r="A59" s="40"/>
      <c r="B59" s="1262" t="s">
        <v>2855</v>
      </c>
      <c r="C59" s="481"/>
      <c r="D59" s="209"/>
      <c r="E59" s="1266">
        <f>+M53</f>
        <v>244958</v>
      </c>
      <c r="F59" s="1266">
        <f>+N53</f>
        <v>1438485</v>
      </c>
      <c r="G59" s="1266"/>
      <c r="H59" s="208"/>
      <c r="I59" s="40"/>
      <c r="J59" s="209"/>
      <c r="K59" s="209"/>
      <c r="L59" s="209"/>
      <c r="M59" s="209"/>
      <c r="N59" s="209"/>
      <c r="O59" s="42"/>
    </row>
    <row r="60" spans="1:19">
      <c r="A60" s="40"/>
      <c r="B60" s="1262" t="s">
        <v>2856</v>
      </c>
      <c r="C60" s="481"/>
      <c r="D60" s="209"/>
      <c r="E60" s="1221"/>
      <c r="F60" s="1221"/>
      <c r="G60" s="209"/>
      <c r="H60" s="208"/>
      <c r="I60" s="40"/>
      <c r="J60" s="209"/>
      <c r="K60" s="209"/>
      <c r="L60" s="209"/>
      <c r="M60" s="209"/>
      <c r="N60" s="209"/>
      <c r="O60" s="42"/>
    </row>
    <row r="61" spans="1:19">
      <c r="A61" s="40"/>
      <c r="B61" s="1263" t="s">
        <v>2857</v>
      </c>
      <c r="C61" s="481"/>
      <c r="D61" s="209"/>
      <c r="E61" s="1221">
        <f>36866-7290</f>
        <v>29576</v>
      </c>
      <c r="F61" s="1221">
        <f>229749+10997</f>
        <v>240746</v>
      </c>
      <c r="G61" s="1266"/>
      <c r="H61" s="208"/>
      <c r="I61" s="40"/>
      <c r="J61" s="209"/>
      <c r="K61" s="209"/>
      <c r="L61" s="209"/>
      <c r="M61" s="209"/>
      <c r="N61" s="209"/>
      <c r="O61" s="42"/>
    </row>
    <row r="62" spans="1:19">
      <c r="A62" s="40"/>
      <c r="B62" s="1262" t="s">
        <v>2858</v>
      </c>
      <c r="C62" s="481"/>
      <c r="D62" s="209"/>
      <c r="E62" s="1221"/>
      <c r="F62" s="1221"/>
      <c r="G62" s="209"/>
      <c r="H62" s="208"/>
      <c r="I62" s="40"/>
      <c r="J62" s="209"/>
      <c r="K62" s="209"/>
      <c r="L62" s="209"/>
      <c r="M62" s="209"/>
      <c r="N62" s="209"/>
      <c r="O62" s="42"/>
    </row>
    <row r="63" spans="1:19">
      <c r="A63" s="40"/>
      <c r="B63" s="1263" t="s">
        <v>2859</v>
      </c>
      <c r="C63" s="481"/>
      <c r="D63" s="209"/>
      <c r="E63" s="1333">
        <v>11000</v>
      </c>
      <c r="F63" s="1333">
        <v>79650</v>
      </c>
      <c r="G63" s="1266"/>
      <c r="H63" s="208"/>
      <c r="I63" s="40"/>
      <c r="J63" s="209"/>
      <c r="K63" s="209"/>
      <c r="L63" s="209"/>
      <c r="M63" s="209"/>
      <c r="N63" s="209"/>
      <c r="O63" s="42"/>
    </row>
    <row r="64" spans="1:19">
      <c r="A64" s="40"/>
      <c r="B64" s="1263" t="s">
        <v>2860</v>
      </c>
      <c r="C64" s="481"/>
      <c r="D64" s="209"/>
      <c r="E64" s="1333">
        <v>1330</v>
      </c>
      <c r="F64" s="1333">
        <v>9149</v>
      </c>
      <c r="G64" s="1266"/>
      <c r="H64" s="208"/>
      <c r="I64" s="40"/>
      <c r="J64" s="209"/>
      <c r="K64" s="209"/>
      <c r="L64" s="209"/>
      <c r="M64" s="209"/>
      <c r="N64" s="209"/>
      <c r="O64" s="42"/>
    </row>
    <row r="65" spans="1:15" ht="12" thickBot="1">
      <c r="A65" s="40"/>
      <c r="B65" s="1262" t="s">
        <v>1315</v>
      </c>
      <c r="C65" s="481"/>
      <c r="D65" s="209"/>
      <c r="E65" s="1338">
        <f>SUM(E59:E64)</f>
        <v>286864</v>
      </c>
      <c r="F65" s="1338">
        <f>SUM(F59:F64)</f>
        <v>1768030</v>
      </c>
      <c r="G65" s="1266"/>
      <c r="H65" s="208"/>
      <c r="I65" s="40"/>
      <c r="J65" s="209"/>
      <c r="K65" s="209"/>
      <c r="L65" s="209"/>
      <c r="M65" s="209"/>
      <c r="N65" s="209"/>
      <c r="O65" s="42"/>
    </row>
    <row r="66" spans="1:15" ht="12" thickTop="1">
      <c r="A66" s="40"/>
      <c r="B66" s="209"/>
      <c r="C66" s="481"/>
      <c r="D66" s="209"/>
      <c r="E66" s="209"/>
      <c r="F66" s="209"/>
      <c r="G66" s="209"/>
      <c r="H66" s="208"/>
      <c r="I66" s="40"/>
      <c r="J66" s="209"/>
      <c r="K66" s="209"/>
      <c r="L66" s="209"/>
      <c r="M66" s="209"/>
      <c r="N66" s="209"/>
      <c r="O66" s="42"/>
    </row>
    <row r="67" spans="1:15">
      <c r="A67" s="40"/>
      <c r="B67" s="209" t="s">
        <v>2863</v>
      </c>
      <c r="C67" s="481"/>
      <c r="D67" s="209"/>
      <c r="E67" s="209"/>
      <c r="F67" s="209"/>
      <c r="G67" s="209"/>
      <c r="H67" s="208"/>
      <c r="I67" s="40"/>
      <c r="J67" s="209"/>
      <c r="K67" s="209"/>
      <c r="L67" s="209"/>
      <c r="M67" s="209"/>
      <c r="N67" s="209"/>
      <c r="O67" s="1299"/>
    </row>
    <row r="68" spans="1:15">
      <c r="A68" s="40"/>
      <c r="B68" s="209" t="s">
        <v>2862</v>
      </c>
      <c r="C68" s="481"/>
      <c r="D68" s="209"/>
      <c r="E68" s="209"/>
      <c r="F68" s="209"/>
      <c r="G68" s="209"/>
      <c r="H68" s="208"/>
      <c r="I68" s="40"/>
      <c r="J68" s="209"/>
      <c r="K68" s="209"/>
      <c r="L68" s="209"/>
      <c r="M68" s="209"/>
      <c r="N68" s="209"/>
      <c r="O68" s="208"/>
    </row>
    <row r="69" spans="1:15" s="226" customFormat="1">
      <c r="A69" s="40"/>
      <c r="B69" s="209"/>
      <c r="C69" s="481"/>
      <c r="D69" s="209"/>
      <c r="E69" s="209"/>
      <c r="F69" s="209"/>
      <c r="G69" s="209"/>
      <c r="H69" s="208"/>
      <c r="I69" s="40"/>
      <c r="J69" s="209"/>
      <c r="K69" s="209"/>
      <c r="L69" s="209"/>
      <c r="M69" s="209"/>
      <c r="N69" s="209"/>
      <c r="O69" s="208"/>
    </row>
    <row r="70" spans="1:15">
      <c r="A70" s="40"/>
      <c r="B70" s="209"/>
      <c r="C70" s="481"/>
      <c r="D70" s="209"/>
      <c r="E70" s="209"/>
      <c r="F70" s="209"/>
      <c r="G70" s="209"/>
      <c r="H70" s="208"/>
      <c r="I70" s="40"/>
      <c r="J70" s="209"/>
      <c r="K70" s="209"/>
      <c r="L70" s="209"/>
      <c r="M70" s="209"/>
      <c r="N70" s="209"/>
      <c r="O70" s="208"/>
    </row>
    <row r="71" spans="1:15">
      <c r="A71" s="40"/>
      <c r="B71" s="209"/>
      <c r="C71" s="481"/>
      <c r="D71" s="209"/>
      <c r="E71" s="209"/>
      <c r="F71" s="209"/>
      <c r="G71" s="209"/>
      <c r="H71" s="208"/>
      <c r="I71" s="40"/>
      <c r="J71" s="209"/>
      <c r="K71" s="209"/>
      <c r="L71" s="209"/>
      <c r="M71" s="209"/>
      <c r="N71" s="209"/>
      <c r="O71" s="208"/>
    </row>
    <row r="72" spans="1:15">
      <c r="A72" s="40"/>
      <c r="B72" s="209"/>
      <c r="C72" s="481"/>
      <c r="D72" s="209"/>
      <c r="E72" s="209"/>
      <c r="F72" s="209"/>
      <c r="G72" s="209"/>
      <c r="H72" s="208"/>
      <c r="I72" s="40"/>
      <c r="J72" s="209"/>
      <c r="K72" s="209"/>
      <c r="L72" s="209"/>
      <c r="M72" s="209"/>
      <c r="N72" s="209"/>
      <c r="O72" s="208"/>
    </row>
    <row r="73" spans="1:15">
      <c r="A73" s="40"/>
      <c r="B73" s="209"/>
      <c r="C73" s="481"/>
      <c r="D73" s="209"/>
      <c r="E73" s="209"/>
      <c r="F73" s="209"/>
      <c r="G73" s="209"/>
      <c r="H73" s="208"/>
      <c r="I73" s="40"/>
      <c r="J73" s="209"/>
      <c r="K73" s="209"/>
      <c r="L73" s="209"/>
      <c r="M73" s="209"/>
      <c r="N73" s="209"/>
      <c r="O73" s="208"/>
    </row>
    <row r="74" spans="1:15">
      <c r="A74" s="40"/>
      <c r="B74" s="209"/>
      <c r="C74" s="481"/>
      <c r="D74" s="209"/>
      <c r="E74" s="209"/>
      <c r="F74" s="209"/>
      <c r="G74" s="209"/>
      <c r="H74" s="208"/>
      <c r="I74" s="40"/>
      <c r="J74" s="209"/>
      <c r="K74" s="209"/>
      <c r="L74" s="209"/>
      <c r="M74" s="209"/>
      <c r="N74" s="209"/>
      <c r="O74" s="208"/>
    </row>
    <row r="75" spans="1:15">
      <c r="A75" s="40"/>
      <c r="B75" s="209"/>
      <c r="C75" s="481"/>
      <c r="D75" s="209"/>
      <c r="E75" s="209"/>
      <c r="F75" s="209"/>
      <c r="G75" s="209"/>
      <c r="H75" s="208"/>
      <c r="I75" s="40"/>
      <c r="J75" s="209"/>
      <c r="K75" s="209"/>
      <c r="L75" s="209"/>
      <c r="M75" s="209"/>
      <c r="N75" s="209"/>
      <c r="O75" s="208"/>
    </row>
    <row r="76" spans="1:15">
      <c r="A76" s="40"/>
      <c r="B76" s="209"/>
      <c r="C76" s="481"/>
      <c r="D76" s="209"/>
      <c r="E76" s="209"/>
      <c r="F76" s="209"/>
      <c r="G76" s="209"/>
      <c r="H76" s="208"/>
      <c r="I76" s="40"/>
      <c r="J76" s="209"/>
      <c r="K76" s="209"/>
      <c r="L76" s="209"/>
      <c r="M76" s="209"/>
      <c r="N76" s="209"/>
      <c r="O76" s="208"/>
    </row>
    <row r="77" spans="1:15">
      <c r="A77" s="40"/>
      <c r="B77" s="209"/>
      <c r="C77" s="481"/>
      <c r="D77" s="209"/>
      <c r="E77" s="209"/>
      <c r="F77" s="209"/>
      <c r="G77" s="209"/>
      <c r="H77" s="208"/>
      <c r="I77" s="40"/>
      <c r="J77" s="209"/>
      <c r="K77" s="209"/>
      <c r="L77" s="209"/>
      <c r="M77" s="209"/>
      <c r="N77" s="209"/>
      <c r="O77" s="208"/>
    </row>
    <row r="78" spans="1:15">
      <c r="A78" s="40"/>
      <c r="B78" s="209"/>
      <c r="C78" s="481"/>
      <c r="D78" s="209"/>
      <c r="E78" s="209"/>
      <c r="F78" s="209"/>
      <c r="G78" s="209"/>
      <c r="H78" s="208"/>
      <c r="I78" s="40"/>
      <c r="J78" s="209"/>
      <c r="K78" s="209"/>
      <c r="L78" s="209"/>
      <c r="M78" s="209"/>
      <c r="N78" s="209"/>
      <c r="O78" s="208"/>
    </row>
    <row r="79" spans="1:15">
      <c r="A79" s="40"/>
      <c r="B79" s="209"/>
      <c r="C79" s="481"/>
      <c r="D79" s="209"/>
      <c r="E79" s="209"/>
      <c r="F79" s="209"/>
      <c r="G79" s="209"/>
      <c r="H79" s="208"/>
      <c r="I79" s="40"/>
      <c r="J79" s="209"/>
      <c r="K79" s="209"/>
      <c r="L79" s="209"/>
      <c r="M79" s="209"/>
      <c r="N79" s="209"/>
      <c r="O79" s="208"/>
    </row>
    <row r="80" spans="1:15">
      <c r="A80" s="40"/>
      <c r="B80" s="209"/>
      <c r="C80" s="481"/>
      <c r="D80" s="209"/>
      <c r="E80" s="209"/>
      <c r="F80" s="209"/>
      <c r="G80" s="209"/>
      <c r="H80" s="208"/>
      <c r="I80" s="40"/>
      <c r="J80" s="209"/>
      <c r="K80" s="209"/>
      <c r="L80" s="209"/>
      <c r="M80" s="209"/>
      <c r="N80" s="209"/>
      <c r="O80" s="208"/>
    </row>
    <row r="81" spans="1:15">
      <c r="A81" s="40"/>
      <c r="B81" s="209"/>
      <c r="C81" s="481"/>
      <c r="D81" s="209"/>
      <c r="E81" s="209"/>
      <c r="F81" s="209"/>
      <c r="G81" s="209"/>
      <c r="H81" s="208"/>
      <c r="I81" s="40"/>
      <c r="J81" s="209"/>
      <c r="K81" s="209"/>
      <c r="L81" s="209"/>
      <c r="M81" s="209"/>
      <c r="N81" s="209"/>
      <c r="O81" s="208"/>
    </row>
    <row r="82" spans="1:15">
      <c r="A82" s="40"/>
      <c r="B82" s="209"/>
      <c r="C82" s="481"/>
      <c r="D82" s="209"/>
      <c r="E82" s="209"/>
      <c r="F82" s="209"/>
      <c r="G82" s="209"/>
      <c r="H82" s="208"/>
      <c r="I82" s="40"/>
      <c r="J82" s="209"/>
      <c r="K82" s="209"/>
      <c r="L82" s="209"/>
      <c r="M82" s="209"/>
      <c r="N82" s="209"/>
      <c r="O82" s="208"/>
    </row>
    <row r="83" spans="1:15" s="226" customFormat="1">
      <c r="A83" s="689"/>
      <c r="B83" s="689"/>
      <c r="C83" s="702"/>
      <c r="D83" s="689"/>
      <c r="E83" s="689"/>
      <c r="F83" s="689"/>
      <c r="G83" s="689"/>
      <c r="H83" s="698" t="s">
        <v>2497</v>
      </c>
      <c r="I83" s="700" t="s">
        <v>2497</v>
      </c>
      <c r="J83" s="727"/>
      <c r="K83" s="727"/>
      <c r="L83" s="727"/>
      <c r="M83" s="727"/>
      <c r="N83" s="727"/>
      <c r="O83" s="727"/>
    </row>
  </sheetData>
  <customSheetViews>
    <customSheetView guid="{4095EAE0-09D5-4E29-9353-57BE8D9E0DE0}" scale="85" showPageBreaks="1" topLeftCell="A25">
      <selection activeCell="M74" sqref="M74"/>
      <colBreaks count="1" manualBreakCount="1">
        <brk id="8" max="1048575" man="1"/>
      </colBreaks>
      <pageMargins left="0.75" right="0.75" top="0.75" bottom="0.75" header="0.5" footer="0.5"/>
      <pageSetup scale="80" orientation="portrait" r:id="rId1"/>
    </customSheetView>
    <customSheetView guid="{B4382265-C345-4F78-A0C9-5C84571AE8A3}" scale="85" showPageBreaks="1" topLeftCell="B1">
      <selection activeCell="G45" sqref="G45"/>
      <colBreaks count="1" manualBreakCount="1">
        <brk id="8" max="1048575" man="1"/>
      </colBreaks>
      <pageMargins left="0.75" right="0.75" top="0.75" bottom="0.75" header="0.5" footer="0.5"/>
      <pageSetup scale="80" orientation="portrait" r:id="rId2"/>
    </customSheetView>
  </customSheetViews>
  <mergeCells count="2">
    <mergeCell ref="I3:O3"/>
    <mergeCell ref="A3:H3"/>
  </mergeCells>
  <pageMargins left="0.75" right="0.75" top="0.75" bottom="0.75" header="0.5" footer="0.5"/>
  <pageSetup scale="80" orientation="portrait" r:id="rId3"/>
  <colBreaks count="1" manualBreakCount="1">
    <brk id="8"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zoomScaleNormal="100" workbookViewId="0"/>
  </sheetViews>
  <sheetFormatPr defaultRowHeight="11.25"/>
  <cols>
    <col min="1" max="1" width="5.33203125" style="10" customWidth="1"/>
    <col min="2" max="2" width="4.33203125" style="10" customWidth="1"/>
    <col min="3" max="3" width="31.6640625" style="10" customWidth="1"/>
    <col min="4" max="5" width="18.33203125" style="10" customWidth="1"/>
    <col min="6" max="6" width="16.6640625" style="10" customWidth="1"/>
    <col min="7" max="8" width="15.5" style="10" customWidth="1"/>
    <col min="9" max="9" width="10" style="10" customWidth="1"/>
    <col min="10" max="10" width="5.33203125" style="10" customWidth="1"/>
    <col min="11" max="16384" width="9.33203125" style="10"/>
  </cols>
  <sheetData>
    <row r="1" spans="1:10" s="226" customFormat="1">
      <c r="A1" s="2060">
        <v>94</v>
      </c>
      <c r="B1" s="2074"/>
      <c r="C1" s="2074"/>
      <c r="D1" s="2039"/>
      <c r="E1" s="2039"/>
      <c r="F1" s="2042"/>
      <c r="G1" s="2039"/>
      <c r="H1" s="2059"/>
      <c r="I1" s="2057"/>
      <c r="J1" s="2055" t="s">
        <v>2667</v>
      </c>
    </row>
    <row r="2" spans="1:10">
      <c r="A2" s="1745"/>
      <c r="B2" s="65"/>
      <c r="C2" s="65"/>
      <c r="D2" s="39"/>
      <c r="E2" s="39"/>
      <c r="F2" s="30"/>
      <c r="G2" s="39"/>
      <c r="H2" s="35"/>
      <c r="I2" s="49"/>
      <c r="J2" s="620"/>
    </row>
    <row r="3" spans="1:10">
      <c r="A3" s="2323" t="s">
        <v>2868</v>
      </c>
      <c r="B3" s="2265"/>
      <c r="C3" s="2265"/>
      <c r="D3" s="2265"/>
      <c r="E3" s="2265"/>
      <c r="F3" s="2265"/>
      <c r="G3" s="2265"/>
      <c r="H3" s="2265"/>
      <c r="I3" s="2265"/>
      <c r="J3" s="2266"/>
    </row>
    <row r="4" spans="1:10">
      <c r="A4" s="341" t="s">
        <v>330</v>
      </c>
      <c r="B4" s="342"/>
      <c r="C4" s="342"/>
      <c r="D4" s="342"/>
      <c r="E4" s="342"/>
      <c r="F4" s="342"/>
      <c r="G4" s="342"/>
      <c r="H4" s="342"/>
      <c r="I4" s="342"/>
      <c r="J4" s="343"/>
    </row>
    <row r="5" spans="1:10">
      <c r="A5" s="1403"/>
      <c r="B5" s="342"/>
      <c r="C5" s="342"/>
      <c r="D5" s="342"/>
      <c r="E5" s="342"/>
      <c r="F5" s="342"/>
      <c r="G5" s="342"/>
      <c r="H5" s="342"/>
      <c r="I5" s="342"/>
      <c r="J5" s="343"/>
    </row>
    <row r="6" spans="1:10">
      <c r="A6" s="505"/>
      <c r="B6" s="39"/>
      <c r="C6" s="39"/>
      <c r="D6" s="39"/>
      <c r="E6" s="39"/>
      <c r="F6" s="39"/>
      <c r="G6" s="39"/>
      <c r="H6" s="39"/>
      <c r="I6" s="39"/>
      <c r="J6" s="66"/>
    </row>
    <row r="7" spans="1:10">
      <c r="A7" s="344" t="s">
        <v>423</v>
      </c>
      <c r="B7" s="209" t="s">
        <v>1018</v>
      </c>
      <c r="C7" s="209"/>
      <c r="D7" s="209"/>
      <c r="E7" s="209"/>
      <c r="F7" s="209"/>
      <c r="G7" s="209"/>
      <c r="H7" s="209"/>
      <c r="I7" s="209"/>
      <c r="J7" s="208"/>
    </row>
    <row r="8" spans="1:10">
      <c r="A8" s="24"/>
      <c r="B8" s="209" t="s">
        <v>1019</v>
      </c>
      <c r="C8" s="209"/>
      <c r="D8" s="209"/>
      <c r="E8" s="209"/>
      <c r="F8" s="209"/>
      <c r="G8" s="209"/>
      <c r="H8" s="209"/>
      <c r="I8" s="209"/>
      <c r="J8" s="208"/>
    </row>
    <row r="9" spans="1:10">
      <c r="A9" s="24"/>
      <c r="B9" s="209" t="s">
        <v>1020</v>
      </c>
      <c r="C9" s="209"/>
      <c r="D9" s="209"/>
      <c r="E9" s="209"/>
      <c r="F9" s="209"/>
      <c r="G9" s="209"/>
      <c r="H9" s="209"/>
      <c r="I9" s="209"/>
      <c r="J9" s="208"/>
    </row>
    <row r="10" spans="1:10">
      <c r="A10" s="24"/>
      <c r="B10" s="209" t="s">
        <v>1021</v>
      </c>
      <c r="C10" s="209"/>
      <c r="D10" s="209"/>
      <c r="E10" s="209"/>
      <c r="F10" s="209"/>
      <c r="G10" s="209"/>
      <c r="H10" s="209"/>
      <c r="I10" s="209"/>
      <c r="J10" s="208"/>
    </row>
    <row r="11" spans="1:10">
      <c r="A11" s="24"/>
      <c r="B11" s="209" t="s">
        <v>1022</v>
      </c>
      <c r="C11" s="209"/>
      <c r="D11" s="209"/>
      <c r="E11" s="209"/>
      <c r="F11" s="209"/>
      <c r="G11" s="209"/>
      <c r="H11" s="209"/>
      <c r="I11" s="209"/>
      <c r="J11" s="208"/>
    </row>
    <row r="12" spans="1:10">
      <c r="A12" s="24"/>
      <c r="B12" s="209" t="s">
        <v>1023</v>
      </c>
      <c r="C12" s="209"/>
      <c r="D12" s="209"/>
      <c r="E12" s="209"/>
      <c r="F12" s="209"/>
      <c r="G12" s="209"/>
      <c r="H12" s="209"/>
      <c r="I12" s="209"/>
      <c r="J12" s="208"/>
    </row>
    <row r="13" spans="1:10">
      <c r="A13" s="24"/>
      <c r="B13" s="209" t="s">
        <v>1024</v>
      </c>
      <c r="C13" s="209"/>
      <c r="D13" s="209"/>
      <c r="E13" s="209"/>
      <c r="F13" s="209"/>
      <c r="G13" s="209"/>
      <c r="H13" s="209"/>
      <c r="I13" s="209"/>
      <c r="J13" s="208"/>
    </row>
    <row r="14" spans="1:10">
      <c r="A14" s="24"/>
      <c r="B14" s="209" t="s">
        <v>1025</v>
      </c>
      <c r="C14" s="209"/>
      <c r="D14" s="209"/>
      <c r="E14" s="209"/>
      <c r="F14" s="209"/>
      <c r="G14" s="209"/>
      <c r="H14" s="209"/>
      <c r="I14" s="209"/>
      <c r="J14" s="208"/>
    </row>
    <row r="15" spans="1:10">
      <c r="A15" s="24"/>
      <c r="B15" s="209" t="s">
        <v>1026</v>
      </c>
      <c r="C15" s="209"/>
      <c r="D15" s="209"/>
      <c r="E15" s="209"/>
      <c r="F15" s="209"/>
      <c r="G15" s="209"/>
      <c r="H15" s="209"/>
      <c r="I15" s="209"/>
      <c r="J15" s="208"/>
    </row>
    <row r="16" spans="1:10">
      <c r="A16" s="24"/>
      <c r="B16" s="209" t="s">
        <v>1027</v>
      </c>
      <c r="C16" s="209"/>
      <c r="D16" s="209"/>
      <c r="E16" s="209"/>
      <c r="F16" s="209"/>
      <c r="G16" s="209"/>
      <c r="H16" s="209"/>
      <c r="I16" s="209"/>
      <c r="J16" s="208"/>
    </row>
    <row r="17" spans="1:10">
      <c r="A17" s="24"/>
      <c r="B17" s="209" t="s">
        <v>81</v>
      </c>
      <c r="C17" s="209"/>
      <c r="D17" s="209"/>
      <c r="E17" s="209"/>
      <c r="F17" s="209"/>
      <c r="G17" s="209"/>
      <c r="H17" s="209"/>
      <c r="I17" s="209"/>
      <c r="J17" s="208"/>
    </row>
    <row r="18" spans="1:10">
      <c r="A18" s="40"/>
      <c r="B18" s="209"/>
      <c r="C18" s="209"/>
      <c r="D18" s="209"/>
      <c r="E18" s="209"/>
      <c r="F18" s="209"/>
      <c r="G18" s="209"/>
      <c r="H18" s="209"/>
      <c r="I18" s="209"/>
      <c r="J18" s="208"/>
    </row>
    <row r="19" spans="1:10">
      <c r="A19" s="344" t="s">
        <v>424</v>
      </c>
      <c r="B19" s="209" t="s">
        <v>82</v>
      </c>
      <c r="C19" s="209"/>
      <c r="D19" s="209"/>
      <c r="E19" s="209"/>
      <c r="F19" s="209"/>
      <c r="G19" s="209"/>
      <c r="H19" s="209"/>
      <c r="I19" s="209"/>
      <c r="J19" s="208"/>
    </row>
    <row r="20" spans="1:10">
      <c r="A20" s="778"/>
      <c r="B20" s="776" t="s">
        <v>83</v>
      </c>
      <c r="C20" s="776"/>
      <c r="D20" s="776"/>
      <c r="E20" s="776"/>
      <c r="F20" s="776"/>
      <c r="G20" s="776"/>
      <c r="H20" s="776"/>
      <c r="I20" s="776"/>
      <c r="J20" s="777"/>
    </row>
    <row r="21" spans="1:10">
      <c r="A21" s="775"/>
      <c r="B21" s="776"/>
      <c r="C21" s="776"/>
      <c r="D21" s="776"/>
      <c r="E21" s="776"/>
      <c r="F21" s="776"/>
      <c r="G21" s="776"/>
      <c r="H21" s="776"/>
      <c r="I21" s="776"/>
      <c r="J21" s="777"/>
    </row>
    <row r="22" spans="1:10">
      <c r="A22" s="344" t="s">
        <v>425</v>
      </c>
      <c r="B22" s="209" t="s">
        <v>84</v>
      </c>
      <c r="C22" s="209"/>
      <c r="D22" s="209"/>
      <c r="E22" s="209"/>
      <c r="F22" s="209"/>
      <c r="G22" s="209"/>
      <c r="H22" s="209"/>
      <c r="I22" s="209"/>
      <c r="J22" s="208"/>
    </row>
    <row r="23" spans="1:10">
      <c r="A23" s="24"/>
      <c r="B23" s="209" t="s">
        <v>85</v>
      </c>
      <c r="C23" s="209"/>
      <c r="D23" s="209"/>
      <c r="E23" s="209"/>
      <c r="F23" s="209"/>
      <c r="G23" s="209"/>
      <c r="H23" s="209"/>
      <c r="I23" s="209"/>
      <c r="J23" s="208"/>
    </row>
    <row r="24" spans="1:10">
      <c r="A24" s="40"/>
      <c r="B24" s="209"/>
      <c r="C24" s="209"/>
      <c r="D24" s="209"/>
      <c r="E24" s="209"/>
      <c r="F24" s="209"/>
      <c r="G24" s="209"/>
      <c r="H24" s="209"/>
      <c r="I24" s="209"/>
      <c r="J24" s="208"/>
    </row>
    <row r="25" spans="1:10">
      <c r="A25" s="344" t="s">
        <v>428</v>
      </c>
      <c r="B25" s="209" t="s">
        <v>86</v>
      </c>
      <c r="C25" s="209"/>
      <c r="D25" s="209"/>
      <c r="E25" s="209"/>
      <c r="F25" s="209"/>
      <c r="G25" s="209"/>
      <c r="H25" s="209"/>
      <c r="I25" s="209"/>
      <c r="J25" s="208"/>
    </row>
    <row r="26" spans="1:10">
      <c r="A26" s="24"/>
      <c r="B26" s="209" t="s">
        <v>87</v>
      </c>
      <c r="C26" s="209"/>
      <c r="D26" s="209"/>
      <c r="E26" s="209"/>
      <c r="F26" s="209"/>
      <c r="G26" s="209"/>
      <c r="H26" s="209"/>
      <c r="I26" s="209"/>
      <c r="J26" s="208"/>
    </row>
    <row r="27" spans="1:10">
      <c r="A27" s="40"/>
      <c r="B27" s="209"/>
      <c r="C27" s="209"/>
      <c r="D27" s="209"/>
      <c r="E27" s="209"/>
      <c r="F27" s="209"/>
      <c r="G27" s="209"/>
      <c r="H27" s="209"/>
      <c r="I27" s="209"/>
      <c r="J27" s="208"/>
    </row>
    <row r="28" spans="1:10">
      <c r="A28" s="344" t="s">
        <v>430</v>
      </c>
      <c r="B28" s="209" t="s">
        <v>88</v>
      </c>
      <c r="C28" s="209"/>
      <c r="D28" s="209"/>
      <c r="E28" s="209"/>
      <c r="F28" s="209"/>
      <c r="G28" s="209"/>
      <c r="H28" s="209"/>
      <c r="I28" s="209"/>
      <c r="J28" s="208"/>
    </row>
    <row r="29" spans="1:10">
      <c r="A29" s="24"/>
      <c r="B29" s="209" t="s">
        <v>89</v>
      </c>
      <c r="C29" s="209"/>
      <c r="D29" s="209"/>
      <c r="E29" s="209"/>
      <c r="F29" s="209"/>
      <c r="G29" s="209"/>
      <c r="H29" s="209"/>
      <c r="I29" s="209"/>
      <c r="J29" s="208"/>
    </row>
    <row r="30" spans="1:10">
      <c r="A30" s="216"/>
      <c r="B30" s="72"/>
      <c r="C30" s="72"/>
      <c r="D30" s="72"/>
      <c r="E30" s="72"/>
      <c r="F30" s="72"/>
      <c r="G30" s="72"/>
      <c r="H30" s="72"/>
      <c r="I30" s="72"/>
      <c r="J30" s="74"/>
    </row>
    <row r="31" spans="1:10">
      <c r="A31" s="325"/>
      <c r="B31" s="41"/>
      <c r="C31" s="41"/>
      <c r="D31" s="318" t="s">
        <v>90</v>
      </c>
      <c r="E31" s="411"/>
      <c r="F31" s="319"/>
      <c r="G31" s="318" t="s">
        <v>91</v>
      </c>
      <c r="H31" s="411"/>
      <c r="I31" s="319"/>
      <c r="J31" s="42"/>
    </row>
    <row r="32" spans="1:10">
      <c r="A32" s="325"/>
      <c r="B32" s="41"/>
      <c r="C32" s="41"/>
      <c r="D32" s="315" t="s">
        <v>92</v>
      </c>
      <c r="E32" s="623"/>
      <c r="F32" s="323" t="s">
        <v>93</v>
      </c>
      <c r="G32" s="315" t="s">
        <v>92</v>
      </c>
      <c r="H32" s="623"/>
      <c r="I32" s="323" t="s">
        <v>93</v>
      </c>
      <c r="J32" s="324"/>
    </row>
    <row r="33" spans="1:12">
      <c r="A33" s="325"/>
      <c r="B33" s="41"/>
      <c r="C33" s="41"/>
      <c r="D33" s="323" t="s">
        <v>94</v>
      </c>
      <c r="E33" s="323" t="s">
        <v>95</v>
      </c>
      <c r="F33" s="323" t="s">
        <v>96</v>
      </c>
      <c r="G33" s="323"/>
      <c r="H33" s="323"/>
      <c r="I33" s="323" t="s">
        <v>96</v>
      </c>
      <c r="J33" s="324"/>
    </row>
    <row r="34" spans="1:12">
      <c r="A34" s="451" t="s">
        <v>307</v>
      </c>
      <c r="B34" s="613"/>
      <c r="C34" s="41" t="s">
        <v>332</v>
      </c>
      <c r="D34" s="323" t="s">
        <v>97</v>
      </c>
      <c r="E34" s="323" t="s">
        <v>98</v>
      </c>
      <c r="F34" s="323" t="s">
        <v>99</v>
      </c>
      <c r="G34" s="323" t="s">
        <v>97</v>
      </c>
      <c r="H34" s="323" t="s">
        <v>98</v>
      </c>
      <c r="I34" s="323" t="s">
        <v>99</v>
      </c>
      <c r="J34" s="454" t="s">
        <v>307</v>
      </c>
    </row>
    <row r="35" spans="1:12">
      <c r="A35" s="451" t="s">
        <v>312</v>
      </c>
      <c r="B35" s="613"/>
      <c r="C35" s="41"/>
      <c r="D35" s="323" t="s">
        <v>335</v>
      </c>
      <c r="E35" s="323" t="s">
        <v>335</v>
      </c>
      <c r="F35" s="323" t="s">
        <v>100</v>
      </c>
      <c r="G35" s="323" t="s">
        <v>335</v>
      </c>
      <c r="H35" s="323" t="s">
        <v>335</v>
      </c>
      <c r="I35" s="323" t="s">
        <v>100</v>
      </c>
      <c r="J35" s="454" t="s">
        <v>312</v>
      </c>
    </row>
    <row r="36" spans="1:12" ht="12" thickBot="1">
      <c r="A36" s="328"/>
      <c r="B36" s="14"/>
      <c r="C36" s="381" t="s">
        <v>317</v>
      </c>
      <c r="D36" s="321" t="s">
        <v>318</v>
      </c>
      <c r="E36" s="321" t="s">
        <v>319</v>
      </c>
      <c r="F36" s="321" t="s">
        <v>320</v>
      </c>
      <c r="G36" s="321" t="s">
        <v>321</v>
      </c>
      <c r="H36" s="321" t="s">
        <v>322</v>
      </c>
      <c r="I36" s="321" t="s">
        <v>176</v>
      </c>
      <c r="J36" s="329"/>
    </row>
    <row r="37" spans="1:12">
      <c r="A37" s="311"/>
      <c r="B37" s="209"/>
      <c r="C37" s="41" t="s">
        <v>101</v>
      </c>
      <c r="D37" s="331"/>
      <c r="E37" s="333"/>
      <c r="F37" s="312"/>
      <c r="G37" s="331"/>
      <c r="H37" s="333"/>
      <c r="I37" s="312"/>
      <c r="J37" s="320"/>
    </row>
    <row r="38" spans="1:12">
      <c r="A38" s="336">
        <v>1</v>
      </c>
      <c r="B38" s="482">
        <v>-3</v>
      </c>
      <c r="C38" s="210" t="s">
        <v>974</v>
      </c>
      <c r="D38" s="1340">
        <v>850</v>
      </c>
      <c r="E38" s="1341">
        <v>821</v>
      </c>
      <c r="F38" s="2014">
        <v>1.39</v>
      </c>
      <c r="G38" s="616"/>
      <c r="H38" s="624"/>
      <c r="I38" s="210"/>
      <c r="J38" s="330">
        <v>1</v>
      </c>
      <c r="K38" s="1365"/>
      <c r="L38" s="1365"/>
    </row>
    <row r="39" spans="1:12">
      <c r="A39" s="336">
        <v>2</v>
      </c>
      <c r="B39" s="482">
        <f t="shared" ref="B39:B44" si="0">B38-1</f>
        <v>-4</v>
      </c>
      <c r="C39" s="210" t="s">
        <v>975</v>
      </c>
      <c r="D39" s="358">
        <v>0</v>
      </c>
      <c r="E39" s="1339">
        <v>0</v>
      </c>
      <c r="F39" s="2015">
        <v>0</v>
      </c>
      <c r="G39" s="616"/>
      <c r="H39" s="624"/>
      <c r="I39" s="210"/>
      <c r="J39" s="330">
        <v>2</v>
      </c>
      <c r="K39" s="1365"/>
      <c r="L39" s="1365"/>
    </row>
    <row r="40" spans="1:12">
      <c r="A40" s="336">
        <v>3</v>
      </c>
      <c r="B40" s="482">
        <f t="shared" si="0"/>
        <v>-5</v>
      </c>
      <c r="C40" s="210" t="s">
        <v>976</v>
      </c>
      <c r="D40" s="358">
        <v>0</v>
      </c>
      <c r="E40" s="1339">
        <v>0</v>
      </c>
      <c r="F40" s="2015">
        <v>0</v>
      </c>
      <c r="G40" s="616"/>
      <c r="H40" s="624"/>
      <c r="I40" s="210"/>
      <c r="J40" s="330">
        <v>3</v>
      </c>
      <c r="K40" s="1365"/>
      <c r="L40" s="1365"/>
    </row>
    <row r="41" spans="1:12">
      <c r="A41" s="336">
        <v>4</v>
      </c>
      <c r="B41" s="482">
        <f t="shared" si="0"/>
        <v>-6</v>
      </c>
      <c r="C41" s="210" t="s">
        <v>977</v>
      </c>
      <c r="D41" s="358">
        <v>0</v>
      </c>
      <c r="E41" s="1339">
        <v>0</v>
      </c>
      <c r="F41" s="2015">
        <v>0</v>
      </c>
      <c r="G41" s="616"/>
      <c r="H41" s="624"/>
      <c r="I41" s="210"/>
      <c r="J41" s="330">
        <v>4</v>
      </c>
      <c r="K41" s="1365"/>
      <c r="L41" s="1365"/>
    </row>
    <row r="42" spans="1:12">
      <c r="A42" s="336">
        <v>5</v>
      </c>
      <c r="B42" s="482">
        <f t="shared" si="0"/>
        <v>-7</v>
      </c>
      <c r="C42" s="210" t="s">
        <v>978</v>
      </c>
      <c r="D42" s="358">
        <v>0</v>
      </c>
      <c r="E42" s="1339">
        <v>0</v>
      </c>
      <c r="F42" s="2015">
        <v>0</v>
      </c>
      <c r="G42" s="616"/>
      <c r="H42" s="624"/>
      <c r="I42" s="210"/>
      <c r="J42" s="330">
        <v>5</v>
      </c>
      <c r="K42" s="1365"/>
      <c r="L42" s="1365"/>
    </row>
    <row r="43" spans="1:12">
      <c r="A43" s="336">
        <v>6</v>
      </c>
      <c r="B43" s="482">
        <f t="shared" si="0"/>
        <v>-8</v>
      </c>
      <c r="C43" s="210" t="s">
        <v>979</v>
      </c>
      <c r="D43" s="358">
        <v>1540</v>
      </c>
      <c r="E43" s="1339">
        <v>1666</v>
      </c>
      <c r="F43" s="2014">
        <v>4.6500000000000004</v>
      </c>
      <c r="G43" s="2270" t="s">
        <v>2864</v>
      </c>
      <c r="H43" s="2271"/>
      <c r="I43" s="210"/>
      <c r="J43" s="330">
        <v>6</v>
      </c>
      <c r="K43" s="1365"/>
      <c r="L43" s="1365"/>
    </row>
    <row r="44" spans="1:12">
      <c r="A44" s="336">
        <v>7</v>
      </c>
      <c r="B44" s="482">
        <f t="shared" si="0"/>
        <v>-9</v>
      </c>
      <c r="C44" s="210" t="s">
        <v>980</v>
      </c>
      <c r="D44" s="358">
        <v>15776</v>
      </c>
      <c r="E44" s="1339">
        <v>20224</v>
      </c>
      <c r="F44" s="2014">
        <v>2.5</v>
      </c>
      <c r="G44" s="2272"/>
      <c r="H44" s="2273"/>
      <c r="I44" s="210"/>
      <c r="J44" s="330">
        <v>7</v>
      </c>
      <c r="K44" s="1365"/>
      <c r="L44" s="1365"/>
    </row>
    <row r="45" spans="1:12">
      <c r="A45" s="336">
        <v>8</v>
      </c>
      <c r="B45" s="482">
        <v>-11</v>
      </c>
      <c r="C45" s="210" t="s">
        <v>981</v>
      </c>
      <c r="D45" s="358">
        <v>2052</v>
      </c>
      <c r="E45" s="1339">
        <v>2188</v>
      </c>
      <c r="F45" s="2014">
        <v>2.72</v>
      </c>
      <c r="G45" s="2272"/>
      <c r="H45" s="2273"/>
      <c r="I45" s="210"/>
      <c r="J45" s="330">
        <v>8</v>
      </c>
      <c r="K45" s="1365"/>
      <c r="L45" s="1365"/>
    </row>
    <row r="46" spans="1:12">
      <c r="A46" s="336">
        <v>9</v>
      </c>
      <c r="B46" s="482">
        <v>-13</v>
      </c>
      <c r="C46" s="210" t="s">
        <v>982</v>
      </c>
      <c r="D46" s="358">
        <v>6</v>
      </c>
      <c r="E46" s="1339">
        <v>6</v>
      </c>
      <c r="F46" s="2014">
        <v>1.9</v>
      </c>
      <c r="G46" s="2272"/>
      <c r="H46" s="2273"/>
      <c r="I46" s="210"/>
      <c r="J46" s="330">
        <v>9</v>
      </c>
      <c r="K46" s="1365"/>
      <c r="L46" s="1365"/>
    </row>
    <row r="47" spans="1:12">
      <c r="A47" s="336">
        <v>10</v>
      </c>
      <c r="B47" s="482">
        <v>-16</v>
      </c>
      <c r="C47" s="210" t="s">
        <v>983</v>
      </c>
      <c r="D47" s="358">
        <v>1183</v>
      </c>
      <c r="E47" s="1339">
        <v>1201</v>
      </c>
      <c r="F47" s="2014">
        <v>2.5299999999999998</v>
      </c>
      <c r="G47" s="2272"/>
      <c r="H47" s="2273"/>
      <c r="I47" s="210"/>
      <c r="J47" s="330">
        <v>10</v>
      </c>
      <c r="K47" s="1365"/>
      <c r="L47" s="1365"/>
    </row>
    <row r="48" spans="1:12">
      <c r="A48" s="336">
        <v>11</v>
      </c>
      <c r="B48" s="482">
        <f>B47-1</f>
        <v>-17</v>
      </c>
      <c r="C48" s="210" t="s">
        <v>984</v>
      </c>
      <c r="D48" s="358">
        <v>0</v>
      </c>
      <c r="E48" s="1339">
        <v>0</v>
      </c>
      <c r="F48" s="2015">
        <v>0</v>
      </c>
      <c r="G48" s="2272"/>
      <c r="H48" s="2273"/>
      <c r="I48" s="210"/>
      <c r="J48" s="330">
        <v>11</v>
      </c>
      <c r="K48" s="1365"/>
      <c r="L48" s="1365"/>
    </row>
    <row r="49" spans="1:12">
      <c r="A49" s="336">
        <v>12</v>
      </c>
      <c r="B49" s="482">
        <f>B48-1</f>
        <v>-18</v>
      </c>
      <c r="C49" s="210" t="s">
        <v>985</v>
      </c>
      <c r="D49" s="358">
        <v>0</v>
      </c>
      <c r="E49" s="1339">
        <v>0</v>
      </c>
      <c r="F49" s="2015">
        <v>0</v>
      </c>
      <c r="G49" s="2272"/>
      <c r="H49" s="2273"/>
      <c r="I49" s="210"/>
      <c r="J49" s="330">
        <v>12</v>
      </c>
      <c r="K49" s="1365"/>
      <c r="L49" s="1365"/>
    </row>
    <row r="50" spans="1:12">
      <c r="A50" s="336">
        <v>13</v>
      </c>
      <c r="B50" s="482">
        <f>B49-1</f>
        <v>-19</v>
      </c>
      <c r="C50" s="210" t="s">
        <v>986</v>
      </c>
      <c r="D50" s="358">
        <v>63</v>
      </c>
      <c r="E50" s="1339">
        <v>0</v>
      </c>
      <c r="F50" s="2014">
        <v>3.54</v>
      </c>
      <c r="G50" s="2272"/>
      <c r="H50" s="2273"/>
      <c r="I50" s="210"/>
      <c r="J50" s="330">
        <v>13</v>
      </c>
      <c r="K50" s="1365"/>
      <c r="L50" s="1365"/>
    </row>
    <row r="51" spans="1:12">
      <c r="A51" s="336">
        <v>14</v>
      </c>
      <c r="B51" s="482">
        <f>B50-1</f>
        <v>-20</v>
      </c>
      <c r="C51" s="210" t="s">
        <v>987</v>
      </c>
      <c r="D51" s="358">
        <v>184</v>
      </c>
      <c r="E51" s="1339">
        <v>184</v>
      </c>
      <c r="F51" s="2014">
        <v>2.75</v>
      </c>
      <c r="G51" s="2274"/>
      <c r="H51" s="2275"/>
      <c r="I51" s="210"/>
      <c r="J51" s="330">
        <v>14</v>
      </c>
      <c r="K51" s="1365"/>
      <c r="L51" s="1365"/>
    </row>
    <row r="52" spans="1:12">
      <c r="A52" s="336">
        <v>15</v>
      </c>
      <c r="B52" s="482">
        <v>-22</v>
      </c>
      <c r="C52" s="210" t="s">
        <v>988</v>
      </c>
      <c r="D52" s="358">
        <v>0</v>
      </c>
      <c r="E52" s="1339">
        <v>0</v>
      </c>
      <c r="F52" s="2015">
        <v>0</v>
      </c>
      <c r="G52" s="616"/>
      <c r="H52" s="624"/>
      <c r="I52" s="210"/>
      <c r="J52" s="330">
        <v>15</v>
      </c>
      <c r="K52" s="1365"/>
      <c r="L52" s="1365"/>
    </row>
    <row r="53" spans="1:12">
      <c r="A53" s="336">
        <v>16</v>
      </c>
      <c r="B53" s="482">
        <f>B52-1</f>
        <v>-23</v>
      </c>
      <c r="C53" s="210" t="s">
        <v>989</v>
      </c>
      <c r="D53" s="358">
        <v>0</v>
      </c>
      <c r="E53" s="1339">
        <v>0</v>
      </c>
      <c r="F53" s="2015">
        <v>0</v>
      </c>
      <c r="G53" s="616"/>
      <c r="H53" s="624"/>
      <c r="I53" s="210"/>
      <c r="J53" s="330">
        <v>16</v>
      </c>
      <c r="K53" s="1365"/>
      <c r="L53" s="1365"/>
    </row>
    <row r="54" spans="1:12">
      <c r="A54" s="336">
        <v>17</v>
      </c>
      <c r="B54" s="482">
        <f>B53-1</f>
        <v>-24</v>
      </c>
      <c r="C54" s="210" t="s">
        <v>990</v>
      </c>
      <c r="D54" s="358">
        <v>0</v>
      </c>
      <c r="E54" s="1339">
        <v>0</v>
      </c>
      <c r="F54" s="2015">
        <v>0</v>
      </c>
      <c r="G54" s="616"/>
      <c r="H54" s="624"/>
      <c r="I54" s="210"/>
      <c r="J54" s="330">
        <v>17</v>
      </c>
      <c r="K54" s="1365"/>
      <c r="L54" s="1365"/>
    </row>
    <row r="55" spans="1:12">
      <c r="A55" s="336">
        <v>18</v>
      </c>
      <c r="B55" s="482">
        <f>B54-1</f>
        <v>-25</v>
      </c>
      <c r="C55" s="210" t="s">
        <v>991</v>
      </c>
      <c r="D55" s="358">
        <v>0</v>
      </c>
      <c r="E55" s="1339">
        <v>0</v>
      </c>
      <c r="F55" s="2015">
        <v>0</v>
      </c>
      <c r="G55" s="616"/>
      <c r="H55" s="624"/>
      <c r="I55" s="210"/>
      <c r="J55" s="330">
        <v>18</v>
      </c>
      <c r="K55" s="1365"/>
      <c r="L55" s="1365"/>
    </row>
    <row r="56" spans="1:12">
      <c r="A56" s="336">
        <v>19</v>
      </c>
      <c r="B56" s="482">
        <f>B55-1</f>
        <v>-26</v>
      </c>
      <c r="C56" s="210" t="s">
        <v>992</v>
      </c>
      <c r="D56" s="358">
        <v>190482</v>
      </c>
      <c r="E56" s="1339">
        <v>214513</v>
      </c>
      <c r="F56" s="2014">
        <v>5.2</v>
      </c>
      <c r="G56" s="616"/>
      <c r="H56" s="624"/>
      <c r="I56" s="210"/>
      <c r="J56" s="330">
        <v>19</v>
      </c>
      <c r="K56" s="1365"/>
      <c r="L56" s="1365"/>
    </row>
    <row r="57" spans="1:12">
      <c r="A57" s="336">
        <v>20</v>
      </c>
      <c r="B57" s="482">
        <f>B56-1</f>
        <v>-27</v>
      </c>
      <c r="C57" s="210" t="s">
        <v>993</v>
      </c>
      <c r="D57" s="358">
        <v>512742</v>
      </c>
      <c r="E57" s="1339">
        <v>666070</v>
      </c>
      <c r="F57" s="2014">
        <v>3.98</v>
      </c>
      <c r="G57" s="616"/>
      <c r="H57" s="624"/>
      <c r="I57" s="210"/>
      <c r="J57" s="330">
        <v>20</v>
      </c>
      <c r="K57" s="1365"/>
      <c r="L57" s="1365"/>
    </row>
    <row r="58" spans="1:12">
      <c r="A58" s="336">
        <v>21</v>
      </c>
      <c r="B58" s="482">
        <v>-29</v>
      </c>
      <c r="C58" s="210" t="s">
        <v>994</v>
      </c>
      <c r="D58" s="358">
        <v>0</v>
      </c>
      <c r="E58" s="1339">
        <v>0</v>
      </c>
      <c r="F58" s="2015">
        <v>0</v>
      </c>
      <c r="G58" s="616"/>
      <c r="H58" s="624"/>
      <c r="I58" s="210"/>
      <c r="J58" s="330">
        <v>21</v>
      </c>
      <c r="K58" s="1365"/>
      <c r="L58" s="1365"/>
    </row>
    <row r="59" spans="1:12">
      <c r="A59" s="336">
        <v>22</v>
      </c>
      <c r="B59" s="482">
        <v>-31</v>
      </c>
      <c r="C59" s="210" t="s">
        <v>995</v>
      </c>
      <c r="D59" s="358">
        <v>0</v>
      </c>
      <c r="E59" s="1339">
        <v>0</v>
      </c>
      <c r="F59" s="2015">
        <v>0</v>
      </c>
      <c r="G59" s="616"/>
      <c r="H59" s="624"/>
      <c r="I59" s="210"/>
      <c r="J59" s="330">
        <v>22</v>
      </c>
      <c r="K59" s="1365"/>
      <c r="L59" s="1365"/>
    </row>
    <row r="60" spans="1:12">
      <c r="A60" s="336">
        <v>23</v>
      </c>
      <c r="B60" s="482">
        <v>-35</v>
      </c>
      <c r="C60" s="210" t="s">
        <v>996</v>
      </c>
      <c r="D60" s="358">
        <v>0</v>
      </c>
      <c r="E60" s="1339">
        <v>0</v>
      </c>
      <c r="F60" s="2015">
        <v>0</v>
      </c>
      <c r="G60" s="616"/>
      <c r="H60" s="624"/>
      <c r="I60" s="210"/>
      <c r="J60" s="330">
        <v>23</v>
      </c>
      <c r="K60" s="1365"/>
      <c r="L60" s="1365"/>
    </row>
    <row r="61" spans="1:12">
      <c r="A61" s="336">
        <v>24</v>
      </c>
      <c r="B61" s="482">
        <v>-37</v>
      </c>
      <c r="C61" s="210" t="s">
        <v>997</v>
      </c>
      <c r="D61" s="358">
        <v>39</v>
      </c>
      <c r="E61" s="1339">
        <v>39</v>
      </c>
      <c r="F61" s="2014">
        <v>7.49</v>
      </c>
      <c r="G61" s="616"/>
      <c r="H61" s="624"/>
      <c r="I61" s="210"/>
      <c r="J61" s="330">
        <v>24</v>
      </c>
      <c r="K61" s="1365"/>
      <c r="L61" s="1365"/>
    </row>
    <row r="62" spans="1:12">
      <c r="A62" s="336">
        <v>25</v>
      </c>
      <c r="B62" s="482">
        <v>-39</v>
      </c>
      <c r="C62" s="210" t="s">
        <v>998</v>
      </c>
      <c r="D62" s="358">
        <v>0</v>
      </c>
      <c r="E62" s="1339">
        <v>0</v>
      </c>
      <c r="F62" s="2015">
        <v>0</v>
      </c>
      <c r="G62" s="616"/>
      <c r="H62" s="624"/>
      <c r="I62" s="210"/>
      <c r="J62" s="330">
        <v>25</v>
      </c>
      <c r="K62" s="1365"/>
      <c r="L62" s="1365"/>
    </row>
    <row r="63" spans="1:12">
      <c r="A63" s="336">
        <v>26</v>
      </c>
      <c r="B63" s="482">
        <v>-44</v>
      </c>
      <c r="C63" s="210" t="s">
        <v>1000</v>
      </c>
      <c r="D63" s="358">
        <v>0</v>
      </c>
      <c r="E63" s="1339">
        <v>0</v>
      </c>
      <c r="F63" s="2015">
        <v>0</v>
      </c>
      <c r="G63" s="616"/>
      <c r="H63" s="624"/>
      <c r="I63" s="210"/>
      <c r="J63" s="330">
        <v>26</v>
      </c>
      <c r="K63" s="1365"/>
      <c r="L63" s="1365"/>
    </row>
    <row r="64" spans="1:12">
      <c r="A64" s="336">
        <v>27</v>
      </c>
      <c r="B64" s="482">
        <v>-45</v>
      </c>
      <c r="C64" s="210" t="s">
        <v>1001</v>
      </c>
      <c r="D64" s="358">
        <v>0</v>
      </c>
      <c r="E64" s="1339">
        <v>0</v>
      </c>
      <c r="F64" s="2015">
        <v>0</v>
      </c>
      <c r="G64" s="616"/>
      <c r="H64" s="624"/>
      <c r="I64" s="210"/>
      <c r="J64" s="330">
        <v>27</v>
      </c>
      <c r="K64" s="1365"/>
      <c r="L64" s="1365"/>
    </row>
    <row r="65" spans="1:12">
      <c r="A65" s="336">
        <v>28</v>
      </c>
      <c r="B65" s="482"/>
      <c r="C65" s="210" t="s">
        <v>102</v>
      </c>
      <c r="D65" s="358">
        <v>0</v>
      </c>
      <c r="E65" s="1339">
        <v>0</v>
      </c>
      <c r="F65" s="2015">
        <v>0</v>
      </c>
      <c r="G65" s="616"/>
      <c r="H65" s="624"/>
      <c r="I65" s="210"/>
      <c r="J65" s="330">
        <v>28</v>
      </c>
      <c r="K65" s="1365"/>
      <c r="L65" s="1365"/>
    </row>
    <row r="66" spans="1:12">
      <c r="A66" s="336">
        <v>29</v>
      </c>
      <c r="B66" s="482"/>
      <c r="C66" s="210" t="s">
        <v>103</v>
      </c>
      <c r="D66" s="358">
        <v>0</v>
      </c>
      <c r="E66" s="1339">
        <v>0</v>
      </c>
      <c r="F66" s="2015">
        <v>0</v>
      </c>
      <c r="G66" s="616"/>
      <c r="H66" s="624"/>
      <c r="I66" s="210"/>
      <c r="J66" s="330">
        <v>29</v>
      </c>
      <c r="K66" s="1365"/>
      <c r="L66" s="1365"/>
    </row>
    <row r="67" spans="1:12" ht="12" thickBot="1">
      <c r="A67" s="625">
        <v>30</v>
      </c>
      <c r="B67" s="626"/>
      <c r="C67" s="627" t="s">
        <v>104</v>
      </c>
      <c r="D67" s="1342">
        <f>SUM(D38:D66)</f>
        <v>724917</v>
      </c>
      <c r="E67" s="1343">
        <f>SUM(E38:E66)</f>
        <v>906912</v>
      </c>
      <c r="F67" s="2016">
        <v>3.08</v>
      </c>
      <c r="G67" s="628"/>
      <c r="H67" s="629"/>
      <c r="I67" s="630"/>
      <c r="J67" s="631">
        <v>30</v>
      </c>
      <c r="K67" s="1365"/>
      <c r="L67" s="1365"/>
    </row>
    <row r="68" spans="1:12" ht="12" thickTop="1">
      <c r="A68" s="311"/>
      <c r="B68" s="481"/>
      <c r="C68" s="41" t="s">
        <v>105</v>
      </c>
      <c r="D68" s="355"/>
      <c r="E68" s="357"/>
      <c r="F68" s="2017"/>
      <c r="G68" s="632"/>
      <c r="H68" s="334"/>
      <c r="I68" s="312"/>
      <c r="J68" s="320"/>
      <c r="K68" s="1365"/>
      <c r="L68" s="1365"/>
    </row>
    <row r="69" spans="1:12">
      <c r="A69" s="336">
        <v>31</v>
      </c>
      <c r="B69" s="615">
        <v>-52</v>
      </c>
      <c r="C69" s="210" t="s">
        <v>1004</v>
      </c>
      <c r="D69" s="1340">
        <v>52953</v>
      </c>
      <c r="E69" s="1344">
        <v>147886</v>
      </c>
      <c r="F69" s="2018">
        <v>3.61</v>
      </c>
      <c r="G69" s="616"/>
      <c r="H69" s="335"/>
      <c r="I69" s="215"/>
      <c r="J69" s="330">
        <v>31</v>
      </c>
      <c r="K69" s="1365"/>
      <c r="L69" s="1365"/>
    </row>
    <row r="70" spans="1:12">
      <c r="A70" s="336">
        <v>32</v>
      </c>
      <c r="B70" s="615">
        <f t="shared" ref="B70:B76" si="1">B69-1</f>
        <v>-53</v>
      </c>
      <c r="C70" s="210" t="s">
        <v>1005</v>
      </c>
      <c r="D70" s="358">
        <v>0</v>
      </c>
      <c r="E70" s="360">
        <v>0</v>
      </c>
      <c r="F70" s="2015">
        <v>0</v>
      </c>
      <c r="G70" s="616"/>
      <c r="H70" s="335"/>
      <c r="I70" s="215"/>
      <c r="J70" s="330">
        <v>32</v>
      </c>
      <c r="K70" s="1365"/>
      <c r="L70" s="1365"/>
    </row>
    <row r="71" spans="1:12">
      <c r="A71" s="336">
        <v>33</v>
      </c>
      <c r="B71" s="615">
        <f t="shared" si="1"/>
        <v>-54</v>
      </c>
      <c r="C71" s="210" t="s">
        <v>1006</v>
      </c>
      <c r="D71" s="358">
        <v>0</v>
      </c>
      <c r="E71" s="360">
        <v>0</v>
      </c>
      <c r="F71" s="2015">
        <v>0</v>
      </c>
      <c r="G71" s="616"/>
      <c r="H71" s="335"/>
      <c r="I71" s="215"/>
      <c r="J71" s="330">
        <v>33</v>
      </c>
      <c r="K71" s="1365"/>
      <c r="L71" s="1365"/>
    </row>
    <row r="72" spans="1:12">
      <c r="A72" s="336">
        <v>34</v>
      </c>
      <c r="B72" s="615">
        <f t="shared" si="1"/>
        <v>-55</v>
      </c>
      <c r="C72" s="210" t="s">
        <v>1007</v>
      </c>
      <c r="D72" s="358">
        <v>0</v>
      </c>
      <c r="E72" s="360">
        <v>0</v>
      </c>
      <c r="F72" s="2015">
        <v>0</v>
      </c>
      <c r="G72" s="616"/>
      <c r="H72" s="335"/>
      <c r="I72" s="215"/>
      <c r="J72" s="330">
        <v>34</v>
      </c>
      <c r="K72" s="1365"/>
      <c r="L72" s="1365"/>
    </row>
    <row r="73" spans="1:12">
      <c r="A73" s="336">
        <v>35</v>
      </c>
      <c r="B73" s="615">
        <f t="shared" si="1"/>
        <v>-56</v>
      </c>
      <c r="C73" s="210" t="s">
        <v>1008</v>
      </c>
      <c r="D73" s="358">
        <v>0</v>
      </c>
      <c r="E73" s="360">
        <v>0</v>
      </c>
      <c r="F73" s="2015">
        <v>0</v>
      </c>
      <c r="G73" s="616"/>
      <c r="H73" s="335"/>
      <c r="I73" s="215"/>
      <c r="J73" s="330">
        <v>35</v>
      </c>
      <c r="K73" s="1365"/>
      <c r="L73" s="1365"/>
    </row>
    <row r="74" spans="1:12">
      <c r="A74" s="336">
        <v>36</v>
      </c>
      <c r="B74" s="615">
        <f t="shared" si="1"/>
        <v>-57</v>
      </c>
      <c r="C74" s="210" t="s">
        <v>1009</v>
      </c>
      <c r="D74" s="358">
        <v>0</v>
      </c>
      <c r="E74" s="360">
        <v>0</v>
      </c>
      <c r="F74" s="2015">
        <v>0</v>
      </c>
      <c r="G74" s="616"/>
      <c r="H74" s="335"/>
      <c r="I74" s="215"/>
      <c r="J74" s="330">
        <v>36</v>
      </c>
      <c r="K74" s="1365"/>
      <c r="L74" s="1365"/>
    </row>
    <row r="75" spans="1:12">
      <c r="A75" s="336">
        <v>37</v>
      </c>
      <c r="B75" s="615">
        <f t="shared" si="1"/>
        <v>-58</v>
      </c>
      <c r="C75" s="210" t="s">
        <v>1010</v>
      </c>
      <c r="D75" s="358">
        <v>947</v>
      </c>
      <c r="E75" s="360">
        <v>1210</v>
      </c>
      <c r="F75" s="2018">
        <v>7.63</v>
      </c>
      <c r="G75" s="616"/>
      <c r="H75" s="335"/>
      <c r="I75" s="215"/>
      <c r="J75" s="330">
        <v>37</v>
      </c>
      <c r="K75" s="1365"/>
      <c r="L75" s="1365"/>
    </row>
    <row r="76" spans="1:12">
      <c r="A76" s="336">
        <v>38</v>
      </c>
      <c r="B76" s="615">
        <f t="shared" si="1"/>
        <v>-59</v>
      </c>
      <c r="C76" s="210" t="s">
        <v>106</v>
      </c>
      <c r="D76" s="358">
        <v>108426</v>
      </c>
      <c r="E76" s="360">
        <v>128547</v>
      </c>
      <c r="F76" s="2018">
        <v>17.63</v>
      </c>
      <c r="G76" s="616"/>
      <c r="H76" s="335"/>
      <c r="I76" s="215"/>
      <c r="J76" s="330">
        <v>38</v>
      </c>
      <c r="K76" s="1365"/>
      <c r="L76" s="1365"/>
    </row>
    <row r="77" spans="1:12" ht="12" thickBot="1">
      <c r="A77" s="625">
        <v>39</v>
      </c>
      <c r="B77" s="626"/>
      <c r="C77" s="633" t="s">
        <v>107</v>
      </c>
      <c r="D77" s="1342">
        <f>SUM(D69:D76)</f>
        <v>162326</v>
      </c>
      <c r="E77" s="1345">
        <f>SUM(E69:E76)</f>
        <v>277643</v>
      </c>
      <c r="F77" s="2019">
        <v>3.66</v>
      </c>
      <c r="G77" s="628"/>
      <c r="H77" s="634"/>
      <c r="I77" s="635"/>
      <c r="J77" s="631">
        <v>39</v>
      </c>
      <c r="K77" s="1365"/>
      <c r="L77" s="1365"/>
    </row>
    <row r="78" spans="1:12" ht="12.75" thickTop="1" thickBot="1">
      <c r="A78" s="336">
        <v>40</v>
      </c>
      <c r="B78" s="482"/>
      <c r="C78" s="381" t="s">
        <v>1016</v>
      </c>
      <c r="D78" s="1346">
        <f>+D77+D67</f>
        <v>887243</v>
      </c>
      <c r="E78" s="1347">
        <f>+E77+E67</f>
        <v>1184555</v>
      </c>
      <c r="F78" s="1366" t="s">
        <v>108</v>
      </c>
      <c r="G78" s="617"/>
      <c r="H78" s="337"/>
      <c r="I78" s="321" t="s">
        <v>108</v>
      </c>
      <c r="J78" s="330">
        <v>40</v>
      </c>
      <c r="K78" s="1365"/>
      <c r="L78" s="1365"/>
    </row>
    <row r="79" spans="1:12">
      <c r="A79" s="1348"/>
      <c r="B79" s="481"/>
      <c r="C79" s="41"/>
      <c r="D79" s="1349"/>
      <c r="E79" s="1349"/>
      <c r="F79" s="41"/>
      <c r="G79" s="209"/>
      <c r="H79" s="209"/>
      <c r="I79" s="41"/>
      <c r="J79" s="42"/>
    </row>
    <row r="80" spans="1:12">
      <c r="A80" s="1974" t="s">
        <v>3296</v>
      </c>
      <c r="B80" s="1833"/>
      <c r="C80" s="1125"/>
      <c r="D80" s="1975"/>
      <c r="E80" s="1975"/>
      <c r="F80" s="1125"/>
      <c r="G80" s="209"/>
      <c r="H80" s="209"/>
      <c r="I80" s="41"/>
      <c r="J80" s="42"/>
    </row>
    <row r="81" spans="1:10">
      <c r="A81" s="1974"/>
      <c r="B81" s="1833"/>
      <c r="C81" s="1125"/>
      <c r="D81" s="1975"/>
      <c r="E81" s="1975"/>
      <c r="F81" s="1125"/>
      <c r="G81" s="209"/>
      <c r="H81" s="209"/>
      <c r="I81" s="1948"/>
      <c r="J81" s="1949"/>
    </row>
    <row r="82" spans="1:10">
      <c r="A82" s="344"/>
      <c r="B82" s="481"/>
      <c r="C82" s="209"/>
      <c r="D82" s="209"/>
      <c r="E82" s="209"/>
      <c r="F82" s="209"/>
      <c r="G82" s="209"/>
      <c r="H82" s="209"/>
      <c r="I82" s="209"/>
      <c r="J82" s="23"/>
    </row>
    <row r="83" spans="1:10">
      <c r="A83" s="344"/>
      <c r="B83" s="481"/>
      <c r="C83" s="209"/>
      <c r="D83" s="209"/>
      <c r="E83" s="209"/>
      <c r="F83" s="209"/>
      <c r="G83" s="209"/>
      <c r="H83" s="209"/>
      <c r="I83" s="209"/>
      <c r="J83" s="23"/>
    </row>
    <row r="84" spans="1:10">
      <c r="A84" s="344"/>
      <c r="B84" s="481"/>
      <c r="C84" s="209"/>
      <c r="D84" s="209"/>
      <c r="E84" s="209"/>
      <c r="F84" s="209"/>
      <c r="G84" s="209"/>
      <c r="H84" s="209"/>
      <c r="I84" s="209"/>
      <c r="J84" s="23"/>
    </row>
    <row r="85" spans="1:10" s="226" customFormat="1">
      <c r="A85" s="696"/>
      <c r="B85" s="702"/>
      <c r="C85" s="689"/>
      <c r="D85" s="689"/>
      <c r="E85" s="689"/>
      <c r="F85" s="689"/>
      <c r="G85" s="689"/>
      <c r="H85" s="689"/>
      <c r="I85" s="689"/>
      <c r="J85" s="698" t="s">
        <v>2497</v>
      </c>
    </row>
  </sheetData>
  <customSheetViews>
    <customSheetView guid="{4095EAE0-09D5-4E29-9353-57BE8D9E0DE0}" showPageBreaks="1" fitToPage="1">
      <selection activeCell="C13" sqref="C13"/>
      <pageMargins left="0.75" right="0.75" top="0.75" bottom="0.75" header="0.5" footer="0.5"/>
      <pageSetup scale="71" orientation="portrait" r:id="rId1"/>
    </customSheetView>
    <customSheetView guid="{B4382265-C345-4F78-A0C9-5C84571AE8A3}" showPageBreaks="1" fitToPage="1" topLeftCell="A19">
      <selection activeCell="D60" sqref="D60"/>
      <pageMargins left="0.75" right="0.75" top="0.75" bottom="0.75" header="0.5" footer="0.5"/>
      <pageSetup scale="10" orientation="portrait" r:id="rId2"/>
    </customSheetView>
  </customSheetViews>
  <mergeCells count="2">
    <mergeCell ref="G43:H51"/>
    <mergeCell ref="A3:J3"/>
  </mergeCells>
  <pageMargins left="0.75" right="0.75" top="0.75" bottom="0.75" header="0.5" footer="0.5"/>
  <pageSetup scale="77" orientation="portrait"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zoomScaleNormal="100" workbookViewId="0"/>
  </sheetViews>
  <sheetFormatPr defaultRowHeight="11.25"/>
  <cols>
    <col min="1" max="1" width="5.33203125" style="10" customWidth="1"/>
    <col min="2" max="2" width="6.1640625" style="10" customWidth="1"/>
    <col min="3" max="3" width="4.5" style="10" bestFit="1" customWidth="1"/>
    <col min="4" max="4" width="34.1640625" style="10" customWidth="1"/>
    <col min="5" max="5" width="13.1640625" style="10" customWidth="1"/>
    <col min="6" max="6" width="11.33203125" style="10" customWidth="1"/>
    <col min="7" max="8" width="12.33203125" style="10" customWidth="1"/>
    <col min="9" max="9" width="12.1640625" style="10" customWidth="1"/>
    <col min="10" max="10" width="9.6640625" style="10" customWidth="1"/>
    <col min="11" max="11" width="5.33203125" style="10" customWidth="1"/>
    <col min="12" max="16384" width="9.33203125" style="10"/>
  </cols>
  <sheetData>
    <row r="1" spans="1:11" s="226" customFormat="1">
      <c r="A1" s="2057" t="s">
        <v>2667</v>
      </c>
      <c r="B1" s="2039"/>
      <c r="C1" s="2039"/>
      <c r="D1" s="2039"/>
      <c r="E1" s="2039"/>
      <c r="F1" s="2039"/>
      <c r="G1" s="2039"/>
      <c r="H1" s="2039"/>
      <c r="I1" s="2039"/>
      <c r="J1" s="2039"/>
      <c r="K1" s="2124">
        <v>95</v>
      </c>
    </row>
    <row r="2" spans="1:11" s="226" customFormat="1">
      <c r="A2" s="1746"/>
      <c r="B2" s="39"/>
      <c r="C2" s="39"/>
      <c r="D2" s="39"/>
      <c r="E2" s="39"/>
      <c r="F2" s="39"/>
      <c r="G2" s="39"/>
      <c r="H2" s="39"/>
      <c r="I2" s="39"/>
      <c r="J2" s="39"/>
      <c r="K2" s="83"/>
    </row>
    <row r="3" spans="1:11">
      <c r="A3" s="2323" t="s">
        <v>2869</v>
      </c>
      <c r="B3" s="2265"/>
      <c r="C3" s="2265"/>
      <c r="D3" s="2265"/>
      <c r="E3" s="2265"/>
      <c r="F3" s="2265"/>
      <c r="G3" s="2265"/>
      <c r="H3" s="2265"/>
      <c r="I3" s="2265"/>
      <c r="J3" s="2265"/>
      <c r="K3" s="2266"/>
    </row>
    <row r="4" spans="1:11">
      <c r="A4" s="2328" t="s">
        <v>330</v>
      </c>
      <c r="B4" s="2286"/>
      <c r="C4" s="2286"/>
      <c r="D4" s="2286"/>
      <c r="E4" s="2286"/>
      <c r="F4" s="2286"/>
      <c r="G4" s="2286"/>
      <c r="H4" s="2286"/>
      <c r="I4" s="2286"/>
      <c r="J4" s="2286"/>
      <c r="K4" s="2287"/>
    </row>
    <row r="5" spans="1:11">
      <c r="A5" s="61"/>
      <c r="B5" s="516"/>
      <c r="C5" s="516"/>
      <c r="D5" s="516"/>
      <c r="E5" s="516"/>
      <c r="F5" s="516"/>
      <c r="G5" s="516"/>
      <c r="H5" s="516"/>
      <c r="I5" s="516"/>
      <c r="J5" s="516"/>
      <c r="K5" s="517"/>
    </row>
    <row r="6" spans="1:11">
      <c r="A6" s="692"/>
      <c r="B6" s="779"/>
      <c r="C6" s="779"/>
      <c r="D6" s="39"/>
      <c r="E6" s="39"/>
      <c r="F6" s="39"/>
      <c r="G6" s="39"/>
      <c r="H6" s="39"/>
      <c r="I6" s="39"/>
      <c r="J6" s="39"/>
      <c r="K6" s="66"/>
    </row>
    <row r="7" spans="1:11">
      <c r="A7" s="344" t="s">
        <v>423</v>
      </c>
      <c r="B7" s="481" t="s">
        <v>483</v>
      </c>
      <c r="C7" s="481"/>
      <c r="D7" s="209"/>
      <c r="E7" s="209"/>
      <c r="F7" s="209"/>
      <c r="G7" s="209"/>
      <c r="H7" s="209"/>
      <c r="I7" s="209"/>
      <c r="J7" s="209"/>
      <c r="K7" s="208"/>
    </row>
    <row r="8" spans="1:11">
      <c r="A8" s="24"/>
      <c r="B8" s="394" t="s">
        <v>3215</v>
      </c>
      <c r="C8" s="481"/>
      <c r="D8" s="209"/>
      <c r="E8" s="209"/>
      <c r="F8" s="209"/>
      <c r="G8" s="209"/>
      <c r="H8" s="209"/>
      <c r="I8" s="209"/>
      <c r="J8" s="209"/>
      <c r="K8" s="208"/>
    </row>
    <row r="9" spans="1:11">
      <c r="A9" s="24"/>
      <c r="B9" s="394" t="s">
        <v>3216</v>
      </c>
      <c r="C9" s="481"/>
      <c r="D9" s="209"/>
      <c r="E9" s="209"/>
      <c r="F9" s="209"/>
      <c r="G9" s="209"/>
      <c r="H9" s="209"/>
      <c r="I9" s="209"/>
      <c r="J9" s="209"/>
      <c r="K9" s="208"/>
    </row>
    <row r="10" spans="1:11">
      <c r="A10" s="24"/>
      <c r="B10" s="394" t="s">
        <v>3214</v>
      </c>
      <c r="C10" s="481"/>
      <c r="D10" s="209"/>
      <c r="E10" s="209"/>
      <c r="F10" s="209"/>
      <c r="G10" s="209"/>
      <c r="H10" s="209"/>
      <c r="I10" s="209"/>
      <c r="J10" s="209"/>
      <c r="K10" s="208"/>
    </row>
    <row r="11" spans="1:11">
      <c r="A11" s="24"/>
      <c r="B11" s="394" t="s">
        <v>3213</v>
      </c>
      <c r="C11" s="481"/>
      <c r="D11" s="209"/>
      <c r="E11" s="209"/>
      <c r="F11" s="209"/>
      <c r="G11" s="209"/>
      <c r="H11" s="209"/>
      <c r="I11" s="209"/>
      <c r="J11" s="209"/>
      <c r="K11" s="208"/>
    </row>
    <row r="12" spans="1:11">
      <c r="A12" s="1335"/>
      <c r="B12" s="394"/>
      <c r="C12" s="481"/>
      <c r="D12" s="209"/>
      <c r="E12" s="209"/>
      <c r="F12" s="209"/>
      <c r="G12" s="209"/>
      <c r="H12" s="209"/>
      <c r="I12" s="209"/>
      <c r="J12" s="209"/>
      <c r="K12" s="208"/>
    </row>
    <row r="13" spans="1:11">
      <c r="A13" s="344"/>
      <c r="B13" s="481"/>
      <c r="C13" s="481"/>
      <c r="D13" s="209"/>
      <c r="E13" s="209"/>
      <c r="F13" s="209"/>
      <c r="G13" s="209"/>
      <c r="H13" s="209"/>
      <c r="I13" s="209"/>
      <c r="J13" s="209"/>
      <c r="K13" s="208"/>
    </row>
    <row r="14" spans="1:11">
      <c r="A14" s="344" t="s">
        <v>424</v>
      </c>
      <c r="B14" s="481" t="s">
        <v>487</v>
      </c>
      <c r="C14" s="481"/>
      <c r="D14" s="209"/>
      <c r="E14" s="209"/>
      <c r="F14" s="209"/>
      <c r="G14" s="209"/>
      <c r="H14" s="209"/>
      <c r="I14" s="209"/>
      <c r="J14" s="209"/>
      <c r="K14" s="208"/>
    </row>
    <row r="15" spans="1:11">
      <c r="A15" s="344"/>
      <c r="B15" s="481"/>
      <c r="C15" s="481"/>
      <c r="D15" s="209"/>
      <c r="E15" s="209"/>
      <c r="F15" s="209"/>
      <c r="G15" s="209"/>
      <c r="H15" s="209"/>
      <c r="I15" s="209"/>
      <c r="J15" s="209"/>
      <c r="K15" s="208"/>
    </row>
    <row r="16" spans="1:11">
      <c r="A16" s="344" t="s">
        <v>425</v>
      </c>
      <c r="B16" s="481" t="s">
        <v>488</v>
      </c>
      <c r="C16" s="481"/>
      <c r="D16" s="209"/>
      <c r="E16" s="209"/>
      <c r="F16" s="209"/>
      <c r="G16" s="209"/>
      <c r="H16" s="209"/>
      <c r="I16" s="209"/>
      <c r="J16" s="209"/>
      <c r="K16" s="208"/>
    </row>
    <row r="17" spans="1:11">
      <c r="A17" s="344"/>
      <c r="B17" s="481"/>
      <c r="C17" s="481"/>
      <c r="D17" s="209"/>
      <c r="E17" s="209"/>
      <c r="F17" s="209"/>
      <c r="G17" s="209"/>
      <c r="H17" s="209"/>
      <c r="I17" s="209"/>
      <c r="J17" s="209"/>
      <c r="K17" s="208"/>
    </row>
    <row r="18" spans="1:11">
      <c r="A18" s="344" t="s">
        <v>428</v>
      </c>
      <c r="B18" s="481" t="s">
        <v>489</v>
      </c>
      <c r="C18" s="481"/>
      <c r="D18" s="209"/>
      <c r="E18" s="209"/>
      <c r="F18" s="209"/>
      <c r="G18" s="209"/>
      <c r="H18" s="209"/>
      <c r="I18" s="209"/>
      <c r="J18" s="209"/>
      <c r="K18" s="208"/>
    </row>
    <row r="19" spans="1:11">
      <c r="A19" s="24"/>
      <c r="B19" s="394" t="s">
        <v>490</v>
      </c>
      <c r="C19" s="481"/>
      <c r="D19" s="209"/>
      <c r="E19" s="209"/>
      <c r="F19" s="209"/>
      <c r="G19" s="209"/>
      <c r="H19" s="209"/>
      <c r="I19" s="209"/>
      <c r="J19" s="209"/>
      <c r="K19" s="208"/>
    </row>
    <row r="20" spans="1:11">
      <c r="A20" s="344"/>
      <c r="B20" s="481"/>
      <c r="C20" s="481"/>
      <c r="D20" s="209"/>
      <c r="E20" s="209"/>
      <c r="F20" s="209"/>
      <c r="G20" s="209"/>
      <c r="H20" s="209"/>
      <c r="I20" s="209"/>
      <c r="J20" s="209"/>
      <c r="K20" s="208"/>
    </row>
    <row r="21" spans="1:11">
      <c r="A21" s="344" t="s">
        <v>430</v>
      </c>
      <c r="B21" s="481" t="s">
        <v>491</v>
      </c>
      <c r="C21" s="481"/>
      <c r="D21" s="209"/>
      <c r="E21" s="209"/>
      <c r="F21" s="209"/>
      <c r="G21" s="209"/>
      <c r="H21" s="209"/>
      <c r="I21" s="209"/>
      <c r="J21" s="209"/>
      <c r="K21" s="208"/>
    </row>
    <row r="22" spans="1:11">
      <c r="A22" s="71"/>
      <c r="B22" s="478"/>
      <c r="C22" s="478"/>
      <c r="D22" s="72"/>
      <c r="E22" s="72"/>
      <c r="F22" s="72"/>
      <c r="G22" s="72"/>
      <c r="H22" s="72"/>
      <c r="I22" s="72"/>
      <c r="J22" s="72"/>
      <c r="K22" s="74"/>
    </row>
    <row r="23" spans="1:11">
      <c r="A23" s="325"/>
      <c r="B23" s="477"/>
      <c r="C23" s="481"/>
      <c r="D23" s="211"/>
      <c r="E23" s="312"/>
      <c r="F23" s="326" t="s">
        <v>492</v>
      </c>
      <c r="G23" s="327"/>
      <c r="H23" s="326" t="s">
        <v>493</v>
      </c>
      <c r="I23" s="327"/>
      <c r="J23" s="211"/>
      <c r="K23" s="324"/>
    </row>
    <row r="24" spans="1:11">
      <c r="A24" s="325"/>
      <c r="B24" s="477"/>
      <c r="C24" s="481"/>
      <c r="D24" s="211"/>
      <c r="E24" s="323" t="s">
        <v>400</v>
      </c>
      <c r="F24" s="318" t="s">
        <v>494</v>
      </c>
      <c r="G24" s="319"/>
      <c r="H24" s="318" t="s">
        <v>494</v>
      </c>
      <c r="I24" s="319"/>
      <c r="J24" s="386" t="s">
        <v>400</v>
      </c>
      <c r="K24" s="324"/>
    </row>
    <row r="25" spans="1:11">
      <c r="A25" s="325" t="s">
        <v>307</v>
      </c>
      <c r="B25" s="471" t="s">
        <v>331</v>
      </c>
      <c r="C25" s="481"/>
      <c r="D25" s="211"/>
      <c r="E25" s="323" t="s">
        <v>495</v>
      </c>
      <c r="F25" s="323" t="s">
        <v>496</v>
      </c>
      <c r="G25" s="323"/>
      <c r="H25" s="323"/>
      <c r="I25" s="323"/>
      <c r="J25" s="386" t="s">
        <v>924</v>
      </c>
      <c r="K25" s="324" t="s">
        <v>307</v>
      </c>
    </row>
    <row r="26" spans="1:11">
      <c r="A26" s="325" t="s">
        <v>312</v>
      </c>
      <c r="B26" s="471" t="s">
        <v>334</v>
      </c>
      <c r="C26" s="481"/>
      <c r="D26" s="386" t="s">
        <v>332</v>
      </c>
      <c r="E26" s="323" t="s">
        <v>919</v>
      </c>
      <c r="F26" s="323" t="s">
        <v>497</v>
      </c>
      <c r="G26" s="323" t="s">
        <v>498</v>
      </c>
      <c r="H26" s="323" t="s">
        <v>499</v>
      </c>
      <c r="I26" s="323" t="s">
        <v>498</v>
      </c>
      <c r="J26" s="386" t="s">
        <v>500</v>
      </c>
      <c r="K26" s="324" t="s">
        <v>312</v>
      </c>
    </row>
    <row r="27" spans="1:11">
      <c r="A27" s="311"/>
      <c r="B27" s="312"/>
      <c r="C27" s="209"/>
      <c r="D27" s="211"/>
      <c r="E27" s="323" t="s">
        <v>335</v>
      </c>
      <c r="F27" s="323" t="s">
        <v>712</v>
      </c>
      <c r="G27" s="323" t="s">
        <v>501</v>
      </c>
      <c r="H27" s="323"/>
      <c r="I27" s="323" t="s">
        <v>502</v>
      </c>
      <c r="J27" s="386" t="s">
        <v>503</v>
      </c>
      <c r="K27" s="320"/>
    </row>
    <row r="28" spans="1:11" ht="12" thickBot="1">
      <c r="A28" s="328"/>
      <c r="B28" s="215"/>
      <c r="C28" s="14"/>
      <c r="D28" s="387" t="s">
        <v>317</v>
      </c>
      <c r="E28" s="321" t="s">
        <v>318</v>
      </c>
      <c r="F28" s="321" t="s">
        <v>319</v>
      </c>
      <c r="G28" s="321" t="s">
        <v>320</v>
      </c>
      <c r="H28" s="321" t="s">
        <v>321</v>
      </c>
      <c r="I28" s="321" t="s">
        <v>322</v>
      </c>
      <c r="J28" s="321" t="s">
        <v>176</v>
      </c>
      <c r="K28" s="329"/>
    </row>
    <row r="29" spans="1:11">
      <c r="A29" s="311"/>
      <c r="B29" s="211"/>
      <c r="C29" s="209"/>
      <c r="D29" s="386" t="s">
        <v>101</v>
      </c>
      <c r="E29" s="331"/>
      <c r="F29" s="636"/>
      <c r="G29" s="636"/>
      <c r="H29" s="636"/>
      <c r="I29" s="636"/>
      <c r="J29" s="637"/>
      <c r="K29" s="320"/>
    </row>
    <row r="30" spans="1:11">
      <c r="A30" s="336">
        <v>1</v>
      </c>
      <c r="B30" s="210"/>
      <c r="C30" s="482">
        <v>-3</v>
      </c>
      <c r="D30" s="210" t="s">
        <v>974</v>
      </c>
      <c r="E30" s="1340">
        <v>4</v>
      </c>
      <c r="F30" s="1353">
        <v>4</v>
      </c>
      <c r="G30" s="1353">
        <v>0</v>
      </c>
      <c r="H30" s="1353">
        <v>0</v>
      </c>
      <c r="I30" s="1353">
        <v>0</v>
      </c>
      <c r="J30" s="1341">
        <f t="shared" ref="J30:J41" si="0">+E30+F30+G30-H30-I30</f>
        <v>8</v>
      </c>
      <c r="K30" s="330">
        <v>1</v>
      </c>
    </row>
    <row r="31" spans="1:11">
      <c r="A31" s="336">
        <v>2</v>
      </c>
      <c r="B31" s="210"/>
      <c r="C31" s="482">
        <f t="shared" ref="C31:C36" si="1">C30-1</f>
        <v>-4</v>
      </c>
      <c r="D31" s="210" t="s">
        <v>975</v>
      </c>
      <c r="E31" s="358">
        <v>0</v>
      </c>
      <c r="F31" s="1350">
        <v>0</v>
      </c>
      <c r="G31" s="1350">
        <v>0</v>
      </c>
      <c r="H31" s="1350">
        <v>0</v>
      </c>
      <c r="I31" s="1350">
        <v>0</v>
      </c>
      <c r="J31" s="1339">
        <f t="shared" si="0"/>
        <v>0</v>
      </c>
      <c r="K31" s="330">
        <v>2</v>
      </c>
    </row>
    <row r="32" spans="1:11">
      <c r="A32" s="336">
        <v>3</v>
      </c>
      <c r="B32" s="210"/>
      <c r="C32" s="482">
        <f t="shared" si="1"/>
        <v>-5</v>
      </c>
      <c r="D32" s="210" t="s">
        <v>976</v>
      </c>
      <c r="E32" s="358">
        <v>0</v>
      </c>
      <c r="F32" s="1350">
        <v>0</v>
      </c>
      <c r="G32" s="1350">
        <v>0</v>
      </c>
      <c r="H32" s="1350">
        <v>0</v>
      </c>
      <c r="I32" s="1350">
        <v>0</v>
      </c>
      <c r="J32" s="1339">
        <f t="shared" si="0"/>
        <v>0</v>
      </c>
      <c r="K32" s="330">
        <v>3</v>
      </c>
    </row>
    <row r="33" spans="1:11">
      <c r="A33" s="336">
        <v>4</v>
      </c>
      <c r="B33" s="210"/>
      <c r="C33" s="482">
        <f t="shared" si="1"/>
        <v>-6</v>
      </c>
      <c r="D33" s="210" t="s">
        <v>977</v>
      </c>
      <c r="E33" s="358">
        <v>0</v>
      </c>
      <c r="F33" s="1350">
        <v>0</v>
      </c>
      <c r="G33" s="1350">
        <v>0</v>
      </c>
      <c r="H33" s="1350">
        <v>0</v>
      </c>
      <c r="I33" s="1350">
        <v>0</v>
      </c>
      <c r="J33" s="1339">
        <f t="shared" si="0"/>
        <v>0</v>
      </c>
      <c r="K33" s="330">
        <v>4</v>
      </c>
    </row>
    <row r="34" spans="1:11">
      <c r="A34" s="336">
        <v>5</v>
      </c>
      <c r="B34" s="210"/>
      <c r="C34" s="482">
        <f t="shared" si="1"/>
        <v>-7</v>
      </c>
      <c r="D34" s="210" t="s">
        <v>978</v>
      </c>
      <c r="E34" s="358">
        <v>0</v>
      </c>
      <c r="F34" s="1350">
        <v>0</v>
      </c>
      <c r="G34" s="1350">
        <v>0</v>
      </c>
      <c r="H34" s="1350">
        <v>0</v>
      </c>
      <c r="I34" s="1350">
        <v>0</v>
      </c>
      <c r="J34" s="1339">
        <f t="shared" si="0"/>
        <v>0</v>
      </c>
      <c r="K34" s="330">
        <v>5</v>
      </c>
    </row>
    <row r="35" spans="1:11">
      <c r="A35" s="336">
        <v>6</v>
      </c>
      <c r="B35" s="210"/>
      <c r="C35" s="482">
        <f t="shared" si="1"/>
        <v>-8</v>
      </c>
      <c r="D35" s="210" t="s">
        <v>979</v>
      </c>
      <c r="E35" s="358">
        <v>24</v>
      </c>
      <c r="F35" s="1350">
        <v>26</v>
      </c>
      <c r="G35" s="1350">
        <v>-1</v>
      </c>
      <c r="H35" s="1350">
        <v>0</v>
      </c>
      <c r="I35" s="1350">
        <v>0</v>
      </c>
      <c r="J35" s="1339">
        <f t="shared" si="0"/>
        <v>49</v>
      </c>
      <c r="K35" s="330">
        <v>6</v>
      </c>
    </row>
    <row r="36" spans="1:11">
      <c r="A36" s="336">
        <v>7</v>
      </c>
      <c r="B36" s="210"/>
      <c r="C36" s="482">
        <f t="shared" si="1"/>
        <v>-9</v>
      </c>
      <c r="D36" s="210" t="s">
        <v>980</v>
      </c>
      <c r="E36" s="358">
        <v>688</v>
      </c>
      <c r="F36" s="1350">
        <v>424</v>
      </c>
      <c r="G36" s="1350">
        <v>41</v>
      </c>
      <c r="H36" s="1350">
        <v>0</v>
      </c>
      <c r="I36" s="1350">
        <v>0</v>
      </c>
      <c r="J36" s="1339">
        <f t="shared" si="0"/>
        <v>1153</v>
      </c>
      <c r="K36" s="330">
        <v>7</v>
      </c>
    </row>
    <row r="37" spans="1:11">
      <c r="A37" s="336">
        <v>8</v>
      </c>
      <c r="B37" s="210"/>
      <c r="C37" s="482">
        <v>-11</v>
      </c>
      <c r="D37" s="210" t="s">
        <v>981</v>
      </c>
      <c r="E37" s="358">
        <v>81</v>
      </c>
      <c r="F37" s="1350">
        <v>43</v>
      </c>
      <c r="G37" s="1350">
        <v>1</v>
      </c>
      <c r="H37" s="1350">
        <v>0</v>
      </c>
      <c r="I37" s="1350">
        <v>0</v>
      </c>
      <c r="J37" s="1339">
        <f t="shared" si="0"/>
        <v>125</v>
      </c>
      <c r="K37" s="330">
        <v>8</v>
      </c>
    </row>
    <row r="38" spans="1:11">
      <c r="A38" s="336">
        <v>9</v>
      </c>
      <c r="B38" s="210"/>
      <c r="C38" s="482">
        <v>-13</v>
      </c>
      <c r="D38" s="210" t="s">
        <v>982</v>
      </c>
      <c r="E38" s="358">
        <v>0</v>
      </c>
      <c r="F38" s="1350">
        <v>0</v>
      </c>
      <c r="G38" s="1350">
        <v>0</v>
      </c>
      <c r="H38" s="1350">
        <v>0</v>
      </c>
      <c r="I38" s="1350">
        <v>0</v>
      </c>
      <c r="J38" s="1339">
        <f t="shared" si="0"/>
        <v>0</v>
      </c>
      <c r="K38" s="330">
        <v>9</v>
      </c>
    </row>
    <row r="39" spans="1:11">
      <c r="A39" s="336">
        <v>10</v>
      </c>
      <c r="B39" s="210"/>
      <c r="C39" s="482">
        <v>-16</v>
      </c>
      <c r="D39" s="210" t="s">
        <v>983</v>
      </c>
      <c r="E39" s="358">
        <v>62</v>
      </c>
      <c r="F39" s="1350">
        <v>16</v>
      </c>
      <c r="G39" s="1350">
        <v>-12</v>
      </c>
      <c r="H39" s="1350">
        <v>0</v>
      </c>
      <c r="I39" s="1350">
        <v>0</v>
      </c>
      <c r="J39" s="1339">
        <f t="shared" si="0"/>
        <v>66</v>
      </c>
      <c r="K39" s="330">
        <v>10</v>
      </c>
    </row>
    <row r="40" spans="1:11">
      <c r="A40" s="336">
        <v>11</v>
      </c>
      <c r="B40" s="210"/>
      <c r="C40" s="482">
        <f>C39-1</f>
        <v>-17</v>
      </c>
      <c r="D40" s="210" t="s">
        <v>984</v>
      </c>
      <c r="E40" s="358">
        <v>0</v>
      </c>
      <c r="F40" s="1350">
        <v>0</v>
      </c>
      <c r="G40" s="1350">
        <v>0</v>
      </c>
      <c r="H40" s="1350">
        <v>0</v>
      </c>
      <c r="I40" s="1350">
        <v>0</v>
      </c>
      <c r="J40" s="1339">
        <f t="shared" si="0"/>
        <v>0</v>
      </c>
      <c r="K40" s="330">
        <v>11</v>
      </c>
    </row>
    <row r="41" spans="1:11">
      <c r="A41" s="336">
        <v>12</v>
      </c>
      <c r="B41" s="210"/>
      <c r="C41" s="482">
        <f>C40-1</f>
        <v>-18</v>
      </c>
      <c r="D41" s="210" t="s">
        <v>985</v>
      </c>
      <c r="E41" s="358">
        <v>0</v>
      </c>
      <c r="F41" s="1350">
        <v>0</v>
      </c>
      <c r="G41" s="1350">
        <v>0</v>
      </c>
      <c r="H41" s="1350">
        <v>0</v>
      </c>
      <c r="I41" s="1350">
        <v>0</v>
      </c>
      <c r="J41" s="1339">
        <f t="shared" si="0"/>
        <v>0</v>
      </c>
      <c r="K41" s="330">
        <v>12</v>
      </c>
    </row>
    <row r="42" spans="1:11">
      <c r="A42" s="336">
        <v>13</v>
      </c>
      <c r="B42" s="210"/>
      <c r="C42" s="482">
        <f>C41-1</f>
        <v>-19</v>
      </c>
      <c r="D42" s="210" t="s">
        <v>986</v>
      </c>
      <c r="E42" s="358">
        <v>3</v>
      </c>
      <c r="F42" s="1350">
        <v>0</v>
      </c>
      <c r="G42" s="1350">
        <v>0</v>
      </c>
      <c r="H42" s="1350">
        <v>0</v>
      </c>
      <c r="I42" s="1350">
        <v>0</v>
      </c>
      <c r="J42" s="1339">
        <f t="shared" ref="J42:J69" si="2">+E42+F42+G42-H42-I42</f>
        <v>3</v>
      </c>
      <c r="K42" s="330">
        <v>13</v>
      </c>
    </row>
    <row r="43" spans="1:11">
      <c r="A43" s="336">
        <v>14</v>
      </c>
      <c r="B43" s="210"/>
      <c r="C43" s="482">
        <f>C42-1</f>
        <v>-20</v>
      </c>
      <c r="D43" s="210" t="s">
        <v>987</v>
      </c>
      <c r="E43" s="358">
        <v>19</v>
      </c>
      <c r="F43" s="1350">
        <v>5</v>
      </c>
      <c r="G43" s="1350">
        <v>0</v>
      </c>
      <c r="H43" s="1350">
        <v>0</v>
      </c>
      <c r="I43" s="1350">
        <v>0</v>
      </c>
      <c r="J43" s="1339">
        <f t="shared" si="2"/>
        <v>24</v>
      </c>
      <c r="K43" s="330">
        <v>14</v>
      </c>
    </row>
    <row r="44" spans="1:11">
      <c r="A44" s="336">
        <v>15</v>
      </c>
      <c r="B44" s="210"/>
      <c r="C44" s="482">
        <v>-22</v>
      </c>
      <c r="D44" s="210" t="s">
        <v>988</v>
      </c>
      <c r="E44" s="358">
        <v>0</v>
      </c>
      <c r="F44" s="1350">
        <v>0</v>
      </c>
      <c r="G44" s="1350">
        <v>0</v>
      </c>
      <c r="H44" s="1350">
        <v>0</v>
      </c>
      <c r="I44" s="1350">
        <v>0</v>
      </c>
      <c r="J44" s="1339">
        <f t="shared" si="2"/>
        <v>0</v>
      </c>
      <c r="K44" s="330">
        <v>15</v>
      </c>
    </row>
    <row r="45" spans="1:11">
      <c r="A45" s="336">
        <v>16</v>
      </c>
      <c r="B45" s="210"/>
      <c r="C45" s="482">
        <f>C44-1</f>
        <v>-23</v>
      </c>
      <c r="D45" s="210" t="s">
        <v>989</v>
      </c>
      <c r="E45" s="358">
        <v>0</v>
      </c>
      <c r="F45" s="1350">
        <v>0</v>
      </c>
      <c r="G45" s="1350">
        <v>0</v>
      </c>
      <c r="H45" s="1350">
        <v>0</v>
      </c>
      <c r="I45" s="1350">
        <v>0</v>
      </c>
      <c r="J45" s="1339">
        <f t="shared" si="2"/>
        <v>0</v>
      </c>
      <c r="K45" s="330">
        <v>16</v>
      </c>
    </row>
    <row r="46" spans="1:11">
      <c r="A46" s="336">
        <v>17</v>
      </c>
      <c r="B46" s="210"/>
      <c r="C46" s="482">
        <f>C45-1</f>
        <v>-24</v>
      </c>
      <c r="D46" s="210" t="s">
        <v>990</v>
      </c>
      <c r="E46" s="358">
        <v>0</v>
      </c>
      <c r="F46" s="1350">
        <v>0</v>
      </c>
      <c r="G46" s="1350">
        <v>0</v>
      </c>
      <c r="H46" s="1350">
        <v>0</v>
      </c>
      <c r="I46" s="1350">
        <v>0</v>
      </c>
      <c r="J46" s="1339">
        <f t="shared" si="2"/>
        <v>0</v>
      </c>
      <c r="K46" s="330">
        <v>17</v>
      </c>
    </row>
    <row r="47" spans="1:11">
      <c r="A47" s="336">
        <v>18</v>
      </c>
      <c r="B47" s="210"/>
      <c r="C47" s="482">
        <f>C46-1</f>
        <v>-25</v>
      </c>
      <c r="D47" s="210" t="s">
        <v>991</v>
      </c>
      <c r="E47" s="358">
        <v>0</v>
      </c>
      <c r="F47" s="1350">
        <v>0</v>
      </c>
      <c r="G47" s="1350">
        <v>0</v>
      </c>
      <c r="H47" s="1350">
        <v>0</v>
      </c>
      <c r="I47" s="1350">
        <v>0</v>
      </c>
      <c r="J47" s="1339">
        <f t="shared" si="2"/>
        <v>0</v>
      </c>
      <c r="K47" s="330">
        <v>18</v>
      </c>
    </row>
    <row r="48" spans="1:11">
      <c r="A48" s="336">
        <v>19</v>
      </c>
      <c r="B48" s="210"/>
      <c r="C48" s="482">
        <f>C47-1</f>
        <v>-26</v>
      </c>
      <c r="D48" s="210" t="s">
        <v>992</v>
      </c>
      <c r="E48" s="358">
        <v>38290</v>
      </c>
      <c r="F48" s="1350">
        <v>10908</v>
      </c>
      <c r="G48" s="1350">
        <v>-1670</v>
      </c>
      <c r="H48" s="1350">
        <v>0</v>
      </c>
      <c r="I48" s="1350">
        <v>0</v>
      </c>
      <c r="J48" s="1339">
        <f t="shared" si="2"/>
        <v>47528</v>
      </c>
      <c r="K48" s="330">
        <v>19</v>
      </c>
    </row>
    <row r="49" spans="1:17">
      <c r="A49" s="336">
        <v>20</v>
      </c>
      <c r="B49" s="210"/>
      <c r="C49" s="482">
        <f>C48-1</f>
        <v>-27</v>
      </c>
      <c r="D49" s="210" t="s">
        <v>993</v>
      </c>
      <c r="E49" s="358">
        <v>38199</v>
      </c>
      <c r="F49" s="1350">
        <v>28131</v>
      </c>
      <c r="G49" s="1350">
        <v>4886</v>
      </c>
      <c r="H49" s="1350">
        <v>0</v>
      </c>
      <c r="I49" s="1350">
        <v>0</v>
      </c>
      <c r="J49" s="1339">
        <f t="shared" si="2"/>
        <v>71216</v>
      </c>
      <c r="K49" s="330">
        <v>20</v>
      </c>
    </row>
    <row r="50" spans="1:17">
      <c r="A50" s="336">
        <v>21</v>
      </c>
      <c r="B50" s="210"/>
      <c r="C50" s="482">
        <v>-29</v>
      </c>
      <c r="D50" s="210" t="s">
        <v>994</v>
      </c>
      <c r="E50" s="358">
        <v>0</v>
      </c>
      <c r="F50" s="1350">
        <v>0</v>
      </c>
      <c r="G50" s="1350">
        <v>0</v>
      </c>
      <c r="H50" s="1350">
        <v>0</v>
      </c>
      <c r="I50" s="1350">
        <v>0</v>
      </c>
      <c r="J50" s="1339">
        <f t="shared" si="2"/>
        <v>0</v>
      </c>
      <c r="K50" s="330">
        <v>21</v>
      </c>
    </row>
    <row r="51" spans="1:17">
      <c r="A51" s="336">
        <v>22</v>
      </c>
      <c r="B51" s="210"/>
      <c r="C51" s="482">
        <v>-31</v>
      </c>
      <c r="D51" s="210" t="s">
        <v>995</v>
      </c>
      <c r="E51" s="358">
        <v>0</v>
      </c>
      <c r="F51" s="1350">
        <v>0</v>
      </c>
      <c r="G51" s="1350">
        <v>0</v>
      </c>
      <c r="H51" s="1350">
        <v>0</v>
      </c>
      <c r="I51" s="1350">
        <v>0</v>
      </c>
      <c r="J51" s="1339">
        <f t="shared" si="2"/>
        <v>0</v>
      </c>
      <c r="K51" s="330">
        <v>22</v>
      </c>
    </row>
    <row r="52" spans="1:17">
      <c r="A52" s="336">
        <v>23</v>
      </c>
      <c r="B52" s="210"/>
      <c r="C52" s="482">
        <v>-35</v>
      </c>
      <c r="D52" s="210" t="s">
        <v>996</v>
      </c>
      <c r="E52" s="358">
        <v>0</v>
      </c>
      <c r="F52" s="1350">
        <v>0</v>
      </c>
      <c r="G52" s="1350">
        <v>0</v>
      </c>
      <c r="H52" s="1350">
        <v>0</v>
      </c>
      <c r="I52" s="1350">
        <v>0</v>
      </c>
      <c r="J52" s="1339">
        <f t="shared" si="2"/>
        <v>0</v>
      </c>
      <c r="K52" s="330">
        <v>23</v>
      </c>
    </row>
    <row r="53" spans="1:17">
      <c r="A53" s="336">
        <v>24</v>
      </c>
      <c r="B53" s="210"/>
      <c r="C53" s="482">
        <v>-37</v>
      </c>
      <c r="D53" s="210" t="s">
        <v>997</v>
      </c>
      <c r="E53" s="358">
        <v>9</v>
      </c>
      <c r="F53" s="1350">
        <v>2</v>
      </c>
      <c r="G53" s="1350">
        <v>-2</v>
      </c>
      <c r="H53" s="1350">
        <v>0</v>
      </c>
      <c r="I53" s="1350">
        <v>0</v>
      </c>
      <c r="J53" s="1339">
        <f t="shared" si="2"/>
        <v>9</v>
      </c>
      <c r="K53" s="330">
        <v>24</v>
      </c>
      <c r="Q53" s="388"/>
    </row>
    <row r="54" spans="1:17">
      <c r="A54" s="336">
        <v>25</v>
      </c>
      <c r="B54" s="210"/>
      <c r="C54" s="482">
        <v>-39</v>
      </c>
      <c r="D54" s="210" t="s">
        <v>1150</v>
      </c>
      <c r="E54" s="358">
        <v>0</v>
      </c>
      <c r="F54" s="1350">
        <v>0</v>
      </c>
      <c r="G54" s="1350">
        <v>0</v>
      </c>
      <c r="H54" s="1350">
        <v>0</v>
      </c>
      <c r="I54" s="1350">
        <v>0</v>
      </c>
      <c r="J54" s="1339">
        <f t="shared" si="2"/>
        <v>0</v>
      </c>
      <c r="K54" s="330">
        <v>25</v>
      </c>
    </row>
    <row r="55" spans="1:17">
      <c r="A55" s="336">
        <v>26</v>
      </c>
      <c r="B55" s="210"/>
      <c r="C55" s="482">
        <v>-44</v>
      </c>
      <c r="D55" s="210" t="s">
        <v>1000</v>
      </c>
      <c r="E55" s="358">
        <v>0</v>
      </c>
      <c r="F55" s="1350">
        <v>0</v>
      </c>
      <c r="G55" s="1350">
        <v>0</v>
      </c>
      <c r="H55" s="1350">
        <v>0</v>
      </c>
      <c r="I55" s="1350">
        <v>0</v>
      </c>
      <c r="J55" s="1339">
        <f t="shared" si="2"/>
        <v>0</v>
      </c>
      <c r="K55" s="330">
        <v>26</v>
      </c>
    </row>
    <row r="56" spans="1:17">
      <c r="A56" s="336">
        <v>27</v>
      </c>
      <c r="B56" s="210"/>
      <c r="C56" s="482">
        <v>-45</v>
      </c>
      <c r="D56" s="210" t="s">
        <v>1001</v>
      </c>
      <c r="E56" s="358">
        <v>0</v>
      </c>
      <c r="F56" s="1350">
        <v>0</v>
      </c>
      <c r="G56" s="1350">
        <v>0</v>
      </c>
      <c r="H56" s="1350">
        <v>0</v>
      </c>
      <c r="I56" s="1350">
        <v>0</v>
      </c>
      <c r="J56" s="1339">
        <f t="shared" si="2"/>
        <v>0</v>
      </c>
      <c r="K56" s="330">
        <v>27</v>
      </c>
    </row>
    <row r="57" spans="1:17">
      <c r="A57" s="336">
        <v>28</v>
      </c>
      <c r="B57" s="210"/>
      <c r="C57" s="482"/>
      <c r="D57" s="210" t="s">
        <v>102</v>
      </c>
      <c r="E57" s="358">
        <v>0</v>
      </c>
      <c r="F57" s="1350">
        <v>0</v>
      </c>
      <c r="G57" s="1350">
        <v>0</v>
      </c>
      <c r="H57" s="1350">
        <v>0</v>
      </c>
      <c r="I57" s="1350">
        <v>0</v>
      </c>
      <c r="J57" s="1339">
        <f t="shared" si="2"/>
        <v>0</v>
      </c>
      <c r="K57" s="330">
        <v>28</v>
      </c>
    </row>
    <row r="58" spans="1:17">
      <c r="A58" s="336">
        <v>29</v>
      </c>
      <c r="B58" s="210"/>
      <c r="C58" s="482"/>
      <c r="D58" s="210" t="s">
        <v>1151</v>
      </c>
      <c r="E58" s="358">
        <v>0</v>
      </c>
      <c r="F58" s="1350">
        <v>0</v>
      </c>
      <c r="G58" s="1350">
        <v>0</v>
      </c>
      <c r="H58" s="1350">
        <v>0</v>
      </c>
      <c r="I58" s="1350">
        <v>0</v>
      </c>
      <c r="J58" s="1339">
        <f t="shared" si="2"/>
        <v>0</v>
      </c>
      <c r="K58" s="330">
        <v>29</v>
      </c>
    </row>
    <row r="59" spans="1:17" ht="12" thickBot="1">
      <c r="A59" s="625">
        <v>30</v>
      </c>
      <c r="B59" s="638"/>
      <c r="C59" s="626"/>
      <c r="D59" s="627" t="s">
        <v>104</v>
      </c>
      <c r="E59" s="1342">
        <f>SUM(E30:E58)</f>
        <v>77379</v>
      </c>
      <c r="F59" s="1354">
        <f t="shared" ref="F59:J59" si="3">SUM(F30:F58)</f>
        <v>39559</v>
      </c>
      <c r="G59" s="1354">
        <f t="shared" si="3"/>
        <v>3243</v>
      </c>
      <c r="H59" s="1354">
        <f t="shared" si="3"/>
        <v>0</v>
      </c>
      <c r="I59" s="1354">
        <f t="shared" si="3"/>
        <v>0</v>
      </c>
      <c r="J59" s="1343">
        <f t="shared" si="3"/>
        <v>120181</v>
      </c>
      <c r="K59" s="631">
        <v>30</v>
      </c>
    </row>
    <row r="60" spans="1:17" ht="12" thickTop="1">
      <c r="A60" s="311"/>
      <c r="B60" s="211"/>
      <c r="C60" s="481"/>
      <c r="D60" s="386" t="s">
        <v>105</v>
      </c>
      <c r="E60" s="355"/>
      <c r="F60" s="1351"/>
      <c r="G60" s="1351"/>
      <c r="H60" s="1351"/>
      <c r="I60" s="1351"/>
      <c r="J60" s="1352"/>
      <c r="K60" s="320"/>
    </row>
    <row r="61" spans="1:17">
      <c r="A61" s="336">
        <v>31</v>
      </c>
      <c r="B61" s="210"/>
      <c r="C61" s="482">
        <v>-52</v>
      </c>
      <c r="D61" s="210" t="s">
        <v>1004</v>
      </c>
      <c r="E61" s="1340">
        <v>4156</v>
      </c>
      <c r="F61" s="1353">
        <v>4470</v>
      </c>
      <c r="G61" s="1353">
        <v>-889</v>
      </c>
      <c r="H61" s="1353">
        <v>0</v>
      </c>
      <c r="I61" s="1353">
        <v>0</v>
      </c>
      <c r="J61" s="1341">
        <f t="shared" si="2"/>
        <v>7737</v>
      </c>
      <c r="K61" s="330">
        <v>31</v>
      </c>
    </row>
    <row r="62" spans="1:17">
      <c r="A62" s="336">
        <v>32</v>
      </c>
      <c r="B62" s="210"/>
      <c r="C62" s="482">
        <f t="shared" ref="C62:C68" si="4">C61-1</f>
        <v>-53</v>
      </c>
      <c r="D62" s="210" t="s">
        <v>1005</v>
      </c>
      <c r="E62" s="358">
        <v>0</v>
      </c>
      <c r="F62" s="1350">
        <v>0</v>
      </c>
      <c r="G62" s="1350">
        <v>0</v>
      </c>
      <c r="H62" s="1350">
        <v>0</v>
      </c>
      <c r="I62" s="1350">
        <v>0</v>
      </c>
      <c r="J62" s="1339">
        <f t="shared" si="2"/>
        <v>0</v>
      </c>
      <c r="K62" s="330">
        <v>32</v>
      </c>
    </row>
    <row r="63" spans="1:17">
      <c r="A63" s="336">
        <v>33</v>
      </c>
      <c r="B63" s="210"/>
      <c r="C63" s="615">
        <f t="shared" si="4"/>
        <v>-54</v>
      </c>
      <c r="D63" s="210" t="s">
        <v>1006</v>
      </c>
      <c r="E63" s="358">
        <v>0</v>
      </c>
      <c r="F63" s="1350">
        <v>0</v>
      </c>
      <c r="G63" s="1350">
        <v>0</v>
      </c>
      <c r="H63" s="1350">
        <v>0</v>
      </c>
      <c r="I63" s="1350">
        <v>0</v>
      </c>
      <c r="J63" s="1339">
        <f t="shared" si="2"/>
        <v>0</v>
      </c>
      <c r="K63" s="330">
        <v>33</v>
      </c>
    </row>
    <row r="64" spans="1:17">
      <c r="A64" s="336">
        <v>34</v>
      </c>
      <c r="B64" s="210"/>
      <c r="C64" s="482">
        <f t="shared" si="4"/>
        <v>-55</v>
      </c>
      <c r="D64" s="210" t="s">
        <v>1007</v>
      </c>
      <c r="E64" s="358">
        <v>0</v>
      </c>
      <c r="F64" s="1350">
        <v>0</v>
      </c>
      <c r="G64" s="1350">
        <v>0</v>
      </c>
      <c r="H64" s="1350">
        <v>0</v>
      </c>
      <c r="I64" s="1350">
        <v>0</v>
      </c>
      <c r="J64" s="1339">
        <f t="shared" si="2"/>
        <v>0</v>
      </c>
      <c r="K64" s="330">
        <v>34</v>
      </c>
    </row>
    <row r="65" spans="1:11">
      <c r="A65" s="336">
        <v>35</v>
      </c>
      <c r="B65" s="210"/>
      <c r="C65" s="482">
        <f t="shared" si="4"/>
        <v>-56</v>
      </c>
      <c r="D65" s="210" t="s">
        <v>1008</v>
      </c>
      <c r="E65" s="358">
        <v>0</v>
      </c>
      <c r="F65" s="1350">
        <v>0</v>
      </c>
      <c r="G65" s="1350">
        <v>0</v>
      </c>
      <c r="H65" s="1350">
        <v>0</v>
      </c>
      <c r="I65" s="1350">
        <v>0</v>
      </c>
      <c r="J65" s="1339">
        <f t="shared" si="2"/>
        <v>0</v>
      </c>
      <c r="K65" s="330">
        <v>35</v>
      </c>
    </row>
    <row r="66" spans="1:11">
      <c r="A66" s="336">
        <v>36</v>
      </c>
      <c r="B66" s="210"/>
      <c r="C66" s="482">
        <f t="shared" si="4"/>
        <v>-57</v>
      </c>
      <c r="D66" s="210" t="s">
        <v>1009</v>
      </c>
      <c r="E66" s="358">
        <v>0</v>
      </c>
      <c r="F66" s="1350">
        <v>0</v>
      </c>
      <c r="G66" s="1350">
        <v>0</v>
      </c>
      <c r="H66" s="1350">
        <v>0</v>
      </c>
      <c r="I66" s="1350">
        <v>0</v>
      </c>
      <c r="J66" s="1339">
        <f t="shared" si="2"/>
        <v>0</v>
      </c>
      <c r="K66" s="330">
        <v>36</v>
      </c>
    </row>
    <row r="67" spans="1:11">
      <c r="A67" s="336">
        <v>37</v>
      </c>
      <c r="B67" s="210"/>
      <c r="C67" s="482">
        <f t="shared" si="4"/>
        <v>-58</v>
      </c>
      <c r="D67" s="210" t="s">
        <v>1010</v>
      </c>
      <c r="E67" s="358">
        <v>143</v>
      </c>
      <c r="F67" s="1350">
        <v>85</v>
      </c>
      <c r="G67" s="1350">
        <v>4</v>
      </c>
      <c r="H67" s="1350">
        <v>0</v>
      </c>
      <c r="I67" s="1350">
        <v>0</v>
      </c>
      <c r="J67" s="1339">
        <f t="shared" si="2"/>
        <v>232</v>
      </c>
      <c r="K67" s="330">
        <v>37</v>
      </c>
    </row>
    <row r="68" spans="1:11">
      <c r="A68" s="336">
        <v>38</v>
      </c>
      <c r="B68" s="210"/>
      <c r="C68" s="482">
        <f t="shared" si="4"/>
        <v>-59</v>
      </c>
      <c r="D68" s="210" t="s">
        <v>1152</v>
      </c>
      <c r="E68" s="358">
        <v>33354</v>
      </c>
      <c r="F68" s="1350">
        <v>13481</v>
      </c>
      <c r="G68" s="1350">
        <v>1349</v>
      </c>
      <c r="H68" s="1350">
        <v>0</v>
      </c>
      <c r="I68" s="1350">
        <v>0</v>
      </c>
      <c r="J68" s="1339">
        <f t="shared" si="2"/>
        <v>48184</v>
      </c>
      <c r="K68" s="330">
        <v>38</v>
      </c>
    </row>
    <row r="69" spans="1:11">
      <c r="A69" s="336">
        <v>39</v>
      </c>
      <c r="B69" s="210"/>
      <c r="C69" s="482"/>
      <c r="D69" s="210" t="s">
        <v>1151</v>
      </c>
      <c r="E69" s="358">
        <v>0</v>
      </c>
      <c r="F69" s="1350">
        <v>0</v>
      </c>
      <c r="G69" s="1350">
        <v>0</v>
      </c>
      <c r="H69" s="1350">
        <v>0</v>
      </c>
      <c r="I69" s="1350">
        <v>0</v>
      </c>
      <c r="J69" s="1339">
        <f t="shared" si="2"/>
        <v>0</v>
      </c>
      <c r="K69" s="330">
        <v>39</v>
      </c>
    </row>
    <row r="70" spans="1:11" ht="12" thickBot="1">
      <c r="A70" s="625">
        <v>40</v>
      </c>
      <c r="B70" s="638"/>
      <c r="C70" s="626"/>
      <c r="D70" s="627" t="s">
        <v>107</v>
      </c>
      <c r="E70" s="1342">
        <f>SUM(E61:E69)</f>
        <v>37653</v>
      </c>
      <c r="F70" s="1354">
        <f t="shared" ref="F70:J70" si="5">SUM(F61:F69)</f>
        <v>18036</v>
      </c>
      <c r="G70" s="1354">
        <f t="shared" si="5"/>
        <v>464</v>
      </c>
      <c r="H70" s="1354">
        <f t="shared" si="5"/>
        <v>0</v>
      </c>
      <c r="I70" s="1354">
        <f t="shared" si="5"/>
        <v>0</v>
      </c>
      <c r="J70" s="1343">
        <f t="shared" si="5"/>
        <v>56153</v>
      </c>
      <c r="K70" s="631">
        <v>40</v>
      </c>
    </row>
    <row r="71" spans="1:11" ht="12.75" thickTop="1" thickBot="1">
      <c r="A71" s="336">
        <v>41</v>
      </c>
      <c r="B71" s="210"/>
      <c r="C71" s="482"/>
      <c r="D71" s="387" t="s">
        <v>1016</v>
      </c>
      <c r="E71" s="1346">
        <f>+E59+E70</f>
        <v>115032</v>
      </c>
      <c r="F71" s="1355">
        <f t="shared" ref="F71:J71" si="6">+F59+F70</f>
        <v>57595</v>
      </c>
      <c r="G71" s="1355">
        <f t="shared" si="6"/>
        <v>3707</v>
      </c>
      <c r="H71" s="1355">
        <f t="shared" si="6"/>
        <v>0</v>
      </c>
      <c r="I71" s="1355">
        <f t="shared" si="6"/>
        <v>0</v>
      </c>
      <c r="J71" s="1356">
        <f t="shared" si="6"/>
        <v>176334</v>
      </c>
      <c r="K71" s="330">
        <v>41</v>
      </c>
    </row>
    <row r="72" spans="1:11">
      <c r="A72" s="344"/>
      <c r="B72" s="1357" t="s">
        <v>2838</v>
      </c>
      <c r="C72" s="1357"/>
      <c r="D72" s="1357"/>
      <c r="E72" s="1357"/>
      <c r="F72" s="1357"/>
      <c r="G72" s="1357"/>
      <c r="H72" s="1357"/>
      <c r="I72" s="1357"/>
      <c r="J72" s="209"/>
      <c r="K72" s="42"/>
    </row>
    <row r="73" spans="1:11">
      <c r="A73" s="1348"/>
      <c r="B73" s="1357"/>
      <c r="C73" s="1357"/>
      <c r="D73" s="1357"/>
      <c r="E73" s="1357"/>
      <c r="F73" s="1357"/>
      <c r="G73" s="1357"/>
      <c r="H73" s="1357"/>
      <c r="I73" s="1357"/>
      <c r="J73" s="209"/>
      <c r="K73" s="42"/>
    </row>
    <row r="74" spans="1:11">
      <c r="A74" s="344"/>
      <c r="B74" s="2327" t="s">
        <v>2865</v>
      </c>
      <c r="C74" s="2327"/>
      <c r="D74" s="2327"/>
      <c r="E74" s="2327"/>
      <c r="F74" s="2327"/>
      <c r="G74" s="2327"/>
      <c r="H74" s="2327"/>
      <c r="I74" s="2327"/>
      <c r="J74" s="209"/>
      <c r="K74" s="42"/>
    </row>
    <row r="75" spans="1:11">
      <c r="A75" s="1348"/>
      <c r="B75" s="2327"/>
      <c r="C75" s="2327"/>
      <c r="D75" s="2327"/>
      <c r="E75" s="2327"/>
      <c r="F75" s="2327"/>
      <c r="G75" s="2327"/>
      <c r="H75" s="2327"/>
      <c r="I75" s="2327"/>
      <c r="J75" s="209"/>
      <c r="K75" s="42"/>
    </row>
    <row r="76" spans="1:11">
      <c r="A76" s="344"/>
      <c r="B76" s="2327"/>
      <c r="C76" s="2327"/>
      <c r="D76" s="2327"/>
      <c r="E76" s="2327"/>
      <c r="F76" s="2327"/>
      <c r="G76" s="2327"/>
      <c r="H76" s="2327"/>
      <c r="I76" s="2327"/>
      <c r="J76" s="209"/>
      <c r="K76" s="42"/>
    </row>
    <row r="77" spans="1:11">
      <c r="A77" s="1348"/>
      <c r="B77" s="1714"/>
      <c r="C77" s="1714"/>
      <c r="D77" s="1714"/>
      <c r="E77" s="1714"/>
      <c r="F77" s="1714"/>
      <c r="G77" s="1714"/>
      <c r="H77" s="1714"/>
      <c r="I77" s="1714"/>
      <c r="J77" s="209"/>
      <c r="K77" s="1712"/>
    </row>
    <row r="78" spans="1:11">
      <c r="A78" s="344"/>
      <c r="B78" s="209"/>
      <c r="C78" s="481"/>
      <c r="D78" s="41"/>
      <c r="E78" s="209"/>
      <c r="F78" s="209"/>
      <c r="G78" s="209"/>
      <c r="H78" s="209"/>
      <c r="I78" s="209"/>
      <c r="J78" s="209"/>
      <c r="K78" s="42"/>
    </row>
    <row r="79" spans="1:11" s="226" customFormat="1">
      <c r="A79" s="700" t="s">
        <v>2497</v>
      </c>
      <c r="B79" s="727"/>
      <c r="C79" s="727"/>
      <c r="D79" s="727"/>
      <c r="E79" s="727"/>
      <c r="F79" s="727"/>
      <c r="G79" s="727"/>
      <c r="H79" s="727"/>
      <c r="I79" s="727"/>
      <c r="J79" s="727"/>
      <c r="K79" s="727"/>
    </row>
  </sheetData>
  <customSheetViews>
    <customSheetView guid="{4095EAE0-09D5-4E29-9353-57BE8D9E0DE0}" showPageBreaks="1">
      <selection activeCell="P32" sqref="P32"/>
      <pageMargins left="0.75" right="0.75" top="0.75" bottom="0.75" header="0.5" footer="0.5"/>
      <pageSetup scale="82" orientation="portrait" r:id="rId1"/>
    </customSheetView>
    <customSheetView guid="{B4382265-C345-4F78-A0C9-5C84571AE8A3}" showPageBreaks="1" fitToPage="1">
      <selection activeCell="P34" sqref="P34"/>
      <pageMargins left="0.75" right="0.75" top="0.75" bottom="0.75" header="0.5" footer="0.5"/>
      <pageSetup scale="10" orientation="portrait" r:id="rId2"/>
    </customSheetView>
  </customSheetViews>
  <mergeCells count="3">
    <mergeCell ref="B74:I76"/>
    <mergeCell ref="A3:K3"/>
    <mergeCell ref="A4:K4"/>
  </mergeCells>
  <pageMargins left="0.75" right="0.75" top="0.75" bottom="0.75" header="0.5" footer="0.5"/>
  <pageSetup scale="82" orientation="portrait"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zoomScaleNormal="100" workbookViewId="0"/>
  </sheetViews>
  <sheetFormatPr defaultRowHeight="11.25"/>
  <cols>
    <col min="1" max="2" width="6.1640625" style="10" customWidth="1"/>
    <col min="3" max="3" width="4.5" style="10" customWidth="1"/>
    <col min="4" max="4" width="37.5" style="10" customWidth="1"/>
    <col min="5" max="5" width="15.5" style="10" customWidth="1"/>
    <col min="6" max="6" width="15.1640625" style="10" customWidth="1"/>
    <col min="7" max="8" width="16.6640625" style="10" customWidth="1"/>
    <col min="9" max="9" width="6.1640625" style="10" customWidth="1"/>
    <col min="10" max="16384" width="9.33203125" style="10"/>
  </cols>
  <sheetData>
    <row r="1" spans="1:15" s="226" customFormat="1">
      <c r="A1" s="2060">
        <v>96</v>
      </c>
      <c r="B1" s="2039"/>
      <c r="C1" s="2039"/>
      <c r="D1" s="2039"/>
      <c r="E1" s="2039"/>
      <c r="F1" s="2042"/>
      <c r="G1" s="2039"/>
      <c r="H1" s="2039"/>
      <c r="I1" s="2055" t="s">
        <v>2667</v>
      </c>
    </row>
    <row r="2" spans="1:15">
      <c r="A2" s="1976"/>
      <c r="B2" s="39"/>
      <c r="C2" s="39"/>
      <c r="D2" s="39"/>
      <c r="E2" s="39"/>
      <c r="F2" s="30"/>
      <c r="G2" s="39"/>
      <c r="H2" s="39"/>
      <c r="I2" s="620"/>
    </row>
    <row r="3" spans="1:15">
      <c r="A3" s="32" t="s">
        <v>2870</v>
      </c>
      <c r="B3" s="342"/>
      <c r="C3" s="342"/>
      <c r="D3" s="342"/>
      <c r="E3" s="342"/>
      <c r="F3" s="342"/>
      <c r="G3" s="342"/>
      <c r="H3" s="342"/>
      <c r="I3" s="343"/>
    </row>
    <row r="4" spans="1:15">
      <c r="A4" s="341" t="s">
        <v>330</v>
      </c>
      <c r="B4" s="342"/>
      <c r="C4" s="342"/>
      <c r="D4" s="342"/>
      <c r="E4" s="342"/>
      <c r="F4" s="342"/>
      <c r="G4" s="342"/>
      <c r="H4" s="342"/>
      <c r="I4" s="343"/>
    </row>
    <row r="5" spans="1:15">
      <c r="A5" s="40"/>
      <c r="B5" s="209"/>
      <c r="C5" s="209"/>
      <c r="D5" s="209"/>
      <c r="E5" s="209"/>
      <c r="F5" s="209"/>
      <c r="G5" s="209"/>
      <c r="H5" s="209"/>
      <c r="I5" s="208"/>
    </row>
    <row r="6" spans="1:15">
      <c r="A6" s="1947" t="s">
        <v>423</v>
      </c>
      <c r="B6" s="209" t="s">
        <v>289</v>
      </c>
      <c r="C6" s="209"/>
      <c r="D6" s="209"/>
      <c r="E6" s="209"/>
      <c r="F6" s="209"/>
      <c r="G6" s="209"/>
      <c r="H6" s="209"/>
      <c r="I6" s="208"/>
    </row>
    <row r="7" spans="1:15">
      <c r="A7" s="24"/>
      <c r="B7" s="209" t="s">
        <v>290</v>
      </c>
      <c r="C7" s="209"/>
      <c r="D7" s="209"/>
      <c r="E7" s="209"/>
      <c r="F7" s="209"/>
      <c r="G7" s="209"/>
      <c r="H7" s="209"/>
      <c r="I7" s="208"/>
    </row>
    <row r="8" spans="1:15">
      <c r="A8" s="40"/>
      <c r="B8" s="209"/>
      <c r="C8" s="209"/>
      <c r="D8" s="209"/>
      <c r="E8" s="209"/>
      <c r="F8" s="209"/>
      <c r="G8" s="209"/>
      <c r="H8" s="209"/>
      <c r="I8" s="208"/>
    </row>
    <row r="9" spans="1:15">
      <c r="A9" s="1947" t="s">
        <v>424</v>
      </c>
      <c r="B9" s="209" t="s">
        <v>291</v>
      </c>
      <c r="C9" s="209"/>
      <c r="D9" s="209"/>
      <c r="E9" s="209"/>
      <c r="F9" s="209"/>
      <c r="G9" s="209"/>
      <c r="H9" s="209"/>
      <c r="I9" s="208"/>
    </row>
    <row r="10" spans="1:15">
      <c r="A10" s="24"/>
      <c r="B10" s="209" t="s">
        <v>292</v>
      </c>
      <c r="C10" s="209"/>
      <c r="D10" s="209"/>
      <c r="E10" s="209"/>
      <c r="F10" s="209"/>
      <c r="G10" s="209"/>
      <c r="H10" s="209"/>
      <c r="I10" s="208"/>
      <c r="O10" s="221"/>
    </row>
    <row r="11" spans="1:15">
      <c r="A11" s="24"/>
      <c r="B11" s="209" t="s">
        <v>293</v>
      </c>
      <c r="C11" s="209"/>
      <c r="D11" s="209"/>
      <c r="E11" s="209"/>
      <c r="F11" s="209"/>
      <c r="G11" s="209"/>
      <c r="H11" s="209"/>
      <c r="I11" s="208"/>
    </row>
    <row r="12" spans="1:15">
      <c r="A12" s="40"/>
      <c r="B12" s="209"/>
      <c r="C12" s="209"/>
      <c r="D12" s="209"/>
      <c r="E12" s="209"/>
      <c r="F12" s="209"/>
      <c r="G12" s="209"/>
      <c r="H12" s="209"/>
      <c r="I12" s="208"/>
    </row>
    <row r="13" spans="1:15">
      <c r="A13" s="1947" t="s">
        <v>425</v>
      </c>
      <c r="B13" s="209" t="s">
        <v>294</v>
      </c>
      <c r="C13" s="209"/>
      <c r="D13" s="209"/>
      <c r="E13" s="209"/>
      <c r="F13" s="209"/>
      <c r="G13" s="209"/>
      <c r="H13" s="209"/>
      <c r="I13" s="208"/>
    </row>
    <row r="14" spans="1:15">
      <c r="A14" s="24"/>
      <c r="B14" s="209" t="s">
        <v>295</v>
      </c>
      <c r="C14" s="209"/>
      <c r="D14" s="209"/>
      <c r="E14" s="209"/>
      <c r="F14" s="209"/>
      <c r="G14" s="209"/>
      <c r="H14" s="209"/>
      <c r="I14" s="208"/>
    </row>
    <row r="15" spans="1:15">
      <c r="A15" s="24"/>
      <c r="B15" s="209" t="s">
        <v>3311</v>
      </c>
      <c r="C15" s="209"/>
      <c r="D15" s="209"/>
      <c r="E15" s="209"/>
      <c r="F15" s="209"/>
      <c r="G15" s="209"/>
      <c r="H15" s="209"/>
      <c r="I15" s="208"/>
    </row>
    <row r="16" spans="1:15">
      <c r="A16" s="40"/>
      <c r="B16" s="209"/>
      <c r="C16" s="209"/>
      <c r="D16" s="209"/>
      <c r="E16" s="209"/>
      <c r="F16" s="209"/>
      <c r="G16" s="209"/>
      <c r="H16" s="209"/>
      <c r="I16" s="208"/>
    </row>
    <row r="17" spans="1:9">
      <c r="A17" s="1947" t="s">
        <v>428</v>
      </c>
      <c r="B17" s="209" t="s">
        <v>1227</v>
      </c>
      <c r="C17" s="209"/>
      <c r="D17" s="209"/>
      <c r="E17" s="209"/>
      <c r="F17" s="209"/>
      <c r="G17" s="209"/>
      <c r="H17" s="209"/>
      <c r="I17" s="208"/>
    </row>
    <row r="18" spans="1:9">
      <c r="A18" s="24"/>
      <c r="B18" s="209" t="s">
        <v>1228</v>
      </c>
      <c r="C18" s="209"/>
      <c r="D18" s="209"/>
      <c r="E18" s="209"/>
      <c r="F18" s="209"/>
      <c r="G18" s="209"/>
      <c r="H18" s="209"/>
      <c r="I18" s="208"/>
    </row>
    <row r="19" spans="1:9">
      <c r="A19" s="24"/>
      <c r="B19" s="209" t="s">
        <v>1229</v>
      </c>
      <c r="C19" s="209"/>
      <c r="D19" s="209"/>
      <c r="E19" s="209"/>
      <c r="F19" s="209"/>
      <c r="G19" s="209"/>
      <c r="H19" s="209"/>
      <c r="I19" s="208"/>
    </row>
    <row r="20" spans="1:9">
      <c r="A20" s="24"/>
      <c r="B20" s="209" t="s">
        <v>1230</v>
      </c>
      <c r="C20" s="209"/>
      <c r="D20" s="209"/>
      <c r="E20" s="209"/>
      <c r="F20" s="209"/>
      <c r="G20" s="209"/>
      <c r="H20" s="209"/>
      <c r="I20" s="208"/>
    </row>
    <row r="21" spans="1:9">
      <c r="A21" s="216"/>
      <c r="B21" s="72"/>
      <c r="C21" s="72"/>
      <c r="D21" s="72"/>
      <c r="E21" s="72"/>
      <c r="F21" s="72"/>
      <c r="G21" s="72"/>
      <c r="H21" s="72"/>
      <c r="I21" s="74"/>
    </row>
    <row r="22" spans="1:9">
      <c r="A22" s="325" t="s">
        <v>307</v>
      </c>
      <c r="B22" s="323" t="s">
        <v>331</v>
      </c>
      <c r="C22" s="399"/>
      <c r="D22" s="386" t="s">
        <v>332</v>
      </c>
      <c r="E22" s="323" t="s">
        <v>1231</v>
      </c>
      <c r="F22" s="323" t="s">
        <v>1232</v>
      </c>
      <c r="G22" s="323" t="s">
        <v>1233</v>
      </c>
      <c r="H22" s="323" t="s">
        <v>1234</v>
      </c>
      <c r="I22" s="324" t="s">
        <v>307</v>
      </c>
    </row>
    <row r="23" spans="1:9">
      <c r="A23" s="325" t="s">
        <v>312</v>
      </c>
      <c r="B23" s="323" t="s">
        <v>334</v>
      </c>
      <c r="C23" s="399"/>
      <c r="D23" s="386"/>
      <c r="E23" s="323"/>
      <c r="F23" s="323" t="s">
        <v>1235</v>
      </c>
      <c r="G23" s="323" t="s">
        <v>1236</v>
      </c>
      <c r="H23" s="323" t="s">
        <v>1237</v>
      </c>
      <c r="I23" s="324" t="s">
        <v>312</v>
      </c>
    </row>
    <row r="24" spans="1:9" ht="12" thickBot="1">
      <c r="A24" s="328"/>
      <c r="B24" s="215"/>
      <c r="C24" s="405"/>
      <c r="D24" s="387" t="s">
        <v>317</v>
      </c>
      <c r="E24" s="321" t="s">
        <v>318</v>
      </c>
      <c r="F24" s="321" t="s">
        <v>319</v>
      </c>
      <c r="G24" s="321" t="s">
        <v>320</v>
      </c>
      <c r="H24" s="321" t="s">
        <v>321</v>
      </c>
      <c r="I24" s="329"/>
    </row>
    <row r="25" spans="1:9">
      <c r="A25" s="336">
        <v>1</v>
      </c>
      <c r="B25" s="215"/>
      <c r="C25" s="615" t="s">
        <v>972</v>
      </c>
      <c r="D25" s="210" t="s">
        <v>973</v>
      </c>
      <c r="E25" s="1358">
        <v>419</v>
      </c>
      <c r="F25" s="1359">
        <v>0</v>
      </c>
      <c r="G25" s="1359">
        <v>0</v>
      </c>
      <c r="H25" s="1360">
        <v>0</v>
      </c>
      <c r="I25" s="330">
        <v>1</v>
      </c>
    </row>
    <row r="26" spans="1:9">
      <c r="A26" s="336">
        <v>2</v>
      </c>
      <c r="B26" s="215"/>
      <c r="C26" s="615">
        <v>-3</v>
      </c>
      <c r="D26" s="210" t="s">
        <v>974</v>
      </c>
      <c r="E26" s="358">
        <v>821</v>
      </c>
      <c r="F26" s="359">
        <v>0</v>
      </c>
      <c r="G26" s="359">
        <v>0</v>
      </c>
      <c r="H26" s="360">
        <v>0</v>
      </c>
      <c r="I26" s="330">
        <v>2</v>
      </c>
    </row>
    <row r="27" spans="1:9">
      <c r="A27" s="336">
        <v>3</v>
      </c>
      <c r="B27" s="215"/>
      <c r="C27" s="615">
        <f t="shared" ref="C27:C32" si="0">C26-1</f>
        <v>-4</v>
      </c>
      <c r="D27" s="210" t="s">
        <v>975</v>
      </c>
      <c r="E27" s="358">
        <v>0</v>
      </c>
      <c r="F27" s="359">
        <v>0</v>
      </c>
      <c r="G27" s="359">
        <v>0</v>
      </c>
      <c r="H27" s="360">
        <v>0</v>
      </c>
      <c r="I27" s="330">
        <v>3</v>
      </c>
    </row>
    <row r="28" spans="1:9">
      <c r="A28" s="336">
        <v>4</v>
      </c>
      <c r="B28" s="215"/>
      <c r="C28" s="615">
        <f t="shared" si="0"/>
        <v>-5</v>
      </c>
      <c r="D28" s="210" t="s">
        <v>976</v>
      </c>
      <c r="E28" s="358">
        <v>0</v>
      </c>
      <c r="F28" s="359">
        <v>0</v>
      </c>
      <c r="G28" s="359">
        <v>0</v>
      </c>
      <c r="H28" s="360">
        <v>0</v>
      </c>
      <c r="I28" s="330">
        <v>4</v>
      </c>
    </row>
    <row r="29" spans="1:9">
      <c r="A29" s="336">
        <v>5</v>
      </c>
      <c r="B29" s="215"/>
      <c r="C29" s="615">
        <f t="shared" si="0"/>
        <v>-6</v>
      </c>
      <c r="D29" s="210" t="s">
        <v>977</v>
      </c>
      <c r="E29" s="358">
        <v>0</v>
      </c>
      <c r="F29" s="359">
        <v>0</v>
      </c>
      <c r="G29" s="359">
        <v>0</v>
      </c>
      <c r="H29" s="360">
        <v>0</v>
      </c>
      <c r="I29" s="330">
        <v>5</v>
      </c>
    </row>
    <row r="30" spans="1:9">
      <c r="A30" s="336">
        <v>6</v>
      </c>
      <c r="B30" s="215"/>
      <c r="C30" s="615">
        <f t="shared" si="0"/>
        <v>-7</v>
      </c>
      <c r="D30" s="210" t="s">
        <v>978</v>
      </c>
      <c r="E30" s="358">
        <v>0</v>
      </c>
      <c r="F30" s="359">
        <v>0</v>
      </c>
      <c r="G30" s="359">
        <v>0</v>
      </c>
      <c r="H30" s="360">
        <v>0</v>
      </c>
      <c r="I30" s="330">
        <v>6</v>
      </c>
    </row>
    <row r="31" spans="1:9">
      <c r="A31" s="336">
        <v>7</v>
      </c>
      <c r="B31" s="215"/>
      <c r="C31" s="615">
        <f t="shared" si="0"/>
        <v>-8</v>
      </c>
      <c r="D31" s="210" t="s">
        <v>979</v>
      </c>
      <c r="E31" s="358">
        <v>1666</v>
      </c>
      <c r="F31" s="359">
        <v>0</v>
      </c>
      <c r="G31" s="359">
        <v>0</v>
      </c>
      <c r="H31" s="360">
        <v>0</v>
      </c>
      <c r="I31" s="330">
        <v>7</v>
      </c>
    </row>
    <row r="32" spans="1:9">
      <c r="A32" s="336">
        <v>8</v>
      </c>
      <c r="B32" s="215"/>
      <c r="C32" s="615">
        <f t="shared" si="0"/>
        <v>-9</v>
      </c>
      <c r="D32" s="210" t="s">
        <v>980</v>
      </c>
      <c r="E32" s="358">
        <v>20224</v>
      </c>
      <c r="F32" s="359">
        <v>0</v>
      </c>
      <c r="G32" s="359">
        <v>0</v>
      </c>
      <c r="H32" s="360">
        <v>0</v>
      </c>
      <c r="I32" s="330">
        <v>8</v>
      </c>
    </row>
    <row r="33" spans="1:9">
      <c r="A33" s="336">
        <v>9</v>
      </c>
      <c r="B33" s="215"/>
      <c r="C33" s="615">
        <v>-11</v>
      </c>
      <c r="D33" s="210" t="s">
        <v>981</v>
      </c>
      <c r="E33" s="358">
        <v>2188</v>
      </c>
      <c r="F33" s="359">
        <v>0</v>
      </c>
      <c r="G33" s="359">
        <v>0</v>
      </c>
      <c r="H33" s="360">
        <v>0</v>
      </c>
      <c r="I33" s="330">
        <v>9</v>
      </c>
    </row>
    <row r="34" spans="1:9">
      <c r="A34" s="336">
        <v>10</v>
      </c>
      <c r="B34" s="215"/>
      <c r="C34" s="615">
        <v>-13</v>
      </c>
      <c r="D34" s="210" t="s">
        <v>982</v>
      </c>
      <c r="E34" s="358">
        <v>6</v>
      </c>
      <c r="F34" s="359">
        <v>0</v>
      </c>
      <c r="G34" s="359">
        <v>0</v>
      </c>
      <c r="H34" s="360">
        <v>0</v>
      </c>
      <c r="I34" s="330">
        <v>10</v>
      </c>
    </row>
    <row r="35" spans="1:9">
      <c r="A35" s="336">
        <v>11</v>
      </c>
      <c r="B35" s="215"/>
      <c r="C35" s="615">
        <v>-16</v>
      </c>
      <c r="D35" s="210" t="s">
        <v>983</v>
      </c>
      <c r="E35" s="358">
        <v>1201</v>
      </c>
      <c r="F35" s="359">
        <v>0</v>
      </c>
      <c r="G35" s="359">
        <v>0</v>
      </c>
      <c r="H35" s="360">
        <v>0</v>
      </c>
      <c r="I35" s="330">
        <v>11</v>
      </c>
    </row>
    <row r="36" spans="1:9">
      <c r="A36" s="336">
        <v>12</v>
      </c>
      <c r="B36" s="215"/>
      <c r="C36" s="615">
        <f>C35-1</f>
        <v>-17</v>
      </c>
      <c r="D36" s="210" t="s">
        <v>984</v>
      </c>
      <c r="E36" s="358">
        <v>0</v>
      </c>
      <c r="F36" s="359">
        <v>0</v>
      </c>
      <c r="G36" s="359">
        <v>0</v>
      </c>
      <c r="H36" s="360">
        <v>0</v>
      </c>
      <c r="I36" s="330">
        <v>12</v>
      </c>
    </row>
    <row r="37" spans="1:9">
      <c r="A37" s="336">
        <v>13</v>
      </c>
      <c r="B37" s="215"/>
      <c r="C37" s="615">
        <f>C36-1</f>
        <v>-18</v>
      </c>
      <c r="D37" s="210" t="s">
        <v>985</v>
      </c>
      <c r="E37" s="358">
        <v>0</v>
      </c>
      <c r="F37" s="359">
        <v>0</v>
      </c>
      <c r="G37" s="359">
        <v>0</v>
      </c>
      <c r="H37" s="360">
        <v>0</v>
      </c>
      <c r="I37" s="330">
        <v>13</v>
      </c>
    </row>
    <row r="38" spans="1:9">
      <c r="A38" s="336">
        <v>14</v>
      </c>
      <c r="B38" s="215"/>
      <c r="C38" s="615">
        <f>C37-1</f>
        <v>-19</v>
      </c>
      <c r="D38" s="210" t="s">
        <v>986</v>
      </c>
      <c r="E38" s="358">
        <v>0</v>
      </c>
      <c r="F38" s="359">
        <v>0</v>
      </c>
      <c r="G38" s="359">
        <v>0</v>
      </c>
      <c r="H38" s="360">
        <v>0</v>
      </c>
      <c r="I38" s="330">
        <v>14</v>
      </c>
    </row>
    <row r="39" spans="1:9">
      <c r="A39" s="336">
        <v>15</v>
      </c>
      <c r="B39" s="215"/>
      <c r="C39" s="615">
        <f>C38-1</f>
        <v>-20</v>
      </c>
      <c r="D39" s="210" t="s">
        <v>987</v>
      </c>
      <c r="E39" s="358">
        <v>184</v>
      </c>
      <c r="F39" s="359">
        <v>0</v>
      </c>
      <c r="G39" s="359">
        <v>0</v>
      </c>
      <c r="H39" s="360">
        <v>0</v>
      </c>
      <c r="I39" s="330">
        <v>15</v>
      </c>
    </row>
    <row r="40" spans="1:9">
      <c r="A40" s="336">
        <v>16</v>
      </c>
      <c r="B40" s="215"/>
      <c r="C40" s="615">
        <v>-22</v>
      </c>
      <c r="D40" s="210" t="s">
        <v>988</v>
      </c>
      <c r="E40" s="358">
        <v>0</v>
      </c>
      <c r="F40" s="359">
        <v>0</v>
      </c>
      <c r="G40" s="359">
        <v>0</v>
      </c>
      <c r="H40" s="360">
        <v>0</v>
      </c>
      <c r="I40" s="330">
        <v>16</v>
      </c>
    </row>
    <row r="41" spans="1:9">
      <c r="A41" s="336">
        <v>17</v>
      </c>
      <c r="B41" s="215"/>
      <c r="C41" s="615">
        <f>C40-1</f>
        <v>-23</v>
      </c>
      <c r="D41" s="210" t="s">
        <v>989</v>
      </c>
      <c r="E41" s="358">
        <v>0</v>
      </c>
      <c r="F41" s="359">
        <v>0</v>
      </c>
      <c r="G41" s="359">
        <v>0</v>
      </c>
      <c r="H41" s="360">
        <v>0</v>
      </c>
      <c r="I41" s="330">
        <v>17</v>
      </c>
    </row>
    <row r="42" spans="1:9">
      <c r="A42" s="336">
        <v>18</v>
      </c>
      <c r="B42" s="215"/>
      <c r="C42" s="615">
        <f>C41-1</f>
        <v>-24</v>
      </c>
      <c r="D42" s="210" t="s">
        <v>990</v>
      </c>
      <c r="E42" s="358">
        <v>0</v>
      </c>
      <c r="F42" s="359">
        <v>0</v>
      </c>
      <c r="G42" s="359">
        <v>0</v>
      </c>
      <c r="H42" s="360">
        <v>0</v>
      </c>
      <c r="I42" s="330">
        <v>18</v>
      </c>
    </row>
    <row r="43" spans="1:9">
      <c r="A43" s="336">
        <v>19</v>
      </c>
      <c r="B43" s="215"/>
      <c r="C43" s="615">
        <f>C42-1</f>
        <v>-25</v>
      </c>
      <c r="D43" s="210" t="s">
        <v>991</v>
      </c>
      <c r="E43" s="358">
        <v>0</v>
      </c>
      <c r="F43" s="359">
        <v>0</v>
      </c>
      <c r="G43" s="359">
        <v>0</v>
      </c>
      <c r="H43" s="360">
        <v>0</v>
      </c>
      <c r="I43" s="330">
        <v>19</v>
      </c>
    </row>
    <row r="44" spans="1:9">
      <c r="A44" s="336">
        <v>20</v>
      </c>
      <c r="B44" s="215"/>
      <c r="C44" s="615">
        <f>C43-1</f>
        <v>-26</v>
      </c>
      <c r="D44" s="210" t="s">
        <v>992</v>
      </c>
      <c r="E44" s="358">
        <v>214513</v>
      </c>
      <c r="F44" s="359">
        <v>0</v>
      </c>
      <c r="G44" s="359">
        <v>0</v>
      </c>
      <c r="H44" s="360">
        <v>0</v>
      </c>
      <c r="I44" s="330">
        <v>20</v>
      </c>
    </row>
    <row r="45" spans="1:9">
      <c r="A45" s="336">
        <v>21</v>
      </c>
      <c r="B45" s="215"/>
      <c r="C45" s="615">
        <f>C44-1</f>
        <v>-27</v>
      </c>
      <c r="D45" s="210" t="s">
        <v>993</v>
      </c>
      <c r="E45" s="358">
        <v>666070</v>
      </c>
      <c r="F45" s="359">
        <v>0</v>
      </c>
      <c r="G45" s="359">
        <v>0</v>
      </c>
      <c r="H45" s="360">
        <v>0</v>
      </c>
      <c r="I45" s="330">
        <v>21</v>
      </c>
    </row>
    <row r="46" spans="1:9">
      <c r="A46" s="336">
        <v>22</v>
      </c>
      <c r="B46" s="215"/>
      <c r="C46" s="615">
        <v>-29</v>
      </c>
      <c r="D46" s="210" t="s">
        <v>994</v>
      </c>
      <c r="E46" s="358">
        <v>0</v>
      </c>
      <c r="F46" s="359">
        <v>0</v>
      </c>
      <c r="G46" s="359">
        <v>0</v>
      </c>
      <c r="H46" s="360">
        <v>0</v>
      </c>
      <c r="I46" s="330">
        <v>22</v>
      </c>
    </row>
    <row r="47" spans="1:9">
      <c r="A47" s="336">
        <v>23</v>
      </c>
      <c r="B47" s="215"/>
      <c r="C47" s="615">
        <v>-31</v>
      </c>
      <c r="D47" s="210" t="s">
        <v>995</v>
      </c>
      <c r="E47" s="358">
        <v>0</v>
      </c>
      <c r="F47" s="359">
        <v>0</v>
      </c>
      <c r="G47" s="359">
        <v>0</v>
      </c>
      <c r="H47" s="360">
        <v>0</v>
      </c>
      <c r="I47" s="330">
        <v>23</v>
      </c>
    </row>
    <row r="48" spans="1:9">
      <c r="A48" s="336">
        <v>24</v>
      </c>
      <c r="B48" s="215"/>
      <c r="C48" s="615">
        <v>-35</v>
      </c>
      <c r="D48" s="210" t="s">
        <v>996</v>
      </c>
      <c r="E48" s="358">
        <v>0</v>
      </c>
      <c r="F48" s="359">
        <v>0</v>
      </c>
      <c r="G48" s="359">
        <v>0</v>
      </c>
      <c r="H48" s="360">
        <v>0</v>
      </c>
      <c r="I48" s="330">
        <v>24</v>
      </c>
    </row>
    <row r="49" spans="1:9">
      <c r="A49" s="336">
        <v>25</v>
      </c>
      <c r="B49" s="215"/>
      <c r="C49" s="615">
        <v>-37</v>
      </c>
      <c r="D49" s="210" t="s">
        <v>997</v>
      </c>
      <c r="E49" s="358">
        <v>39</v>
      </c>
      <c r="F49" s="359">
        <v>0</v>
      </c>
      <c r="G49" s="359">
        <v>0</v>
      </c>
      <c r="H49" s="360">
        <v>0</v>
      </c>
      <c r="I49" s="330">
        <v>25</v>
      </c>
    </row>
    <row r="50" spans="1:9">
      <c r="A50" s="336">
        <v>26</v>
      </c>
      <c r="B50" s="215"/>
      <c r="C50" s="615">
        <v>-39</v>
      </c>
      <c r="D50" s="210" t="s">
        <v>998</v>
      </c>
      <c r="E50" s="358">
        <v>0</v>
      </c>
      <c r="F50" s="359">
        <v>0</v>
      </c>
      <c r="G50" s="359">
        <v>0</v>
      </c>
      <c r="H50" s="360">
        <v>0</v>
      </c>
      <c r="I50" s="330">
        <v>26</v>
      </c>
    </row>
    <row r="51" spans="1:9">
      <c r="A51" s="336">
        <v>27</v>
      </c>
      <c r="B51" s="215"/>
      <c r="C51" s="615" t="s">
        <v>999</v>
      </c>
      <c r="D51" s="210" t="s">
        <v>1000</v>
      </c>
      <c r="E51" s="358">
        <v>0</v>
      </c>
      <c r="F51" s="359">
        <v>0</v>
      </c>
      <c r="G51" s="359">
        <v>0</v>
      </c>
      <c r="H51" s="360">
        <v>0</v>
      </c>
      <c r="I51" s="330">
        <v>27</v>
      </c>
    </row>
    <row r="52" spans="1:9">
      <c r="A52" s="336">
        <v>28</v>
      </c>
      <c r="B52" s="215"/>
      <c r="C52" s="615">
        <v>-45</v>
      </c>
      <c r="D52" s="210" t="s">
        <v>1001</v>
      </c>
      <c r="E52" s="358">
        <v>0</v>
      </c>
      <c r="F52" s="359">
        <v>0</v>
      </c>
      <c r="G52" s="359">
        <v>0</v>
      </c>
      <c r="H52" s="360">
        <v>0</v>
      </c>
      <c r="I52" s="330">
        <v>28</v>
      </c>
    </row>
    <row r="53" spans="1:9">
      <c r="A53" s="336">
        <v>29</v>
      </c>
      <c r="B53" s="215"/>
      <c r="C53" s="615"/>
      <c r="D53" s="210" t="s">
        <v>1238</v>
      </c>
      <c r="E53" s="358">
        <v>0</v>
      </c>
      <c r="F53" s="359">
        <v>0</v>
      </c>
      <c r="G53" s="359">
        <v>0</v>
      </c>
      <c r="H53" s="360">
        <v>0</v>
      </c>
      <c r="I53" s="330">
        <v>29</v>
      </c>
    </row>
    <row r="54" spans="1:9">
      <c r="A54" s="336">
        <v>30</v>
      </c>
      <c r="B54" s="215"/>
      <c r="C54" s="615"/>
      <c r="D54" s="210" t="s">
        <v>1239</v>
      </c>
      <c r="E54" s="358">
        <v>0</v>
      </c>
      <c r="F54" s="359">
        <v>0</v>
      </c>
      <c r="G54" s="359">
        <v>0</v>
      </c>
      <c r="H54" s="360">
        <v>0</v>
      </c>
      <c r="I54" s="330">
        <v>30</v>
      </c>
    </row>
    <row r="55" spans="1:9">
      <c r="A55" s="336">
        <v>31</v>
      </c>
      <c r="B55" s="215"/>
      <c r="C55" s="1952"/>
      <c r="D55" s="210" t="s">
        <v>104</v>
      </c>
      <c r="E55" s="1340">
        <f>SUM(E25:E54)</f>
        <v>907331</v>
      </c>
      <c r="F55" s="1361">
        <f t="shared" ref="F55:H55" si="1">SUM(F25:F54)</f>
        <v>0</v>
      </c>
      <c r="G55" s="1361">
        <f t="shared" si="1"/>
        <v>0</v>
      </c>
      <c r="H55" s="1344">
        <f t="shared" si="1"/>
        <v>0</v>
      </c>
      <c r="I55" s="330">
        <v>31</v>
      </c>
    </row>
    <row r="56" spans="1:9">
      <c r="A56" s="336">
        <v>32</v>
      </c>
      <c r="B56" s="215"/>
      <c r="C56" s="615">
        <v>-52</v>
      </c>
      <c r="D56" s="210" t="s">
        <v>1004</v>
      </c>
      <c r="E56" s="1340">
        <v>147886</v>
      </c>
      <c r="F56" s="1361">
        <v>0</v>
      </c>
      <c r="G56" s="1361">
        <v>0</v>
      </c>
      <c r="H56" s="1344">
        <v>0</v>
      </c>
      <c r="I56" s="330">
        <v>32</v>
      </c>
    </row>
    <row r="57" spans="1:9">
      <c r="A57" s="336">
        <v>33</v>
      </c>
      <c r="B57" s="215"/>
      <c r="C57" s="615">
        <f t="shared" ref="C57:C63" si="2">C56-1</f>
        <v>-53</v>
      </c>
      <c r="D57" s="210" t="s">
        <v>1005</v>
      </c>
      <c r="E57" s="358">
        <v>0</v>
      </c>
      <c r="F57" s="359">
        <v>0</v>
      </c>
      <c r="G57" s="359">
        <v>0</v>
      </c>
      <c r="H57" s="360">
        <v>0</v>
      </c>
      <c r="I57" s="330">
        <v>33</v>
      </c>
    </row>
    <row r="58" spans="1:9">
      <c r="A58" s="336">
        <v>34</v>
      </c>
      <c r="B58" s="215"/>
      <c r="C58" s="615">
        <f t="shared" si="2"/>
        <v>-54</v>
      </c>
      <c r="D58" s="210" t="s">
        <v>1006</v>
      </c>
      <c r="E58" s="358">
        <v>0</v>
      </c>
      <c r="F58" s="359">
        <v>0</v>
      </c>
      <c r="G58" s="359">
        <v>0</v>
      </c>
      <c r="H58" s="360">
        <v>0</v>
      </c>
      <c r="I58" s="330">
        <v>34</v>
      </c>
    </row>
    <row r="59" spans="1:9">
      <c r="A59" s="336">
        <v>35</v>
      </c>
      <c r="B59" s="215"/>
      <c r="C59" s="615">
        <f t="shared" si="2"/>
        <v>-55</v>
      </c>
      <c r="D59" s="210" t="s">
        <v>1007</v>
      </c>
      <c r="E59" s="358">
        <v>0</v>
      </c>
      <c r="F59" s="359">
        <v>0</v>
      </c>
      <c r="G59" s="359">
        <v>0</v>
      </c>
      <c r="H59" s="360">
        <v>0</v>
      </c>
      <c r="I59" s="330">
        <v>35</v>
      </c>
    </row>
    <row r="60" spans="1:9">
      <c r="A60" s="336">
        <v>36</v>
      </c>
      <c r="B60" s="215"/>
      <c r="C60" s="615">
        <f t="shared" si="2"/>
        <v>-56</v>
      </c>
      <c r="D60" s="210" t="s">
        <v>1008</v>
      </c>
      <c r="E60" s="358">
        <v>0</v>
      </c>
      <c r="F60" s="359">
        <v>0</v>
      </c>
      <c r="G60" s="359">
        <v>0</v>
      </c>
      <c r="H60" s="360">
        <v>0</v>
      </c>
      <c r="I60" s="330">
        <v>36</v>
      </c>
    </row>
    <row r="61" spans="1:9">
      <c r="A61" s="336">
        <v>37</v>
      </c>
      <c r="B61" s="215"/>
      <c r="C61" s="615">
        <f t="shared" si="2"/>
        <v>-57</v>
      </c>
      <c r="D61" s="210" t="s">
        <v>1009</v>
      </c>
      <c r="E61" s="358">
        <v>0</v>
      </c>
      <c r="F61" s="359">
        <v>0</v>
      </c>
      <c r="G61" s="359">
        <v>0</v>
      </c>
      <c r="H61" s="360">
        <v>0</v>
      </c>
      <c r="I61" s="330">
        <v>37</v>
      </c>
    </row>
    <row r="62" spans="1:9">
      <c r="A62" s="336">
        <v>38</v>
      </c>
      <c r="B62" s="215"/>
      <c r="C62" s="615">
        <f t="shared" si="2"/>
        <v>-58</v>
      </c>
      <c r="D62" s="210" t="s">
        <v>1010</v>
      </c>
      <c r="E62" s="358">
        <v>1210</v>
      </c>
      <c r="F62" s="359">
        <v>0</v>
      </c>
      <c r="G62" s="359">
        <v>0</v>
      </c>
      <c r="H62" s="360">
        <v>0</v>
      </c>
      <c r="I62" s="330">
        <v>38</v>
      </c>
    </row>
    <row r="63" spans="1:9">
      <c r="A63" s="336">
        <v>39</v>
      </c>
      <c r="B63" s="215"/>
      <c r="C63" s="615">
        <f t="shared" si="2"/>
        <v>-59</v>
      </c>
      <c r="D63" s="210" t="s">
        <v>106</v>
      </c>
      <c r="E63" s="358">
        <v>128547</v>
      </c>
      <c r="F63" s="359">
        <v>0</v>
      </c>
      <c r="G63" s="359">
        <v>0</v>
      </c>
      <c r="H63" s="360">
        <v>0</v>
      </c>
      <c r="I63" s="330">
        <v>39</v>
      </c>
    </row>
    <row r="64" spans="1:9">
      <c r="A64" s="336">
        <v>40</v>
      </c>
      <c r="B64" s="215"/>
      <c r="C64" s="615"/>
      <c r="D64" s="210" t="s">
        <v>107</v>
      </c>
      <c r="E64" s="1340">
        <f>SUM(E56:E63)</f>
        <v>277643</v>
      </c>
      <c r="F64" s="1361">
        <f t="shared" ref="F64:H64" si="3">SUM(F56:F63)</f>
        <v>0</v>
      </c>
      <c r="G64" s="1361">
        <f t="shared" si="3"/>
        <v>0</v>
      </c>
      <c r="H64" s="1344">
        <f t="shared" si="3"/>
        <v>0</v>
      </c>
      <c r="I64" s="330">
        <v>40</v>
      </c>
    </row>
    <row r="65" spans="1:9">
      <c r="A65" s="336">
        <v>41</v>
      </c>
      <c r="B65" s="215"/>
      <c r="C65" s="615">
        <v>-76</v>
      </c>
      <c r="D65" s="210" t="s">
        <v>1013</v>
      </c>
      <c r="E65" s="358">
        <v>0</v>
      </c>
      <c r="F65" s="359">
        <v>0</v>
      </c>
      <c r="G65" s="359">
        <v>0</v>
      </c>
      <c r="H65" s="360">
        <v>0</v>
      </c>
      <c r="I65" s="330">
        <v>41</v>
      </c>
    </row>
    <row r="66" spans="1:9">
      <c r="A66" s="336">
        <v>42</v>
      </c>
      <c r="B66" s="215"/>
      <c r="C66" s="615">
        <v>-80</v>
      </c>
      <c r="D66" s="210" t="s">
        <v>1014</v>
      </c>
      <c r="E66" s="358">
        <v>0</v>
      </c>
      <c r="F66" s="359">
        <v>0</v>
      </c>
      <c r="G66" s="359">
        <v>0</v>
      </c>
      <c r="H66" s="360">
        <v>0</v>
      </c>
      <c r="I66" s="330">
        <v>42</v>
      </c>
    </row>
    <row r="67" spans="1:9">
      <c r="A67" s="325">
        <v>43</v>
      </c>
      <c r="B67" s="312"/>
      <c r="C67" s="409">
        <v>-90</v>
      </c>
      <c r="D67" s="211" t="s">
        <v>1015</v>
      </c>
      <c r="E67" s="355">
        <v>253511</v>
      </c>
      <c r="F67" s="356">
        <v>0</v>
      </c>
      <c r="G67" s="356">
        <v>0</v>
      </c>
      <c r="H67" s="357">
        <v>0</v>
      </c>
      <c r="I67" s="324">
        <v>43</v>
      </c>
    </row>
    <row r="68" spans="1:9">
      <c r="A68" s="780">
        <v>44</v>
      </c>
      <c r="B68" s="781"/>
      <c r="C68" s="782"/>
      <c r="D68" s="783" t="s">
        <v>1016</v>
      </c>
      <c r="E68" s="1362">
        <f>SUM(E55,E64:E67)</f>
        <v>1438485</v>
      </c>
      <c r="F68" s="1363">
        <f t="shared" ref="F68:H68" si="4">SUM(F55,F64:F67)</f>
        <v>0</v>
      </c>
      <c r="G68" s="1363">
        <f t="shared" si="4"/>
        <v>0</v>
      </c>
      <c r="H68" s="1364">
        <f t="shared" si="4"/>
        <v>0</v>
      </c>
      <c r="I68" s="784">
        <v>44</v>
      </c>
    </row>
    <row r="69" spans="1:9">
      <c r="A69" s="692"/>
      <c r="B69" s="39"/>
      <c r="C69" s="779"/>
      <c r="D69" s="39"/>
      <c r="E69" s="39"/>
      <c r="F69" s="39"/>
      <c r="G69" s="39"/>
      <c r="H69" s="39"/>
      <c r="I69" s="785"/>
    </row>
    <row r="70" spans="1:9">
      <c r="A70" s="1198" t="s">
        <v>3296</v>
      </c>
      <c r="B70" s="1198"/>
      <c r="C70" s="1833"/>
      <c r="D70" s="776"/>
      <c r="E70" s="776"/>
      <c r="F70" s="776"/>
      <c r="G70" s="776"/>
      <c r="H70" s="209"/>
      <c r="I70" s="1949"/>
    </row>
    <row r="71" spans="1:9">
      <c r="A71" s="1947"/>
      <c r="B71" s="209"/>
      <c r="C71" s="481"/>
      <c r="D71" s="209"/>
      <c r="E71" s="209"/>
      <c r="F71" s="209"/>
      <c r="G71" s="209"/>
      <c r="H71" s="209"/>
      <c r="I71" s="1949"/>
    </row>
    <row r="72" spans="1:9">
      <c r="A72" s="216"/>
      <c r="B72" s="72"/>
      <c r="C72" s="478"/>
      <c r="D72" s="72"/>
      <c r="E72" s="72"/>
      <c r="F72" s="72"/>
      <c r="G72" s="72"/>
      <c r="H72" s="72"/>
      <c r="I72" s="74"/>
    </row>
    <row r="73" spans="1:9" s="226" customFormat="1">
      <c r="A73" s="1371"/>
      <c r="I73" s="19" t="s">
        <v>2497</v>
      </c>
    </row>
  </sheetData>
  <customSheetViews>
    <customSheetView guid="{4095EAE0-09D5-4E29-9353-57BE8D9E0DE0}" showPageBreaks="1" printArea="1" topLeftCell="A37">
      <selection activeCell="I2" sqref="I2"/>
      <pageMargins left="0.75" right="0.75" top="0.75" bottom="0.75" header="0.5" footer="0.5"/>
      <pageSetup scale="89" orientation="portrait" r:id="rId1"/>
    </customSheetView>
    <customSheetView guid="{B4382265-C345-4F78-A0C9-5C84571AE8A3}" showPageBreaks="1" printArea="1">
      <selection activeCell="M39" sqref="M39"/>
      <pageMargins left="0.75" right="0.75" top="0.75" bottom="0.75" header="0.5" footer="0.5"/>
      <pageSetup scale="89" orientation="portrait" r:id="rId2"/>
    </customSheetView>
  </customSheetViews>
  <pageMargins left="0.75" right="0.75" top="0.75" bottom="0.75" header="0.5" footer="0.5"/>
  <pageSetup scale="89" orientation="portrait"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showGridLines="0" showWhiteSpace="0" zoomScaleNormal="100" zoomScaleSheetLayoutView="85" zoomScalePageLayoutView="90" workbookViewId="0">
      <selection sqref="A1:A24"/>
    </sheetView>
  </sheetViews>
  <sheetFormatPr defaultRowHeight="11.25"/>
  <cols>
    <col min="1" max="1" width="3" style="1943" customWidth="1"/>
    <col min="2" max="2" width="5.5" style="10" customWidth="1"/>
    <col min="3" max="3" width="7" style="10" bestFit="1" customWidth="1"/>
    <col min="4" max="4" width="4.33203125" style="10" customWidth="1"/>
    <col min="5" max="5" width="45.6640625" style="10" customWidth="1"/>
    <col min="6" max="6" width="9" style="10" bestFit="1" customWidth="1"/>
    <col min="7" max="7" width="14" style="10" bestFit="1" customWidth="1"/>
    <col min="8" max="8" width="13.1640625" style="10" customWidth="1"/>
    <col min="9" max="9" width="9" style="10" bestFit="1" customWidth="1"/>
    <col min="10" max="11" width="10.83203125" style="10" customWidth="1"/>
    <col min="12" max="12" width="10.33203125" style="10" customWidth="1"/>
    <col min="13" max="13" width="7.83203125" style="10" customWidth="1"/>
    <col min="14" max="14" width="3" style="1943" customWidth="1"/>
    <col min="15" max="16384" width="9.33203125" style="10"/>
  </cols>
  <sheetData>
    <row r="1" spans="1:14">
      <c r="A1" s="2305" t="s">
        <v>2497</v>
      </c>
      <c r="B1" s="1747"/>
      <c r="C1" s="222"/>
      <c r="D1" s="222"/>
      <c r="E1" s="222"/>
      <c r="F1" s="222"/>
      <c r="G1" s="222"/>
      <c r="H1" s="222"/>
      <c r="I1" s="222"/>
      <c r="J1" s="222"/>
      <c r="K1" s="222"/>
      <c r="L1" s="222"/>
      <c r="M1" s="56"/>
      <c r="N1" s="2329" t="s">
        <v>2667</v>
      </c>
    </row>
    <row r="2" spans="1:14" ht="11.25" customHeight="1">
      <c r="A2" s="2305"/>
      <c r="B2" s="44" t="s">
        <v>2419</v>
      </c>
      <c r="C2" s="229"/>
      <c r="D2" s="229"/>
      <c r="E2" s="229"/>
      <c r="F2" s="229"/>
      <c r="G2" s="229"/>
      <c r="H2" s="229"/>
      <c r="I2" s="229"/>
      <c r="J2" s="229"/>
      <c r="K2" s="229"/>
      <c r="L2" s="229"/>
      <c r="M2" s="546"/>
      <c r="N2" s="2329"/>
    </row>
    <row r="3" spans="1:14">
      <c r="A3" s="2305"/>
      <c r="B3" s="545" t="s">
        <v>330</v>
      </c>
      <c r="C3" s="229"/>
      <c r="D3" s="229"/>
      <c r="E3" s="229"/>
      <c r="F3" s="229"/>
      <c r="G3" s="229"/>
      <c r="H3" s="229"/>
      <c r="I3" s="229"/>
      <c r="J3" s="229"/>
      <c r="K3" s="229"/>
      <c r="L3" s="229"/>
      <c r="M3" s="546"/>
      <c r="N3" s="2329"/>
    </row>
    <row r="4" spans="1:14">
      <c r="A4" s="2305"/>
      <c r="B4" s="24"/>
      <c r="C4" s="226"/>
      <c r="D4" s="226"/>
      <c r="E4" s="226"/>
      <c r="F4" s="226"/>
      <c r="G4" s="226"/>
      <c r="H4" s="226"/>
      <c r="I4" s="226"/>
      <c r="J4" s="226"/>
      <c r="K4" s="226"/>
      <c r="L4" s="226"/>
      <c r="M4" s="291"/>
      <c r="N4" s="2329"/>
    </row>
    <row r="5" spans="1:14">
      <c r="A5" s="2305"/>
      <c r="B5" s="24" t="s">
        <v>1312</v>
      </c>
      <c r="C5" s="226"/>
      <c r="D5" s="226"/>
      <c r="E5" s="226"/>
      <c r="F5" s="226"/>
      <c r="G5" s="226"/>
      <c r="H5" s="226"/>
      <c r="I5" s="226"/>
      <c r="J5" s="226"/>
      <c r="K5" s="226"/>
      <c r="L5" s="226"/>
      <c r="M5" s="291"/>
      <c r="N5" s="2329"/>
    </row>
    <row r="6" spans="1:14">
      <c r="A6" s="2305"/>
      <c r="B6" s="24" t="s">
        <v>1313</v>
      </c>
      <c r="C6" s="226"/>
      <c r="D6" s="226"/>
      <c r="E6" s="226"/>
      <c r="F6" s="226"/>
      <c r="G6" s="226"/>
      <c r="H6" s="226"/>
      <c r="I6" s="226"/>
      <c r="J6" s="226"/>
      <c r="K6" s="226"/>
      <c r="L6" s="226"/>
      <c r="M6" s="291"/>
      <c r="N6" s="2329"/>
    </row>
    <row r="7" spans="1:14">
      <c r="A7" s="2305"/>
      <c r="B7" s="61"/>
      <c r="C7" s="54"/>
      <c r="D7" s="54"/>
      <c r="E7" s="54"/>
      <c r="F7" s="54"/>
      <c r="G7" s="54"/>
      <c r="H7" s="54"/>
      <c r="I7" s="54"/>
      <c r="J7" s="54"/>
      <c r="K7" s="54"/>
      <c r="L7" s="54"/>
      <c r="M7" s="214"/>
      <c r="N7" s="2329"/>
    </row>
    <row r="8" spans="1:14">
      <c r="A8" s="2305"/>
      <c r="B8" s="272"/>
      <c r="C8" s="245"/>
      <c r="D8" s="233"/>
      <c r="E8" s="295"/>
      <c r="F8" s="245"/>
      <c r="G8" s="245"/>
      <c r="H8" s="245"/>
      <c r="I8" s="245"/>
      <c r="J8" s="245"/>
      <c r="K8" s="245"/>
      <c r="L8" s="245"/>
      <c r="M8" s="571"/>
      <c r="N8" s="2329"/>
    </row>
    <row r="9" spans="1:14">
      <c r="A9" s="2305"/>
      <c r="B9" s="272"/>
      <c r="C9" s="245"/>
      <c r="D9" s="233"/>
      <c r="E9" s="295"/>
      <c r="F9" s="245"/>
      <c r="G9" s="245" t="s">
        <v>1314</v>
      </c>
      <c r="H9" s="245"/>
      <c r="I9" s="245"/>
      <c r="J9" s="245" t="s">
        <v>1315</v>
      </c>
      <c r="K9" s="245"/>
      <c r="L9" s="245"/>
      <c r="M9" s="571"/>
      <c r="N9" s="2329"/>
    </row>
    <row r="10" spans="1:14">
      <c r="A10" s="2305"/>
      <c r="B10" s="272" t="s">
        <v>307</v>
      </c>
      <c r="C10" s="245" t="s">
        <v>331</v>
      </c>
      <c r="D10" s="233"/>
      <c r="E10" s="295" t="s">
        <v>1316</v>
      </c>
      <c r="F10" s="245" t="s">
        <v>1317</v>
      </c>
      <c r="G10" s="245" t="s">
        <v>1318</v>
      </c>
      <c r="H10" s="245" t="s">
        <v>1319</v>
      </c>
      <c r="I10" s="245" t="s">
        <v>1320</v>
      </c>
      <c r="J10" s="245" t="s">
        <v>1321</v>
      </c>
      <c r="K10" s="245" t="s">
        <v>1322</v>
      </c>
      <c r="L10" s="245" t="s">
        <v>1315</v>
      </c>
      <c r="M10" s="571" t="s">
        <v>307</v>
      </c>
      <c r="N10" s="2329"/>
    </row>
    <row r="11" spans="1:14">
      <c r="A11" s="2305"/>
      <c r="B11" s="272" t="s">
        <v>312</v>
      </c>
      <c r="C11" s="245" t="s">
        <v>334</v>
      </c>
      <c r="D11" s="233"/>
      <c r="E11" s="295"/>
      <c r="F11" s="245" t="s">
        <v>1323</v>
      </c>
      <c r="G11" s="245" t="s">
        <v>1324</v>
      </c>
      <c r="H11" s="245" t="s">
        <v>1325</v>
      </c>
      <c r="I11" s="245"/>
      <c r="J11" s="245" t="s">
        <v>1326</v>
      </c>
      <c r="K11" s="245"/>
      <c r="L11" s="245"/>
      <c r="M11" s="571" t="s">
        <v>312</v>
      </c>
      <c r="N11" s="2329"/>
    </row>
    <row r="12" spans="1:14" ht="12" thickBot="1">
      <c r="A12" s="2305"/>
      <c r="B12" s="273"/>
      <c r="C12" s="247"/>
      <c r="D12" s="234"/>
      <c r="E12" s="658" t="s">
        <v>317</v>
      </c>
      <c r="F12" s="245" t="s">
        <v>318</v>
      </c>
      <c r="G12" s="245" t="s">
        <v>319</v>
      </c>
      <c r="H12" s="245" t="s">
        <v>320</v>
      </c>
      <c r="I12" s="245" t="s">
        <v>321</v>
      </c>
      <c r="J12" s="245" t="s">
        <v>322</v>
      </c>
      <c r="K12" s="245" t="s">
        <v>176</v>
      </c>
      <c r="L12" s="245" t="s">
        <v>177</v>
      </c>
      <c r="M12" s="610"/>
      <c r="N12" s="2329"/>
    </row>
    <row r="13" spans="1:14">
      <c r="A13" s="2305"/>
      <c r="B13" s="609"/>
      <c r="C13" s="241"/>
      <c r="D13" s="226" t="s">
        <v>1327</v>
      </c>
      <c r="E13" s="226"/>
      <c r="F13" s="659"/>
      <c r="G13" s="660"/>
      <c r="H13" s="660"/>
      <c r="I13" s="660"/>
      <c r="J13" s="660"/>
      <c r="K13" s="660"/>
      <c r="L13" s="661"/>
      <c r="M13" s="291"/>
      <c r="N13" s="2329"/>
    </row>
    <row r="14" spans="1:14">
      <c r="A14" s="2305"/>
      <c r="B14" s="609"/>
      <c r="C14" s="241"/>
      <c r="D14" s="226" t="s">
        <v>1328</v>
      </c>
      <c r="E14" s="226"/>
      <c r="F14" s="662"/>
      <c r="G14" s="241"/>
      <c r="H14" s="241"/>
      <c r="I14" s="241"/>
      <c r="J14" s="241"/>
      <c r="K14" s="241"/>
      <c r="L14" s="663"/>
      <c r="M14" s="291"/>
      <c r="N14" s="2329"/>
    </row>
    <row r="15" spans="1:14">
      <c r="A15" s="2305"/>
      <c r="B15" s="569">
        <v>1</v>
      </c>
      <c r="C15" s="247"/>
      <c r="D15" s="225"/>
      <c r="E15" s="225" t="s">
        <v>1329</v>
      </c>
      <c r="F15" s="1523">
        <v>0</v>
      </c>
      <c r="G15" s="1524">
        <v>0</v>
      </c>
      <c r="H15" s="1524">
        <v>416</v>
      </c>
      <c r="I15" s="1524">
        <v>0</v>
      </c>
      <c r="J15" s="1361">
        <v>416</v>
      </c>
      <c r="K15" s="1361">
        <v>0</v>
      </c>
      <c r="L15" s="1525">
        <v>416</v>
      </c>
      <c r="M15" s="792">
        <v>1</v>
      </c>
      <c r="N15" s="2329"/>
    </row>
    <row r="16" spans="1:14">
      <c r="A16" s="2305"/>
      <c r="B16" s="569">
        <v>2</v>
      </c>
      <c r="C16" s="247"/>
      <c r="D16" s="225"/>
      <c r="E16" s="225" t="s">
        <v>2228</v>
      </c>
      <c r="F16" s="1526">
        <v>0</v>
      </c>
      <c r="G16" s="1527">
        <v>0</v>
      </c>
      <c r="H16" s="1527">
        <v>0</v>
      </c>
      <c r="I16" s="1527">
        <v>0</v>
      </c>
      <c r="J16" s="359">
        <v>0</v>
      </c>
      <c r="K16" s="359">
        <v>0</v>
      </c>
      <c r="L16" s="1528">
        <v>0</v>
      </c>
      <c r="M16" s="792">
        <v>2</v>
      </c>
      <c r="N16" s="2329"/>
    </row>
    <row r="17" spans="1:14">
      <c r="A17" s="2305"/>
      <c r="B17" s="569">
        <v>3</v>
      </c>
      <c r="C17" s="247"/>
      <c r="D17" s="225"/>
      <c r="E17" s="225" t="s">
        <v>2229</v>
      </c>
      <c r="F17" s="1526">
        <v>1787</v>
      </c>
      <c r="G17" s="1527">
        <v>0</v>
      </c>
      <c r="H17" s="1527">
        <v>277</v>
      </c>
      <c r="I17" s="1527">
        <v>0</v>
      </c>
      <c r="J17" s="359">
        <v>2064</v>
      </c>
      <c r="K17" s="359">
        <v>0</v>
      </c>
      <c r="L17" s="1528">
        <v>2064</v>
      </c>
      <c r="M17" s="792">
        <v>3</v>
      </c>
      <c r="N17" s="2329"/>
    </row>
    <row r="18" spans="1:14">
      <c r="A18" s="2305"/>
      <c r="B18" s="569">
        <v>4</v>
      </c>
      <c r="C18" s="247"/>
      <c r="D18" s="225"/>
      <c r="E18" s="225" t="s">
        <v>2230</v>
      </c>
      <c r="F18" s="1526">
        <v>0</v>
      </c>
      <c r="G18" s="1527">
        <v>0</v>
      </c>
      <c r="H18" s="1527">
        <v>693</v>
      </c>
      <c r="I18" s="1527">
        <v>0</v>
      </c>
      <c r="J18" s="359">
        <v>693</v>
      </c>
      <c r="K18" s="359">
        <v>0</v>
      </c>
      <c r="L18" s="1528">
        <v>693</v>
      </c>
      <c r="M18" s="792">
        <v>4</v>
      </c>
      <c r="N18" s="2329"/>
    </row>
    <row r="19" spans="1:14">
      <c r="A19" s="2305"/>
      <c r="B19" s="569">
        <v>5</v>
      </c>
      <c r="C19" s="247"/>
      <c r="D19" s="225"/>
      <c r="E19" s="225" t="s">
        <v>498</v>
      </c>
      <c r="F19" s="1526">
        <v>1</v>
      </c>
      <c r="G19" s="1527">
        <v>0</v>
      </c>
      <c r="H19" s="1527">
        <v>0</v>
      </c>
      <c r="I19" s="1527">
        <v>0</v>
      </c>
      <c r="J19" s="359">
        <v>1</v>
      </c>
      <c r="K19" s="359">
        <v>0</v>
      </c>
      <c r="L19" s="1528">
        <v>1</v>
      </c>
      <c r="M19" s="792">
        <v>5</v>
      </c>
      <c r="N19" s="1965"/>
    </row>
    <row r="20" spans="1:14">
      <c r="A20" s="2305"/>
      <c r="B20" s="609"/>
      <c r="C20" s="241"/>
      <c r="D20" s="226" t="s">
        <v>2231</v>
      </c>
      <c r="E20" s="226"/>
      <c r="F20" s="1529"/>
      <c r="G20" s="253"/>
      <c r="H20" s="253"/>
      <c r="I20" s="253"/>
      <c r="J20" s="356"/>
      <c r="K20" s="356"/>
      <c r="L20" s="1530"/>
      <c r="M20" s="291"/>
      <c r="N20" s="1965"/>
    </row>
    <row r="21" spans="1:14">
      <c r="A21" s="2305"/>
      <c r="B21" s="569">
        <v>6</v>
      </c>
      <c r="C21" s="247"/>
      <c r="D21" s="225"/>
      <c r="E21" s="225" t="s">
        <v>2232</v>
      </c>
      <c r="F21" s="1526">
        <v>0</v>
      </c>
      <c r="G21" s="1527">
        <v>0</v>
      </c>
      <c r="H21" s="1527">
        <v>0</v>
      </c>
      <c r="I21" s="1527">
        <v>0</v>
      </c>
      <c r="J21" s="359">
        <v>0</v>
      </c>
      <c r="K21" s="359">
        <v>0</v>
      </c>
      <c r="L21" s="1528">
        <v>0</v>
      </c>
      <c r="M21" s="792">
        <v>6</v>
      </c>
      <c r="N21" s="1965"/>
    </row>
    <row r="22" spans="1:14">
      <c r="A22" s="2305"/>
      <c r="B22" s="569">
        <v>7</v>
      </c>
      <c r="C22" s="247"/>
      <c r="D22" s="225"/>
      <c r="E22" s="225" t="s">
        <v>2233</v>
      </c>
      <c r="F22" s="1526">
        <v>0</v>
      </c>
      <c r="G22" s="1527">
        <v>0</v>
      </c>
      <c r="H22" s="1527">
        <v>0</v>
      </c>
      <c r="I22" s="1527">
        <v>0</v>
      </c>
      <c r="J22" s="359">
        <v>0</v>
      </c>
      <c r="K22" s="359">
        <v>0</v>
      </c>
      <c r="L22" s="1528">
        <v>0</v>
      </c>
      <c r="M22" s="792">
        <v>7</v>
      </c>
      <c r="N22" s="1965"/>
    </row>
    <row r="23" spans="1:14">
      <c r="A23" s="2305"/>
      <c r="B23" s="569">
        <v>8</v>
      </c>
      <c r="C23" s="247"/>
      <c r="D23" s="225"/>
      <c r="E23" s="225" t="s">
        <v>2234</v>
      </c>
      <c r="F23" s="1526">
        <v>0</v>
      </c>
      <c r="G23" s="1527">
        <v>0</v>
      </c>
      <c r="H23" s="1527">
        <v>0</v>
      </c>
      <c r="I23" s="1527">
        <v>0</v>
      </c>
      <c r="J23" s="359">
        <v>0</v>
      </c>
      <c r="K23" s="359">
        <v>0</v>
      </c>
      <c r="L23" s="1528">
        <v>0</v>
      </c>
      <c r="M23" s="792">
        <v>8</v>
      </c>
      <c r="N23" s="1965"/>
    </row>
    <row r="24" spans="1:14">
      <c r="A24" s="2305"/>
      <c r="B24" s="569">
        <v>9</v>
      </c>
      <c r="C24" s="247"/>
      <c r="D24" s="225"/>
      <c r="E24" s="225" t="s">
        <v>2235</v>
      </c>
      <c r="F24" s="1526">
        <v>0</v>
      </c>
      <c r="G24" s="1527">
        <v>0</v>
      </c>
      <c r="H24" s="1527">
        <v>0</v>
      </c>
      <c r="I24" s="1527">
        <v>0</v>
      </c>
      <c r="J24" s="359">
        <v>0</v>
      </c>
      <c r="K24" s="359">
        <v>0</v>
      </c>
      <c r="L24" s="1528">
        <v>0</v>
      </c>
      <c r="M24" s="792">
        <v>9</v>
      </c>
      <c r="N24" s="1965"/>
    </row>
    <row r="25" spans="1:14">
      <c r="A25" s="1965"/>
      <c r="B25" s="569">
        <v>10</v>
      </c>
      <c r="C25" s="247"/>
      <c r="D25" s="225"/>
      <c r="E25" s="225" t="s">
        <v>2236</v>
      </c>
      <c r="F25" s="1526">
        <v>1</v>
      </c>
      <c r="G25" s="1527">
        <v>0</v>
      </c>
      <c r="H25" s="1527">
        <v>0</v>
      </c>
      <c r="I25" s="1527">
        <v>0</v>
      </c>
      <c r="J25" s="359">
        <v>1</v>
      </c>
      <c r="K25" s="359">
        <v>0</v>
      </c>
      <c r="L25" s="1528">
        <v>1</v>
      </c>
      <c r="M25" s="792">
        <v>10</v>
      </c>
      <c r="N25" s="1965"/>
    </row>
    <row r="26" spans="1:14">
      <c r="A26" s="1965"/>
      <c r="B26" s="569">
        <v>11</v>
      </c>
      <c r="C26" s="247"/>
      <c r="D26" s="225"/>
      <c r="E26" s="225" t="s">
        <v>2237</v>
      </c>
      <c r="F26" s="1526">
        <v>0</v>
      </c>
      <c r="G26" s="1527">
        <v>0</v>
      </c>
      <c r="H26" s="1527">
        <v>0</v>
      </c>
      <c r="I26" s="1527">
        <v>0</v>
      </c>
      <c r="J26" s="359">
        <v>0</v>
      </c>
      <c r="K26" s="359">
        <v>0</v>
      </c>
      <c r="L26" s="1528">
        <v>0</v>
      </c>
      <c r="M26" s="792">
        <v>11</v>
      </c>
      <c r="N26" s="1965"/>
    </row>
    <row r="27" spans="1:14">
      <c r="A27" s="1965"/>
      <c r="B27" s="569">
        <v>12</v>
      </c>
      <c r="C27" s="247"/>
      <c r="D27" s="225"/>
      <c r="E27" s="225" t="s">
        <v>2238</v>
      </c>
      <c r="F27" s="1526">
        <v>0</v>
      </c>
      <c r="G27" s="1527">
        <v>0</v>
      </c>
      <c r="H27" s="1527">
        <v>0</v>
      </c>
      <c r="I27" s="1527">
        <v>0</v>
      </c>
      <c r="J27" s="359">
        <v>0</v>
      </c>
      <c r="K27" s="359">
        <v>0</v>
      </c>
      <c r="L27" s="1528">
        <v>0</v>
      </c>
      <c r="M27" s="792">
        <v>12</v>
      </c>
      <c r="N27" s="1965"/>
    </row>
    <row r="28" spans="1:14">
      <c r="A28" s="1965"/>
      <c r="B28" s="569">
        <v>13</v>
      </c>
      <c r="C28" s="247"/>
      <c r="D28" s="225"/>
      <c r="E28" s="225" t="s">
        <v>2239</v>
      </c>
      <c r="F28" s="1526">
        <v>0</v>
      </c>
      <c r="G28" s="1527">
        <v>0</v>
      </c>
      <c r="H28" s="1527">
        <v>0</v>
      </c>
      <c r="I28" s="1527">
        <v>0</v>
      </c>
      <c r="J28" s="359">
        <v>0</v>
      </c>
      <c r="K28" s="359">
        <v>0</v>
      </c>
      <c r="L28" s="1528">
        <v>0</v>
      </c>
      <c r="M28" s="792">
        <v>13</v>
      </c>
      <c r="N28" s="1965"/>
    </row>
    <row r="29" spans="1:14">
      <c r="A29" s="1965"/>
      <c r="B29" s="569">
        <v>14</v>
      </c>
      <c r="C29" s="247"/>
      <c r="D29" s="225"/>
      <c r="E29" s="225" t="s">
        <v>2240</v>
      </c>
      <c r="F29" s="1526">
        <v>360</v>
      </c>
      <c r="G29" s="1527">
        <v>0</v>
      </c>
      <c r="H29" s="1527">
        <v>0</v>
      </c>
      <c r="I29" s="1527">
        <v>0</v>
      </c>
      <c r="J29" s="359">
        <v>360</v>
      </c>
      <c r="K29" s="359">
        <v>0</v>
      </c>
      <c r="L29" s="1528">
        <v>360</v>
      </c>
      <c r="M29" s="792">
        <v>14</v>
      </c>
      <c r="N29" s="1965"/>
    </row>
    <row r="30" spans="1:14">
      <c r="A30" s="1965"/>
      <c r="B30" s="569">
        <v>15</v>
      </c>
      <c r="C30" s="247"/>
      <c r="D30" s="225"/>
      <c r="E30" s="225" t="s">
        <v>2241</v>
      </c>
      <c r="F30" s="1526">
        <v>0</v>
      </c>
      <c r="G30" s="1527">
        <v>0</v>
      </c>
      <c r="H30" s="1527">
        <v>0</v>
      </c>
      <c r="I30" s="1527">
        <v>0</v>
      </c>
      <c r="J30" s="359">
        <v>0</v>
      </c>
      <c r="K30" s="359">
        <v>0</v>
      </c>
      <c r="L30" s="1528">
        <v>0</v>
      </c>
      <c r="M30" s="792">
        <v>15</v>
      </c>
      <c r="N30" s="1965"/>
    </row>
    <row r="31" spans="1:14">
      <c r="A31" s="1965"/>
      <c r="B31" s="569">
        <v>16</v>
      </c>
      <c r="C31" s="247"/>
      <c r="D31" s="225"/>
      <c r="E31" s="225" t="s">
        <v>2242</v>
      </c>
      <c r="F31" s="1526">
        <v>0</v>
      </c>
      <c r="G31" s="1527">
        <v>0</v>
      </c>
      <c r="H31" s="1527">
        <v>0</v>
      </c>
      <c r="I31" s="1527">
        <v>0</v>
      </c>
      <c r="J31" s="359">
        <v>0</v>
      </c>
      <c r="K31" s="359">
        <v>0</v>
      </c>
      <c r="L31" s="1528">
        <v>0</v>
      </c>
      <c r="M31" s="792">
        <v>16</v>
      </c>
      <c r="N31" s="1965"/>
    </row>
    <row r="32" spans="1:14">
      <c r="A32" s="1965"/>
      <c r="B32" s="569">
        <v>17</v>
      </c>
      <c r="C32" s="247"/>
      <c r="D32" s="225"/>
      <c r="E32" s="225" t="s">
        <v>2243</v>
      </c>
      <c r="F32" s="1526">
        <v>0</v>
      </c>
      <c r="G32" s="1527">
        <v>0</v>
      </c>
      <c r="H32" s="1527">
        <v>0</v>
      </c>
      <c r="I32" s="1527">
        <v>0</v>
      </c>
      <c r="J32" s="359">
        <v>0</v>
      </c>
      <c r="K32" s="359">
        <v>0</v>
      </c>
      <c r="L32" s="1528">
        <v>0</v>
      </c>
      <c r="M32" s="792">
        <v>17</v>
      </c>
      <c r="N32" s="1965"/>
    </row>
    <row r="33" spans="1:14">
      <c r="A33" s="1965"/>
      <c r="B33" s="569">
        <v>18</v>
      </c>
      <c r="C33" s="247"/>
      <c r="D33" s="225"/>
      <c r="E33" s="225" t="s">
        <v>2244</v>
      </c>
      <c r="F33" s="1526">
        <v>0</v>
      </c>
      <c r="G33" s="1527">
        <v>0</v>
      </c>
      <c r="H33" s="1527">
        <v>0</v>
      </c>
      <c r="I33" s="1527">
        <v>0</v>
      </c>
      <c r="J33" s="359">
        <v>0</v>
      </c>
      <c r="K33" s="359">
        <v>0</v>
      </c>
      <c r="L33" s="1528">
        <v>0</v>
      </c>
      <c r="M33" s="792">
        <v>18</v>
      </c>
      <c r="N33" s="1965"/>
    </row>
    <row r="34" spans="1:14">
      <c r="A34" s="1965"/>
      <c r="B34" s="569">
        <v>19</v>
      </c>
      <c r="C34" s="247"/>
      <c r="D34" s="225"/>
      <c r="E34" s="225" t="s">
        <v>2245</v>
      </c>
      <c r="F34" s="1526">
        <v>0</v>
      </c>
      <c r="G34" s="1527">
        <v>0</v>
      </c>
      <c r="H34" s="1527">
        <v>0</v>
      </c>
      <c r="I34" s="1527">
        <v>0</v>
      </c>
      <c r="J34" s="359">
        <v>0</v>
      </c>
      <c r="K34" s="359">
        <v>0</v>
      </c>
      <c r="L34" s="1528">
        <v>0</v>
      </c>
      <c r="M34" s="792">
        <v>19</v>
      </c>
      <c r="N34" s="1965"/>
    </row>
    <row r="35" spans="1:14">
      <c r="A35" s="1965"/>
      <c r="B35" s="569">
        <v>20</v>
      </c>
      <c r="C35" s="247"/>
      <c r="D35" s="225"/>
      <c r="E35" s="225" t="s">
        <v>2246</v>
      </c>
      <c r="F35" s="1526">
        <v>0</v>
      </c>
      <c r="G35" s="1527">
        <v>0</v>
      </c>
      <c r="H35" s="1527">
        <v>0</v>
      </c>
      <c r="I35" s="1527">
        <v>0</v>
      </c>
      <c r="J35" s="359">
        <v>0</v>
      </c>
      <c r="K35" s="359">
        <v>0</v>
      </c>
      <c r="L35" s="1528">
        <v>0</v>
      </c>
      <c r="M35" s="792">
        <v>20</v>
      </c>
      <c r="N35" s="1965"/>
    </row>
    <row r="36" spans="1:14">
      <c r="A36" s="1965"/>
      <c r="B36" s="569">
        <v>21</v>
      </c>
      <c r="C36" s="247"/>
      <c r="D36" s="225"/>
      <c r="E36" s="225" t="s">
        <v>2247</v>
      </c>
      <c r="F36" s="1526">
        <v>1575</v>
      </c>
      <c r="G36" s="1527">
        <v>0</v>
      </c>
      <c r="H36" s="1527">
        <v>555</v>
      </c>
      <c r="I36" s="1527">
        <v>0</v>
      </c>
      <c r="J36" s="359">
        <v>2130</v>
      </c>
      <c r="K36" s="359">
        <v>0</v>
      </c>
      <c r="L36" s="1528">
        <v>2130</v>
      </c>
      <c r="M36" s="792">
        <v>21</v>
      </c>
      <c r="N36" s="1965"/>
    </row>
    <row r="37" spans="1:14">
      <c r="A37" s="1965"/>
      <c r="B37" s="569">
        <v>22</v>
      </c>
      <c r="C37" s="247"/>
      <c r="D37" s="225"/>
      <c r="E37" s="225" t="s">
        <v>2248</v>
      </c>
      <c r="F37" s="1526">
        <v>0</v>
      </c>
      <c r="G37" s="1527">
        <v>0</v>
      </c>
      <c r="H37" s="1527">
        <v>0</v>
      </c>
      <c r="I37" s="1527">
        <v>0</v>
      </c>
      <c r="J37" s="359">
        <v>0</v>
      </c>
      <c r="K37" s="359">
        <v>0</v>
      </c>
      <c r="L37" s="1528">
        <v>0</v>
      </c>
      <c r="M37" s="792">
        <v>22</v>
      </c>
      <c r="N37" s="1965"/>
    </row>
    <row r="38" spans="1:14">
      <c r="A38" s="1965"/>
      <c r="B38" s="569">
        <v>23</v>
      </c>
      <c r="C38" s="247"/>
      <c r="D38" s="225"/>
      <c r="E38" s="225" t="s">
        <v>992</v>
      </c>
      <c r="F38" s="1526">
        <v>561</v>
      </c>
      <c r="G38" s="1527">
        <v>0</v>
      </c>
      <c r="H38" s="1527">
        <v>416</v>
      </c>
      <c r="I38" s="1527">
        <v>0</v>
      </c>
      <c r="J38" s="359">
        <v>977</v>
      </c>
      <c r="K38" s="359">
        <v>0</v>
      </c>
      <c r="L38" s="1528">
        <v>977</v>
      </c>
      <c r="M38" s="792">
        <v>23</v>
      </c>
      <c r="N38" s="1965"/>
    </row>
    <row r="39" spans="1:14">
      <c r="A39" s="1965"/>
      <c r="B39" s="569">
        <v>24</v>
      </c>
      <c r="C39" s="247"/>
      <c r="D39" s="225"/>
      <c r="E39" s="225" t="s">
        <v>2249</v>
      </c>
      <c r="F39" s="1526">
        <v>0</v>
      </c>
      <c r="G39" s="1527">
        <v>0</v>
      </c>
      <c r="H39" s="1527">
        <v>0</v>
      </c>
      <c r="I39" s="1527">
        <v>0</v>
      </c>
      <c r="J39" s="359">
        <v>0</v>
      </c>
      <c r="K39" s="359">
        <v>0</v>
      </c>
      <c r="L39" s="1528">
        <v>0</v>
      </c>
      <c r="M39" s="792">
        <v>24</v>
      </c>
      <c r="N39" s="1965"/>
    </row>
    <row r="40" spans="1:14">
      <c r="A40" s="1965"/>
      <c r="B40" s="569">
        <v>25</v>
      </c>
      <c r="C40" s="247"/>
      <c r="D40" s="225"/>
      <c r="E40" s="225" t="s">
        <v>2250</v>
      </c>
      <c r="F40" s="1526">
        <v>0</v>
      </c>
      <c r="G40" s="1527">
        <v>0</v>
      </c>
      <c r="H40" s="1527">
        <v>0</v>
      </c>
      <c r="I40" s="1527">
        <v>0</v>
      </c>
      <c r="J40" s="359">
        <v>0</v>
      </c>
      <c r="K40" s="359">
        <v>0</v>
      </c>
      <c r="L40" s="1528">
        <v>0</v>
      </c>
      <c r="M40" s="792">
        <v>25</v>
      </c>
      <c r="N40" s="1965"/>
    </row>
    <row r="41" spans="1:14">
      <c r="A41" s="1965"/>
      <c r="B41" s="569">
        <v>26</v>
      </c>
      <c r="C41" s="247"/>
      <c r="D41" s="225"/>
      <c r="E41" s="225" t="s">
        <v>2251</v>
      </c>
      <c r="F41" s="1526">
        <v>0</v>
      </c>
      <c r="G41" s="1527">
        <v>0</v>
      </c>
      <c r="H41" s="1527">
        <v>0</v>
      </c>
      <c r="I41" s="1527">
        <v>0</v>
      </c>
      <c r="J41" s="359">
        <v>0</v>
      </c>
      <c r="K41" s="359">
        <v>0</v>
      </c>
      <c r="L41" s="1528">
        <v>0</v>
      </c>
      <c r="M41" s="792">
        <v>26</v>
      </c>
      <c r="N41" s="1965"/>
    </row>
    <row r="42" spans="1:14">
      <c r="A42" s="1965"/>
      <c r="B42" s="569">
        <v>27</v>
      </c>
      <c r="C42" s="247"/>
      <c r="D42" s="225"/>
      <c r="E42" s="225" t="s">
        <v>2252</v>
      </c>
      <c r="F42" s="1526">
        <v>55</v>
      </c>
      <c r="G42" s="1527">
        <v>0</v>
      </c>
      <c r="H42" s="1527">
        <v>0</v>
      </c>
      <c r="I42" s="1527">
        <v>0</v>
      </c>
      <c r="J42" s="359">
        <v>55</v>
      </c>
      <c r="K42" s="359">
        <v>0</v>
      </c>
      <c r="L42" s="1528">
        <v>55</v>
      </c>
      <c r="M42" s="792">
        <v>27</v>
      </c>
      <c r="N42" s="1965"/>
    </row>
    <row r="43" spans="1:14">
      <c r="A43" s="1965"/>
      <c r="B43" s="569">
        <v>28</v>
      </c>
      <c r="C43" s="247"/>
      <c r="D43" s="225"/>
      <c r="E43" s="225" t="s">
        <v>2253</v>
      </c>
      <c r="F43" s="1526">
        <v>0</v>
      </c>
      <c r="G43" s="1527">
        <v>0</v>
      </c>
      <c r="H43" s="1527">
        <v>0</v>
      </c>
      <c r="I43" s="1527">
        <v>0</v>
      </c>
      <c r="J43" s="359">
        <v>0</v>
      </c>
      <c r="K43" s="359">
        <v>0</v>
      </c>
      <c r="L43" s="1528">
        <v>0</v>
      </c>
      <c r="M43" s="792">
        <v>28</v>
      </c>
      <c r="N43" s="1965"/>
    </row>
    <row r="44" spans="1:14">
      <c r="A44" s="1965"/>
      <c r="B44" s="569">
        <v>29</v>
      </c>
      <c r="C44" s="247"/>
      <c r="D44" s="225"/>
      <c r="E44" s="225" t="s">
        <v>2254</v>
      </c>
      <c r="F44" s="1526">
        <v>0</v>
      </c>
      <c r="G44" s="1527">
        <v>0</v>
      </c>
      <c r="H44" s="1527">
        <v>0</v>
      </c>
      <c r="I44" s="1527">
        <v>0</v>
      </c>
      <c r="J44" s="359">
        <v>0</v>
      </c>
      <c r="K44" s="372" t="s">
        <v>680</v>
      </c>
      <c r="L44" s="1528">
        <v>0</v>
      </c>
      <c r="M44" s="792">
        <v>29</v>
      </c>
      <c r="N44" s="246"/>
    </row>
    <row r="45" spans="1:14" ht="15" thickBot="1">
      <c r="A45" s="1965"/>
      <c r="B45" s="272">
        <v>30</v>
      </c>
      <c r="C45" s="241"/>
      <c r="D45" s="226"/>
      <c r="E45" s="226" t="s">
        <v>2255</v>
      </c>
      <c r="F45" s="1531">
        <v>0</v>
      </c>
      <c r="G45" s="1532">
        <v>0</v>
      </c>
      <c r="H45" s="1532">
        <v>0</v>
      </c>
      <c r="I45" s="1532">
        <v>0</v>
      </c>
      <c r="J45" s="1533">
        <v>0</v>
      </c>
      <c r="K45" s="1533">
        <v>0</v>
      </c>
      <c r="L45" s="1534">
        <v>0</v>
      </c>
      <c r="M45" s="1709">
        <v>30</v>
      </c>
      <c r="N45" s="1956">
        <v>97</v>
      </c>
    </row>
    <row r="46" spans="1:14" ht="4.5" customHeight="1">
      <c r="A46" s="1965"/>
      <c r="B46" s="57"/>
      <c r="C46" s="222"/>
      <c r="D46" s="222"/>
      <c r="E46" s="222"/>
      <c r="F46" s="226"/>
      <c r="G46" s="226"/>
      <c r="H46" s="226"/>
      <c r="I46" s="226"/>
      <c r="J46" s="226"/>
      <c r="K46" s="226"/>
      <c r="L46" s="226"/>
      <c r="M46" s="57"/>
      <c r="N46" s="1965"/>
    </row>
    <row r="47" spans="1:14" s="226" customFormat="1" ht="28.5" customHeight="1">
      <c r="A47" s="1965"/>
      <c r="B47" s="1748"/>
      <c r="C47" s="222"/>
      <c r="D47" s="222"/>
      <c r="E47" s="222"/>
      <c r="F47" s="222"/>
      <c r="G47" s="222"/>
      <c r="H47" s="222"/>
      <c r="I47" s="222"/>
      <c r="J47" s="222"/>
      <c r="K47" s="222"/>
      <c r="L47" s="222"/>
      <c r="M47" s="790"/>
      <c r="N47" s="1988">
        <v>98</v>
      </c>
    </row>
    <row r="48" spans="1:14">
      <c r="A48" s="1965"/>
      <c r="B48" s="32" t="s">
        <v>2420</v>
      </c>
      <c r="C48" s="342"/>
      <c r="D48" s="342"/>
      <c r="E48" s="342"/>
      <c r="F48" s="342"/>
      <c r="G48" s="342"/>
      <c r="H48" s="342"/>
      <c r="I48" s="342"/>
      <c r="J48" s="342"/>
      <c r="K48" s="342"/>
      <c r="L48" s="342"/>
      <c r="M48" s="343"/>
      <c r="N48" s="246"/>
    </row>
    <row r="49" spans="1:14">
      <c r="A49" s="1965"/>
      <c r="B49" s="341" t="s">
        <v>330</v>
      </c>
      <c r="C49" s="342"/>
      <c r="D49" s="342"/>
      <c r="E49" s="342"/>
      <c r="F49" s="342"/>
      <c r="G49" s="342"/>
      <c r="H49" s="342"/>
      <c r="I49" s="342"/>
      <c r="J49" s="342"/>
      <c r="K49" s="342"/>
      <c r="L49" s="342"/>
      <c r="M49" s="343"/>
      <c r="N49" s="1965"/>
    </row>
    <row r="50" spans="1:14">
      <c r="A50" s="1965"/>
      <c r="B50" s="216"/>
      <c r="C50" s="72"/>
      <c r="D50" s="72"/>
      <c r="E50" s="72"/>
      <c r="F50" s="72"/>
      <c r="G50" s="72"/>
      <c r="H50" s="72"/>
      <c r="I50" s="72"/>
      <c r="J50" s="72"/>
      <c r="K50" s="72"/>
      <c r="L50" s="72"/>
      <c r="M50" s="74"/>
      <c r="N50" s="1965"/>
    </row>
    <row r="51" spans="1:14">
      <c r="A51" s="1965"/>
      <c r="B51" s="325"/>
      <c r="C51" s="323"/>
      <c r="D51" s="399"/>
      <c r="E51" s="386"/>
      <c r="F51" s="323"/>
      <c r="G51" s="323"/>
      <c r="H51" s="323"/>
      <c r="I51" s="323"/>
      <c r="J51" s="323"/>
      <c r="K51" s="323"/>
      <c r="L51" s="323"/>
      <c r="M51" s="324"/>
      <c r="N51" s="1965"/>
    </row>
    <row r="52" spans="1:14">
      <c r="A52" s="1965"/>
      <c r="B52" s="325"/>
      <c r="C52" s="323"/>
      <c r="D52" s="399"/>
      <c r="E52" s="386"/>
      <c r="F52" s="323"/>
      <c r="G52" s="323" t="s">
        <v>1314</v>
      </c>
      <c r="H52" s="323"/>
      <c r="I52" s="323"/>
      <c r="J52" s="323" t="s">
        <v>1315</v>
      </c>
      <c r="K52" s="323"/>
      <c r="L52" s="323"/>
      <c r="M52" s="324"/>
      <c r="N52" s="1965"/>
    </row>
    <row r="53" spans="1:14">
      <c r="A53" s="1965"/>
      <c r="B53" s="325" t="s">
        <v>307</v>
      </c>
      <c r="C53" s="323" t="s">
        <v>331</v>
      </c>
      <c r="D53" s="399"/>
      <c r="E53" s="386" t="s">
        <v>1316</v>
      </c>
      <c r="F53" s="323" t="s">
        <v>1317</v>
      </c>
      <c r="G53" s="323" t="s">
        <v>1318</v>
      </c>
      <c r="H53" s="323" t="s">
        <v>1319</v>
      </c>
      <c r="I53" s="323" t="s">
        <v>1320</v>
      </c>
      <c r="J53" s="323" t="s">
        <v>1321</v>
      </c>
      <c r="K53" s="323" t="s">
        <v>1322</v>
      </c>
      <c r="L53" s="323" t="s">
        <v>1315</v>
      </c>
      <c r="M53" s="324" t="s">
        <v>307</v>
      </c>
      <c r="N53" s="1965"/>
    </row>
    <row r="54" spans="1:14">
      <c r="A54" s="1965"/>
      <c r="B54" s="325" t="s">
        <v>312</v>
      </c>
      <c r="C54" s="323" t="s">
        <v>334</v>
      </c>
      <c r="D54" s="399"/>
      <c r="E54" s="386"/>
      <c r="F54" s="323" t="s">
        <v>1323</v>
      </c>
      <c r="G54" s="323" t="s">
        <v>1324</v>
      </c>
      <c r="H54" s="323" t="s">
        <v>1325</v>
      </c>
      <c r="I54" s="323"/>
      <c r="J54" s="323" t="s">
        <v>1326</v>
      </c>
      <c r="K54" s="323"/>
      <c r="L54" s="323"/>
      <c r="M54" s="324" t="s">
        <v>312</v>
      </c>
      <c r="N54" s="1965"/>
    </row>
    <row r="55" spans="1:14" ht="12" thickBot="1">
      <c r="A55" s="1965"/>
      <c r="B55" s="328"/>
      <c r="C55" s="215"/>
      <c r="D55" s="405"/>
      <c r="E55" s="387" t="s">
        <v>317</v>
      </c>
      <c r="F55" s="321" t="s">
        <v>318</v>
      </c>
      <c r="G55" s="321" t="s">
        <v>319</v>
      </c>
      <c r="H55" s="321" t="s">
        <v>320</v>
      </c>
      <c r="I55" s="321" t="s">
        <v>321</v>
      </c>
      <c r="J55" s="321" t="s">
        <v>322</v>
      </c>
      <c r="K55" s="321" t="s">
        <v>176</v>
      </c>
      <c r="L55" s="321" t="s">
        <v>177</v>
      </c>
      <c r="M55" s="329"/>
      <c r="N55" s="1965"/>
    </row>
    <row r="56" spans="1:14">
      <c r="A56" s="1965"/>
      <c r="B56" s="793"/>
      <c r="C56" s="211"/>
      <c r="D56" s="209" t="s">
        <v>2256</v>
      </c>
      <c r="E56" s="209"/>
      <c r="F56" s="331"/>
      <c r="G56" s="332"/>
      <c r="H56" s="332"/>
      <c r="I56" s="332"/>
      <c r="J56" s="332"/>
      <c r="K56" s="332"/>
      <c r="L56" s="333"/>
      <c r="M56" s="320"/>
      <c r="N56" s="1965"/>
    </row>
    <row r="57" spans="1:14">
      <c r="A57" s="1965"/>
      <c r="B57" s="336">
        <v>101</v>
      </c>
      <c r="C57" s="668"/>
      <c r="D57" s="14"/>
      <c r="E57" s="14" t="s">
        <v>2257</v>
      </c>
      <c r="F57" s="1535">
        <v>0</v>
      </c>
      <c r="G57" s="1527">
        <v>0</v>
      </c>
      <c r="H57" s="1527">
        <v>0</v>
      </c>
      <c r="I57" s="1527">
        <v>0</v>
      </c>
      <c r="J57" s="359">
        <v>0</v>
      </c>
      <c r="K57" s="359">
        <v>0</v>
      </c>
      <c r="L57" s="360">
        <v>0</v>
      </c>
      <c r="M57" s="330">
        <v>101</v>
      </c>
      <c r="N57" s="1965"/>
    </row>
    <row r="58" spans="1:14">
      <c r="A58" s="1965"/>
      <c r="B58" s="336">
        <f t="shared" ref="B58:B68" si="0">B57+1</f>
        <v>102</v>
      </c>
      <c r="C58" s="668"/>
      <c r="D58" s="14"/>
      <c r="E58" s="14" t="s">
        <v>2258</v>
      </c>
      <c r="F58" s="1535">
        <v>19</v>
      </c>
      <c r="G58" s="1527">
        <v>0</v>
      </c>
      <c r="H58" s="1527">
        <v>0</v>
      </c>
      <c r="I58" s="1527">
        <v>0</v>
      </c>
      <c r="J58" s="359">
        <v>19</v>
      </c>
      <c r="K58" s="359">
        <v>0</v>
      </c>
      <c r="L58" s="360">
        <v>19</v>
      </c>
      <c r="M58" s="330">
        <f t="shared" ref="M58:M68" si="1">M57+1</f>
        <v>102</v>
      </c>
      <c r="N58" s="1965"/>
    </row>
    <row r="59" spans="1:14">
      <c r="A59" s="1965"/>
      <c r="B59" s="336">
        <f t="shared" si="0"/>
        <v>103</v>
      </c>
      <c r="C59" s="668"/>
      <c r="D59" s="14"/>
      <c r="E59" s="14" t="s">
        <v>2259</v>
      </c>
      <c r="F59" s="1535">
        <v>0</v>
      </c>
      <c r="G59" s="1527">
        <v>0</v>
      </c>
      <c r="H59" s="1527">
        <v>0</v>
      </c>
      <c r="I59" s="1527">
        <v>0</v>
      </c>
      <c r="J59" s="359">
        <v>0</v>
      </c>
      <c r="K59" s="372" t="s">
        <v>680</v>
      </c>
      <c r="L59" s="360">
        <v>0</v>
      </c>
      <c r="M59" s="330">
        <f t="shared" si="1"/>
        <v>103</v>
      </c>
      <c r="N59" s="1965"/>
    </row>
    <row r="60" spans="1:14">
      <c r="A60" s="1965"/>
      <c r="B60" s="336">
        <f t="shared" si="0"/>
        <v>104</v>
      </c>
      <c r="C60" s="210"/>
      <c r="D60" s="14"/>
      <c r="E60" s="210" t="s">
        <v>2260</v>
      </c>
      <c r="F60" s="1535">
        <v>0</v>
      </c>
      <c r="G60" s="1527">
        <v>0</v>
      </c>
      <c r="H60" s="1527">
        <v>0</v>
      </c>
      <c r="I60" s="1527">
        <v>0</v>
      </c>
      <c r="J60" s="359">
        <v>0</v>
      </c>
      <c r="K60" s="372" t="s">
        <v>680</v>
      </c>
      <c r="L60" s="360">
        <v>0</v>
      </c>
      <c r="M60" s="330">
        <f t="shared" si="1"/>
        <v>104</v>
      </c>
      <c r="N60" s="1965"/>
    </row>
    <row r="61" spans="1:14">
      <c r="A61" s="1965"/>
      <c r="B61" s="336">
        <f t="shared" si="0"/>
        <v>105</v>
      </c>
      <c r="C61" s="210"/>
      <c r="D61" s="14"/>
      <c r="E61" s="210" t="s">
        <v>2261</v>
      </c>
      <c r="F61" s="1535">
        <v>0</v>
      </c>
      <c r="G61" s="1527">
        <v>0</v>
      </c>
      <c r="H61" s="1527">
        <v>0</v>
      </c>
      <c r="I61" s="1527">
        <v>0</v>
      </c>
      <c r="J61" s="359">
        <v>0</v>
      </c>
      <c r="K61" s="372" t="s">
        <v>680</v>
      </c>
      <c r="L61" s="360">
        <v>0</v>
      </c>
      <c r="M61" s="330">
        <f t="shared" si="1"/>
        <v>105</v>
      </c>
      <c r="N61" s="1965"/>
    </row>
    <row r="62" spans="1:14">
      <c r="A62" s="1965"/>
      <c r="B62" s="336">
        <f t="shared" si="0"/>
        <v>106</v>
      </c>
      <c r="C62" s="210"/>
      <c r="D62" s="14"/>
      <c r="E62" s="210" t="s">
        <v>991</v>
      </c>
      <c r="F62" s="1535">
        <v>0</v>
      </c>
      <c r="G62" s="1527">
        <v>0</v>
      </c>
      <c r="H62" s="1527">
        <v>0</v>
      </c>
      <c r="I62" s="1527">
        <v>0</v>
      </c>
      <c r="J62" s="359">
        <v>0</v>
      </c>
      <c r="K62" s="372" t="s">
        <v>680</v>
      </c>
      <c r="L62" s="360">
        <v>0</v>
      </c>
      <c r="M62" s="330">
        <f t="shared" si="1"/>
        <v>106</v>
      </c>
      <c r="N62" s="1965"/>
    </row>
    <row r="63" spans="1:14">
      <c r="A63" s="1965"/>
      <c r="B63" s="336">
        <f t="shared" si="0"/>
        <v>107</v>
      </c>
      <c r="C63" s="210"/>
      <c r="D63" s="14"/>
      <c r="E63" s="14" t="s">
        <v>2262</v>
      </c>
      <c r="F63" s="1535">
        <v>0</v>
      </c>
      <c r="G63" s="1527">
        <v>0</v>
      </c>
      <c r="H63" s="1527">
        <v>0</v>
      </c>
      <c r="I63" s="1527">
        <v>0</v>
      </c>
      <c r="J63" s="359">
        <v>0</v>
      </c>
      <c r="K63" s="372" t="s">
        <v>680</v>
      </c>
      <c r="L63" s="360">
        <v>0</v>
      </c>
      <c r="M63" s="330">
        <f t="shared" si="1"/>
        <v>107</v>
      </c>
      <c r="N63" s="1965"/>
    </row>
    <row r="64" spans="1:14">
      <c r="A64" s="1965"/>
      <c r="B64" s="336">
        <f t="shared" si="0"/>
        <v>108</v>
      </c>
      <c r="C64" s="210"/>
      <c r="D64" s="14"/>
      <c r="E64" s="14" t="s">
        <v>2263</v>
      </c>
      <c r="F64" s="1535">
        <v>0</v>
      </c>
      <c r="G64" s="1527">
        <v>0</v>
      </c>
      <c r="H64" s="1527">
        <v>0</v>
      </c>
      <c r="I64" s="1527">
        <v>0</v>
      </c>
      <c r="J64" s="359">
        <v>0</v>
      </c>
      <c r="K64" s="372" t="s">
        <v>680</v>
      </c>
      <c r="L64" s="360">
        <v>0</v>
      </c>
      <c r="M64" s="330">
        <f t="shared" si="1"/>
        <v>108</v>
      </c>
      <c r="N64" s="1965"/>
    </row>
    <row r="65" spans="1:14">
      <c r="A65" s="1965"/>
      <c r="B65" s="336">
        <f t="shared" si="0"/>
        <v>109</v>
      </c>
      <c r="C65" s="210"/>
      <c r="D65" s="14"/>
      <c r="E65" s="14" t="s">
        <v>997</v>
      </c>
      <c r="F65" s="1535">
        <v>0</v>
      </c>
      <c r="G65" s="1527">
        <v>0</v>
      </c>
      <c r="H65" s="1527">
        <v>0</v>
      </c>
      <c r="I65" s="1527">
        <v>0</v>
      </c>
      <c r="J65" s="359">
        <v>0</v>
      </c>
      <c r="K65" s="359">
        <v>0</v>
      </c>
      <c r="L65" s="360">
        <v>0</v>
      </c>
      <c r="M65" s="330">
        <f t="shared" si="1"/>
        <v>109</v>
      </c>
      <c r="N65" s="1965"/>
    </row>
    <row r="66" spans="1:14">
      <c r="A66" s="1965"/>
      <c r="B66" s="336">
        <f t="shared" si="0"/>
        <v>110</v>
      </c>
      <c r="C66" s="210"/>
      <c r="D66" s="14"/>
      <c r="E66" s="210" t="s">
        <v>2264</v>
      </c>
      <c r="F66" s="1535">
        <v>0</v>
      </c>
      <c r="G66" s="1527">
        <v>0</v>
      </c>
      <c r="H66" s="1527">
        <v>0</v>
      </c>
      <c r="I66" s="1527">
        <v>0</v>
      </c>
      <c r="J66" s="359">
        <v>0</v>
      </c>
      <c r="K66" s="359">
        <v>0</v>
      </c>
      <c r="L66" s="360">
        <v>0</v>
      </c>
      <c r="M66" s="330">
        <f t="shared" si="1"/>
        <v>110</v>
      </c>
      <c r="N66" s="1965"/>
    </row>
    <row r="67" spans="1:14">
      <c r="A67" s="1965"/>
      <c r="B67" s="336">
        <f t="shared" si="0"/>
        <v>111</v>
      </c>
      <c r="C67" s="210"/>
      <c r="D67" s="14"/>
      <c r="E67" s="210" t="s">
        <v>2265</v>
      </c>
      <c r="F67" s="1535">
        <v>0</v>
      </c>
      <c r="G67" s="1527">
        <v>0</v>
      </c>
      <c r="H67" s="1527">
        <v>0</v>
      </c>
      <c r="I67" s="1527">
        <v>0</v>
      </c>
      <c r="J67" s="359">
        <v>0</v>
      </c>
      <c r="K67" s="359">
        <v>0</v>
      </c>
      <c r="L67" s="360">
        <v>0</v>
      </c>
      <c r="M67" s="330">
        <f t="shared" si="1"/>
        <v>111</v>
      </c>
      <c r="N67" s="2281" t="s">
        <v>2667</v>
      </c>
    </row>
    <row r="68" spans="1:14">
      <c r="A68" s="2289" t="s">
        <v>2497</v>
      </c>
      <c r="B68" s="336">
        <f t="shared" si="0"/>
        <v>112</v>
      </c>
      <c r="C68" s="210"/>
      <c r="D68" s="14"/>
      <c r="E68" s="210" t="s">
        <v>2266</v>
      </c>
      <c r="F68" s="363" t="s">
        <v>680</v>
      </c>
      <c r="G68" s="372" t="s">
        <v>680</v>
      </c>
      <c r="H68" s="372" t="s">
        <v>680</v>
      </c>
      <c r="I68" s="1527">
        <v>764</v>
      </c>
      <c r="J68" s="359">
        <v>764</v>
      </c>
      <c r="K68" s="359">
        <v>0</v>
      </c>
      <c r="L68" s="360">
        <v>764</v>
      </c>
      <c r="M68" s="330">
        <f t="shared" si="1"/>
        <v>112</v>
      </c>
      <c r="N68" s="2281"/>
    </row>
    <row r="69" spans="1:14">
      <c r="A69" s="2289"/>
      <c r="B69" s="336">
        <v>113</v>
      </c>
      <c r="C69" s="210"/>
      <c r="D69" s="14"/>
      <c r="E69" s="210" t="s">
        <v>2267</v>
      </c>
      <c r="F69" s="363" t="s">
        <v>680</v>
      </c>
      <c r="G69" s="372" t="s">
        <v>680</v>
      </c>
      <c r="H69" s="372" t="s">
        <v>680</v>
      </c>
      <c r="I69" s="1527">
        <v>0</v>
      </c>
      <c r="J69" s="359">
        <v>0</v>
      </c>
      <c r="K69" s="359">
        <v>0</v>
      </c>
      <c r="L69" s="360">
        <v>0</v>
      </c>
      <c r="M69" s="330">
        <v>113</v>
      </c>
      <c r="N69" s="2281"/>
    </row>
    <row r="70" spans="1:14">
      <c r="A70" s="2289"/>
      <c r="B70" s="336">
        <f t="shared" ref="B70:B85" si="2">B69+1</f>
        <v>114</v>
      </c>
      <c r="C70" s="210"/>
      <c r="D70" s="14"/>
      <c r="E70" s="14" t="s">
        <v>2268</v>
      </c>
      <c r="F70" s="363" t="s">
        <v>680</v>
      </c>
      <c r="G70" s="372" t="s">
        <v>680</v>
      </c>
      <c r="H70" s="372" t="s">
        <v>680</v>
      </c>
      <c r="I70" s="1527">
        <v>950</v>
      </c>
      <c r="J70" s="359">
        <v>950</v>
      </c>
      <c r="K70" s="359">
        <v>0</v>
      </c>
      <c r="L70" s="360">
        <v>950</v>
      </c>
      <c r="M70" s="330">
        <f t="shared" ref="M70:M85" si="3">M69+1</f>
        <v>114</v>
      </c>
      <c r="N70" s="2281"/>
    </row>
    <row r="71" spans="1:14">
      <c r="A71" s="2289"/>
      <c r="B71" s="336">
        <f t="shared" si="2"/>
        <v>115</v>
      </c>
      <c r="C71" s="210"/>
      <c r="D71" s="14"/>
      <c r="E71" s="14" t="s">
        <v>2269</v>
      </c>
      <c r="F71" s="363" t="s">
        <v>680</v>
      </c>
      <c r="G71" s="372" t="s">
        <v>680</v>
      </c>
      <c r="H71" s="372" t="s">
        <v>680</v>
      </c>
      <c r="I71" s="1527">
        <v>0</v>
      </c>
      <c r="J71" s="359">
        <v>0</v>
      </c>
      <c r="K71" s="359">
        <v>0</v>
      </c>
      <c r="L71" s="360">
        <v>0</v>
      </c>
      <c r="M71" s="330">
        <f t="shared" si="3"/>
        <v>115</v>
      </c>
      <c r="N71" s="2281"/>
    </row>
    <row r="72" spans="1:14">
      <c r="A72" s="2289"/>
      <c r="B72" s="336">
        <f t="shared" si="2"/>
        <v>116</v>
      </c>
      <c r="C72" s="210"/>
      <c r="D72" s="14"/>
      <c r="E72" s="14" t="s">
        <v>2270</v>
      </c>
      <c r="F72" s="363" t="s">
        <v>680</v>
      </c>
      <c r="G72" s="372" t="s">
        <v>680</v>
      </c>
      <c r="H72" s="372" t="s">
        <v>680</v>
      </c>
      <c r="I72" s="1527">
        <v>0</v>
      </c>
      <c r="J72" s="359">
        <v>0</v>
      </c>
      <c r="K72" s="359">
        <v>0</v>
      </c>
      <c r="L72" s="360">
        <v>0</v>
      </c>
      <c r="M72" s="330">
        <f t="shared" si="3"/>
        <v>116</v>
      </c>
      <c r="N72" s="2281"/>
    </row>
    <row r="73" spans="1:14">
      <c r="A73" s="2289"/>
      <c r="B73" s="336">
        <f t="shared" si="2"/>
        <v>117</v>
      </c>
      <c r="C73" s="210"/>
      <c r="D73" s="14"/>
      <c r="E73" s="210" t="s">
        <v>2271</v>
      </c>
      <c r="F73" s="363" t="s">
        <v>680</v>
      </c>
      <c r="G73" s="372" t="s">
        <v>680</v>
      </c>
      <c r="H73" s="372" t="s">
        <v>680</v>
      </c>
      <c r="I73" s="1527">
        <v>0</v>
      </c>
      <c r="J73" s="359">
        <v>0</v>
      </c>
      <c r="K73" s="359">
        <v>0</v>
      </c>
      <c r="L73" s="360">
        <v>0</v>
      </c>
      <c r="M73" s="330">
        <f t="shared" si="3"/>
        <v>117</v>
      </c>
      <c r="N73" s="2281"/>
    </row>
    <row r="74" spans="1:14" ht="11.25" customHeight="1">
      <c r="A74" s="2289"/>
      <c r="B74" s="336">
        <f t="shared" si="2"/>
        <v>118</v>
      </c>
      <c r="C74" s="387" t="s">
        <v>525</v>
      </c>
      <c r="D74" s="14"/>
      <c r="E74" s="210" t="s">
        <v>2272</v>
      </c>
      <c r="F74" s="363" t="s">
        <v>680</v>
      </c>
      <c r="G74" s="372" t="s">
        <v>680</v>
      </c>
      <c r="H74" s="1527">
        <v>0</v>
      </c>
      <c r="I74" s="372" t="s">
        <v>680</v>
      </c>
      <c r="J74" s="359">
        <v>0</v>
      </c>
      <c r="K74" s="359">
        <v>0</v>
      </c>
      <c r="L74" s="360">
        <v>0</v>
      </c>
      <c r="M74" s="330">
        <f t="shared" si="3"/>
        <v>118</v>
      </c>
      <c r="N74" s="2281"/>
    </row>
    <row r="75" spans="1:14">
      <c r="A75" s="2289"/>
      <c r="B75" s="336">
        <f t="shared" si="2"/>
        <v>119</v>
      </c>
      <c r="C75" s="387" t="s">
        <v>525</v>
      </c>
      <c r="D75" s="14"/>
      <c r="E75" s="210" t="s">
        <v>2273</v>
      </c>
      <c r="F75" s="363" t="s">
        <v>680</v>
      </c>
      <c r="G75" s="372" t="s">
        <v>680</v>
      </c>
      <c r="H75" s="1527">
        <v>0</v>
      </c>
      <c r="I75" s="372" t="s">
        <v>680</v>
      </c>
      <c r="J75" s="359">
        <v>0</v>
      </c>
      <c r="K75" s="359">
        <v>0</v>
      </c>
      <c r="L75" s="360">
        <v>0</v>
      </c>
      <c r="M75" s="330">
        <f t="shared" si="3"/>
        <v>119</v>
      </c>
      <c r="N75" s="2281"/>
    </row>
    <row r="76" spans="1:14">
      <c r="A76" s="2289"/>
      <c r="B76" s="336">
        <f t="shared" si="2"/>
        <v>120</v>
      </c>
      <c r="C76" s="387" t="s">
        <v>525</v>
      </c>
      <c r="D76" s="14"/>
      <c r="E76" s="14" t="s">
        <v>2274</v>
      </c>
      <c r="F76" s="363" t="s">
        <v>680</v>
      </c>
      <c r="G76" s="372" t="s">
        <v>680</v>
      </c>
      <c r="H76" s="1527">
        <v>0</v>
      </c>
      <c r="I76" s="372" t="s">
        <v>680</v>
      </c>
      <c r="J76" s="359">
        <v>0</v>
      </c>
      <c r="K76" s="359">
        <v>0</v>
      </c>
      <c r="L76" s="360">
        <v>0</v>
      </c>
      <c r="M76" s="330">
        <f t="shared" si="3"/>
        <v>120</v>
      </c>
      <c r="N76" s="2281"/>
    </row>
    <row r="77" spans="1:14" ht="11.25" customHeight="1">
      <c r="A77" s="2289"/>
      <c r="B77" s="336">
        <f t="shared" si="2"/>
        <v>121</v>
      </c>
      <c r="C77" s="387" t="s">
        <v>525</v>
      </c>
      <c r="D77" s="14"/>
      <c r="E77" s="14" t="s">
        <v>2275</v>
      </c>
      <c r="F77" s="363" t="s">
        <v>680</v>
      </c>
      <c r="G77" s="372" t="s">
        <v>680</v>
      </c>
      <c r="H77" s="1536">
        <v>0</v>
      </c>
      <c r="I77" s="372" t="s">
        <v>680</v>
      </c>
      <c r="J77" s="372">
        <v>0</v>
      </c>
      <c r="K77" s="372">
        <v>0</v>
      </c>
      <c r="L77" s="1537">
        <v>0</v>
      </c>
      <c r="M77" s="330">
        <f t="shared" si="3"/>
        <v>121</v>
      </c>
      <c r="N77" s="2281"/>
    </row>
    <row r="78" spans="1:14" ht="11.25" customHeight="1">
      <c r="A78" s="2289"/>
      <c r="B78" s="336">
        <f t="shared" si="2"/>
        <v>122</v>
      </c>
      <c r="C78" s="387" t="s">
        <v>525</v>
      </c>
      <c r="D78" s="14"/>
      <c r="E78" s="14" t="s">
        <v>2276</v>
      </c>
      <c r="F78" s="363" t="s">
        <v>680</v>
      </c>
      <c r="G78" s="372" t="s">
        <v>680</v>
      </c>
      <c r="H78" s="1536">
        <v>0</v>
      </c>
      <c r="I78" s="372" t="s">
        <v>680</v>
      </c>
      <c r="J78" s="372">
        <v>0</v>
      </c>
      <c r="K78" s="372">
        <v>0</v>
      </c>
      <c r="L78" s="1537">
        <v>0</v>
      </c>
      <c r="M78" s="330">
        <f t="shared" si="3"/>
        <v>122</v>
      </c>
      <c r="N78" s="2281"/>
    </row>
    <row r="79" spans="1:14">
      <c r="A79" s="2289"/>
      <c r="B79" s="336">
        <f t="shared" si="2"/>
        <v>123</v>
      </c>
      <c r="C79" s="387" t="s">
        <v>525</v>
      </c>
      <c r="D79" s="14"/>
      <c r="E79" s="210" t="s">
        <v>2277</v>
      </c>
      <c r="F79" s="363" t="s">
        <v>680</v>
      </c>
      <c r="G79" s="372" t="s">
        <v>680</v>
      </c>
      <c r="H79" s="1536">
        <v>0</v>
      </c>
      <c r="I79" s="372" t="s">
        <v>680</v>
      </c>
      <c r="J79" s="372">
        <v>0</v>
      </c>
      <c r="K79" s="372">
        <v>0</v>
      </c>
      <c r="L79" s="1537">
        <v>0</v>
      </c>
      <c r="M79" s="330">
        <f t="shared" si="3"/>
        <v>123</v>
      </c>
      <c r="N79" s="2281"/>
    </row>
    <row r="80" spans="1:14">
      <c r="A80" s="2289"/>
      <c r="B80" s="336">
        <f t="shared" si="2"/>
        <v>124</v>
      </c>
      <c r="C80" s="210"/>
      <c r="D80" s="14"/>
      <c r="E80" s="210" t="s">
        <v>2278</v>
      </c>
      <c r="F80" s="363" t="s">
        <v>680</v>
      </c>
      <c r="G80" s="372" t="s">
        <v>680</v>
      </c>
      <c r="H80" s="1527">
        <v>0</v>
      </c>
      <c r="I80" s="372" t="s">
        <v>680</v>
      </c>
      <c r="J80" s="359">
        <v>0</v>
      </c>
      <c r="K80" s="359">
        <v>0</v>
      </c>
      <c r="L80" s="360">
        <v>0</v>
      </c>
      <c r="M80" s="330">
        <f t="shared" si="3"/>
        <v>124</v>
      </c>
      <c r="N80" s="2281"/>
    </row>
    <row r="81" spans="1:14">
      <c r="A81" s="2289"/>
      <c r="B81" s="336">
        <f t="shared" si="2"/>
        <v>125</v>
      </c>
      <c r="C81" s="210"/>
      <c r="D81" s="14"/>
      <c r="E81" s="210" t="s">
        <v>2279</v>
      </c>
      <c r="F81" s="363" t="s">
        <v>680</v>
      </c>
      <c r="G81" s="372" t="s">
        <v>680</v>
      </c>
      <c r="H81" s="1527">
        <v>0</v>
      </c>
      <c r="I81" s="372" t="s">
        <v>680</v>
      </c>
      <c r="J81" s="359">
        <v>0</v>
      </c>
      <c r="K81" s="359">
        <v>0</v>
      </c>
      <c r="L81" s="360">
        <v>0</v>
      </c>
      <c r="M81" s="330">
        <f t="shared" si="3"/>
        <v>125</v>
      </c>
      <c r="N81" s="2281"/>
    </row>
    <row r="82" spans="1:14">
      <c r="A82" s="2289"/>
      <c r="B82" s="336">
        <f t="shared" si="2"/>
        <v>126</v>
      </c>
      <c r="C82" s="210"/>
      <c r="D82" s="14"/>
      <c r="E82" s="14" t="s">
        <v>2280</v>
      </c>
      <c r="F82" s="363" t="s">
        <v>680</v>
      </c>
      <c r="G82" s="372" t="s">
        <v>680</v>
      </c>
      <c r="H82" s="1527">
        <v>0</v>
      </c>
      <c r="I82" s="372" t="s">
        <v>680</v>
      </c>
      <c r="J82" s="359">
        <v>0</v>
      </c>
      <c r="K82" s="359">
        <v>0</v>
      </c>
      <c r="L82" s="360">
        <v>0</v>
      </c>
      <c r="M82" s="330">
        <f t="shared" si="3"/>
        <v>126</v>
      </c>
      <c r="N82" s="2281"/>
    </row>
    <row r="83" spans="1:14" ht="11.25" customHeight="1">
      <c r="A83" s="2289"/>
      <c r="B83" s="336">
        <f t="shared" si="2"/>
        <v>127</v>
      </c>
      <c r="C83" s="210"/>
      <c r="D83" s="14"/>
      <c r="E83" s="14" t="s">
        <v>2281</v>
      </c>
      <c r="F83" s="363" t="s">
        <v>680</v>
      </c>
      <c r="G83" s="372" t="s">
        <v>680</v>
      </c>
      <c r="H83" s="1536">
        <v>0</v>
      </c>
      <c r="I83" s="372" t="s">
        <v>680</v>
      </c>
      <c r="J83" s="372">
        <v>0</v>
      </c>
      <c r="K83" s="372">
        <v>0</v>
      </c>
      <c r="L83" s="1537">
        <v>0</v>
      </c>
      <c r="M83" s="330">
        <f t="shared" si="3"/>
        <v>127</v>
      </c>
      <c r="N83" s="2281"/>
    </row>
    <row r="84" spans="1:14">
      <c r="A84" s="2289"/>
      <c r="B84" s="336">
        <f t="shared" si="2"/>
        <v>128</v>
      </c>
      <c r="C84" s="210"/>
      <c r="D84" s="14"/>
      <c r="E84" s="14" t="s">
        <v>2282</v>
      </c>
      <c r="F84" s="363" t="s">
        <v>680</v>
      </c>
      <c r="G84" s="372" t="s">
        <v>680</v>
      </c>
      <c r="H84" s="1536">
        <v>0</v>
      </c>
      <c r="I84" s="372" t="s">
        <v>680</v>
      </c>
      <c r="J84" s="372">
        <v>0</v>
      </c>
      <c r="K84" s="372">
        <v>0</v>
      </c>
      <c r="L84" s="1537">
        <v>0</v>
      </c>
      <c r="M84" s="330">
        <f t="shared" si="3"/>
        <v>128</v>
      </c>
      <c r="N84" s="2281"/>
    </row>
    <row r="85" spans="1:14" ht="11.25" customHeight="1">
      <c r="A85" s="2289"/>
      <c r="B85" s="336">
        <f t="shared" si="2"/>
        <v>129</v>
      </c>
      <c r="C85" s="210"/>
      <c r="D85" s="14"/>
      <c r="E85" s="210" t="s">
        <v>2283</v>
      </c>
      <c r="F85" s="363" t="s">
        <v>680</v>
      </c>
      <c r="G85" s="372" t="s">
        <v>680</v>
      </c>
      <c r="H85" s="1536">
        <v>0</v>
      </c>
      <c r="I85" s="372" t="s">
        <v>680</v>
      </c>
      <c r="J85" s="372">
        <v>0</v>
      </c>
      <c r="K85" s="372">
        <v>0</v>
      </c>
      <c r="L85" s="1537">
        <v>0</v>
      </c>
      <c r="M85" s="330">
        <f t="shared" si="3"/>
        <v>129</v>
      </c>
      <c r="N85" s="2281"/>
    </row>
    <row r="86" spans="1:14">
      <c r="A86" s="2289"/>
      <c r="B86" s="336">
        <f>B85+1</f>
        <v>130</v>
      </c>
      <c r="C86" s="387" t="s">
        <v>525</v>
      </c>
      <c r="D86" s="14"/>
      <c r="E86" s="210" t="s">
        <v>2284</v>
      </c>
      <c r="F86" s="363" t="s">
        <v>680</v>
      </c>
      <c r="G86" s="372" t="s">
        <v>680</v>
      </c>
      <c r="H86" s="1527">
        <v>0</v>
      </c>
      <c r="I86" s="372" t="s">
        <v>680</v>
      </c>
      <c r="J86" s="359">
        <v>0</v>
      </c>
      <c r="K86" s="359">
        <v>0</v>
      </c>
      <c r="L86" s="360">
        <v>0</v>
      </c>
      <c r="M86" s="330">
        <f>M85+1</f>
        <v>130</v>
      </c>
      <c r="N86" s="2281"/>
    </row>
    <row r="87" spans="1:14" ht="11.25" customHeight="1">
      <c r="A87" s="2289"/>
      <c r="B87" s="336">
        <f>B86+1</f>
        <v>131</v>
      </c>
      <c r="C87" s="387" t="s">
        <v>525</v>
      </c>
      <c r="D87" s="14"/>
      <c r="E87" s="210" t="s">
        <v>2285</v>
      </c>
      <c r="F87" s="363" t="s">
        <v>680</v>
      </c>
      <c r="G87" s="372" t="s">
        <v>680</v>
      </c>
      <c r="H87" s="1527">
        <v>0</v>
      </c>
      <c r="I87" s="372" t="s">
        <v>680</v>
      </c>
      <c r="J87" s="359">
        <v>0</v>
      </c>
      <c r="K87" s="359">
        <v>0</v>
      </c>
      <c r="L87" s="360">
        <v>0</v>
      </c>
      <c r="M87" s="330">
        <f>M86+1</f>
        <v>131</v>
      </c>
      <c r="N87" s="2281"/>
    </row>
    <row r="88" spans="1:14" ht="11.25" customHeight="1">
      <c r="A88" s="2289"/>
      <c r="B88" s="336">
        <f>B87+1</f>
        <v>132</v>
      </c>
      <c r="C88" s="387" t="s">
        <v>525</v>
      </c>
      <c r="D88" s="14"/>
      <c r="E88" s="14" t="s">
        <v>2286</v>
      </c>
      <c r="F88" s="363" t="s">
        <v>680</v>
      </c>
      <c r="G88" s="372" t="s">
        <v>680</v>
      </c>
      <c r="H88" s="1527">
        <v>0</v>
      </c>
      <c r="I88" s="372" t="s">
        <v>680</v>
      </c>
      <c r="J88" s="359">
        <v>0</v>
      </c>
      <c r="K88" s="359">
        <v>0</v>
      </c>
      <c r="L88" s="360">
        <v>0</v>
      </c>
      <c r="M88" s="330">
        <f>M87+1</f>
        <v>132</v>
      </c>
      <c r="N88" s="2281"/>
    </row>
    <row r="89" spans="1:14" ht="11.25" customHeight="1" thickBot="1">
      <c r="A89" s="2289"/>
      <c r="B89" s="325">
        <f>B88+1</f>
        <v>133</v>
      </c>
      <c r="C89" s="386" t="s">
        <v>525</v>
      </c>
      <c r="D89" s="209"/>
      <c r="E89" s="209" t="s">
        <v>2287</v>
      </c>
      <c r="F89" s="376" t="s">
        <v>680</v>
      </c>
      <c r="G89" s="1547" t="s">
        <v>680</v>
      </c>
      <c r="H89" s="1546">
        <v>0</v>
      </c>
      <c r="I89" s="1547" t="s">
        <v>680</v>
      </c>
      <c r="J89" s="1547">
        <v>0</v>
      </c>
      <c r="K89" s="1547">
        <v>0</v>
      </c>
      <c r="L89" s="1548">
        <v>0</v>
      </c>
      <c r="M89" s="324">
        <f>M88+1</f>
        <v>133</v>
      </c>
      <c r="N89" s="2281"/>
    </row>
    <row r="90" spans="1:14" ht="4.5" customHeight="1">
      <c r="A90" s="1950"/>
      <c r="B90" s="222"/>
      <c r="C90" s="222"/>
      <c r="D90" s="222"/>
      <c r="E90" s="222"/>
      <c r="F90" s="226"/>
      <c r="G90" s="226"/>
      <c r="H90" s="226"/>
      <c r="I90" s="226"/>
      <c r="J90" s="226"/>
      <c r="K90" s="226"/>
      <c r="L90" s="226"/>
      <c r="M90" s="222"/>
      <c r="N90" s="1950"/>
    </row>
    <row r="91" spans="1:14" s="226" customFormat="1">
      <c r="A91" s="2305" t="s">
        <v>2497</v>
      </c>
      <c r="B91" s="1747"/>
      <c r="C91" s="222"/>
      <c r="D91" s="222"/>
      <c r="E91" s="222"/>
      <c r="F91" s="222"/>
      <c r="G91" s="222"/>
      <c r="H91" s="222"/>
      <c r="I91" s="222"/>
      <c r="J91" s="222"/>
      <c r="K91" s="222"/>
      <c r="L91" s="222"/>
      <c r="M91" s="56"/>
      <c r="N91" s="2280" t="s">
        <v>2667</v>
      </c>
    </row>
    <row r="92" spans="1:14" ht="11.25" customHeight="1">
      <c r="A92" s="2305"/>
      <c r="B92" s="44" t="s">
        <v>2420</v>
      </c>
      <c r="C92" s="229"/>
      <c r="D92" s="229"/>
      <c r="E92" s="229"/>
      <c r="F92" s="229"/>
      <c r="G92" s="229"/>
      <c r="H92" s="229"/>
      <c r="I92" s="229"/>
      <c r="J92" s="229"/>
      <c r="K92" s="229"/>
      <c r="L92" s="229"/>
      <c r="M92" s="546"/>
      <c r="N92" s="2280"/>
    </row>
    <row r="93" spans="1:14">
      <c r="A93" s="2305"/>
      <c r="B93" s="545" t="s">
        <v>330</v>
      </c>
      <c r="C93" s="229"/>
      <c r="D93" s="229"/>
      <c r="E93" s="229"/>
      <c r="F93" s="229"/>
      <c r="G93" s="229"/>
      <c r="H93" s="229"/>
      <c r="I93" s="229"/>
      <c r="J93" s="229"/>
      <c r="K93" s="229"/>
      <c r="L93" s="229"/>
      <c r="M93" s="546"/>
      <c r="N93" s="2280"/>
    </row>
    <row r="94" spans="1:14">
      <c r="A94" s="2305"/>
      <c r="B94" s="61"/>
      <c r="C94" s="54"/>
      <c r="D94" s="54"/>
      <c r="E94" s="54"/>
      <c r="F94" s="54"/>
      <c r="G94" s="54"/>
      <c r="H94" s="54"/>
      <c r="I94" s="54"/>
      <c r="J94" s="54"/>
      <c r="K94" s="54"/>
      <c r="L94" s="54"/>
      <c r="M94" s="214"/>
      <c r="N94" s="2280"/>
    </row>
    <row r="95" spans="1:14">
      <c r="A95" s="2305"/>
      <c r="B95" s="272"/>
      <c r="C95" s="245"/>
      <c r="D95" s="233"/>
      <c r="E95" s="295"/>
      <c r="F95" s="245"/>
      <c r="G95" s="245"/>
      <c r="H95" s="245"/>
      <c r="I95" s="245"/>
      <c r="J95" s="245"/>
      <c r="K95" s="245"/>
      <c r="L95" s="245"/>
      <c r="M95" s="571"/>
      <c r="N95" s="2280"/>
    </row>
    <row r="96" spans="1:14">
      <c r="A96" s="2305"/>
      <c r="B96" s="272"/>
      <c r="C96" s="245"/>
      <c r="D96" s="233"/>
      <c r="E96" s="295"/>
      <c r="F96" s="245"/>
      <c r="G96" s="245" t="s">
        <v>1314</v>
      </c>
      <c r="H96" s="245"/>
      <c r="I96" s="245"/>
      <c r="J96" s="245" t="s">
        <v>1315</v>
      </c>
      <c r="K96" s="245"/>
      <c r="L96" s="245"/>
      <c r="M96" s="571"/>
      <c r="N96" s="2280"/>
    </row>
    <row r="97" spans="1:14">
      <c r="A97" s="2305"/>
      <c r="B97" s="272" t="s">
        <v>307</v>
      </c>
      <c r="C97" s="245" t="s">
        <v>331</v>
      </c>
      <c r="D97" s="233"/>
      <c r="E97" s="295" t="s">
        <v>1316</v>
      </c>
      <c r="F97" s="245" t="s">
        <v>1317</v>
      </c>
      <c r="G97" s="245" t="s">
        <v>1318</v>
      </c>
      <c r="H97" s="245" t="s">
        <v>1319</v>
      </c>
      <c r="I97" s="245" t="s">
        <v>1320</v>
      </c>
      <c r="J97" s="245" t="s">
        <v>1321</v>
      </c>
      <c r="K97" s="245" t="s">
        <v>1322</v>
      </c>
      <c r="L97" s="245" t="s">
        <v>1315</v>
      </c>
      <c r="M97" s="571" t="s">
        <v>307</v>
      </c>
      <c r="N97" s="2280"/>
    </row>
    <row r="98" spans="1:14">
      <c r="A98" s="2305"/>
      <c r="B98" s="272" t="s">
        <v>312</v>
      </c>
      <c r="C98" s="245" t="s">
        <v>334</v>
      </c>
      <c r="D98" s="233"/>
      <c r="E98" s="295"/>
      <c r="F98" s="245" t="s">
        <v>1323</v>
      </c>
      <c r="G98" s="245" t="s">
        <v>1324</v>
      </c>
      <c r="H98" s="245" t="s">
        <v>1325</v>
      </c>
      <c r="I98" s="245"/>
      <c r="J98" s="245" t="s">
        <v>1326</v>
      </c>
      <c r="K98" s="245"/>
      <c r="L98" s="245"/>
      <c r="M98" s="571" t="s">
        <v>312</v>
      </c>
      <c r="N98" s="2280"/>
    </row>
    <row r="99" spans="1:14" ht="12" thickBot="1">
      <c r="A99" s="2305"/>
      <c r="B99" s="273"/>
      <c r="C99" s="247"/>
      <c r="D99" s="234"/>
      <c r="E99" s="658" t="s">
        <v>317</v>
      </c>
      <c r="F99" s="248" t="s">
        <v>318</v>
      </c>
      <c r="G99" s="248" t="s">
        <v>319</v>
      </c>
      <c r="H99" s="248" t="s">
        <v>320</v>
      </c>
      <c r="I99" s="248" t="s">
        <v>321</v>
      </c>
      <c r="J99" s="248" t="s">
        <v>322</v>
      </c>
      <c r="K99" s="248" t="s">
        <v>176</v>
      </c>
      <c r="L99" s="248" t="s">
        <v>177</v>
      </c>
      <c r="M99" s="610"/>
      <c r="N99" s="2280"/>
    </row>
    <row r="100" spans="1:14">
      <c r="A100" s="2305"/>
      <c r="B100" s="609"/>
      <c r="C100" s="241"/>
      <c r="D100" s="226" t="s">
        <v>2256</v>
      </c>
      <c r="E100" s="226"/>
      <c r="F100" s="303"/>
      <c r="G100" s="304"/>
      <c r="H100" s="304"/>
      <c r="I100" s="304"/>
      <c r="J100" s="304"/>
      <c r="K100" s="304"/>
      <c r="L100" s="305"/>
      <c r="M100" s="608"/>
      <c r="N100" s="2280"/>
    </row>
    <row r="101" spans="1:14">
      <c r="A101" s="2305"/>
      <c r="B101" s="569">
        <v>134</v>
      </c>
      <c r="C101" s="248" t="s">
        <v>525</v>
      </c>
      <c r="D101" s="225"/>
      <c r="E101" s="225" t="s">
        <v>2288</v>
      </c>
      <c r="F101" s="1539" t="s">
        <v>680</v>
      </c>
      <c r="G101" s="251" t="s">
        <v>680</v>
      </c>
      <c r="H101" s="1536">
        <v>0</v>
      </c>
      <c r="I101" s="251" t="s">
        <v>680</v>
      </c>
      <c r="J101" s="1540">
        <v>0</v>
      </c>
      <c r="K101" s="1540">
        <v>0</v>
      </c>
      <c r="L101" s="1541">
        <v>0</v>
      </c>
      <c r="M101" s="570">
        <v>134</v>
      </c>
      <c r="N101" s="2280"/>
    </row>
    <row r="102" spans="1:14">
      <c r="A102" s="2305"/>
      <c r="B102" s="569">
        <f t="shared" ref="B102:B117" si="4">B101+1</f>
        <v>135</v>
      </c>
      <c r="C102" s="248" t="s">
        <v>525</v>
      </c>
      <c r="D102" s="225"/>
      <c r="E102" s="235" t="s">
        <v>2289</v>
      </c>
      <c r="F102" s="1539" t="s">
        <v>680</v>
      </c>
      <c r="G102" s="251" t="s">
        <v>680</v>
      </c>
      <c r="H102" s="1536">
        <v>0</v>
      </c>
      <c r="I102" s="251" t="s">
        <v>680</v>
      </c>
      <c r="J102" s="372">
        <v>0</v>
      </c>
      <c r="K102" s="372">
        <v>0</v>
      </c>
      <c r="L102" s="1537">
        <v>0</v>
      </c>
      <c r="M102" s="570">
        <f t="shared" ref="M102:M117" si="5">M101+1</f>
        <v>135</v>
      </c>
      <c r="N102" s="2280"/>
    </row>
    <row r="103" spans="1:14">
      <c r="A103" s="2305"/>
      <c r="B103" s="569">
        <f t="shared" si="4"/>
        <v>136</v>
      </c>
      <c r="C103" s="248" t="s">
        <v>525</v>
      </c>
      <c r="D103" s="225"/>
      <c r="E103" s="235" t="s">
        <v>2290</v>
      </c>
      <c r="F103" s="1539" t="s">
        <v>680</v>
      </c>
      <c r="G103" s="251" t="s">
        <v>680</v>
      </c>
      <c r="H103" s="251" t="s">
        <v>680</v>
      </c>
      <c r="I103" s="1527">
        <v>0</v>
      </c>
      <c r="J103" s="359">
        <v>0</v>
      </c>
      <c r="K103" s="359">
        <v>0</v>
      </c>
      <c r="L103" s="360">
        <v>0</v>
      </c>
      <c r="M103" s="570">
        <f t="shared" si="5"/>
        <v>136</v>
      </c>
      <c r="N103" s="2280"/>
    </row>
    <row r="104" spans="1:14">
      <c r="A104" s="2305"/>
      <c r="B104" s="569">
        <f t="shared" si="4"/>
        <v>137</v>
      </c>
      <c r="C104" s="248" t="s">
        <v>525</v>
      </c>
      <c r="D104" s="225"/>
      <c r="E104" s="235" t="s">
        <v>2291</v>
      </c>
      <c r="F104" s="1539" t="s">
        <v>680</v>
      </c>
      <c r="G104" s="251" t="s">
        <v>680</v>
      </c>
      <c r="H104" s="251" t="s">
        <v>680</v>
      </c>
      <c r="I104" s="1527">
        <v>0</v>
      </c>
      <c r="J104" s="359">
        <v>0</v>
      </c>
      <c r="K104" s="359">
        <v>0</v>
      </c>
      <c r="L104" s="360">
        <v>0</v>
      </c>
      <c r="M104" s="570">
        <f t="shared" si="5"/>
        <v>137</v>
      </c>
      <c r="N104" s="2280"/>
    </row>
    <row r="105" spans="1:14">
      <c r="A105" s="2305"/>
      <c r="B105" s="569">
        <f t="shared" si="4"/>
        <v>138</v>
      </c>
      <c r="C105" s="248" t="s">
        <v>525</v>
      </c>
      <c r="D105" s="225"/>
      <c r="E105" s="225" t="s">
        <v>2292</v>
      </c>
      <c r="F105" s="1539" t="s">
        <v>680</v>
      </c>
      <c r="G105" s="251" t="s">
        <v>680</v>
      </c>
      <c r="H105" s="251" t="s">
        <v>680</v>
      </c>
      <c r="I105" s="1527">
        <v>39559</v>
      </c>
      <c r="J105" s="359">
        <v>39559</v>
      </c>
      <c r="K105" s="359">
        <v>0</v>
      </c>
      <c r="L105" s="360">
        <v>39559</v>
      </c>
      <c r="M105" s="570">
        <f t="shared" si="5"/>
        <v>138</v>
      </c>
      <c r="N105" s="2280"/>
    </row>
    <row r="106" spans="1:14">
      <c r="A106" s="2305"/>
      <c r="B106" s="569">
        <f t="shared" si="4"/>
        <v>139</v>
      </c>
      <c r="C106" s="247"/>
      <c r="D106" s="225"/>
      <c r="E106" s="225" t="s">
        <v>2293</v>
      </c>
      <c r="F106" s="1539" t="s">
        <v>680</v>
      </c>
      <c r="G106" s="251" t="s">
        <v>680</v>
      </c>
      <c r="H106" s="1527">
        <v>0</v>
      </c>
      <c r="I106" s="251" t="s">
        <v>680</v>
      </c>
      <c r="J106" s="359">
        <v>0</v>
      </c>
      <c r="K106" s="359">
        <v>0</v>
      </c>
      <c r="L106" s="360">
        <v>0</v>
      </c>
      <c r="M106" s="570">
        <f t="shared" si="5"/>
        <v>139</v>
      </c>
      <c r="N106" s="2280"/>
    </row>
    <row r="107" spans="1:14">
      <c r="A107" s="2305"/>
      <c r="B107" s="569">
        <f t="shared" si="4"/>
        <v>140</v>
      </c>
      <c r="C107" s="247"/>
      <c r="D107" s="225"/>
      <c r="E107" s="225" t="s">
        <v>2294</v>
      </c>
      <c r="F107" s="1539" t="s">
        <v>680</v>
      </c>
      <c r="G107" s="251" t="s">
        <v>680</v>
      </c>
      <c r="H107" s="1527">
        <v>0</v>
      </c>
      <c r="I107" s="251" t="s">
        <v>680</v>
      </c>
      <c r="J107" s="359">
        <v>0</v>
      </c>
      <c r="K107" s="359">
        <v>0</v>
      </c>
      <c r="L107" s="360">
        <v>0</v>
      </c>
      <c r="M107" s="570">
        <f t="shared" si="5"/>
        <v>140</v>
      </c>
      <c r="N107" s="2280"/>
    </row>
    <row r="108" spans="1:14">
      <c r="A108" s="2305"/>
      <c r="B108" s="569">
        <f t="shared" si="4"/>
        <v>141</v>
      </c>
      <c r="C108" s="247"/>
      <c r="D108" s="225"/>
      <c r="E108" s="235" t="s">
        <v>2295</v>
      </c>
      <c r="F108" s="1539" t="s">
        <v>680</v>
      </c>
      <c r="G108" s="251" t="s">
        <v>680</v>
      </c>
      <c r="H108" s="1527">
        <v>0</v>
      </c>
      <c r="I108" s="251" t="s">
        <v>680</v>
      </c>
      <c r="J108" s="359">
        <v>0</v>
      </c>
      <c r="K108" s="359">
        <v>0</v>
      </c>
      <c r="L108" s="360">
        <v>0</v>
      </c>
      <c r="M108" s="570">
        <f t="shared" si="5"/>
        <v>141</v>
      </c>
      <c r="N108" s="2280"/>
    </row>
    <row r="109" spans="1:14">
      <c r="A109" s="2305"/>
      <c r="B109" s="569">
        <f t="shared" si="4"/>
        <v>142</v>
      </c>
      <c r="C109" s="247"/>
      <c r="D109" s="225"/>
      <c r="E109" s="235" t="s">
        <v>2296</v>
      </c>
      <c r="F109" s="1539" t="s">
        <v>680</v>
      </c>
      <c r="G109" s="251" t="s">
        <v>680</v>
      </c>
      <c r="H109" s="1536">
        <v>0</v>
      </c>
      <c r="I109" s="251" t="s">
        <v>680</v>
      </c>
      <c r="J109" s="372">
        <v>0</v>
      </c>
      <c r="K109" s="372">
        <v>0</v>
      </c>
      <c r="L109" s="1537">
        <v>0</v>
      </c>
      <c r="M109" s="570">
        <f t="shared" si="5"/>
        <v>142</v>
      </c>
      <c r="N109" s="2280"/>
    </row>
    <row r="110" spans="1:14">
      <c r="A110" s="2305"/>
      <c r="B110" s="569">
        <f t="shared" si="4"/>
        <v>143</v>
      </c>
      <c r="C110" s="247"/>
      <c r="D110" s="225"/>
      <c r="E110" s="235" t="s">
        <v>2297</v>
      </c>
      <c r="F110" s="1539" t="s">
        <v>680</v>
      </c>
      <c r="G110" s="251" t="s">
        <v>680</v>
      </c>
      <c r="H110" s="1536">
        <v>0</v>
      </c>
      <c r="I110" s="251" t="s">
        <v>680</v>
      </c>
      <c r="J110" s="372">
        <v>0</v>
      </c>
      <c r="K110" s="372">
        <v>0</v>
      </c>
      <c r="L110" s="1537">
        <v>0</v>
      </c>
      <c r="M110" s="570">
        <f t="shared" si="5"/>
        <v>143</v>
      </c>
      <c r="N110" s="2280"/>
    </row>
    <row r="111" spans="1:14">
      <c r="A111" s="2305"/>
      <c r="B111" s="569">
        <f t="shared" si="4"/>
        <v>144</v>
      </c>
      <c r="C111" s="247"/>
      <c r="D111" s="225"/>
      <c r="E111" s="225" t="s">
        <v>2298</v>
      </c>
      <c r="F111" s="1539" t="s">
        <v>680</v>
      </c>
      <c r="G111" s="251" t="s">
        <v>680</v>
      </c>
      <c r="H111" s="1536">
        <v>0</v>
      </c>
      <c r="I111" s="251" t="s">
        <v>680</v>
      </c>
      <c r="J111" s="372">
        <v>0</v>
      </c>
      <c r="K111" s="372">
        <v>0</v>
      </c>
      <c r="L111" s="1537">
        <v>0</v>
      </c>
      <c r="M111" s="570">
        <f t="shared" si="5"/>
        <v>144</v>
      </c>
      <c r="N111" s="2280"/>
    </row>
    <row r="112" spans="1:14">
      <c r="A112" s="2305"/>
      <c r="B112" s="569">
        <f t="shared" si="4"/>
        <v>145</v>
      </c>
      <c r="C112" s="247"/>
      <c r="D112" s="225"/>
      <c r="E112" s="225" t="s">
        <v>2299</v>
      </c>
      <c r="F112" s="1535">
        <v>0</v>
      </c>
      <c r="G112" s="1527">
        <v>0</v>
      </c>
      <c r="H112" s="1527">
        <v>0</v>
      </c>
      <c r="I112" s="1527">
        <v>0</v>
      </c>
      <c r="J112" s="359">
        <v>0</v>
      </c>
      <c r="K112" s="359">
        <v>0</v>
      </c>
      <c r="L112" s="360">
        <v>0</v>
      </c>
      <c r="M112" s="570">
        <f t="shared" si="5"/>
        <v>145</v>
      </c>
      <c r="N112" s="2280"/>
    </row>
    <row r="113" spans="1:14">
      <c r="A113" s="2305"/>
      <c r="B113" s="569">
        <f t="shared" si="4"/>
        <v>146</v>
      </c>
      <c r="C113" s="247"/>
      <c r="D113" s="225"/>
      <c r="E113" s="225" t="s">
        <v>2300</v>
      </c>
      <c r="F113" s="1535">
        <v>0</v>
      </c>
      <c r="G113" s="1527">
        <v>0</v>
      </c>
      <c r="H113" s="1527">
        <v>0</v>
      </c>
      <c r="I113" s="1527">
        <v>0</v>
      </c>
      <c r="J113" s="359">
        <v>0</v>
      </c>
      <c r="K113" s="359">
        <v>0</v>
      </c>
      <c r="L113" s="360">
        <v>0</v>
      </c>
      <c r="M113" s="570">
        <f t="shared" si="5"/>
        <v>146</v>
      </c>
      <c r="N113" s="2280"/>
    </row>
    <row r="114" spans="1:14">
      <c r="A114" s="2305"/>
      <c r="B114" s="569">
        <f t="shared" si="4"/>
        <v>147</v>
      </c>
      <c r="C114" s="247"/>
      <c r="D114" s="225"/>
      <c r="E114" s="235" t="s">
        <v>2301</v>
      </c>
      <c r="F114" s="1535">
        <v>0</v>
      </c>
      <c r="G114" s="1527">
        <v>0</v>
      </c>
      <c r="H114" s="1527">
        <v>0</v>
      </c>
      <c r="I114" s="1527">
        <v>0</v>
      </c>
      <c r="J114" s="359">
        <v>0</v>
      </c>
      <c r="K114" s="359">
        <v>0</v>
      </c>
      <c r="L114" s="360">
        <v>0</v>
      </c>
      <c r="M114" s="570">
        <f t="shared" si="5"/>
        <v>147</v>
      </c>
      <c r="N114" s="2280"/>
    </row>
    <row r="115" spans="1:14">
      <c r="A115" s="2305"/>
      <c r="B115" s="569">
        <f t="shared" si="4"/>
        <v>148</v>
      </c>
      <c r="C115" s="247"/>
      <c r="D115" s="225"/>
      <c r="E115" s="235" t="s">
        <v>2302</v>
      </c>
      <c r="F115" s="1535">
        <v>0</v>
      </c>
      <c r="G115" s="1527">
        <v>0</v>
      </c>
      <c r="H115" s="1527">
        <v>0</v>
      </c>
      <c r="I115" s="1527">
        <v>0</v>
      </c>
      <c r="J115" s="359">
        <v>0</v>
      </c>
      <c r="K115" s="359">
        <v>0</v>
      </c>
      <c r="L115" s="360">
        <v>0</v>
      </c>
      <c r="M115" s="570">
        <f t="shared" si="5"/>
        <v>148</v>
      </c>
      <c r="N115" s="2280"/>
    </row>
    <row r="116" spans="1:14">
      <c r="A116" s="2305"/>
      <c r="B116" s="569">
        <f t="shared" si="4"/>
        <v>149</v>
      </c>
      <c r="C116" s="247"/>
      <c r="D116" s="225"/>
      <c r="E116" s="235" t="s">
        <v>2303</v>
      </c>
      <c r="F116" s="1535">
        <v>0</v>
      </c>
      <c r="G116" s="1527">
        <v>0</v>
      </c>
      <c r="H116" s="1527">
        <v>0</v>
      </c>
      <c r="I116" s="1527">
        <v>0</v>
      </c>
      <c r="J116" s="359">
        <v>0</v>
      </c>
      <c r="K116" s="359">
        <v>0</v>
      </c>
      <c r="L116" s="360">
        <v>0</v>
      </c>
      <c r="M116" s="570">
        <f t="shared" si="5"/>
        <v>149</v>
      </c>
      <c r="N116" s="2280"/>
    </row>
    <row r="117" spans="1:14">
      <c r="A117" s="1965"/>
      <c r="B117" s="569">
        <f t="shared" si="4"/>
        <v>150</v>
      </c>
      <c r="C117" s="247"/>
      <c r="D117" s="225"/>
      <c r="E117" s="235" t="s">
        <v>2304</v>
      </c>
      <c r="F117" s="1535">
        <v>0</v>
      </c>
      <c r="G117" s="1527">
        <v>0</v>
      </c>
      <c r="H117" s="1527">
        <v>0</v>
      </c>
      <c r="I117" s="1527">
        <v>0</v>
      </c>
      <c r="J117" s="359">
        <v>0</v>
      </c>
      <c r="K117" s="359">
        <v>0</v>
      </c>
      <c r="L117" s="360">
        <v>0</v>
      </c>
      <c r="M117" s="570">
        <f t="shared" si="5"/>
        <v>150</v>
      </c>
      <c r="N117" s="1965"/>
    </row>
    <row r="118" spans="1:14">
      <c r="A118" s="1965"/>
      <c r="B118" s="569">
        <f>B117+1</f>
        <v>151</v>
      </c>
      <c r="C118" s="247"/>
      <c r="D118" s="225" t="s">
        <v>2305</v>
      </c>
      <c r="E118" s="225"/>
      <c r="F118" s="1542">
        <v>4359</v>
      </c>
      <c r="G118" s="1459">
        <v>0</v>
      </c>
      <c r="H118" s="1459">
        <v>2357</v>
      </c>
      <c r="I118" s="1459">
        <v>41273</v>
      </c>
      <c r="J118" s="1361">
        <v>47989</v>
      </c>
      <c r="K118" s="1361">
        <v>0</v>
      </c>
      <c r="L118" s="1344">
        <v>47989</v>
      </c>
      <c r="M118" s="570">
        <f>M117+1</f>
        <v>151</v>
      </c>
      <c r="N118" s="1965"/>
    </row>
    <row r="119" spans="1:14">
      <c r="A119" s="1965"/>
      <c r="B119" s="272"/>
      <c r="C119" s="241"/>
      <c r="D119" s="226" t="s">
        <v>105</v>
      </c>
      <c r="E119" s="226"/>
      <c r="F119" s="306"/>
      <c r="G119" s="241"/>
      <c r="H119" s="241"/>
      <c r="I119" s="241"/>
      <c r="J119" s="241"/>
      <c r="K119" s="241"/>
      <c r="L119" s="307"/>
      <c r="M119" s="571"/>
      <c r="N119" s="1965"/>
    </row>
    <row r="120" spans="1:14">
      <c r="A120" s="1965"/>
      <c r="B120" s="272"/>
      <c r="C120" s="241"/>
      <c r="D120" s="226" t="s">
        <v>2306</v>
      </c>
      <c r="E120" s="226"/>
      <c r="F120" s="306"/>
      <c r="G120" s="241"/>
      <c r="H120" s="241"/>
      <c r="I120" s="241"/>
      <c r="J120" s="241"/>
      <c r="K120" s="241"/>
      <c r="L120" s="307"/>
      <c r="M120" s="571"/>
      <c r="N120" s="1965"/>
    </row>
    <row r="121" spans="1:14">
      <c r="A121" s="1965"/>
      <c r="B121" s="569">
        <v>201</v>
      </c>
      <c r="C121" s="247"/>
      <c r="D121" s="225"/>
      <c r="E121" s="235" t="s">
        <v>2307</v>
      </c>
      <c r="F121" s="1542">
        <v>0</v>
      </c>
      <c r="G121" s="1459">
        <v>0</v>
      </c>
      <c r="H121" s="1459">
        <v>555</v>
      </c>
      <c r="I121" s="1459">
        <v>0</v>
      </c>
      <c r="J121" s="1459">
        <v>555</v>
      </c>
      <c r="K121" s="1459">
        <v>0</v>
      </c>
      <c r="L121" s="1543">
        <v>555</v>
      </c>
      <c r="M121" s="570">
        <v>201</v>
      </c>
      <c r="N121" s="1965"/>
    </row>
    <row r="122" spans="1:14">
      <c r="A122" s="1965"/>
      <c r="B122" s="569">
        <f t="shared" ref="B122:B136" si="6">B121+1</f>
        <v>202</v>
      </c>
      <c r="C122" s="248" t="s">
        <v>525</v>
      </c>
      <c r="D122" s="225"/>
      <c r="E122" s="225" t="s">
        <v>2308</v>
      </c>
      <c r="F122" s="1535">
        <v>354</v>
      </c>
      <c r="G122" s="1527">
        <v>166</v>
      </c>
      <c r="H122" s="1527">
        <v>139</v>
      </c>
      <c r="I122" s="1527">
        <v>0</v>
      </c>
      <c r="J122" s="359">
        <v>659</v>
      </c>
      <c r="K122" s="359">
        <v>0</v>
      </c>
      <c r="L122" s="360">
        <v>659</v>
      </c>
      <c r="M122" s="570">
        <f t="shared" ref="M122:M136" si="7">M121+1</f>
        <v>202</v>
      </c>
      <c r="N122" s="1965"/>
    </row>
    <row r="123" spans="1:14">
      <c r="A123" s="1965"/>
      <c r="B123" s="569">
        <f t="shared" si="6"/>
        <v>203</v>
      </c>
      <c r="C123" s="248" t="s">
        <v>525</v>
      </c>
      <c r="D123" s="225"/>
      <c r="E123" s="225" t="s">
        <v>2309</v>
      </c>
      <c r="F123" s="1535">
        <v>0</v>
      </c>
      <c r="G123" s="1527">
        <v>0</v>
      </c>
      <c r="H123" s="1527">
        <v>0</v>
      </c>
      <c r="I123" s="1527">
        <v>0</v>
      </c>
      <c r="J123" s="359">
        <v>0</v>
      </c>
      <c r="K123" s="359">
        <v>0</v>
      </c>
      <c r="L123" s="360">
        <v>0</v>
      </c>
      <c r="M123" s="570">
        <f t="shared" si="7"/>
        <v>203</v>
      </c>
      <c r="N123" s="1965"/>
    </row>
    <row r="124" spans="1:14">
      <c r="A124" s="1965"/>
      <c r="B124" s="569">
        <f t="shared" si="6"/>
        <v>204</v>
      </c>
      <c r="C124" s="247"/>
      <c r="D124" s="225"/>
      <c r="E124" s="225" t="s">
        <v>2310</v>
      </c>
      <c r="F124" s="1535">
        <v>0</v>
      </c>
      <c r="G124" s="1527">
        <v>0</v>
      </c>
      <c r="H124" s="1527">
        <v>0</v>
      </c>
      <c r="I124" s="1527">
        <v>0</v>
      </c>
      <c r="J124" s="359">
        <v>0</v>
      </c>
      <c r="K124" s="359">
        <v>0</v>
      </c>
      <c r="L124" s="360">
        <v>0</v>
      </c>
      <c r="M124" s="570">
        <f t="shared" si="7"/>
        <v>204</v>
      </c>
      <c r="N124" s="1965"/>
    </row>
    <row r="125" spans="1:14">
      <c r="A125" s="1965"/>
      <c r="B125" s="569">
        <f t="shared" si="6"/>
        <v>205</v>
      </c>
      <c r="C125" s="247"/>
      <c r="D125" s="225"/>
      <c r="E125" s="235" t="s">
        <v>2311</v>
      </c>
      <c r="F125" s="1539" t="s">
        <v>680</v>
      </c>
      <c r="G125" s="251" t="s">
        <v>680</v>
      </c>
      <c r="H125" s="251" t="s">
        <v>680</v>
      </c>
      <c r="I125" s="1527">
        <v>0</v>
      </c>
      <c r="J125" s="359">
        <v>0</v>
      </c>
      <c r="K125" s="359">
        <v>0</v>
      </c>
      <c r="L125" s="360">
        <v>0</v>
      </c>
      <c r="M125" s="570">
        <f t="shared" si="7"/>
        <v>205</v>
      </c>
      <c r="N125" s="1965"/>
    </row>
    <row r="126" spans="1:14">
      <c r="A126" s="1965"/>
      <c r="B126" s="569">
        <f t="shared" si="6"/>
        <v>206</v>
      </c>
      <c r="C126" s="247"/>
      <c r="D126" s="225"/>
      <c r="E126" s="235" t="s">
        <v>2312</v>
      </c>
      <c r="F126" s="1539" t="s">
        <v>680</v>
      </c>
      <c r="G126" s="251" t="s">
        <v>680</v>
      </c>
      <c r="H126" s="251" t="s">
        <v>680</v>
      </c>
      <c r="I126" s="1527">
        <v>0</v>
      </c>
      <c r="J126" s="359">
        <v>0</v>
      </c>
      <c r="K126" s="359">
        <v>0</v>
      </c>
      <c r="L126" s="360">
        <v>0</v>
      </c>
      <c r="M126" s="570">
        <f t="shared" si="7"/>
        <v>206</v>
      </c>
      <c r="N126" s="1965"/>
    </row>
    <row r="127" spans="1:14">
      <c r="A127" s="1965"/>
      <c r="B127" s="569">
        <f t="shared" si="6"/>
        <v>207</v>
      </c>
      <c r="C127" s="248" t="s">
        <v>525</v>
      </c>
      <c r="D127" s="225"/>
      <c r="E127" s="235" t="s">
        <v>2313</v>
      </c>
      <c r="F127" s="1539" t="s">
        <v>680</v>
      </c>
      <c r="G127" s="251" t="s">
        <v>680</v>
      </c>
      <c r="H127" s="1527">
        <v>0</v>
      </c>
      <c r="I127" s="251" t="s">
        <v>680</v>
      </c>
      <c r="J127" s="359">
        <v>0</v>
      </c>
      <c r="K127" s="359">
        <v>0</v>
      </c>
      <c r="L127" s="360">
        <v>0</v>
      </c>
      <c r="M127" s="570">
        <f t="shared" si="7"/>
        <v>207</v>
      </c>
      <c r="N127" s="1965"/>
    </row>
    <row r="128" spans="1:14">
      <c r="A128" s="1965"/>
      <c r="B128" s="569">
        <f t="shared" si="6"/>
        <v>208</v>
      </c>
      <c r="C128" s="248" t="s">
        <v>525</v>
      </c>
      <c r="D128" s="225"/>
      <c r="E128" s="225" t="s">
        <v>2314</v>
      </c>
      <c r="F128" s="1539" t="s">
        <v>680</v>
      </c>
      <c r="G128" s="251" t="s">
        <v>680</v>
      </c>
      <c r="H128" s="1536">
        <v>0</v>
      </c>
      <c r="I128" s="251" t="s">
        <v>680</v>
      </c>
      <c r="J128" s="372">
        <v>0</v>
      </c>
      <c r="K128" s="372">
        <v>0</v>
      </c>
      <c r="L128" s="1537">
        <v>0</v>
      </c>
      <c r="M128" s="570">
        <f t="shared" si="7"/>
        <v>208</v>
      </c>
      <c r="N128" s="1965"/>
    </row>
    <row r="129" spans="1:14">
      <c r="A129" s="1965"/>
      <c r="B129" s="569">
        <f t="shared" si="6"/>
        <v>209</v>
      </c>
      <c r="C129" s="247"/>
      <c r="D129" s="225"/>
      <c r="E129" s="225" t="s">
        <v>2315</v>
      </c>
      <c r="F129" s="1539" t="s">
        <v>680</v>
      </c>
      <c r="G129" s="251" t="s">
        <v>680</v>
      </c>
      <c r="H129" s="1527">
        <v>0</v>
      </c>
      <c r="I129" s="251" t="s">
        <v>680</v>
      </c>
      <c r="J129" s="359">
        <v>0</v>
      </c>
      <c r="K129" s="359">
        <v>0</v>
      </c>
      <c r="L129" s="360">
        <v>0</v>
      </c>
      <c r="M129" s="570">
        <f t="shared" si="7"/>
        <v>209</v>
      </c>
      <c r="N129" s="1965"/>
    </row>
    <row r="130" spans="1:14">
      <c r="A130" s="1965"/>
      <c r="B130" s="569">
        <f t="shared" si="6"/>
        <v>210</v>
      </c>
      <c r="C130" s="247"/>
      <c r="D130" s="225"/>
      <c r="E130" s="225" t="s">
        <v>2316</v>
      </c>
      <c r="F130" s="1539" t="s">
        <v>680</v>
      </c>
      <c r="G130" s="251" t="s">
        <v>680</v>
      </c>
      <c r="H130" s="1536">
        <v>0</v>
      </c>
      <c r="I130" s="251" t="s">
        <v>680</v>
      </c>
      <c r="J130" s="372">
        <v>0</v>
      </c>
      <c r="K130" s="372">
        <v>0</v>
      </c>
      <c r="L130" s="1537">
        <v>0</v>
      </c>
      <c r="M130" s="570">
        <f t="shared" si="7"/>
        <v>210</v>
      </c>
      <c r="N130" s="1965"/>
    </row>
    <row r="131" spans="1:14">
      <c r="A131" s="1965"/>
      <c r="B131" s="569">
        <f t="shared" si="6"/>
        <v>211</v>
      </c>
      <c r="C131" s="248" t="s">
        <v>525</v>
      </c>
      <c r="D131" s="225"/>
      <c r="E131" s="235" t="s">
        <v>2317</v>
      </c>
      <c r="F131" s="1539" t="s">
        <v>680</v>
      </c>
      <c r="G131" s="251" t="s">
        <v>680</v>
      </c>
      <c r="H131" s="1527">
        <v>0</v>
      </c>
      <c r="I131" s="251" t="s">
        <v>680</v>
      </c>
      <c r="J131" s="359">
        <v>0</v>
      </c>
      <c r="K131" s="359">
        <v>0</v>
      </c>
      <c r="L131" s="360">
        <v>0</v>
      </c>
      <c r="M131" s="570">
        <f t="shared" si="7"/>
        <v>211</v>
      </c>
      <c r="N131" s="1965"/>
    </row>
    <row r="132" spans="1:14">
      <c r="A132" s="1965"/>
      <c r="B132" s="569">
        <f t="shared" si="6"/>
        <v>212</v>
      </c>
      <c r="C132" s="248" t="s">
        <v>525</v>
      </c>
      <c r="D132" s="225"/>
      <c r="E132" s="235" t="s">
        <v>2318</v>
      </c>
      <c r="F132" s="1539" t="s">
        <v>680</v>
      </c>
      <c r="G132" s="251" t="s">
        <v>680</v>
      </c>
      <c r="H132" s="1536">
        <v>0</v>
      </c>
      <c r="I132" s="251" t="s">
        <v>680</v>
      </c>
      <c r="J132" s="372">
        <v>0</v>
      </c>
      <c r="K132" s="372">
        <v>0</v>
      </c>
      <c r="L132" s="1537">
        <v>0</v>
      </c>
      <c r="M132" s="570">
        <f t="shared" si="7"/>
        <v>212</v>
      </c>
      <c r="N132" s="1965"/>
    </row>
    <row r="133" spans="1:14">
      <c r="A133" s="1965"/>
      <c r="B133" s="569">
        <f t="shared" si="6"/>
        <v>213</v>
      </c>
      <c r="C133" s="248" t="s">
        <v>525</v>
      </c>
      <c r="D133" s="225"/>
      <c r="E133" s="235" t="s">
        <v>1876</v>
      </c>
      <c r="F133" s="1539" t="s">
        <v>680</v>
      </c>
      <c r="G133" s="251" t="s">
        <v>680</v>
      </c>
      <c r="H133" s="251" t="s">
        <v>680</v>
      </c>
      <c r="I133" s="1527">
        <v>4470</v>
      </c>
      <c r="J133" s="359">
        <v>4470</v>
      </c>
      <c r="K133" s="359">
        <v>0</v>
      </c>
      <c r="L133" s="360">
        <v>4470</v>
      </c>
      <c r="M133" s="570">
        <f t="shared" si="7"/>
        <v>213</v>
      </c>
      <c r="N133" s="1965"/>
    </row>
    <row r="134" spans="1:14">
      <c r="A134" s="1965"/>
      <c r="B134" s="569">
        <f t="shared" si="6"/>
        <v>214</v>
      </c>
      <c r="C134" s="247"/>
      <c r="D134" s="225"/>
      <c r="E134" s="225" t="s">
        <v>2319</v>
      </c>
      <c r="F134" s="1539" t="s">
        <v>680</v>
      </c>
      <c r="G134" s="251" t="s">
        <v>680</v>
      </c>
      <c r="H134" s="1527">
        <v>0</v>
      </c>
      <c r="I134" s="251" t="s">
        <v>680</v>
      </c>
      <c r="J134" s="359">
        <v>0</v>
      </c>
      <c r="K134" s="359">
        <v>0</v>
      </c>
      <c r="L134" s="360">
        <v>0</v>
      </c>
      <c r="M134" s="570">
        <f t="shared" si="7"/>
        <v>214</v>
      </c>
      <c r="N134" s="1965"/>
    </row>
    <row r="135" spans="1:14">
      <c r="A135" s="1965"/>
      <c r="B135" s="569">
        <f t="shared" si="6"/>
        <v>215</v>
      </c>
      <c r="C135" s="247"/>
      <c r="D135" s="225"/>
      <c r="E135" s="225" t="s">
        <v>2320</v>
      </c>
      <c r="F135" s="1539" t="s">
        <v>680</v>
      </c>
      <c r="G135" s="251" t="s">
        <v>680</v>
      </c>
      <c r="H135" s="1536">
        <v>0</v>
      </c>
      <c r="I135" s="251" t="s">
        <v>680</v>
      </c>
      <c r="J135" s="372">
        <v>0</v>
      </c>
      <c r="K135" s="372">
        <v>0</v>
      </c>
      <c r="L135" s="1537">
        <v>0</v>
      </c>
      <c r="M135" s="570">
        <f t="shared" si="7"/>
        <v>215</v>
      </c>
      <c r="N135" s="1965"/>
    </row>
    <row r="136" spans="1:14" ht="15" thickBot="1">
      <c r="A136" s="1965"/>
      <c r="B136" s="974">
        <f t="shared" si="6"/>
        <v>216</v>
      </c>
      <c r="C136" s="1685" t="s">
        <v>525</v>
      </c>
      <c r="D136" s="976"/>
      <c r="E136" s="1750" t="s">
        <v>2321</v>
      </c>
      <c r="F136" s="1544" t="s">
        <v>680</v>
      </c>
      <c r="G136" s="1545" t="s">
        <v>680</v>
      </c>
      <c r="H136" s="1546">
        <v>0</v>
      </c>
      <c r="I136" s="1545" t="s">
        <v>680</v>
      </c>
      <c r="J136" s="1547">
        <v>0</v>
      </c>
      <c r="K136" s="1547">
        <v>0</v>
      </c>
      <c r="L136" s="1548">
        <v>0</v>
      </c>
      <c r="M136" s="1751">
        <f t="shared" si="7"/>
        <v>216</v>
      </c>
      <c r="N136" s="1956">
        <v>99</v>
      </c>
    </row>
    <row r="137" spans="1:14" s="226" customFormat="1" ht="4.5" customHeight="1">
      <c r="A137" s="1965"/>
      <c r="B137" s="1708"/>
      <c r="C137" s="1708"/>
      <c r="F137" s="1708"/>
      <c r="G137" s="1708"/>
      <c r="H137" s="1708"/>
      <c r="I137" s="1708"/>
      <c r="J137" s="1708"/>
      <c r="K137" s="1708"/>
      <c r="L137" s="1708"/>
      <c r="M137" s="1708"/>
      <c r="N137" s="1943"/>
    </row>
    <row r="138" spans="1:14" s="226" customFormat="1" ht="18.75">
      <c r="A138" s="1965"/>
      <c r="B138" s="1748"/>
      <c r="C138" s="57"/>
      <c r="D138" s="222"/>
      <c r="E138" s="222"/>
      <c r="F138" s="57"/>
      <c r="G138" s="57"/>
      <c r="H138" s="57"/>
      <c r="I138" s="57"/>
      <c r="J138" s="57"/>
      <c r="K138" s="57"/>
      <c r="L138" s="57"/>
      <c r="M138" s="790"/>
      <c r="N138" s="1956">
        <v>100</v>
      </c>
    </row>
    <row r="139" spans="1:14">
      <c r="A139" s="1965"/>
      <c r="B139" s="44" t="s">
        <v>2420</v>
      </c>
      <c r="C139" s="229"/>
      <c r="D139" s="229"/>
      <c r="E139" s="229"/>
      <c r="F139" s="229"/>
      <c r="G139" s="229"/>
      <c r="H139" s="229"/>
      <c r="I139" s="229"/>
      <c r="J139" s="229"/>
      <c r="K139" s="229"/>
      <c r="L139" s="229"/>
      <c r="M139" s="546"/>
      <c r="N139" s="246"/>
    </row>
    <row r="140" spans="1:14">
      <c r="A140" s="1965"/>
      <c r="B140" s="545" t="s">
        <v>330</v>
      </c>
      <c r="C140" s="229"/>
      <c r="D140" s="229"/>
      <c r="E140" s="229"/>
      <c r="F140" s="229"/>
      <c r="G140" s="229"/>
      <c r="H140" s="229"/>
      <c r="I140" s="229"/>
      <c r="J140" s="229"/>
      <c r="K140" s="229"/>
      <c r="L140" s="229"/>
      <c r="M140" s="546"/>
      <c r="N140" s="1965"/>
    </row>
    <row r="141" spans="1:14">
      <c r="A141" s="1965"/>
      <c r="B141" s="61"/>
      <c r="C141" s="54"/>
      <c r="D141" s="54"/>
      <c r="E141" s="54"/>
      <c r="F141" s="54"/>
      <c r="G141" s="54"/>
      <c r="H141" s="54"/>
      <c r="I141" s="54"/>
      <c r="J141" s="54"/>
      <c r="K141" s="54"/>
      <c r="L141" s="54"/>
      <c r="M141" s="214"/>
      <c r="N141" s="1965"/>
    </row>
    <row r="142" spans="1:14">
      <c r="A142" s="1965"/>
      <c r="B142" s="245"/>
      <c r="C142" s="245"/>
      <c r="D142" s="233"/>
      <c r="E142" s="295"/>
      <c r="F142" s="245"/>
      <c r="G142" s="245"/>
      <c r="H142" s="245"/>
      <c r="I142" s="245"/>
      <c r="J142" s="245"/>
      <c r="K142" s="245"/>
      <c r="L142" s="245"/>
      <c r="M142" s="245"/>
      <c r="N142" s="1965"/>
    </row>
    <row r="143" spans="1:14">
      <c r="A143" s="1965"/>
      <c r="B143" s="245"/>
      <c r="C143" s="245"/>
      <c r="D143" s="233"/>
      <c r="E143" s="295"/>
      <c r="F143" s="245"/>
      <c r="G143" s="245" t="s">
        <v>1314</v>
      </c>
      <c r="H143" s="245"/>
      <c r="I143" s="245"/>
      <c r="J143" s="245" t="s">
        <v>1315</v>
      </c>
      <c r="K143" s="245"/>
      <c r="L143" s="245"/>
      <c r="M143" s="245"/>
      <c r="N143" s="1965"/>
    </row>
    <row r="144" spans="1:14">
      <c r="A144" s="1965"/>
      <c r="B144" s="245" t="s">
        <v>307</v>
      </c>
      <c r="C144" s="245" t="s">
        <v>331</v>
      </c>
      <c r="D144" s="233"/>
      <c r="E144" s="295" t="s">
        <v>1316</v>
      </c>
      <c r="F144" s="245" t="s">
        <v>1317</v>
      </c>
      <c r="G144" s="245" t="s">
        <v>1318</v>
      </c>
      <c r="H144" s="245" t="s">
        <v>1319</v>
      </c>
      <c r="I144" s="245" t="s">
        <v>1320</v>
      </c>
      <c r="J144" s="245" t="s">
        <v>1321</v>
      </c>
      <c r="K144" s="245" t="s">
        <v>1322</v>
      </c>
      <c r="L144" s="245" t="s">
        <v>1315</v>
      </c>
      <c r="M144" s="245" t="s">
        <v>307</v>
      </c>
      <c r="N144" s="1965"/>
    </row>
    <row r="145" spans="1:14">
      <c r="A145" s="1965"/>
      <c r="B145" s="245" t="s">
        <v>312</v>
      </c>
      <c r="C145" s="245" t="s">
        <v>334</v>
      </c>
      <c r="D145" s="233"/>
      <c r="E145" s="295"/>
      <c r="F145" s="245" t="s">
        <v>1323</v>
      </c>
      <c r="G145" s="245" t="s">
        <v>1324</v>
      </c>
      <c r="H145" s="245" t="s">
        <v>1325</v>
      </c>
      <c r="I145" s="245"/>
      <c r="J145" s="245" t="s">
        <v>1326</v>
      </c>
      <c r="K145" s="245"/>
      <c r="L145" s="245"/>
      <c r="M145" s="245" t="s">
        <v>312</v>
      </c>
      <c r="N145" s="1965"/>
    </row>
    <row r="146" spans="1:14" ht="12" thickBot="1">
      <c r="A146" s="1965"/>
      <c r="B146" s="247"/>
      <c r="C146" s="247"/>
      <c r="D146" s="234"/>
      <c r="E146" s="658" t="s">
        <v>317</v>
      </c>
      <c r="F146" s="248" t="s">
        <v>318</v>
      </c>
      <c r="G146" s="248" t="s">
        <v>319</v>
      </c>
      <c r="H146" s="248" t="s">
        <v>320</v>
      </c>
      <c r="I146" s="248" t="s">
        <v>321</v>
      </c>
      <c r="J146" s="248" t="s">
        <v>322</v>
      </c>
      <c r="K146" s="248" t="s">
        <v>176</v>
      </c>
      <c r="L146" s="248" t="s">
        <v>177</v>
      </c>
      <c r="M146" s="247"/>
      <c r="N146" s="1965"/>
    </row>
    <row r="147" spans="1:14">
      <c r="A147" s="1965"/>
      <c r="B147" s="241"/>
      <c r="C147" s="241"/>
      <c r="D147" s="231" t="s">
        <v>2322</v>
      </c>
      <c r="E147" s="232"/>
      <c r="F147" s="303"/>
      <c r="G147" s="304"/>
      <c r="H147" s="304"/>
      <c r="I147" s="304"/>
      <c r="J147" s="304"/>
      <c r="K147" s="304"/>
      <c r="L147" s="305"/>
      <c r="M147" s="241"/>
      <c r="N147" s="1965"/>
    </row>
    <row r="148" spans="1:14">
      <c r="A148" s="1965"/>
      <c r="B148" s="248">
        <v>217</v>
      </c>
      <c r="C148" s="247"/>
      <c r="D148" s="225"/>
      <c r="E148" s="235" t="s">
        <v>1350</v>
      </c>
      <c r="F148" s="1535">
        <v>0</v>
      </c>
      <c r="G148" s="1549">
        <v>0</v>
      </c>
      <c r="H148" s="1549">
        <v>0</v>
      </c>
      <c r="I148" s="1549">
        <v>0</v>
      </c>
      <c r="J148" s="1350">
        <v>0</v>
      </c>
      <c r="K148" s="1350">
        <v>0</v>
      </c>
      <c r="L148" s="1339">
        <v>0</v>
      </c>
      <c r="M148" s="248">
        <v>217</v>
      </c>
      <c r="N148" s="1965"/>
    </row>
    <row r="149" spans="1:14">
      <c r="A149" s="1965"/>
      <c r="B149" s="248">
        <f>B148+1</f>
        <v>218</v>
      </c>
      <c r="C149" s="247"/>
      <c r="D149" s="225"/>
      <c r="E149" s="235" t="s">
        <v>498</v>
      </c>
      <c r="F149" s="1535">
        <v>0</v>
      </c>
      <c r="G149" s="1549">
        <v>0</v>
      </c>
      <c r="H149" s="1549">
        <v>139</v>
      </c>
      <c r="I149" s="1549">
        <v>0</v>
      </c>
      <c r="J149" s="1350">
        <v>139</v>
      </c>
      <c r="K149" s="1350">
        <v>0</v>
      </c>
      <c r="L149" s="1339">
        <v>139</v>
      </c>
      <c r="M149" s="248">
        <f>M148+1</f>
        <v>218</v>
      </c>
      <c r="N149" s="1965"/>
    </row>
    <row r="150" spans="1:14">
      <c r="A150" s="1965"/>
      <c r="B150" s="248">
        <f>B149+1</f>
        <v>219</v>
      </c>
      <c r="C150" s="247"/>
      <c r="D150" s="225" t="s">
        <v>1351</v>
      </c>
      <c r="E150" s="235"/>
      <c r="F150" s="1542">
        <v>354</v>
      </c>
      <c r="G150" s="1550">
        <v>166</v>
      </c>
      <c r="H150" s="1550">
        <v>833</v>
      </c>
      <c r="I150" s="1550">
        <v>4470</v>
      </c>
      <c r="J150" s="1353">
        <v>5823</v>
      </c>
      <c r="K150" s="1353">
        <v>0</v>
      </c>
      <c r="L150" s="1341">
        <v>5823</v>
      </c>
      <c r="M150" s="248">
        <f>M149+1</f>
        <v>219</v>
      </c>
      <c r="N150" s="1965"/>
    </row>
    <row r="151" spans="1:14">
      <c r="A151" s="1965"/>
      <c r="B151" s="245"/>
      <c r="C151" s="241"/>
      <c r="D151" s="226" t="s">
        <v>1352</v>
      </c>
      <c r="E151" s="232"/>
      <c r="F151" s="306"/>
      <c r="G151" s="232"/>
      <c r="H151" s="232"/>
      <c r="I151" s="232"/>
      <c r="J151" s="232"/>
      <c r="K151" s="232"/>
      <c r="L151" s="788"/>
      <c r="M151" s="245"/>
      <c r="N151" s="1965"/>
    </row>
    <row r="152" spans="1:14">
      <c r="A152" s="1965"/>
      <c r="B152" s="248">
        <v>220</v>
      </c>
      <c r="C152" s="247"/>
      <c r="D152" s="225"/>
      <c r="E152" s="235" t="s">
        <v>2307</v>
      </c>
      <c r="F152" s="1551">
        <v>0</v>
      </c>
      <c r="G152" s="1552">
        <v>0</v>
      </c>
      <c r="H152" s="1552">
        <v>277</v>
      </c>
      <c r="I152" s="1552">
        <v>0</v>
      </c>
      <c r="J152" s="1353">
        <v>277</v>
      </c>
      <c r="K152" s="1553" t="s">
        <v>680</v>
      </c>
      <c r="L152" s="1341">
        <v>277</v>
      </c>
      <c r="M152" s="248">
        <v>220</v>
      </c>
      <c r="N152" s="1965"/>
    </row>
    <row r="153" spans="1:14">
      <c r="A153" s="1965"/>
      <c r="B153" s="248">
        <f t="shared" ref="B153:B168" si="8">B152+1</f>
        <v>221</v>
      </c>
      <c r="C153" s="248" t="s">
        <v>525</v>
      </c>
      <c r="D153" s="225"/>
      <c r="E153" s="235" t="s">
        <v>2308</v>
      </c>
      <c r="F153" s="1535">
        <v>0</v>
      </c>
      <c r="G153" s="1549">
        <v>0</v>
      </c>
      <c r="H153" s="1549">
        <v>139</v>
      </c>
      <c r="I153" s="1549">
        <v>0</v>
      </c>
      <c r="J153" s="1350">
        <v>139</v>
      </c>
      <c r="K153" s="387" t="s">
        <v>680</v>
      </c>
      <c r="L153" s="1339">
        <v>139</v>
      </c>
      <c r="M153" s="248">
        <f t="shared" ref="M153:M168" si="9">M152+1</f>
        <v>221</v>
      </c>
      <c r="N153" s="1965"/>
    </row>
    <row r="154" spans="1:14">
      <c r="A154" s="1965"/>
      <c r="B154" s="789">
        <f t="shared" si="8"/>
        <v>222</v>
      </c>
      <c r="C154" s="248" t="s">
        <v>525</v>
      </c>
      <c r="D154" s="225"/>
      <c r="E154" s="235" t="s">
        <v>2309</v>
      </c>
      <c r="F154" s="1535">
        <v>0</v>
      </c>
      <c r="G154" s="1549">
        <v>0</v>
      </c>
      <c r="H154" s="1549">
        <v>0</v>
      </c>
      <c r="I154" s="1549">
        <v>0</v>
      </c>
      <c r="J154" s="1350">
        <v>0</v>
      </c>
      <c r="K154" s="387" t="s">
        <v>680</v>
      </c>
      <c r="L154" s="1339">
        <v>0</v>
      </c>
      <c r="M154" s="248">
        <f t="shared" si="9"/>
        <v>222</v>
      </c>
      <c r="N154" s="1965"/>
    </row>
    <row r="155" spans="1:14">
      <c r="A155" s="1965"/>
      <c r="B155" s="789">
        <f t="shared" si="8"/>
        <v>223</v>
      </c>
      <c r="C155" s="247"/>
      <c r="D155" s="225"/>
      <c r="E155" s="235" t="s">
        <v>2310</v>
      </c>
      <c r="F155" s="1535">
        <v>0</v>
      </c>
      <c r="G155" s="1549">
        <v>0</v>
      </c>
      <c r="H155" s="1549">
        <v>0</v>
      </c>
      <c r="I155" s="1549">
        <v>0</v>
      </c>
      <c r="J155" s="1350">
        <v>0</v>
      </c>
      <c r="K155" s="387" t="s">
        <v>680</v>
      </c>
      <c r="L155" s="1339">
        <v>0</v>
      </c>
      <c r="M155" s="248">
        <f t="shared" si="9"/>
        <v>223</v>
      </c>
      <c r="N155" s="1965"/>
    </row>
    <row r="156" spans="1:14">
      <c r="A156" s="1965"/>
      <c r="B156" s="789">
        <f t="shared" si="8"/>
        <v>224</v>
      </c>
      <c r="C156" s="247"/>
      <c r="D156" s="225"/>
      <c r="E156" s="235" t="s">
        <v>2311</v>
      </c>
      <c r="F156" s="1539" t="s">
        <v>680</v>
      </c>
      <c r="G156" s="1554" t="s">
        <v>680</v>
      </c>
      <c r="H156" s="1554" t="s">
        <v>680</v>
      </c>
      <c r="I156" s="1549">
        <v>0</v>
      </c>
      <c r="J156" s="1350">
        <v>0</v>
      </c>
      <c r="K156" s="387" t="s">
        <v>680</v>
      </c>
      <c r="L156" s="1339">
        <v>0</v>
      </c>
      <c r="M156" s="248">
        <f t="shared" si="9"/>
        <v>224</v>
      </c>
      <c r="N156" s="1965"/>
    </row>
    <row r="157" spans="1:14">
      <c r="A157" s="2288" t="s">
        <v>2497</v>
      </c>
      <c r="B157" s="789">
        <f t="shared" si="8"/>
        <v>225</v>
      </c>
      <c r="C157" s="247"/>
      <c r="D157" s="225"/>
      <c r="E157" s="235" t="s">
        <v>2312</v>
      </c>
      <c r="F157" s="1539" t="s">
        <v>680</v>
      </c>
      <c r="G157" s="1554" t="s">
        <v>680</v>
      </c>
      <c r="H157" s="1554" t="s">
        <v>680</v>
      </c>
      <c r="I157" s="1549">
        <v>0</v>
      </c>
      <c r="J157" s="1350">
        <v>0</v>
      </c>
      <c r="K157" s="387" t="s">
        <v>680</v>
      </c>
      <c r="L157" s="1339">
        <v>0</v>
      </c>
      <c r="M157" s="248">
        <f t="shared" si="9"/>
        <v>225</v>
      </c>
      <c r="N157" s="1965"/>
    </row>
    <row r="158" spans="1:14">
      <c r="A158" s="2288"/>
      <c r="B158" s="789">
        <f t="shared" si="8"/>
        <v>226</v>
      </c>
      <c r="C158" s="248" t="s">
        <v>525</v>
      </c>
      <c r="D158" s="225"/>
      <c r="E158" s="235" t="s">
        <v>2313</v>
      </c>
      <c r="F158" s="1539" t="s">
        <v>680</v>
      </c>
      <c r="G158" s="1554" t="s">
        <v>680</v>
      </c>
      <c r="H158" s="1549">
        <v>0</v>
      </c>
      <c r="I158" s="1554" t="s">
        <v>680</v>
      </c>
      <c r="J158" s="1350">
        <v>0</v>
      </c>
      <c r="K158" s="387" t="s">
        <v>680</v>
      </c>
      <c r="L158" s="1339">
        <v>0</v>
      </c>
      <c r="M158" s="248">
        <f t="shared" si="9"/>
        <v>226</v>
      </c>
      <c r="N158" s="1965"/>
    </row>
    <row r="159" spans="1:14">
      <c r="A159" s="2288"/>
      <c r="B159" s="789">
        <f t="shared" si="8"/>
        <v>227</v>
      </c>
      <c r="C159" s="248" t="s">
        <v>525</v>
      </c>
      <c r="D159" s="225"/>
      <c r="E159" s="235" t="s">
        <v>2314</v>
      </c>
      <c r="F159" s="1539" t="s">
        <v>680</v>
      </c>
      <c r="G159" s="1554" t="s">
        <v>680</v>
      </c>
      <c r="H159" s="1536">
        <v>0</v>
      </c>
      <c r="I159" s="1554" t="s">
        <v>680</v>
      </c>
      <c r="J159" s="372">
        <v>0</v>
      </c>
      <c r="K159" s="387" t="s">
        <v>680</v>
      </c>
      <c r="L159" s="1537">
        <v>0</v>
      </c>
      <c r="M159" s="248">
        <f t="shared" si="9"/>
        <v>227</v>
      </c>
      <c r="N159" s="1965"/>
    </row>
    <row r="160" spans="1:14">
      <c r="A160" s="2288"/>
      <c r="B160" s="789">
        <f t="shared" si="8"/>
        <v>228</v>
      </c>
      <c r="C160" s="247"/>
      <c r="D160" s="225"/>
      <c r="E160" s="235" t="s">
        <v>2315</v>
      </c>
      <c r="F160" s="1539" t="s">
        <v>680</v>
      </c>
      <c r="G160" s="1554" t="s">
        <v>680</v>
      </c>
      <c r="H160" s="1549">
        <v>0</v>
      </c>
      <c r="I160" s="1554" t="s">
        <v>680</v>
      </c>
      <c r="J160" s="1350">
        <v>0</v>
      </c>
      <c r="K160" s="387" t="s">
        <v>680</v>
      </c>
      <c r="L160" s="1339">
        <v>0</v>
      </c>
      <c r="M160" s="248">
        <f t="shared" si="9"/>
        <v>228</v>
      </c>
      <c r="N160" s="1965"/>
    </row>
    <row r="161" spans="1:14">
      <c r="A161" s="2288"/>
      <c r="B161" s="789">
        <f t="shared" si="8"/>
        <v>229</v>
      </c>
      <c r="C161" s="247"/>
      <c r="D161" s="225"/>
      <c r="E161" s="235" t="s">
        <v>2316</v>
      </c>
      <c r="F161" s="1539" t="s">
        <v>680</v>
      </c>
      <c r="G161" s="1554" t="s">
        <v>680</v>
      </c>
      <c r="H161" s="1536">
        <v>0</v>
      </c>
      <c r="I161" s="1554" t="s">
        <v>680</v>
      </c>
      <c r="J161" s="372">
        <v>0</v>
      </c>
      <c r="K161" s="387" t="s">
        <v>680</v>
      </c>
      <c r="L161" s="1537">
        <v>0</v>
      </c>
      <c r="M161" s="248">
        <f t="shared" si="9"/>
        <v>229</v>
      </c>
      <c r="N161" s="1965"/>
    </row>
    <row r="162" spans="1:14">
      <c r="A162" s="2288"/>
      <c r="B162" s="789">
        <f t="shared" si="8"/>
        <v>230</v>
      </c>
      <c r="C162" s="248" t="s">
        <v>525</v>
      </c>
      <c r="D162" s="225"/>
      <c r="E162" s="235" t="s">
        <v>2317</v>
      </c>
      <c r="F162" s="1539" t="s">
        <v>680</v>
      </c>
      <c r="G162" s="1554" t="s">
        <v>680</v>
      </c>
      <c r="H162" s="1549">
        <v>0</v>
      </c>
      <c r="I162" s="1554" t="s">
        <v>680</v>
      </c>
      <c r="J162" s="1350">
        <v>0</v>
      </c>
      <c r="K162" s="387" t="s">
        <v>680</v>
      </c>
      <c r="L162" s="1339">
        <v>0</v>
      </c>
      <c r="M162" s="248">
        <f t="shared" si="9"/>
        <v>230</v>
      </c>
      <c r="N162" s="1965"/>
    </row>
    <row r="163" spans="1:14">
      <c r="A163" s="2288"/>
      <c r="B163" s="789">
        <f t="shared" si="8"/>
        <v>231</v>
      </c>
      <c r="C163" s="248" t="s">
        <v>525</v>
      </c>
      <c r="D163" s="225"/>
      <c r="E163" s="235" t="s">
        <v>2318</v>
      </c>
      <c r="F163" s="1539" t="s">
        <v>680</v>
      </c>
      <c r="G163" s="1554" t="s">
        <v>680</v>
      </c>
      <c r="H163" s="1536">
        <v>0</v>
      </c>
      <c r="I163" s="1554" t="s">
        <v>680</v>
      </c>
      <c r="J163" s="372">
        <v>0</v>
      </c>
      <c r="K163" s="387" t="s">
        <v>680</v>
      </c>
      <c r="L163" s="1537">
        <v>0</v>
      </c>
      <c r="M163" s="248">
        <f t="shared" si="9"/>
        <v>231</v>
      </c>
      <c r="N163" s="1965"/>
    </row>
    <row r="164" spans="1:14">
      <c r="A164" s="2288"/>
      <c r="B164" s="789">
        <f t="shared" si="8"/>
        <v>232</v>
      </c>
      <c r="C164" s="248" t="s">
        <v>525</v>
      </c>
      <c r="D164" s="225"/>
      <c r="E164" s="235" t="s">
        <v>1876</v>
      </c>
      <c r="F164" s="1539" t="s">
        <v>680</v>
      </c>
      <c r="G164" s="1554" t="s">
        <v>680</v>
      </c>
      <c r="H164" s="1554" t="s">
        <v>680</v>
      </c>
      <c r="I164" s="1549">
        <v>0</v>
      </c>
      <c r="J164" s="1350">
        <v>0</v>
      </c>
      <c r="K164" s="387" t="s">
        <v>680</v>
      </c>
      <c r="L164" s="1339">
        <v>0</v>
      </c>
      <c r="M164" s="248">
        <f t="shared" si="9"/>
        <v>232</v>
      </c>
      <c r="N164" s="1965"/>
    </row>
    <row r="165" spans="1:14">
      <c r="A165" s="2288"/>
      <c r="B165" s="789">
        <f t="shared" si="8"/>
        <v>233</v>
      </c>
      <c r="C165" s="247"/>
      <c r="D165" s="225"/>
      <c r="E165" s="235" t="s">
        <v>2319</v>
      </c>
      <c r="F165" s="1539" t="s">
        <v>680</v>
      </c>
      <c r="G165" s="1554" t="s">
        <v>680</v>
      </c>
      <c r="H165" s="1549">
        <v>0</v>
      </c>
      <c r="I165" s="1554" t="s">
        <v>680</v>
      </c>
      <c r="J165" s="1350">
        <v>0</v>
      </c>
      <c r="K165" s="387" t="s">
        <v>680</v>
      </c>
      <c r="L165" s="1339">
        <v>0</v>
      </c>
      <c r="M165" s="248">
        <f t="shared" si="9"/>
        <v>233</v>
      </c>
      <c r="N165" s="2288" t="s">
        <v>2667</v>
      </c>
    </row>
    <row r="166" spans="1:14">
      <c r="A166" s="2288"/>
      <c r="B166" s="789">
        <f t="shared" si="8"/>
        <v>234</v>
      </c>
      <c r="C166" s="247"/>
      <c r="D166" s="225"/>
      <c r="E166" s="235" t="s">
        <v>2320</v>
      </c>
      <c r="F166" s="1539" t="s">
        <v>680</v>
      </c>
      <c r="G166" s="1554" t="s">
        <v>680</v>
      </c>
      <c r="H166" s="1536">
        <v>0</v>
      </c>
      <c r="I166" s="1554" t="s">
        <v>680</v>
      </c>
      <c r="J166" s="372">
        <v>0</v>
      </c>
      <c r="K166" s="387" t="s">
        <v>680</v>
      </c>
      <c r="L166" s="1537">
        <v>0</v>
      </c>
      <c r="M166" s="248">
        <f t="shared" si="9"/>
        <v>234</v>
      </c>
      <c r="N166" s="2288"/>
    </row>
    <row r="167" spans="1:14">
      <c r="A167" s="2288"/>
      <c r="B167" s="789">
        <f t="shared" si="8"/>
        <v>235</v>
      </c>
      <c r="C167" s="248" t="s">
        <v>525</v>
      </c>
      <c r="D167" s="225"/>
      <c r="E167" s="235" t="s">
        <v>2321</v>
      </c>
      <c r="F167" s="1539" t="s">
        <v>680</v>
      </c>
      <c r="G167" s="1554" t="s">
        <v>680</v>
      </c>
      <c r="H167" s="1536">
        <v>0</v>
      </c>
      <c r="I167" s="1554" t="s">
        <v>680</v>
      </c>
      <c r="J167" s="372">
        <v>0</v>
      </c>
      <c r="K167" s="387" t="s">
        <v>680</v>
      </c>
      <c r="L167" s="1537">
        <v>0</v>
      </c>
      <c r="M167" s="248">
        <f t="shared" si="9"/>
        <v>235</v>
      </c>
      <c r="N167" s="2288"/>
    </row>
    <row r="168" spans="1:14" ht="11.25" customHeight="1">
      <c r="A168" s="2288"/>
      <c r="B168" s="789">
        <f t="shared" si="8"/>
        <v>236</v>
      </c>
      <c r="C168" s="247"/>
      <c r="D168" s="225"/>
      <c r="E168" s="235" t="s">
        <v>1350</v>
      </c>
      <c r="F168" s="1535">
        <v>0</v>
      </c>
      <c r="G168" s="1549">
        <v>0</v>
      </c>
      <c r="H168" s="1549">
        <v>0</v>
      </c>
      <c r="I168" s="1549">
        <v>0</v>
      </c>
      <c r="J168" s="1350">
        <v>0</v>
      </c>
      <c r="K168" s="387" t="s">
        <v>680</v>
      </c>
      <c r="L168" s="1339">
        <v>0</v>
      </c>
      <c r="M168" s="248">
        <f t="shared" si="9"/>
        <v>236</v>
      </c>
      <c r="N168" s="2288"/>
    </row>
    <row r="169" spans="1:14">
      <c r="A169" s="2288"/>
      <c r="B169" s="248">
        <f>B168+1</f>
        <v>237</v>
      </c>
      <c r="C169" s="247"/>
      <c r="D169" s="225"/>
      <c r="E169" s="235" t="s">
        <v>498</v>
      </c>
      <c r="F169" s="1535">
        <v>0</v>
      </c>
      <c r="G169" s="1549">
        <v>0</v>
      </c>
      <c r="H169" s="1549">
        <v>277</v>
      </c>
      <c r="I169" s="1549">
        <v>0</v>
      </c>
      <c r="J169" s="1350">
        <v>277</v>
      </c>
      <c r="K169" s="387" t="s">
        <v>680</v>
      </c>
      <c r="L169" s="1339">
        <v>277</v>
      </c>
      <c r="M169" s="248">
        <f>M168+1</f>
        <v>237</v>
      </c>
      <c r="N169" s="2288"/>
    </row>
    <row r="170" spans="1:14" ht="11.25" customHeight="1">
      <c r="A170" s="2288"/>
      <c r="B170" s="248">
        <f>B169+1</f>
        <v>238</v>
      </c>
      <c r="C170" s="247"/>
      <c r="D170" s="225" t="s">
        <v>1353</v>
      </c>
      <c r="E170" s="235"/>
      <c r="F170" s="1555">
        <v>0</v>
      </c>
      <c r="G170" s="1550">
        <v>0</v>
      </c>
      <c r="H170" s="1550">
        <v>693</v>
      </c>
      <c r="I170" s="1550">
        <v>0</v>
      </c>
      <c r="J170" s="1353">
        <v>693</v>
      </c>
      <c r="K170" s="387" t="s">
        <v>680</v>
      </c>
      <c r="L170" s="1341">
        <v>693</v>
      </c>
      <c r="M170" s="248">
        <f>M169+1</f>
        <v>238</v>
      </c>
      <c r="N170" s="2288"/>
    </row>
    <row r="171" spans="1:14" ht="11.25" customHeight="1">
      <c r="A171" s="2288"/>
      <c r="B171" s="245"/>
      <c r="C171" s="241"/>
      <c r="D171" s="226" t="s">
        <v>1354</v>
      </c>
      <c r="E171" s="232"/>
      <c r="F171" s="306"/>
      <c r="G171" s="232"/>
      <c r="H171" s="232"/>
      <c r="I171" s="232"/>
      <c r="J171" s="232"/>
      <c r="K171" s="232"/>
      <c r="L171" s="788"/>
      <c r="M171" s="248"/>
      <c r="N171" s="2288"/>
    </row>
    <row r="172" spans="1:14">
      <c r="A172" s="2288"/>
      <c r="B172" s="248">
        <v>301</v>
      </c>
      <c r="C172" s="247"/>
      <c r="D172" s="225"/>
      <c r="E172" s="235" t="s">
        <v>2307</v>
      </c>
      <c r="F172" s="1551">
        <v>0</v>
      </c>
      <c r="G172" s="1552">
        <v>0</v>
      </c>
      <c r="H172" s="1552">
        <v>0</v>
      </c>
      <c r="I172" s="1552">
        <v>0</v>
      </c>
      <c r="J172" s="1353">
        <v>0</v>
      </c>
      <c r="K172" s="1353">
        <v>0</v>
      </c>
      <c r="L172" s="1341">
        <v>0</v>
      </c>
      <c r="M172" s="248">
        <v>301</v>
      </c>
      <c r="N172" s="2288"/>
    </row>
    <row r="173" spans="1:14" ht="11.25" customHeight="1">
      <c r="A173" s="2288"/>
      <c r="B173" s="245"/>
      <c r="C173" s="241"/>
      <c r="D173" s="226"/>
      <c r="E173" s="232" t="s">
        <v>1355</v>
      </c>
      <c r="F173" s="306"/>
      <c r="G173" s="232"/>
      <c r="H173" s="232"/>
      <c r="I173" s="232"/>
      <c r="J173" s="232"/>
      <c r="K173" s="232"/>
      <c r="L173" s="788"/>
      <c r="M173" s="248"/>
      <c r="N173" s="2288"/>
    </row>
    <row r="174" spans="1:14" ht="11.25" customHeight="1">
      <c r="A174" s="2288"/>
      <c r="B174" s="248">
        <v>302</v>
      </c>
      <c r="C174" s="248" t="s">
        <v>525</v>
      </c>
      <c r="D174" s="225"/>
      <c r="E174" s="235" t="s">
        <v>1356</v>
      </c>
      <c r="F174" s="1535">
        <v>0</v>
      </c>
      <c r="G174" s="1549">
        <v>0</v>
      </c>
      <c r="H174" s="1549">
        <v>0</v>
      </c>
      <c r="I174" s="1549">
        <v>0</v>
      </c>
      <c r="J174" s="1350">
        <v>0</v>
      </c>
      <c r="K174" s="1556" t="s">
        <v>680</v>
      </c>
      <c r="L174" s="1339">
        <v>0</v>
      </c>
      <c r="M174" s="248">
        <v>302</v>
      </c>
      <c r="N174" s="2288"/>
    </row>
    <row r="175" spans="1:14" ht="11.25" customHeight="1">
      <c r="A175" s="2288"/>
      <c r="B175" s="248">
        <f t="shared" ref="B175:B184" si="10">B174+1</f>
        <v>303</v>
      </c>
      <c r="C175" s="248" t="s">
        <v>525</v>
      </c>
      <c r="D175" s="225"/>
      <c r="E175" s="235" t="s">
        <v>1357</v>
      </c>
      <c r="F175" s="1535">
        <v>0</v>
      </c>
      <c r="G175" s="1549">
        <v>0</v>
      </c>
      <c r="H175" s="1549">
        <v>0</v>
      </c>
      <c r="I175" s="1549">
        <v>0</v>
      </c>
      <c r="J175" s="1350">
        <v>0</v>
      </c>
      <c r="K175" s="1556" t="s">
        <v>680</v>
      </c>
      <c r="L175" s="1339">
        <v>0</v>
      </c>
      <c r="M175" s="248">
        <f t="shared" ref="M175:M184" si="11">M174+1</f>
        <v>303</v>
      </c>
      <c r="N175" s="2288"/>
    </row>
    <row r="176" spans="1:14">
      <c r="A176" s="2288"/>
      <c r="B176" s="248">
        <f t="shared" si="10"/>
        <v>304</v>
      </c>
      <c r="C176" s="248" t="s">
        <v>525</v>
      </c>
      <c r="D176" s="225"/>
      <c r="E176" s="235" t="s">
        <v>1358</v>
      </c>
      <c r="F176" s="1535">
        <v>0</v>
      </c>
      <c r="G176" s="1549">
        <v>0</v>
      </c>
      <c r="H176" s="1549">
        <v>0</v>
      </c>
      <c r="I176" s="1549">
        <v>0</v>
      </c>
      <c r="J176" s="1350">
        <v>0</v>
      </c>
      <c r="K176" s="1350">
        <v>0</v>
      </c>
      <c r="L176" s="1339">
        <v>0</v>
      </c>
      <c r="M176" s="248">
        <f t="shared" si="11"/>
        <v>304</v>
      </c>
      <c r="N176" s="2288"/>
    </row>
    <row r="177" spans="1:14">
      <c r="A177" s="2288"/>
      <c r="B177" s="248">
        <f t="shared" si="10"/>
        <v>305</v>
      </c>
      <c r="C177" s="248" t="s">
        <v>525</v>
      </c>
      <c r="D177" s="225"/>
      <c r="E177" s="235" t="s">
        <v>1359</v>
      </c>
      <c r="F177" s="1535">
        <v>0</v>
      </c>
      <c r="G177" s="1549">
        <v>0</v>
      </c>
      <c r="H177" s="1549">
        <v>0</v>
      </c>
      <c r="I177" s="1549">
        <v>0</v>
      </c>
      <c r="J177" s="1350">
        <v>0</v>
      </c>
      <c r="K177" s="1350">
        <v>0</v>
      </c>
      <c r="L177" s="1339">
        <v>0</v>
      </c>
      <c r="M177" s="248">
        <f t="shared" si="11"/>
        <v>305</v>
      </c>
      <c r="N177" s="2288"/>
    </row>
    <row r="178" spans="1:14">
      <c r="A178" s="2288"/>
      <c r="B178" s="248">
        <f t="shared" si="10"/>
        <v>306</v>
      </c>
      <c r="C178" s="248" t="s">
        <v>525</v>
      </c>
      <c r="D178" s="225"/>
      <c r="E178" s="235" t="s">
        <v>1360</v>
      </c>
      <c r="F178" s="1535">
        <v>0</v>
      </c>
      <c r="G178" s="1549">
        <v>0</v>
      </c>
      <c r="H178" s="1549">
        <v>0</v>
      </c>
      <c r="I178" s="1549">
        <v>0</v>
      </c>
      <c r="J178" s="1350">
        <v>0</v>
      </c>
      <c r="K178" s="1350">
        <v>0</v>
      </c>
      <c r="L178" s="1339">
        <v>0</v>
      </c>
      <c r="M178" s="248">
        <f t="shared" si="11"/>
        <v>306</v>
      </c>
      <c r="N178" s="2288"/>
    </row>
    <row r="179" spans="1:14">
      <c r="A179" s="2288"/>
      <c r="B179" s="248">
        <f t="shared" si="10"/>
        <v>307</v>
      </c>
      <c r="C179" s="248" t="s">
        <v>525</v>
      </c>
      <c r="D179" s="225"/>
      <c r="E179" s="235" t="s">
        <v>1361</v>
      </c>
      <c r="F179" s="1535">
        <v>0</v>
      </c>
      <c r="G179" s="1549">
        <v>0</v>
      </c>
      <c r="H179" s="1549">
        <v>0</v>
      </c>
      <c r="I179" s="1549">
        <v>0</v>
      </c>
      <c r="J179" s="1350">
        <v>0</v>
      </c>
      <c r="K179" s="1350">
        <v>0</v>
      </c>
      <c r="L179" s="1339">
        <v>0</v>
      </c>
      <c r="M179" s="248">
        <f t="shared" si="11"/>
        <v>307</v>
      </c>
      <c r="N179" s="2288"/>
    </row>
    <row r="180" spans="1:14">
      <c r="A180" s="2288"/>
      <c r="B180" s="248">
        <f t="shared" si="10"/>
        <v>308</v>
      </c>
      <c r="C180" s="247"/>
      <c r="D180" s="225"/>
      <c r="E180" s="235" t="s">
        <v>1362</v>
      </c>
      <c r="F180" s="1535">
        <v>0</v>
      </c>
      <c r="G180" s="1549">
        <v>0</v>
      </c>
      <c r="H180" s="1549">
        <v>0</v>
      </c>
      <c r="I180" s="1549">
        <v>0</v>
      </c>
      <c r="J180" s="1350">
        <v>0</v>
      </c>
      <c r="K180" s="1350">
        <v>0</v>
      </c>
      <c r="L180" s="1339">
        <v>0</v>
      </c>
      <c r="M180" s="248">
        <f t="shared" si="11"/>
        <v>308</v>
      </c>
      <c r="N180" s="2288"/>
    </row>
    <row r="181" spans="1:14">
      <c r="A181" s="2288"/>
      <c r="B181" s="248">
        <f t="shared" si="10"/>
        <v>309</v>
      </c>
      <c r="C181" s="247"/>
      <c r="D181" s="225"/>
      <c r="E181" s="235" t="s">
        <v>2311</v>
      </c>
      <c r="F181" s="1539" t="s">
        <v>680</v>
      </c>
      <c r="G181" s="1554" t="s">
        <v>680</v>
      </c>
      <c r="H181" s="1554" t="s">
        <v>680</v>
      </c>
      <c r="I181" s="1549">
        <v>0</v>
      </c>
      <c r="J181" s="1350">
        <v>0</v>
      </c>
      <c r="K181" s="1350">
        <v>0</v>
      </c>
      <c r="L181" s="1339">
        <v>0</v>
      </c>
      <c r="M181" s="248">
        <f t="shared" si="11"/>
        <v>309</v>
      </c>
      <c r="N181" s="2288"/>
    </row>
    <row r="182" spans="1:14">
      <c r="A182" s="2288"/>
      <c r="B182" s="248">
        <f t="shared" si="10"/>
        <v>310</v>
      </c>
      <c r="C182" s="247"/>
      <c r="D182" s="225"/>
      <c r="E182" s="235" t="s">
        <v>2312</v>
      </c>
      <c r="F182" s="1539" t="s">
        <v>680</v>
      </c>
      <c r="G182" s="1554" t="s">
        <v>680</v>
      </c>
      <c r="H182" s="1554" t="s">
        <v>680</v>
      </c>
      <c r="I182" s="1549">
        <v>0</v>
      </c>
      <c r="J182" s="1350">
        <v>0</v>
      </c>
      <c r="K182" s="1350">
        <v>0</v>
      </c>
      <c r="L182" s="1339">
        <v>0</v>
      </c>
      <c r="M182" s="248">
        <f t="shared" si="11"/>
        <v>310</v>
      </c>
      <c r="N182" s="2288"/>
    </row>
    <row r="183" spans="1:14">
      <c r="A183" s="2288"/>
      <c r="B183" s="245">
        <f t="shared" si="10"/>
        <v>311</v>
      </c>
      <c r="C183" s="245" t="s">
        <v>525</v>
      </c>
      <c r="D183" s="226"/>
      <c r="E183" s="232" t="s">
        <v>2313</v>
      </c>
      <c r="F183" s="1557" t="s">
        <v>680</v>
      </c>
      <c r="G183" s="1558" t="s">
        <v>680</v>
      </c>
      <c r="H183" s="1559">
        <v>0</v>
      </c>
      <c r="I183" s="1558" t="s">
        <v>680</v>
      </c>
      <c r="J183" s="1351">
        <v>0</v>
      </c>
      <c r="K183" s="1351">
        <v>0</v>
      </c>
      <c r="L183" s="1352">
        <v>0</v>
      </c>
      <c r="M183" s="245">
        <f t="shared" si="11"/>
        <v>311</v>
      </c>
      <c r="N183" s="2288"/>
    </row>
    <row r="184" spans="1:14" ht="12" thickBot="1">
      <c r="A184" s="2288"/>
      <c r="B184" s="794">
        <f t="shared" si="10"/>
        <v>312</v>
      </c>
      <c r="C184" s="795" t="s">
        <v>525</v>
      </c>
      <c r="D184" s="413"/>
      <c r="E184" s="796" t="s">
        <v>2314</v>
      </c>
      <c r="F184" s="1560" t="s">
        <v>680</v>
      </c>
      <c r="G184" s="1561" t="s">
        <v>680</v>
      </c>
      <c r="H184" s="1562">
        <v>0</v>
      </c>
      <c r="I184" s="1561" t="s">
        <v>680</v>
      </c>
      <c r="J184" s="1563">
        <v>0</v>
      </c>
      <c r="K184" s="1563">
        <v>0</v>
      </c>
      <c r="L184" s="1564">
        <v>0</v>
      </c>
      <c r="M184" s="797">
        <f t="shared" si="11"/>
        <v>312</v>
      </c>
      <c r="N184" s="2288"/>
    </row>
    <row r="185" spans="1:14" s="226" customFormat="1" ht="4.5" customHeight="1">
      <c r="A185" s="1965"/>
      <c r="N185" s="1943"/>
    </row>
    <row r="186" spans="1:14" s="226" customFormat="1">
      <c r="A186" s="2305" t="s">
        <v>2497</v>
      </c>
      <c r="B186" s="1747"/>
      <c r="C186" s="222"/>
      <c r="D186" s="222"/>
      <c r="E186" s="222"/>
      <c r="F186" s="222"/>
      <c r="G186" s="222"/>
      <c r="H186" s="222"/>
      <c r="I186" s="222"/>
      <c r="J186" s="222"/>
      <c r="K186" s="222"/>
      <c r="L186" s="222"/>
      <c r="M186" s="56"/>
      <c r="N186" s="2280" t="s">
        <v>2667</v>
      </c>
    </row>
    <row r="187" spans="1:14" ht="11.25" customHeight="1">
      <c r="A187" s="2305"/>
      <c r="B187" s="44" t="s">
        <v>2420</v>
      </c>
      <c r="C187" s="545"/>
      <c r="D187" s="229"/>
      <c r="E187" s="229"/>
      <c r="F187" s="229"/>
      <c r="G187" s="229"/>
      <c r="H187" s="229"/>
      <c r="I187" s="229"/>
      <c r="J187" s="229"/>
      <c r="K187" s="229"/>
      <c r="L187" s="229"/>
      <c r="M187" s="546"/>
      <c r="N187" s="2280"/>
    </row>
    <row r="188" spans="1:14">
      <c r="A188" s="2305"/>
      <c r="B188" s="545" t="s">
        <v>330</v>
      </c>
      <c r="C188" s="545"/>
      <c r="D188" s="229"/>
      <c r="E188" s="229"/>
      <c r="F188" s="229"/>
      <c r="G188" s="229"/>
      <c r="H188" s="229"/>
      <c r="I188" s="229"/>
      <c r="J188" s="229"/>
      <c r="K188" s="229"/>
      <c r="L188" s="229"/>
      <c r="M188" s="546"/>
      <c r="N188" s="2280"/>
    </row>
    <row r="189" spans="1:14">
      <c r="A189" s="2305"/>
      <c r="B189" s="61"/>
      <c r="C189" s="54"/>
      <c r="D189" s="54"/>
      <c r="E189" s="54"/>
      <c r="F189" s="54"/>
      <c r="G189" s="54"/>
      <c r="H189" s="54"/>
      <c r="I189" s="54"/>
      <c r="J189" s="54"/>
      <c r="K189" s="54"/>
      <c r="L189" s="54"/>
      <c r="M189" s="214"/>
      <c r="N189" s="2280"/>
    </row>
    <row r="190" spans="1:14">
      <c r="A190" s="2305"/>
      <c r="B190" s="1707"/>
      <c r="C190" s="272"/>
      <c r="D190" s="233"/>
      <c r="E190" s="295"/>
      <c r="F190" s="245"/>
      <c r="G190" s="245"/>
      <c r="H190" s="245"/>
      <c r="I190" s="245"/>
      <c r="J190" s="245"/>
      <c r="K190" s="245"/>
      <c r="L190" s="245"/>
      <c r="M190" s="571"/>
      <c r="N190" s="2280"/>
    </row>
    <row r="191" spans="1:14">
      <c r="A191" s="2305"/>
      <c r="B191" s="1707"/>
      <c r="C191" s="272"/>
      <c r="D191" s="233"/>
      <c r="E191" s="295"/>
      <c r="F191" s="245"/>
      <c r="G191" s="245" t="s">
        <v>1314</v>
      </c>
      <c r="H191" s="245"/>
      <c r="I191" s="245"/>
      <c r="J191" s="245" t="s">
        <v>1315</v>
      </c>
      <c r="K191" s="245"/>
      <c r="L191" s="245"/>
      <c r="M191" s="571"/>
      <c r="N191" s="2280"/>
    </row>
    <row r="192" spans="1:14">
      <c r="A192" s="2305"/>
      <c r="B192" s="1707" t="s">
        <v>307</v>
      </c>
      <c r="C192" s="272" t="s">
        <v>331</v>
      </c>
      <c r="D192" s="233"/>
      <c r="E192" s="295" t="s">
        <v>1316</v>
      </c>
      <c r="F192" s="245" t="s">
        <v>1317</v>
      </c>
      <c r="G192" s="245" t="s">
        <v>1318</v>
      </c>
      <c r="H192" s="245" t="s">
        <v>1319</v>
      </c>
      <c r="I192" s="245" t="s">
        <v>1320</v>
      </c>
      <c r="J192" s="245" t="s">
        <v>1321</v>
      </c>
      <c r="K192" s="245" t="s">
        <v>1322</v>
      </c>
      <c r="L192" s="245" t="s">
        <v>1315</v>
      </c>
      <c r="M192" s="571" t="s">
        <v>307</v>
      </c>
      <c r="N192" s="2280"/>
    </row>
    <row r="193" spans="1:14">
      <c r="A193" s="2305"/>
      <c r="B193" s="1707" t="s">
        <v>312</v>
      </c>
      <c r="C193" s="272" t="s">
        <v>334</v>
      </c>
      <c r="D193" s="233"/>
      <c r="E193" s="295"/>
      <c r="F193" s="245" t="s">
        <v>1323</v>
      </c>
      <c r="G193" s="245" t="s">
        <v>1324</v>
      </c>
      <c r="H193" s="245" t="s">
        <v>1325</v>
      </c>
      <c r="I193" s="245"/>
      <c r="J193" s="245" t="s">
        <v>1326</v>
      </c>
      <c r="K193" s="245"/>
      <c r="L193" s="245"/>
      <c r="M193" s="571" t="s">
        <v>312</v>
      </c>
      <c r="N193" s="2280"/>
    </row>
    <row r="194" spans="1:14" ht="12" thickBot="1">
      <c r="A194" s="2305"/>
      <c r="B194" s="269"/>
      <c r="C194" s="273"/>
      <c r="D194" s="234"/>
      <c r="E194" s="658" t="s">
        <v>317</v>
      </c>
      <c r="F194" s="245" t="s">
        <v>318</v>
      </c>
      <c r="G194" s="245" t="s">
        <v>319</v>
      </c>
      <c r="H194" s="245" t="s">
        <v>320</v>
      </c>
      <c r="I194" s="245" t="s">
        <v>321</v>
      </c>
      <c r="J194" s="245" t="s">
        <v>322</v>
      </c>
      <c r="K194" s="245" t="s">
        <v>176</v>
      </c>
      <c r="L194" s="245" t="s">
        <v>177</v>
      </c>
      <c r="M194" s="610"/>
      <c r="N194" s="2280"/>
    </row>
    <row r="195" spans="1:14">
      <c r="A195" s="2305"/>
      <c r="B195" s="24"/>
      <c r="C195" s="609"/>
      <c r="D195" s="231" t="s">
        <v>1363</v>
      </c>
      <c r="E195" s="226"/>
      <c r="F195" s="659"/>
      <c r="G195" s="660"/>
      <c r="H195" s="660"/>
      <c r="I195" s="660"/>
      <c r="J195" s="660"/>
      <c r="K195" s="660"/>
      <c r="L195" s="661"/>
      <c r="M195" s="291"/>
      <c r="N195" s="2280"/>
    </row>
    <row r="196" spans="1:14">
      <c r="A196" s="2305"/>
      <c r="B196" s="1736">
        <v>313</v>
      </c>
      <c r="C196" s="273"/>
      <c r="D196" s="225"/>
      <c r="E196" s="225" t="s">
        <v>2315</v>
      </c>
      <c r="F196" s="1565" t="s">
        <v>680</v>
      </c>
      <c r="G196" s="251" t="s">
        <v>680</v>
      </c>
      <c r="H196" s="1527">
        <v>0</v>
      </c>
      <c r="I196" s="251" t="s">
        <v>680</v>
      </c>
      <c r="J196" s="359">
        <v>0</v>
      </c>
      <c r="K196" s="359">
        <v>0</v>
      </c>
      <c r="L196" s="1528">
        <v>0</v>
      </c>
      <c r="M196" s="792">
        <v>313</v>
      </c>
      <c r="N196" s="2280"/>
    </row>
    <row r="197" spans="1:14">
      <c r="A197" s="2305"/>
      <c r="B197" s="1736">
        <f t="shared" ref="B197:B207" si="12">B196+1</f>
        <v>314</v>
      </c>
      <c r="C197" s="273"/>
      <c r="D197" s="225"/>
      <c r="E197" s="225" t="s">
        <v>2316</v>
      </c>
      <c r="F197" s="1565" t="s">
        <v>680</v>
      </c>
      <c r="G197" s="251" t="s">
        <v>680</v>
      </c>
      <c r="H197" s="1536">
        <v>0</v>
      </c>
      <c r="I197" s="251" t="s">
        <v>680</v>
      </c>
      <c r="J197" s="372">
        <v>0</v>
      </c>
      <c r="K197" s="372">
        <v>0</v>
      </c>
      <c r="L197" s="1566">
        <v>0</v>
      </c>
      <c r="M197" s="792">
        <f t="shared" ref="M197:M207" si="13">M196+1</f>
        <v>314</v>
      </c>
      <c r="N197" s="2280"/>
    </row>
    <row r="198" spans="1:14">
      <c r="A198" s="2305"/>
      <c r="B198" s="1736">
        <f t="shared" si="12"/>
        <v>315</v>
      </c>
      <c r="C198" s="273"/>
      <c r="D198" s="225"/>
      <c r="E198" s="225" t="s">
        <v>2317</v>
      </c>
      <c r="F198" s="1565" t="s">
        <v>680</v>
      </c>
      <c r="G198" s="251" t="s">
        <v>680</v>
      </c>
      <c r="H198" s="1527">
        <v>0</v>
      </c>
      <c r="I198" s="251" t="s">
        <v>680</v>
      </c>
      <c r="J198" s="359">
        <v>0</v>
      </c>
      <c r="K198" s="359">
        <v>0</v>
      </c>
      <c r="L198" s="1528">
        <v>0</v>
      </c>
      <c r="M198" s="792">
        <f t="shared" si="13"/>
        <v>315</v>
      </c>
      <c r="N198" s="2280"/>
    </row>
    <row r="199" spans="1:14">
      <c r="A199" s="2305"/>
      <c r="B199" s="1736">
        <f t="shared" si="12"/>
        <v>316</v>
      </c>
      <c r="C199" s="273"/>
      <c r="D199" s="225"/>
      <c r="E199" s="225" t="s">
        <v>2318</v>
      </c>
      <c r="F199" s="1565" t="s">
        <v>680</v>
      </c>
      <c r="G199" s="251" t="s">
        <v>680</v>
      </c>
      <c r="H199" s="1536">
        <v>0</v>
      </c>
      <c r="I199" s="251" t="s">
        <v>680</v>
      </c>
      <c r="J199" s="372">
        <v>0</v>
      </c>
      <c r="K199" s="372">
        <v>0</v>
      </c>
      <c r="L199" s="1566">
        <v>0</v>
      </c>
      <c r="M199" s="792">
        <f t="shared" si="13"/>
        <v>316</v>
      </c>
      <c r="N199" s="2280"/>
    </row>
    <row r="200" spans="1:14">
      <c r="A200" s="2305"/>
      <c r="B200" s="1736">
        <f t="shared" si="12"/>
        <v>317</v>
      </c>
      <c r="C200" s="273"/>
      <c r="D200" s="225"/>
      <c r="E200" s="225" t="s">
        <v>1876</v>
      </c>
      <c r="F200" s="1565" t="s">
        <v>680</v>
      </c>
      <c r="G200" s="251" t="s">
        <v>680</v>
      </c>
      <c r="H200" s="251" t="s">
        <v>680</v>
      </c>
      <c r="I200" s="1527">
        <v>13566</v>
      </c>
      <c r="J200" s="359">
        <v>13566</v>
      </c>
      <c r="K200" s="359">
        <v>0</v>
      </c>
      <c r="L200" s="1528">
        <v>13566</v>
      </c>
      <c r="M200" s="792">
        <f t="shared" si="13"/>
        <v>317</v>
      </c>
      <c r="N200" s="2280"/>
    </row>
    <row r="201" spans="1:14">
      <c r="A201" s="2305"/>
      <c r="B201" s="1736">
        <f t="shared" si="12"/>
        <v>318</v>
      </c>
      <c r="C201" s="273"/>
      <c r="D201" s="225"/>
      <c r="E201" s="225" t="s">
        <v>2319</v>
      </c>
      <c r="F201" s="1565" t="s">
        <v>680</v>
      </c>
      <c r="G201" s="251" t="s">
        <v>680</v>
      </c>
      <c r="H201" s="1527">
        <v>0</v>
      </c>
      <c r="I201" s="251" t="s">
        <v>680</v>
      </c>
      <c r="J201" s="359">
        <v>0</v>
      </c>
      <c r="K201" s="359">
        <v>0</v>
      </c>
      <c r="L201" s="1528">
        <v>0</v>
      </c>
      <c r="M201" s="792">
        <f t="shared" si="13"/>
        <v>318</v>
      </c>
      <c r="N201" s="2280"/>
    </row>
    <row r="202" spans="1:14">
      <c r="A202" s="2305"/>
      <c r="B202" s="1736">
        <f t="shared" si="12"/>
        <v>319</v>
      </c>
      <c r="C202" s="273"/>
      <c r="D202" s="225"/>
      <c r="E202" s="225" t="s">
        <v>2320</v>
      </c>
      <c r="F202" s="1565" t="s">
        <v>680</v>
      </c>
      <c r="G202" s="251" t="s">
        <v>680</v>
      </c>
      <c r="H202" s="1536">
        <v>0</v>
      </c>
      <c r="I202" s="251" t="s">
        <v>680</v>
      </c>
      <c r="J202" s="372">
        <v>0</v>
      </c>
      <c r="K202" s="372">
        <v>0</v>
      </c>
      <c r="L202" s="1566">
        <v>0</v>
      </c>
      <c r="M202" s="792">
        <f t="shared" si="13"/>
        <v>319</v>
      </c>
      <c r="N202" s="2280"/>
    </row>
    <row r="203" spans="1:14">
      <c r="A203" s="2305"/>
      <c r="B203" s="1736">
        <f t="shared" si="12"/>
        <v>320</v>
      </c>
      <c r="C203" s="273"/>
      <c r="D203" s="225"/>
      <c r="E203" s="225" t="s">
        <v>2321</v>
      </c>
      <c r="F203" s="1565" t="s">
        <v>680</v>
      </c>
      <c r="G203" s="251" t="s">
        <v>680</v>
      </c>
      <c r="H203" s="1536">
        <v>0</v>
      </c>
      <c r="I203" s="251" t="s">
        <v>680</v>
      </c>
      <c r="J203" s="372">
        <v>0</v>
      </c>
      <c r="K203" s="372">
        <v>0</v>
      </c>
      <c r="L203" s="1566">
        <v>0</v>
      </c>
      <c r="M203" s="792">
        <f t="shared" si="13"/>
        <v>320</v>
      </c>
      <c r="N203" s="2280"/>
    </row>
    <row r="204" spans="1:14">
      <c r="A204" s="2305"/>
      <c r="B204" s="1736">
        <f t="shared" si="12"/>
        <v>321</v>
      </c>
      <c r="C204" s="273"/>
      <c r="D204" s="225"/>
      <c r="E204" s="225" t="s">
        <v>1350</v>
      </c>
      <c r="F204" s="1526">
        <v>0</v>
      </c>
      <c r="G204" s="1527">
        <v>0</v>
      </c>
      <c r="H204" s="1527">
        <v>0</v>
      </c>
      <c r="I204" s="1527">
        <v>0</v>
      </c>
      <c r="J204" s="359">
        <v>0</v>
      </c>
      <c r="K204" s="359">
        <v>0</v>
      </c>
      <c r="L204" s="1528">
        <v>0</v>
      </c>
      <c r="M204" s="792">
        <f t="shared" si="13"/>
        <v>321</v>
      </c>
      <c r="N204" s="2280"/>
    </row>
    <row r="205" spans="1:14">
      <c r="A205" s="2305"/>
      <c r="B205" s="1736">
        <f t="shared" si="12"/>
        <v>322</v>
      </c>
      <c r="C205" s="273"/>
      <c r="D205" s="225"/>
      <c r="E205" s="225" t="s">
        <v>498</v>
      </c>
      <c r="F205" s="1526">
        <v>0</v>
      </c>
      <c r="G205" s="1527">
        <v>0</v>
      </c>
      <c r="H205" s="1527">
        <v>0</v>
      </c>
      <c r="I205" s="1527">
        <v>0</v>
      </c>
      <c r="J205" s="359">
        <v>0</v>
      </c>
      <c r="K205" s="359">
        <v>0</v>
      </c>
      <c r="L205" s="1528">
        <v>0</v>
      </c>
      <c r="M205" s="792">
        <f t="shared" si="13"/>
        <v>322</v>
      </c>
      <c r="N205" s="2280"/>
    </row>
    <row r="206" spans="1:14">
      <c r="A206" s="2305"/>
      <c r="B206" s="1736">
        <f t="shared" si="12"/>
        <v>323</v>
      </c>
      <c r="C206" s="273"/>
      <c r="D206" s="225" t="s">
        <v>1364</v>
      </c>
      <c r="E206" s="225"/>
      <c r="F206" s="1567">
        <v>0</v>
      </c>
      <c r="G206" s="1459">
        <v>0</v>
      </c>
      <c r="H206" s="1459">
        <v>0</v>
      </c>
      <c r="I206" s="1459">
        <v>13566</v>
      </c>
      <c r="J206" s="1361">
        <v>13566</v>
      </c>
      <c r="K206" s="1361">
        <v>0</v>
      </c>
      <c r="L206" s="1525">
        <v>13566</v>
      </c>
      <c r="M206" s="792">
        <f t="shared" si="13"/>
        <v>323</v>
      </c>
      <c r="N206" s="2280"/>
    </row>
    <row r="207" spans="1:14">
      <c r="A207" s="2305"/>
      <c r="B207" s="1736">
        <f t="shared" si="12"/>
        <v>324</v>
      </c>
      <c r="C207" s="273"/>
      <c r="D207" s="225" t="s">
        <v>107</v>
      </c>
      <c r="E207" s="225"/>
      <c r="F207" s="1567">
        <v>354</v>
      </c>
      <c r="G207" s="1459">
        <v>166</v>
      </c>
      <c r="H207" s="1459">
        <v>1526</v>
      </c>
      <c r="I207" s="1459">
        <v>18036</v>
      </c>
      <c r="J207" s="1361">
        <v>20082</v>
      </c>
      <c r="K207" s="1361">
        <v>0</v>
      </c>
      <c r="L207" s="1525">
        <v>20082</v>
      </c>
      <c r="M207" s="792">
        <f t="shared" si="13"/>
        <v>324</v>
      </c>
      <c r="N207" s="2280"/>
    </row>
    <row r="208" spans="1:14">
      <c r="A208" s="2305"/>
      <c r="B208" s="1707"/>
      <c r="C208" s="609"/>
      <c r="D208" s="226" t="s">
        <v>1365</v>
      </c>
      <c r="E208" s="226"/>
      <c r="F208" s="662"/>
      <c r="G208" s="241"/>
      <c r="H208" s="241"/>
      <c r="I208" s="241"/>
      <c r="J208" s="241"/>
      <c r="K208" s="241"/>
      <c r="L208" s="663"/>
      <c r="M208" s="1709"/>
      <c r="N208" s="2280"/>
    </row>
    <row r="209" spans="1:14">
      <c r="A209" s="2305"/>
      <c r="B209" s="1707"/>
      <c r="C209" s="609"/>
      <c r="D209" s="226" t="s">
        <v>1366</v>
      </c>
      <c r="E209" s="226"/>
      <c r="F209" s="662"/>
      <c r="G209" s="241"/>
      <c r="H209" s="241"/>
      <c r="I209" s="241"/>
      <c r="J209" s="241"/>
      <c r="K209" s="241"/>
      <c r="L209" s="663"/>
      <c r="M209" s="1709"/>
      <c r="N209" s="2280"/>
    </row>
    <row r="210" spans="1:14">
      <c r="A210" s="2305"/>
      <c r="B210" s="1736">
        <v>401</v>
      </c>
      <c r="C210" s="273"/>
      <c r="D210" s="225"/>
      <c r="E210" s="225" t="s">
        <v>2307</v>
      </c>
      <c r="F210" s="1523">
        <v>34</v>
      </c>
      <c r="G210" s="1524">
        <v>0</v>
      </c>
      <c r="H210" s="1524">
        <v>277</v>
      </c>
      <c r="I210" s="1524">
        <v>0</v>
      </c>
      <c r="J210" s="1361">
        <v>311</v>
      </c>
      <c r="K210" s="1361">
        <v>0</v>
      </c>
      <c r="L210" s="1525">
        <v>311</v>
      </c>
      <c r="M210" s="792">
        <v>401</v>
      </c>
      <c r="N210" s="2280"/>
    </row>
    <row r="211" spans="1:14">
      <c r="A211" s="1965"/>
      <c r="B211" s="1736">
        <f t="shared" ref="B211:B219" si="14">B210+1</f>
        <v>402</v>
      </c>
      <c r="C211" s="273"/>
      <c r="D211" s="225"/>
      <c r="E211" s="225" t="s">
        <v>1367</v>
      </c>
      <c r="F211" s="1526">
        <v>1</v>
      </c>
      <c r="G211" s="1527">
        <v>0</v>
      </c>
      <c r="H211" s="1527">
        <v>277</v>
      </c>
      <c r="I211" s="1527">
        <v>0</v>
      </c>
      <c r="J211" s="359">
        <v>278</v>
      </c>
      <c r="K211" s="359">
        <v>0</v>
      </c>
      <c r="L211" s="1528">
        <v>278</v>
      </c>
      <c r="M211" s="792">
        <f t="shared" ref="M211:M219" si="15">M210+1</f>
        <v>402</v>
      </c>
      <c r="N211" s="1965"/>
    </row>
    <row r="212" spans="1:14">
      <c r="A212" s="1965"/>
      <c r="B212" s="1736">
        <f t="shared" si="14"/>
        <v>403</v>
      </c>
      <c r="C212" s="273"/>
      <c r="D212" s="225"/>
      <c r="E212" s="225" t="s">
        <v>1368</v>
      </c>
      <c r="F212" s="1526">
        <v>197</v>
      </c>
      <c r="G212" s="1527">
        <v>0</v>
      </c>
      <c r="H212" s="1527">
        <v>277</v>
      </c>
      <c r="I212" s="1527">
        <v>0</v>
      </c>
      <c r="J212" s="359">
        <v>474</v>
      </c>
      <c r="K212" s="359">
        <v>0</v>
      </c>
      <c r="L212" s="1528">
        <v>474</v>
      </c>
      <c r="M212" s="792">
        <f t="shared" si="15"/>
        <v>403</v>
      </c>
      <c r="N212" s="1965"/>
    </row>
    <row r="213" spans="1:14">
      <c r="A213" s="1965"/>
      <c r="B213" s="1736">
        <f t="shared" si="14"/>
        <v>404</v>
      </c>
      <c r="C213" s="273"/>
      <c r="D213" s="225"/>
      <c r="E213" s="225" t="s">
        <v>1369</v>
      </c>
      <c r="F213" s="1526">
        <v>0</v>
      </c>
      <c r="G213" s="1527">
        <v>0</v>
      </c>
      <c r="H213" s="1527">
        <v>2357</v>
      </c>
      <c r="I213" s="1527">
        <v>0</v>
      </c>
      <c r="J213" s="359">
        <v>2357</v>
      </c>
      <c r="K213" s="359">
        <v>0</v>
      </c>
      <c r="L213" s="1528">
        <v>2357</v>
      </c>
      <c r="M213" s="792">
        <f t="shared" si="15"/>
        <v>404</v>
      </c>
      <c r="N213" s="1965"/>
    </row>
    <row r="214" spans="1:14">
      <c r="A214" s="1965"/>
      <c r="B214" s="1736">
        <f t="shared" si="14"/>
        <v>405</v>
      </c>
      <c r="C214" s="273"/>
      <c r="D214" s="225"/>
      <c r="E214" s="225" t="s">
        <v>1370</v>
      </c>
      <c r="F214" s="1526">
        <v>0</v>
      </c>
      <c r="G214" s="1527">
        <v>0</v>
      </c>
      <c r="H214" s="1527">
        <v>0</v>
      </c>
      <c r="I214" s="1527">
        <v>0</v>
      </c>
      <c r="J214" s="359">
        <v>0</v>
      </c>
      <c r="K214" s="359">
        <v>0</v>
      </c>
      <c r="L214" s="1528">
        <v>0</v>
      </c>
      <c r="M214" s="792">
        <f t="shared" si="15"/>
        <v>405</v>
      </c>
      <c r="N214" s="1965"/>
    </row>
    <row r="215" spans="1:14">
      <c r="A215" s="1965"/>
      <c r="B215" s="1736">
        <f t="shared" si="14"/>
        <v>406</v>
      </c>
      <c r="C215" s="273"/>
      <c r="D215" s="225"/>
      <c r="E215" s="225" t="s">
        <v>1371</v>
      </c>
      <c r="F215" s="1526">
        <v>0</v>
      </c>
      <c r="G215" s="1527">
        <v>0</v>
      </c>
      <c r="H215" s="1527">
        <v>0</v>
      </c>
      <c r="I215" s="1527">
        <v>0</v>
      </c>
      <c r="J215" s="359">
        <v>0</v>
      </c>
      <c r="K215" s="359">
        <v>0</v>
      </c>
      <c r="L215" s="1528">
        <v>0</v>
      </c>
      <c r="M215" s="792">
        <f t="shared" si="15"/>
        <v>406</v>
      </c>
      <c r="N215" s="1965"/>
    </row>
    <row r="216" spans="1:14">
      <c r="A216" s="1965"/>
      <c r="B216" s="1736">
        <f t="shared" si="14"/>
        <v>407</v>
      </c>
      <c r="C216" s="273"/>
      <c r="D216" s="225"/>
      <c r="E216" s="225" t="s">
        <v>1372</v>
      </c>
      <c r="F216" s="1526">
        <v>0</v>
      </c>
      <c r="G216" s="1527">
        <v>0</v>
      </c>
      <c r="H216" s="1527">
        <v>693</v>
      </c>
      <c r="I216" s="1527">
        <v>0</v>
      </c>
      <c r="J216" s="359">
        <v>693</v>
      </c>
      <c r="K216" s="359">
        <v>0</v>
      </c>
      <c r="L216" s="1528">
        <v>693</v>
      </c>
      <c r="M216" s="792">
        <f t="shared" si="15"/>
        <v>407</v>
      </c>
      <c r="N216" s="1965"/>
    </row>
    <row r="217" spans="1:14">
      <c r="A217" s="1965"/>
      <c r="B217" s="1736">
        <f t="shared" si="14"/>
        <v>408</v>
      </c>
      <c r="C217" s="273"/>
      <c r="D217" s="225"/>
      <c r="E217" s="225" t="s">
        <v>1373</v>
      </c>
      <c r="F217" s="1526">
        <v>0</v>
      </c>
      <c r="G217" s="1527">
        <v>0</v>
      </c>
      <c r="H217" s="1527">
        <v>277</v>
      </c>
      <c r="I217" s="1527">
        <v>0</v>
      </c>
      <c r="J217" s="359">
        <v>277</v>
      </c>
      <c r="K217" s="359">
        <v>0</v>
      </c>
      <c r="L217" s="1528">
        <v>277</v>
      </c>
      <c r="M217" s="792">
        <f t="shared" si="15"/>
        <v>408</v>
      </c>
      <c r="N217" s="1965"/>
    </row>
    <row r="218" spans="1:14">
      <c r="A218" s="1965"/>
      <c r="B218" s="1736">
        <f t="shared" si="14"/>
        <v>409</v>
      </c>
      <c r="C218" s="273"/>
      <c r="D218" s="225"/>
      <c r="E218" s="225" t="s">
        <v>1374</v>
      </c>
      <c r="F218" s="1526">
        <v>0</v>
      </c>
      <c r="G218" s="1527">
        <v>0</v>
      </c>
      <c r="H218" s="1527">
        <v>0</v>
      </c>
      <c r="I218" s="1527">
        <v>0</v>
      </c>
      <c r="J218" s="359">
        <v>0</v>
      </c>
      <c r="K218" s="359">
        <v>0</v>
      </c>
      <c r="L218" s="1528">
        <v>0</v>
      </c>
      <c r="M218" s="792">
        <f t="shared" si="15"/>
        <v>409</v>
      </c>
      <c r="N218" s="1965"/>
    </row>
    <row r="219" spans="1:14">
      <c r="A219" s="1965"/>
      <c r="B219" s="1736">
        <f t="shared" si="14"/>
        <v>410</v>
      </c>
      <c r="C219" s="273"/>
      <c r="D219" s="225"/>
      <c r="E219" s="225" t="s">
        <v>1375</v>
      </c>
      <c r="F219" s="1526">
        <v>0</v>
      </c>
      <c r="G219" s="1527">
        <v>0</v>
      </c>
      <c r="H219" s="1527">
        <v>0</v>
      </c>
      <c r="I219" s="1527">
        <v>0</v>
      </c>
      <c r="J219" s="359">
        <v>0</v>
      </c>
      <c r="K219" s="359">
        <v>0</v>
      </c>
      <c r="L219" s="1528">
        <v>0</v>
      </c>
      <c r="M219" s="792">
        <f t="shared" si="15"/>
        <v>410</v>
      </c>
      <c r="N219" s="1965"/>
    </row>
    <row r="220" spans="1:14">
      <c r="A220" s="1965"/>
      <c r="B220" s="1736"/>
      <c r="C220" s="273"/>
      <c r="D220" s="225"/>
      <c r="E220" s="225" t="s">
        <v>1376</v>
      </c>
      <c r="F220" s="1526"/>
      <c r="G220" s="1527"/>
      <c r="H220" s="1527"/>
      <c r="I220" s="1527"/>
      <c r="J220" s="359"/>
      <c r="K220" s="359"/>
      <c r="L220" s="1528"/>
      <c r="M220" s="792"/>
      <c r="N220" s="1965"/>
    </row>
    <row r="221" spans="1:14">
      <c r="A221" s="1965"/>
      <c r="B221" s="1736">
        <v>411</v>
      </c>
      <c r="C221" s="273"/>
      <c r="D221" s="225"/>
      <c r="E221" s="225" t="s">
        <v>1377</v>
      </c>
      <c r="F221" s="1526">
        <v>0</v>
      </c>
      <c r="G221" s="1527">
        <v>0</v>
      </c>
      <c r="H221" s="1527">
        <v>139</v>
      </c>
      <c r="I221" s="1527">
        <v>0</v>
      </c>
      <c r="J221" s="359">
        <v>139</v>
      </c>
      <c r="K221" s="359">
        <v>0</v>
      </c>
      <c r="L221" s="1528">
        <v>139</v>
      </c>
      <c r="M221" s="792">
        <v>411</v>
      </c>
      <c r="N221" s="1965"/>
    </row>
    <row r="222" spans="1:14">
      <c r="A222" s="1965"/>
      <c r="B222" s="1736">
        <f t="shared" ref="B222:B229" si="16">B221+1</f>
        <v>412</v>
      </c>
      <c r="C222" s="273"/>
      <c r="D222" s="225"/>
      <c r="E222" s="225" t="s">
        <v>1378</v>
      </c>
      <c r="F222" s="1565" t="s">
        <v>680</v>
      </c>
      <c r="G222" s="251" t="s">
        <v>680</v>
      </c>
      <c r="H222" s="251" t="s">
        <v>680</v>
      </c>
      <c r="I222" s="1527">
        <v>0</v>
      </c>
      <c r="J222" s="359">
        <v>0</v>
      </c>
      <c r="K222" s="359">
        <v>0</v>
      </c>
      <c r="L222" s="1528">
        <v>0</v>
      </c>
      <c r="M222" s="792">
        <f t="shared" ref="M222:M229" si="17">M221+1</f>
        <v>412</v>
      </c>
      <c r="N222" s="1965"/>
    </row>
    <row r="223" spans="1:14">
      <c r="A223" s="1965"/>
      <c r="B223" s="1736">
        <f t="shared" si="16"/>
        <v>413</v>
      </c>
      <c r="C223" s="273"/>
      <c r="D223" s="225"/>
      <c r="E223" s="225" t="s">
        <v>1379</v>
      </c>
      <c r="F223" s="1526">
        <v>0</v>
      </c>
      <c r="G223" s="1527">
        <v>0</v>
      </c>
      <c r="H223" s="1527">
        <v>0</v>
      </c>
      <c r="I223" s="1527">
        <v>0</v>
      </c>
      <c r="J223" s="359">
        <v>0</v>
      </c>
      <c r="K223" s="359">
        <v>0</v>
      </c>
      <c r="L223" s="1528">
        <v>0</v>
      </c>
      <c r="M223" s="792">
        <f t="shared" si="17"/>
        <v>413</v>
      </c>
      <c r="N223" s="1965"/>
    </row>
    <row r="224" spans="1:14">
      <c r="A224" s="1965"/>
      <c r="B224" s="1736">
        <f t="shared" si="16"/>
        <v>414</v>
      </c>
      <c r="C224" s="273"/>
      <c r="D224" s="225"/>
      <c r="E224" s="225" t="s">
        <v>2311</v>
      </c>
      <c r="F224" s="1565" t="s">
        <v>680</v>
      </c>
      <c r="G224" s="251" t="s">
        <v>680</v>
      </c>
      <c r="H224" s="251" t="s">
        <v>680</v>
      </c>
      <c r="I224" s="1527">
        <v>0</v>
      </c>
      <c r="J224" s="359">
        <v>0</v>
      </c>
      <c r="K224" s="359">
        <v>0</v>
      </c>
      <c r="L224" s="1528">
        <v>0</v>
      </c>
      <c r="M224" s="792">
        <f t="shared" si="17"/>
        <v>414</v>
      </c>
      <c r="N224" s="1965"/>
    </row>
    <row r="225" spans="1:14">
      <c r="A225" s="1965"/>
      <c r="B225" s="1736">
        <f t="shared" si="16"/>
        <v>415</v>
      </c>
      <c r="C225" s="273"/>
      <c r="D225" s="225"/>
      <c r="E225" s="225" t="s">
        <v>2312</v>
      </c>
      <c r="F225" s="1565" t="s">
        <v>680</v>
      </c>
      <c r="G225" s="251" t="s">
        <v>680</v>
      </c>
      <c r="H225" s="251" t="s">
        <v>680</v>
      </c>
      <c r="I225" s="1527">
        <v>0</v>
      </c>
      <c r="J225" s="359">
        <v>0</v>
      </c>
      <c r="K225" s="359">
        <v>0</v>
      </c>
      <c r="L225" s="1528">
        <v>0</v>
      </c>
      <c r="M225" s="792">
        <f t="shared" si="17"/>
        <v>415</v>
      </c>
      <c r="N225" s="1965"/>
    </row>
    <row r="226" spans="1:14">
      <c r="A226" s="1965"/>
      <c r="B226" s="1736">
        <f t="shared" si="16"/>
        <v>416</v>
      </c>
      <c r="C226" s="273"/>
      <c r="D226" s="225"/>
      <c r="E226" s="225" t="s">
        <v>2319</v>
      </c>
      <c r="F226" s="1565" t="s">
        <v>680</v>
      </c>
      <c r="G226" s="251" t="s">
        <v>680</v>
      </c>
      <c r="H226" s="1527">
        <v>0</v>
      </c>
      <c r="I226" s="251" t="s">
        <v>680</v>
      </c>
      <c r="J226" s="359">
        <v>0</v>
      </c>
      <c r="K226" s="359">
        <v>0</v>
      </c>
      <c r="L226" s="1528">
        <v>0</v>
      </c>
      <c r="M226" s="792">
        <f t="shared" si="17"/>
        <v>416</v>
      </c>
      <c r="N226" s="1965"/>
    </row>
    <row r="227" spans="1:14">
      <c r="A227" s="1965"/>
      <c r="B227" s="1736">
        <f t="shared" si="16"/>
        <v>417</v>
      </c>
      <c r="C227" s="273"/>
      <c r="D227" s="225"/>
      <c r="E227" s="225" t="s">
        <v>2320</v>
      </c>
      <c r="F227" s="1565" t="s">
        <v>680</v>
      </c>
      <c r="G227" s="251" t="s">
        <v>680</v>
      </c>
      <c r="H227" s="1536">
        <v>0</v>
      </c>
      <c r="I227" s="251" t="s">
        <v>680</v>
      </c>
      <c r="J227" s="372">
        <v>0</v>
      </c>
      <c r="K227" s="372">
        <v>0</v>
      </c>
      <c r="L227" s="1566">
        <v>0</v>
      </c>
      <c r="M227" s="792">
        <f t="shared" si="17"/>
        <v>417</v>
      </c>
      <c r="N227" s="1965"/>
    </row>
    <row r="228" spans="1:14">
      <c r="A228" s="1965"/>
      <c r="B228" s="1736">
        <f t="shared" si="16"/>
        <v>418</v>
      </c>
      <c r="C228" s="1749"/>
      <c r="D228" s="225"/>
      <c r="E228" s="225" t="s">
        <v>498</v>
      </c>
      <c r="F228" s="1526">
        <v>0</v>
      </c>
      <c r="G228" s="1527">
        <v>0</v>
      </c>
      <c r="H228" s="1527">
        <v>2912</v>
      </c>
      <c r="I228" s="1527">
        <v>0</v>
      </c>
      <c r="J228" s="359">
        <v>2912</v>
      </c>
      <c r="K228" s="359">
        <v>0</v>
      </c>
      <c r="L228" s="1528">
        <v>2912</v>
      </c>
      <c r="M228" s="792">
        <f t="shared" si="17"/>
        <v>418</v>
      </c>
      <c r="N228" s="1965"/>
    </row>
    <row r="229" spans="1:14">
      <c r="A229" s="1965"/>
      <c r="B229" s="1736">
        <f t="shared" si="16"/>
        <v>419</v>
      </c>
      <c r="C229" s="273"/>
      <c r="D229" s="225" t="s">
        <v>1380</v>
      </c>
      <c r="E229" s="225"/>
      <c r="F229" s="1567">
        <v>232</v>
      </c>
      <c r="G229" s="1459">
        <v>0</v>
      </c>
      <c r="H229" s="1459">
        <v>7209</v>
      </c>
      <c r="I229" s="1459">
        <v>0</v>
      </c>
      <c r="J229" s="1361">
        <v>7441</v>
      </c>
      <c r="K229" s="1361">
        <v>0</v>
      </c>
      <c r="L229" s="1525">
        <v>7441</v>
      </c>
      <c r="M229" s="792">
        <f t="shared" si="17"/>
        <v>419</v>
      </c>
      <c r="N229" s="1965"/>
    </row>
    <row r="230" spans="1:14">
      <c r="A230" s="1965"/>
      <c r="B230" s="1707"/>
      <c r="C230" s="609"/>
      <c r="D230" s="226" t="s">
        <v>1381</v>
      </c>
      <c r="E230" s="226"/>
      <c r="F230" s="662"/>
      <c r="G230" s="241"/>
      <c r="H230" s="241"/>
      <c r="I230" s="241"/>
      <c r="J230" s="241"/>
      <c r="K230" s="241"/>
      <c r="L230" s="663"/>
      <c r="M230" s="1709"/>
      <c r="N230" s="1965"/>
    </row>
    <row r="231" spans="1:14">
      <c r="A231" s="1965"/>
      <c r="B231" s="1736">
        <v>420</v>
      </c>
      <c r="C231" s="273"/>
      <c r="D231" s="225"/>
      <c r="E231" s="225" t="s">
        <v>2307</v>
      </c>
      <c r="F231" s="1523">
        <v>16</v>
      </c>
      <c r="G231" s="1524">
        <v>0</v>
      </c>
      <c r="H231" s="1524">
        <v>139</v>
      </c>
      <c r="I231" s="1524">
        <v>0</v>
      </c>
      <c r="J231" s="1361">
        <v>155</v>
      </c>
      <c r="K231" s="1361">
        <v>0</v>
      </c>
      <c r="L231" s="1525">
        <v>155</v>
      </c>
      <c r="M231" s="792">
        <v>420</v>
      </c>
      <c r="N231" s="1965"/>
    </row>
    <row r="232" spans="1:14" ht="19.5" thickBot="1">
      <c r="A232" s="1965"/>
      <c r="B232" s="1707">
        <f>B231+1</f>
        <v>421</v>
      </c>
      <c r="C232" s="609"/>
      <c r="D232" s="226"/>
      <c r="E232" s="226" t="s">
        <v>1382</v>
      </c>
      <c r="F232" s="1531">
        <v>0</v>
      </c>
      <c r="G232" s="1532">
        <v>0</v>
      </c>
      <c r="H232" s="1532">
        <v>139</v>
      </c>
      <c r="I232" s="1532">
        <v>0</v>
      </c>
      <c r="J232" s="1533">
        <v>139</v>
      </c>
      <c r="K232" s="1533">
        <v>0</v>
      </c>
      <c r="L232" s="1534">
        <v>139</v>
      </c>
      <c r="M232" s="1709">
        <f>M231+1</f>
        <v>421</v>
      </c>
      <c r="N232" s="1956">
        <v>101</v>
      </c>
    </row>
    <row r="233" spans="1:14" s="226" customFormat="1" ht="4.5" customHeight="1">
      <c r="A233" s="1965"/>
      <c r="B233" s="57"/>
      <c r="C233" s="222"/>
      <c r="D233" s="222"/>
      <c r="E233" s="222"/>
      <c r="M233" s="57"/>
      <c r="N233" s="1965"/>
    </row>
    <row r="234" spans="1:14" s="226" customFormat="1" ht="18.75">
      <c r="A234" s="1965"/>
      <c r="B234" s="1748"/>
      <c r="C234" s="222"/>
      <c r="D234" s="222"/>
      <c r="E234" s="222"/>
      <c r="F234" s="222"/>
      <c r="G234" s="222"/>
      <c r="H234" s="222"/>
      <c r="I234" s="222"/>
      <c r="J234" s="222"/>
      <c r="K234" s="222"/>
      <c r="L234" s="222"/>
      <c r="M234" s="790"/>
      <c r="N234" s="1956">
        <v>102</v>
      </c>
    </row>
    <row r="235" spans="1:14">
      <c r="A235" s="1965"/>
      <c r="B235" s="44" t="s">
        <v>2420</v>
      </c>
      <c r="C235" s="229"/>
      <c r="D235" s="229"/>
      <c r="E235" s="229"/>
      <c r="F235" s="229"/>
      <c r="G235" s="229"/>
      <c r="H235" s="229"/>
      <c r="I235" s="229"/>
      <c r="J235" s="229"/>
      <c r="K235" s="229"/>
      <c r="L235" s="229"/>
      <c r="M235" s="546"/>
      <c r="N235" s="246"/>
    </row>
    <row r="236" spans="1:14">
      <c r="A236" s="1965"/>
      <c r="B236" s="545" t="s">
        <v>330</v>
      </c>
      <c r="C236" s="229"/>
      <c r="D236" s="229"/>
      <c r="E236" s="229"/>
      <c r="F236" s="229"/>
      <c r="G236" s="229"/>
      <c r="H236" s="229"/>
      <c r="I236" s="229"/>
      <c r="J236" s="229"/>
      <c r="K236" s="229"/>
      <c r="L236" s="229"/>
      <c r="M236" s="546"/>
      <c r="N236" s="1965"/>
    </row>
    <row r="237" spans="1:14">
      <c r="A237" s="1965"/>
      <c r="B237" s="61"/>
      <c r="C237" s="54"/>
      <c r="D237" s="54"/>
      <c r="E237" s="54"/>
      <c r="F237" s="54"/>
      <c r="G237" s="54"/>
      <c r="H237" s="54"/>
      <c r="I237" s="54"/>
      <c r="J237" s="54"/>
      <c r="K237" s="54"/>
      <c r="L237" s="54"/>
      <c r="M237" s="214"/>
      <c r="N237" s="1965"/>
    </row>
    <row r="238" spans="1:14">
      <c r="A238" s="1965"/>
      <c r="B238" s="272"/>
      <c r="C238" s="245"/>
      <c r="D238" s="233"/>
      <c r="E238" s="295"/>
      <c r="F238" s="245"/>
      <c r="G238" s="245"/>
      <c r="H238" s="245"/>
      <c r="I238" s="245"/>
      <c r="J238" s="245"/>
      <c r="K238" s="245"/>
      <c r="L238" s="245"/>
      <c r="M238" s="571"/>
      <c r="N238" s="1965"/>
    </row>
    <row r="239" spans="1:14">
      <c r="A239" s="1965"/>
      <c r="B239" s="272"/>
      <c r="C239" s="245"/>
      <c r="D239" s="233"/>
      <c r="E239" s="295"/>
      <c r="F239" s="245"/>
      <c r="G239" s="245" t="s">
        <v>1314</v>
      </c>
      <c r="H239" s="245"/>
      <c r="I239" s="245"/>
      <c r="J239" s="245" t="s">
        <v>1315</v>
      </c>
      <c r="K239" s="245"/>
      <c r="L239" s="245"/>
      <c r="M239" s="571"/>
      <c r="N239" s="1965"/>
    </row>
    <row r="240" spans="1:14">
      <c r="A240" s="1965"/>
      <c r="B240" s="272" t="s">
        <v>307</v>
      </c>
      <c r="C240" s="245" t="s">
        <v>331</v>
      </c>
      <c r="D240" s="233"/>
      <c r="E240" s="295" t="s">
        <v>1316</v>
      </c>
      <c r="F240" s="245" t="s">
        <v>1317</v>
      </c>
      <c r="G240" s="245" t="s">
        <v>1318</v>
      </c>
      <c r="H240" s="245" t="s">
        <v>1319</v>
      </c>
      <c r="I240" s="245" t="s">
        <v>1320</v>
      </c>
      <c r="J240" s="245" t="s">
        <v>1321</v>
      </c>
      <c r="K240" s="245" t="s">
        <v>1322</v>
      </c>
      <c r="L240" s="245" t="s">
        <v>1315</v>
      </c>
      <c r="M240" s="571" t="s">
        <v>307</v>
      </c>
      <c r="N240" s="1965"/>
    </row>
    <row r="241" spans="1:14">
      <c r="A241" s="1965"/>
      <c r="B241" s="272" t="s">
        <v>312</v>
      </c>
      <c r="C241" s="245" t="s">
        <v>334</v>
      </c>
      <c r="D241" s="233"/>
      <c r="E241" s="295"/>
      <c r="F241" s="245" t="s">
        <v>1323</v>
      </c>
      <c r="G241" s="245" t="s">
        <v>1324</v>
      </c>
      <c r="H241" s="245" t="s">
        <v>1325</v>
      </c>
      <c r="I241" s="245"/>
      <c r="J241" s="245" t="s">
        <v>1326</v>
      </c>
      <c r="K241" s="245"/>
      <c r="L241" s="245"/>
      <c r="M241" s="571" t="s">
        <v>312</v>
      </c>
      <c r="N241" s="1965"/>
    </row>
    <row r="242" spans="1:14" ht="12" thickBot="1">
      <c r="A242" s="1965"/>
      <c r="B242" s="273"/>
      <c r="C242" s="247"/>
      <c r="D242" s="234"/>
      <c r="E242" s="658" t="s">
        <v>317</v>
      </c>
      <c r="F242" s="248" t="s">
        <v>318</v>
      </c>
      <c r="G242" s="248" t="s">
        <v>319</v>
      </c>
      <c r="H242" s="248" t="s">
        <v>320</v>
      </c>
      <c r="I242" s="248" t="s">
        <v>321</v>
      </c>
      <c r="J242" s="248" t="s">
        <v>322</v>
      </c>
      <c r="K242" s="248" t="s">
        <v>176</v>
      </c>
      <c r="L242" s="248" t="s">
        <v>177</v>
      </c>
      <c r="M242" s="610"/>
      <c r="N242" s="1965"/>
    </row>
    <row r="243" spans="1:14">
      <c r="A243" s="1965"/>
      <c r="B243" s="272"/>
      <c r="C243" s="241"/>
      <c r="D243" s="231" t="s">
        <v>1383</v>
      </c>
      <c r="E243" s="232"/>
      <c r="F243" s="303"/>
      <c r="G243" s="304"/>
      <c r="H243" s="304"/>
      <c r="I243" s="304"/>
      <c r="J243" s="304"/>
      <c r="K243" s="304"/>
      <c r="L243" s="305"/>
      <c r="M243" s="608"/>
      <c r="N243" s="1965"/>
    </row>
    <row r="244" spans="1:14">
      <c r="A244" s="1965"/>
      <c r="B244" s="569">
        <v>422</v>
      </c>
      <c r="C244" s="671"/>
      <c r="D244" s="225"/>
      <c r="E244" s="225" t="s">
        <v>1384</v>
      </c>
      <c r="F244" s="1535">
        <v>0</v>
      </c>
      <c r="G244" s="1527">
        <v>0</v>
      </c>
      <c r="H244" s="1527">
        <v>1387</v>
      </c>
      <c r="I244" s="1527">
        <v>0</v>
      </c>
      <c r="J244" s="359">
        <v>1387</v>
      </c>
      <c r="K244" s="359">
        <v>0</v>
      </c>
      <c r="L244" s="360">
        <v>1387</v>
      </c>
      <c r="M244" s="570">
        <v>422</v>
      </c>
      <c r="N244" s="1965"/>
    </row>
    <row r="245" spans="1:14">
      <c r="A245" s="1965"/>
      <c r="B245" s="569">
        <f>B244+1</f>
        <v>423</v>
      </c>
      <c r="C245" s="671"/>
      <c r="D245" s="225"/>
      <c r="E245" s="225" t="s">
        <v>1385</v>
      </c>
      <c r="F245" s="1535">
        <v>0</v>
      </c>
      <c r="G245" s="1527">
        <v>0</v>
      </c>
      <c r="H245" s="1527">
        <v>139</v>
      </c>
      <c r="I245" s="1527">
        <v>0</v>
      </c>
      <c r="J245" s="359">
        <v>139</v>
      </c>
      <c r="K245" s="359">
        <v>0</v>
      </c>
      <c r="L245" s="360">
        <v>139</v>
      </c>
      <c r="M245" s="570">
        <f>M244+1</f>
        <v>423</v>
      </c>
      <c r="N245" s="1965"/>
    </row>
    <row r="246" spans="1:14">
      <c r="A246" s="1965"/>
      <c r="B246" s="569">
        <f>B245+1</f>
        <v>424</v>
      </c>
      <c r="C246" s="671"/>
      <c r="D246" s="225"/>
      <c r="E246" s="225" t="s">
        <v>1386</v>
      </c>
      <c r="F246" s="1535">
        <v>0</v>
      </c>
      <c r="G246" s="1527">
        <v>0</v>
      </c>
      <c r="H246" s="1527">
        <v>277</v>
      </c>
      <c r="I246" s="1527">
        <v>0</v>
      </c>
      <c r="J246" s="359">
        <v>277</v>
      </c>
      <c r="K246" s="359">
        <v>0</v>
      </c>
      <c r="L246" s="360">
        <v>277</v>
      </c>
      <c r="M246" s="570">
        <f>M245+1</f>
        <v>424</v>
      </c>
      <c r="N246" s="1965"/>
    </row>
    <row r="247" spans="1:14">
      <c r="A247" s="1965"/>
      <c r="B247" s="569">
        <f>B246+1</f>
        <v>425</v>
      </c>
      <c r="C247" s="247"/>
      <c r="D247" s="225"/>
      <c r="E247" s="225" t="s">
        <v>1374</v>
      </c>
      <c r="F247" s="1535">
        <v>0</v>
      </c>
      <c r="G247" s="1527">
        <v>0</v>
      </c>
      <c r="H247" s="1527">
        <v>0</v>
      </c>
      <c r="I247" s="1527">
        <v>0</v>
      </c>
      <c r="J247" s="359">
        <v>0</v>
      </c>
      <c r="K247" s="359">
        <v>0</v>
      </c>
      <c r="L247" s="360">
        <v>0</v>
      </c>
      <c r="M247" s="570">
        <f>M246+1</f>
        <v>425</v>
      </c>
      <c r="N247" s="1965"/>
    </row>
    <row r="248" spans="1:14">
      <c r="A248" s="1965"/>
      <c r="B248" s="272">
        <f>B247+1</f>
        <v>426</v>
      </c>
      <c r="C248" s="241"/>
      <c r="D248" s="226"/>
      <c r="E248" s="226" t="s">
        <v>1375</v>
      </c>
      <c r="F248" s="1568">
        <v>0</v>
      </c>
      <c r="G248" s="1569">
        <v>0</v>
      </c>
      <c r="H248" s="1569">
        <v>0</v>
      </c>
      <c r="I248" s="1569">
        <v>0</v>
      </c>
      <c r="J248" s="253">
        <v>0</v>
      </c>
      <c r="K248" s="253">
        <v>0</v>
      </c>
      <c r="L248" s="1570">
        <v>0</v>
      </c>
      <c r="M248" s="571">
        <f>M247+1</f>
        <v>426</v>
      </c>
      <c r="N248" s="2281" t="s">
        <v>2667</v>
      </c>
    </row>
    <row r="249" spans="1:14">
      <c r="A249" s="1965"/>
      <c r="B249" s="569"/>
      <c r="C249" s="247"/>
      <c r="D249" s="225"/>
      <c r="E249" s="225" t="s">
        <v>1376</v>
      </c>
      <c r="F249" s="1535"/>
      <c r="G249" s="1527"/>
      <c r="H249" s="1527"/>
      <c r="I249" s="1527"/>
      <c r="J249" s="359"/>
      <c r="K249" s="359"/>
      <c r="L249" s="360"/>
      <c r="M249" s="570"/>
      <c r="N249" s="2281"/>
    </row>
    <row r="250" spans="1:14">
      <c r="A250" s="1965"/>
      <c r="B250" s="569">
        <v>427</v>
      </c>
      <c r="C250" s="247"/>
      <c r="D250" s="225"/>
      <c r="E250" s="225" t="s">
        <v>1377</v>
      </c>
      <c r="F250" s="1535">
        <v>0</v>
      </c>
      <c r="G250" s="1527">
        <v>0</v>
      </c>
      <c r="H250" s="1527">
        <v>0</v>
      </c>
      <c r="I250" s="1527">
        <v>0</v>
      </c>
      <c r="J250" s="359">
        <v>0</v>
      </c>
      <c r="K250" s="359">
        <v>0</v>
      </c>
      <c r="L250" s="360">
        <v>0</v>
      </c>
      <c r="M250" s="570">
        <v>427</v>
      </c>
      <c r="N250" s="2281"/>
    </row>
    <row r="251" spans="1:14">
      <c r="A251" s="1965"/>
      <c r="B251" s="569">
        <f t="shared" ref="B251:B258" si="18">B250+1</f>
        <v>428</v>
      </c>
      <c r="C251" s="247"/>
      <c r="D251" s="225"/>
      <c r="E251" s="225" t="s">
        <v>1378</v>
      </c>
      <c r="F251" s="1539" t="s">
        <v>680</v>
      </c>
      <c r="G251" s="251" t="s">
        <v>680</v>
      </c>
      <c r="H251" s="251" t="s">
        <v>680</v>
      </c>
      <c r="I251" s="1527">
        <v>0</v>
      </c>
      <c r="J251" s="359">
        <v>0</v>
      </c>
      <c r="K251" s="359">
        <v>0</v>
      </c>
      <c r="L251" s="360">
        <v>0</v>
      </c>
      <c r="M251" s="570">
        <f t="shared" ref="M251:M258" si="19">M250+1</f>
        <v>428</v>
      </c>
      <c r="N251" s="2281"/>
    </row>
    <row r="252" spans="1:14">
      <c r="A252" s="1965"/>
      <c r="B252" s="569">
        <f t="shared" si="18"/>
        <v>429</v>
      </c>
      <c r="C252" s="247"/>
      <c r="D252" s="225"/>
      <c r="E252" s="225" t="s">
        <v>1379</v>
      </c>
      <c r="F252" s="1535">
        <v>0</v>
      </c>
      <c r="G252" s="1527">
        <v>0</v>
      </c>
      <c r="H252" s="1527">
        <v>0</v>
      </c>
      <c r="I252" s="1527">
        <v>0</v>
      </c>
      <c r="J252" s="359">
        <v>0</v>
      </c>
      <c r="K252" s="359">
        <v>0</v>
      </c>
      <c r="L252" s="360">
        <v>0</v>
      </c>
      <c r="M252" s="570">
        <f t="shared" si="19"/>
        <v>429</v>
      </c>
      <c r="N252" s="2281"/>
    </row>
    <row r="253" spans="1:14" ht="11.25" customHeight="1">
      <c r="A253" s="2289" t="s">
        <v>2497</v>
      </c>
      <c r="B253" s="569">
        <f t="shared" si="18"/>
        <v>430</v>
      </c>
      <c r="C253" s="247"/>
      <c r="D253" s="225"/>
      <c r="E253" s="225" t="s">
        <v>2311</v>
      </c>
      <c r="F253" s="1539" t="s">
        <v>680</v>
      </c>
      <c r="G253" s="251" t="s">
        <v>680</v>
      </c>
      <c r="H253" s="251" t="s">
        <v>680</v>
      </c>
      <c r="I253" s="1527">
        <v>0</v>
      </c>
      <c r="J253" s="359">
        <v>0</v>
      </c>
      <c r="K253" s="359">
        <v>0</v>
      </c>
      <c r="L253" s="360">
        <v>0</v>
      </c>
      <c r="M253" s="570">
        <f t="shared" si="19"/>
        <v>430</v>
      </c>
      <c r="N253" s="2281"/>
    </row>
    <row r="254" spans="1:14" ht="11.25" customHeight="1">
      <c r="A254" s="2289"/>
      <c r="B254" s="569">
        <f t="shared" si="18"/>
        <v>431</v>
      </c>
      <c r="C254" s="247"/>
      <c r="D254" s="225"/>
      <c r="E254" s="225" t="s">
        <v>2312</v>
      </c>
      <c r="F254" s="1539" t="s">
        <v>680</v>
      </c>
      <c r="G254" s="251" t="s">
        <v>680</v>
      </c>
      <c r="H254" s="251" t="s">
        <v>680</v>
      </c>
      <c r="I254" s="1527">
        <v>0</v>
      </c>
      <c r="J254" s="359">
        <v>0</v>
      </c>
      <c r="K254" s="359">
        <v>0</v>
      </c>
      <c r="L254" s="360">
        <v>0</v>
      </c>
      <c r="M254" s="570">
        <f t="shared" si="19"/>
        <v>431</v>
      </c>
      <c r="N254" s="2281"/>
    </row>
    <row r="255" spans="1:14">
      <c r="A255" s="2289"/>
      <c r="B255" s="569">
        <f t="shared" si="18"/>
        <v>432</v>
      </c>
      <c r="C255" s="247"/>
      <c r="D255" s="225"/>
      <c r="E255" s="225" t="s">
        <v>2319</v>
      </c>
      <c r="F255" s="1539" t="s">
        <v>680</v>
      </c>
      <c r="G255" s="251" t="s">
        <v>680</v>
      </c>
      <c r="H255" s="1527">
        <v>0</v>
      </c>
      <c r="I255" s="251" t="s">
        <v>680</v>
      </c>
      <c r="J255" s="359">
        <v>0</v>
      </c>
      <c r="K255" s="359">
        <v>0</v>
      </c>
      <c r="L255" s="360">
        <v>0</v>
      </c>
      <c r="M255" s="570">
        <f t="shared" si="19"/>
        <v>432</v>
      </c>
      <c r="N255" s="2281"/>
    </row>
    <row r="256" spans="1:14">
      <c r="A256" s="2289"/>
      <c r="B256" s="569">
        <f t="shared" si="18"/>
        <v>433</v>
      </c>
      <c r="C256" s="247"/>
      <c r="D256" s="225"/>
      <c r="E256" s="225" t="s">
        <v>2320</v>
      </c>
      <c r="F256" s="1539" t="s">
        <v>680</v>
      </c>
      <c r="G256" s="251" t="s">
        <v>680</v>
      </c>
      <c r="H256" s="1536">
        <v>0</v>
      </c>
      <c r="I256" s="251" t="s">
        <v>680</v>
      </c>
      <c r="J256" s="372">
        <v>0</v>
      </c>
      <c r="K256" s="372">
        <v>0</v>
      </c>
      <c r="L256" s="1537">
        <v>0</v>
      </c>
      <c r="M256" s="570">
        <f t="shared" si="19"/>
        <v>433</v>
      </c>
      <c r="N256" s="2281"/>
    </row>
    <row r="257" spans="1:14">
      <c r="A257" s="2289"/>
      <c r="B257" s="569">
        <f t="shared" si="18"/>
        <v>434</v>
      </c>
      <c r="C257" s="671"/>
      <c r="D257" s="225"/>
      <c r="E257" s="225" t="s">
        <v>498</v>
      </c>
      <c r="F257" s="1535">
        <v>148</v>
      </c>
      <c r="G257" s="1527">
        <v>0</v>
      </c>
      <c r="H257" s="1527">
        <v>0</v>
      </c>
      <c r="I257" s="1527">
        <v>0</v>
      </c>
      <c r="J257" s="359">
        <v>148</v>
      </c>
      <c r="K257" s="359">
        <v>0</v>
      </c>
      <c r="L257" s="360">
        <v>148</v>
      </c>
      <c r="M257" s="570">
        <f t="shared" si="19"/>
        <v>434</v>
      </c>
      <c r="N257" s="2281"/>
    </row>
    <row r="258" spans="1:14">
      <c r="A258" s="2289"/>
      <c r="B258" s="569">
        <f t="shared" si="18"/>
        <v>435</v>
      </c>
      <c r="C258" s="247"/>
      <c r="D258" s="225" t="s">
        <v>1387</v>
      </c>
      <c r="E258" s="225"/>
      <c r="F258" s="1542">
        <v>164</v>
      </c>
      <c r="G258" s="1459">
        <v>0</v>
      </c>
      <c r="H258" s="1459">
        <v>2081</v>
      </c>
      <c r="I258" s="1459">
        <v>0</v>
      </c>
      <c r="J258" s="1361">
        <v>2245</v>
      </c>
      <c r="K258" s="1361">
        <v>0</v>
      </c>
      <c r="L258" s="1344">
        <v>2245</v>
      </c>
      <c r="M258" s="570">
        <f t="shared" si="19"/>
        <v>435</v>
      </c>
      <c r="N258" s="2281"/>
    </row>
    <row r="259" spans="1:14">
      <c r="A259" s="2289"/>
      <c r="B259" s="272"/>
      <c r="C259" s="241"/>
      <c r="D259" s="226" t="s">
        <v>1388</v>
      </c>
      <c r="E259" s="226"/>
      <c r="F259" s="306"/>
      <c r="G259" s="241"/>
      <c r="H259" s="241"/>
      <c r="I259" s="241"/>
      <c r="J259" s="241"/>
      <c r="K259" s="241"/>
      <c r="L259" s="307"/>
      <c r="M259" s="571"/>
      <c r="N259" s="2281"/>
    </row>
    <row r="260" spans="1:14">
      <c r="A260" s="2289"/>
      <c r="B260" s="569">
        <v>501</v>
      </c>
      <c r="C260" s="247"/>
      <c r="D260" s="225"/>
      <c r="E260" s="225" t="s">
        <v>1389</v>
      </c>
      <c r="F260" s="1551">
        <v>0</v>
      </c>
      <c r="G260" s="1524">
        <v>0</v>
      </c>
      <c r="H260" s="1524">
        <v>0</v>
      </c>
      <c r="I260" s="1571" t="s">
        <v>680</v>
      </c>
      <c r="J260" s="1361">
        <v>0</v>
      </c>
      <c r="K260" s="1361">
        <v>0</v>
      </c>
      <c r="L260" s="1344">
        <v>0</v>
      </c>
      <c r="M260" s="570">
        <v>501</v>
      </c>
      <c r="N260" s="2281"/>
    </row>
    <row r="261" spans="1:14" ht="11.25" customHeight="1">
      <c r="A261" s="2289"/>
      <c r="B261" s="569">
        <f>B260+1</f>
        <v>502</v>
      </c>
      <c r="C261" s="247"/>
      <c r="D261" s="225"/>
      <c r="E261" s="225" t="s">
        <v>1390</v>
      </c>
      <c r="F261" s="1535">
        <v>0</v>
      </c>
      <c r="G261" s="1527">
        <v>0</v>
      </c>
      <c r="H261" s="1527">
        <v>0</v>
      </c>
      <c r="I261" s="251" t="s">
        <v>680</v>
      </c>
      <c r="J261" s="359">
        <v>0</v>
      </c>
      <c r="K261" s="372" t="s">
        <v>680</v>
      </c>
      <c r="L261" s="360">
        <v>0</v>
      </c>
      <c r="M261" s="570">
        <f>M260+1</f>
        <v>502</v>
      </c>
      <c r="N261" s="2281"/>
    </row>
    <row r="262" spans="1:14">
      <c r="A262" s="2289"/>
      <c r="B262" s="569">
        <f>B261+1</f>
        <v>503</v>
      </c>
      <c r="C262" s="671"/>
      <c r="D262" s="225"/>
      <c r="E262" s="225" t="s">
        <v>1391</v>
      </c>
      <c r="F262" s="1535">
        <v>0</v>
      </c>
      <c r="G262" s="1527">
        <v>0</v>
      </c>
      <c r="H262" s="1527">
        <v>0</v>
      </c>
      <c r="I262" s="251" t="s">
        <v>680</v>
      </c>
      <c r="J262" s="359">
        <v>0</v>
      </c>
      <c r="K262" s="372" t="s">
        <v>680</v>
      </c>
      <c r="L262" s="360">
        <v>0</v>
      </c>
      <c r="M262" s="570">
        <f>M261+1</f>
        <v>503</v>
      </c>
      <c r="N262" s="2281"/>
    </row>
    <row r="263" spans="1:14" ht="11.25" customHeight="1">
      <c r="A263" s="2289"/>
      <c r="B263" s="569">
        <f>B262+1</f>
        <v>504</v>
      </c>
      <c r="C263" s="671"/>
      <c r="D263" s="225"/>
      <c r="E263" s="225" t="s">
        <v>1392</v>
      </c>
      <c r="F263" s="1539" t="s">
        <v>680</v>
      </c>
      <c r="G263" s="251" t="s">
        <v>680</v>
      </c>
      <c r="H263" s="251" t="s">
        <v>680</v>
      </c>
      <c r="I263" s="1527">
        <v>0</v>
      </c>
      <c r="J263" s="359">
        <v>0</v>
      </c>
      <c r="K263" s="359">
        <v>0</v>
      </c>
      <c r="L263" s="360">
        <v>0</v>
      </c>
      <c r="M263" s="570">
        <f>M262+1</f>
        <v>504</v>
      </c>
      <c r="N263" s="2281"/>
    </row>
    <row r="264" spans="1:14" ht="11.25" customHeight="1">
      <c r="A264" s="2289"/>
      <c r="B264" s="569">
        <f>B263+1</f>
        <v>505</v>
      </c>
      <c r="C264" s="671"/>
      <c r="D264" s="225"/>
      <c r="E264" s="225" t="s">
        <v>2311</v>
      </c>
      <c r="F264" s="1539" t="s">
        <v>680</v>
      </c>
      <c r="G264" s="251" t="s">
        <v>680</v>
      </c>
      <c r="H264" s="251" t="s">
        <v>680</v>
      </c>
      <c r="I264" s="1527">
        <v>0</v>
      </c>
      <c r="J264" s="359">
        <v>0</v>
      </c>
      <c r="K264" s="359">
        <v>0</v>
      </c>
      <c r="L264" s="360">
        <v>0</v>
      </c>
      <c r="M264" s="570">
        <f>M263+1</f>
        <v>505</v>
      </c>
      <c r="N264" s="2281"/>
    </row>
    <row r="265" spans="1:14">
      <c r="A265" s="2289"/>
      <c r="B265" s="569">
        <f>B264+1</f>
        <v>506</v>
      </c>
      <c r="C265" s="247"/>
      <c r="D265" s="225" t="s">
        <v>1393</v>
      </c>
      <c r="E265" s="225"/>
      <c r="F265" s="1555">
        <v>0</v>
      </c>
      <c r="G265" s="1459">
        <v>0</v>
      </c>
      <c r="H265" s="1459">
        <v>0</v>
      </c>
      <c r="I265" s="1459">
        <v>0</v>
      </c>
      <c r="J265" s="1361">
        <v>0</v>
      </c>
      <c r="K265" s="1361">
        <v>0</v>
      </c>
      <c r="L265" s="1344">
        <v>0</v>
      </c>
      <c r="M265" s="570">
        <f>M264+1</f>
        <v>506</v>
      </c>
      <c r="N265" s="2281"/>
    </row>
    <row r="266" spans="1:14" ht="11.25" customHeight="1">
      <c r="A266" s="2289"/>
      <c r="B266" s="272"/>
      <c r="C266" s="241"/>
      <c r="D266" s="226" t="s">
        <v>1394</v>
      </c>
      <c r="E266" s="226"/>
      <c r="F266" s="306"/>
      <c r="G266" s="241"/>
      <c r="H266" s="241"/>
      <c r="I266" s="241"/>
      <c r="J266" s="241"/>
      <c r="K266" s="241"/>
      <c r="L266" s="307"/>
      <c r="M266" s="571"/>
      <c r="N266" s="2281"/>
    </row>
    <row r="267" spans="1:14" ht="11.25" customHeight="1">
      <c r="A267" s="2289"/>
      <c r="B267" s="569">
        <v>507</v>
      </c>
      <c r="C267" s="248" t="s">
        <v>525</v>
      </c>
      <c r="D267" s="225"/>
      <c r="E267" s="225" t="s">
        <v>2307</v>
      </c>
      <c r="F267" s="1551">
        <v>0</v>
      </c>
      <c r="G267" s="1524">
        <v>0</v>
      </c>
      <c r="H267" s="1524">
        <v>0</v>
      </c>
      <c r="I267" s="1524">
        <v>0</v>
      </c>
      <c r="J267" s="1361">
        <v>0</v>
      </c>
      <c r="K267" s="1572" t="s">
        <v>680</v>
      </c>
      <c r="L267" s="1344">
        <v>0</v>
      </c>
      <c r="M267" s="570">
        <v>507</v>
      </c>
      <c r="N267" s="2281"/>
    </row>
    <row r="268" spans="1:14" ht="11.25" customHeight="1">
      <c r="A268" s="2289"/>
      <c r="B268" s="569">
        <f t="shared" ref="B268:B277" si="20">B267+1</f>
        <v>508</v>
      </c>
      <c r="C268" s="248" t="s">
        <v>525</v>
      </c>
      <c r="D268" s="225"/>
      <c r="E268" s="225" t="s">
        <v>1395</v>
      </c>
      <c r="F268" s="1535">
        <v>0</v>
      </c>
      <c r="G268" s="1527">
        <v>0</v>
      </c>
      <c r="H268" s="1527">
        <v>0</v>
      </c>
      <c r="I268" s="1527">
        <v>0</v>
      </c>
      <c r="J268" s="359">
        <v>0</v>
      </c>
      <c r="K268" s="372" t="s">
        <v>680</v>
      </c>
      <c r="L268" s="360">
        <v>0</v>
      </c>
      <c r="M268" s="570">
        <f t="shared" ref="M268:M277" si="21">M267+1</f>
        <v>508</v>
      </c>
      <c r="N268" s="2281"/>
    </row>
    <row r="269" spans="1:14">
      <c r="A269" s="2289"/>
      <c r="B269" s="569">
        <f t="shared" si="20"/>
        <v>509</v>
      </c>
      <c r="C269" s="248" t="s">
        <v>525</v>
      </c>
      <c r="D269" s="225"/>
      <c r="E269" s="225" t="s">
        <v>1396</v>
      </c>
      <c r="F269" s="1535">
        <v>0</v>
      </c>
      <c r="G269" s="1527">
        <v>0</v>
      </c>
      <c r="H269" s="1527">
        <v>0</v>
      </c>
      <c r="I269" s="1527">
        <v>0</v>
      </c>
      <c r="J269" s="359">
        <v>0</v>
      </c>
      <c r="K269" s="372" t="s">
        <v>680</v>
      </c>
      <c r="L269" s="360">
        <v>0</v>
      </c>
      <c r="M269" s="570">
        <f t="shared" si="21"/>
        <v>509</v>
      </c>
      <c r="N269" s="2281"/>
    </row>
    <row r="270" spans="1:14">
      <c r="A270" s="2289"/>
      <c r="B270" s="569">
        <f t="shared" si="20"/>
        <v>510</v>
      </c>
      <c r="C270" s="248" t="s">
        <v>525</v>
      </c>
      <c r="D270" s="225"/>
      <c r="E270" s="225" t="s">
        <v>1397</v>
      </c>
      <c r="F270" s="1535">
        <v>0</v>
      </c>
      <c r="G270" s="1527">
        <v>0</v>
      </c>
      <c r="H270" s="1527">
        <v>0</v>
      </c>
      <c r="I270" s="1527">
        <v>0</v>
      </c>
      <c r="J270" s="359">
        <v>0</v>
      </c>
      <c r="K270" s="372" t="s">
        <v>680</v>
      </c>
      <c r="L270" s="360">
        <v>0</v>
      </c>
      <c r="M270" s="570">
        <f t="shared" si="21"/>
        <v>510</v>
      </c>
      <c r="N270" s="2281"/>
    </row>
    <row r="271" spans="1:14">
      <c r="A271" s="2289"/>
      <c r="B271" s="569">
        <f t="shared" si="20"/>
        <v>511</v>
      </c>
      <c r="C271" s="248" t="s">
        <v>525</v>
      </c>
      <c r="D271" s="225"/>
      <c r="E271" s="225" t="s">
        <v>1378</v>
      </c>
      <c r="F271" s="1539" t="s">
        <v>680</v>
      </c>
      <c r="G271" s="251" t="s">
        <v>680</v>
      </c>
      <c r="H271" s="251" t="s">
        <v>680</v>
      </c>
      <c r="I271" s="1527">
        <v>0</v>
      </c>
      <c r="J271" s="359">
        <v>0</v>
      </c>
      <c r="K271" s="372" t="s">
        <v>680</v>
      </c>
      <c r="L271" s="360">
        <v>0</v>
      </c>
      <c r="M271" s="570">
        <f t="shared" si="21"/>
        <v>511</v>
      </c>
      <c r="N271" s="2281"/>
    </row>
    <row r="272" spans="1:14">
      <c r="A272" s="2289"/>
      <c r="B272" s="272">
        <f t="shared" si="20"/>
        <v>512</v>
      </c>
      <c r="C272" s="245" t="s">
        <v>525</v>
      </c>
      <c r="D272" s="226"/>
      <c r="E272" s="226" t="s">
        <v>2311</v>
      </c>
      <c r="F272" s="1557" t="s">
        <v>680</v>
      </c>
      <c r="G272" s="254" t="s">
        <v>680</v>
      </c>
      <c r="H272" s="254" t="s">
        <v>680</v>
      </c>
      <c r="I272" s="1569">
        <v>0</v>
      </c>
      <c r="J272" s="356">
        <v>0</v>
      </c>
      <c r="K272" s="1538" t="s">
        <v>680</v>
      </c>
      <c r="L272" s="357">
        <v>0</v>
      </c>
      <c r="M272" s="571">
        <f t="shared" si="21"/>
        <v>512</v>
      </c>
      <c r="N272" s="2281"/>
    </row>
    <row r="273" spans="1:14">
      <c r="A273" s="2289"/>
      <c r="B273" s="981">
        <f t="shared" si="20"/>
        <v>513</v>
      </c>
      <c r="C273" s="1756" t="s">
        <v>525</v>
      </c>
      <c r="D273" s="983"/>
      <c r="E273" s="983" t="s">
        <v>1398</v>
      </c>
      <c r="F273" s="1757" t="s">
        <v>680</v>
      </c>
      <c r="G273" s="1758" t="s">
        <v>680</v>
      </c>
      <c r="H273" s="1758" t="s">
        <v>680</v>
      </c>
      <c r="I273" s="1759">
        <v>0</v>
      </c>
      <c r="J273" s="1760">
        <v>0</v>
      </c>
      <c r="K273" s="1761" t="s">
        <v>680</v>
      </c>
      <c r="L273" s="1762">
        <v>0</v>
      </c>
      <c r="M273" s="1763">
        <f t="shared" si="21"/>
        <v>513</v>
      </c>
      <c r="N273" s="2281"/>
    </row>
    <row r="274" spans="1:14">
      <c r="A274" s="2289"/>
      <c r="B274" s="569">
        <f t="shared" si="20"/>
        <v>514</v>
      </c>
      <c r="C274" s="248" t="s">
        <v>525</v>
      </c>
      <c r="D274" s="225"/>
      <c r="E274" s="225" t="s">
        <v>2319</v>
      </c>
      <c r="F274" s="1539" t="s">
        <v>680</v>
      </c>
      <c r="G274" s="251" t="s">
        <v>680</v>
      </c>
      <c r="H274" s="1527">
        <v>0</v>
      </c>
      <c r="I274" s="251" t="s">
        <v>680</v>
      </c>
      <c r="J274" s="359">
        <v>0</v>
      </c>
      <c r="K274" s="372" t="s">
        <v>680</v>
      </c>
      <c r="L274" s="360">
        <v>0</v>
      </c>
      <c r="M274" s="570">
        <f t="shared" si="21"/>
        <v>514</v>
      </c>
      <c r="N274" s="2281"/>
    </row>
    <row r="275" spans="1:14">
      <c r="A275" s="2289"/>
      <c r="B275" s="569">
        <f t="shared" si="20"/>
        <v>515</v>
      </c>
      <c r="C275" s="248" t="s">
        <v>525</v>
      </c>
      <c r="D275" s="225"/>
      <c r="E275" s="225" t="s">
        <v>2320</v>
      </c>
      <c r="F275" s="1539" t="s">
        <v>680</v>
      </c>
      <c r="G275" s="251" t="s">
        <v>680</v>
      </c>
      <c r="H275" s="1536">
        <v>0</v>
      </c>
      <c r="I275" s="251" t="s">
        <v>680</v>
      </c>
      <c r="J275" s="372">
        <v>0</v>
      </c>
      <c r="K275" s="372" t="s">
        <v>680</v>
      </c>
      <c r="L275" s="1537">
        <v>0</v>
      </c>
      <c r="M275" s="570">
        <f t="shared" si="21"/>
        <v>515</v>
      </c>
      <c r="N275" s="2281"/>
    </row>
    <row r="276" spans="1:14">
      <c r="A276" s="2289"/>
      <c r="B276" s="569">
        <f t="shared" si="20"/>
        <v>516</v>
      </c>
      <c r="C276" s="248" t="s">
        <v>525</v>
      </c>
      <c r="D276" s="225"/>
      <c r="E276" s="225" t="s">
        <v>498</v>
      </c>
      <c r="F276" s="1535">
        <v>0</v>
      </c>
      <c r="G276" s="1527">
        <v>0</v>
      </c>
      <c r="H276" s="1527">
        <v>0</v>
      </c>
      <c r="I276" s="1527">
        <v>0</v>
      </c>
      <c r="J276" s="359">
        <v>0</v>
      </c>
      <c r="K276" s="372" t="s">
        <v>680</v>
      </c>
      <c r="L276" s="360">
        <v>0</v>
      </c>
      <c r="M276" s="570">
        <f t="shared" si="21"/>
        <v>516</v>
      </c>
      <c r="N276" s="2281"/>
    </row>
    <row r="277" spans="1:14" ht="12" thickBot="1">
      <c r="A277" s="2289"/>
      <c r="B277" s="974">
        <f t="shared" si="20"/>
        <v>517</v>
      </c>
      <c r="C277" s="1685" t="s">
        <v>525</v>
      </c>
      <c r="D277" s="976" t="s">
        <v>1399</v>
      </c>
      <c r="E277" s="1750"/>
      <c r="F277" s="1752">
        <v>0</v>
      </c>
      <c r="G277" s="1753">
        <v>0</v>
      </c>
      <c r="H277" s="1753">
        <v>0</v>
      </c>
      <c r="I277" s="1753">
        <v>0</v>
      </c>
      <c r="J277" s="1754">
        <v>0</v>
      </c>
      <c r="K277" s="1755" t="s">
        <v>680</v>
      </c>
      <c r="L277" s="1347">
        <v>0</v>
      </c>
      <c r="M277" s="1764">
        <f t="shared" si="21"/>
        <v>517</v>
      </c>
      <c r="N277" s="2281"/>
    </row>
    <row r="278" spans="1:14" s="226" customFormat="1" ht="4.5" customHeight="1">
      <c r="A278" s="1946"/>
      <c r="B278" s="1708"/>
      <c r="C278" s="1708"/>
      <c r="K278" s="1708"/>
      <c r="M278" s="1708"/>
      <c r="N278" s="1946"/>
    </row>
    <row r="279" spans="1:14" s="226" customFormat="1">
      <c r="A279" s="2283" t="s">
        <v>2497</v>
      </c>
      <c r="B279" s="1748"/>
      <c r="C279" s="1977"/>
      <c r="D279" s="727"/>
      <c r="E279" s="727"/>
      <c r="F279" s="727"/>
      <c r="G279" s="727"/>
      <c r="H279" s="727"/>
      <c r="I279" s="727"/>
      <c r="J279" s="727"/>
      <c r="K279" s="1977"/>
      <c r="L279" s="727"/>
      <c r="M279" s="1978"/>
      <c r="N279" s="2283" t="s">
        <v>2667</v>
      </c>
    </row>
    <row r="280" spans="1:14">
      <c r="A280" s="2283"/>
      <c r="B280" s="1979" t="s">
        <v>2420</v>
      </c>
      <c r="C280" s="229"/>
      <c r="D280" s="229"/>
      <c r="E280" s="229"/>
      <c r="F280" s="229"/>
      <c r="G280" s="229"/>
      <c r="H280" s="229"/>
      <c r="I280" s="229"/>
      <c r="J280" s="229"/>
      <c r="K280" s="229"/>
      <c r="L280" s="229"/>
      <c r="M280" s="546"/>
      <c r="N280" s="2283"/>
    </row>
    <row r="281" spans="1:14">
      <c r="A281" s="2283"/>
      <c r="B281" s="1980" t="s">
        <v>330</v>
      </c>
      <c r="C281" s="229"/>
      <c r="D281" s="229"/>
      <c r="E281" s="229"/>
      <c r="F281" s="229"/>
      <c r="G281" s="229"/>
      <c r="H281" s="229"/>
      <c r="I281" s="229"/>
      <c r="J281" s="229"/>
      <c r="K281" s="229"/>
      <c r="L281" s="229"/>
      <c r="M281" s="546"/>
      <c r="N281" s="2283"/>
    </row>
    <row r="282" spans="1:14">
      <c r="A282" s="2283"/>
      <c r="B282" s="61"/>
      <c r="C282" s="54"/>
      <c r="D282" s="54"/>
      <c r="E282" s="54"/>
      <c r="F282" s="54"/>
      <c r="G282" s="54"/>
      <c r="H282" s="54"/>
      <c r="I282" s="54"/>
      <c r="J282" s="54"/>
      <c r="K282" s="54"/>
      <c r="L282" s="54"/>
      <c r="M282" s="787"/>
      <c r="N282" s="2283"/>
    </row>
    <row r="283" spans="1:14">
      <c r="A283" s="2283"/>
      <c r="B283" s="272"/>
      <c r="C283" s="245"/>
      <c r="D283" s="233"/>
      <c r="E283" s="295"/>
      <c r="F283" s="245"/>
      <c r="G283" s="245"/>
      <c r="H283" s="245"/>
      <c r="I283" s="245"/>
      <c r="J283" s="245"/>
      <c r="K283" s="245"/>
      <c r="L283" s="245"/>
      <c r="M283" s="571"/>
      <c r="N283" s="2283"/>
    </row>
    <row r="284" spans="1:14">
      <c r="A284" s="2283"/>
      <c r="B284" s="272"/>
      <c r="C284" s="245"/>
      <c r="D284" s="233"/>
      <c r="E284" s="295"/>
      <c r="F284" s="245"/>
      <c r="G284" s="245" t="s">
        <v>1314</v>
      </c>
      <c r="H284" s="245"/>
      <c r="I284" s="245"/>
      <c r="J284" s="245" t="s">
        <v>1315</v>
      </c>
      <c r="K284" s="245"/>
      <c r="L284" s="245"/>
      <c r="M284" s="571"/>
      <c r="N284" s="2283"/>
    </row>
    <row r="285" spans="1:14">
      <c r="A285" s="2283"/>
      <c r="B285" s="272" t="s">
        <v>307</v>
      </c>
      <c r="C285" s="245" t="s">
        <v>331</v>
      </c>
      <c r="D285" s="233"/>
      <c r="E285" s="295" t="s">
        <v>1316</v>
      </c>
      <c r="F285" s="245" t="s">
        <v>1317</v>
      </c>
      <c r="G285" s="245" t="s">
        <v>1318</v>
      </c>
      <c r="H285" s="245" t="s">
        <v>1319</v>
      </c>
      <c r="I285" s="245" t="s">
        <v>1320</v>
      </c>
      <c r="J285" s="245" t="s">
        <v>1321</v>
      </c>
      <c r="K285" s="245" t="s">
        <v>1322</v>
      </c>
      <c r="L285" s="245" t="s">
        <v>1315</v>
      </c>
      <c r="M285" s="571" t="s">
        <v>307</v>
      </c>
      <c r="N285" s="2283"/>
    </row>
    <row r="286" spans="1:14">
      <c r="A286" s="2283"/>
      <c r="B286" s="272" t="s">
        <v>312</v>
      </c>
      <c r="C286" s="245" t="s">
        <v>334</v>
      </c>
      <c r="D286" s="233"/>
      <c r="E286" s="295"/>
      <c r="F286" s="245" t="s">
        <v>1323</v>
      </c>
      <c r="G286" s="245" t="s">
        <v>1324</v>
      </c>
      <c r="H286" s="245" t="s">
        <v>1325</v>
      </c>
      <c r="I286" s="245"/>
      <c r="J286" s="245" t="s">
        <v>1326</v>
      </c>
      <c r="K286" s="245"/>
      <c r="L286" s="245"/>
      <c r="M286" s="571" t="s">
        <v>312</v>
      </c>
      <c r="N286" s="2283"/>
    </row>
    <row r="287" spans="1:14" ht="12" thickBot="1">
      <c r="A287" s="2283"/>
      <c r="B287" s="273"/>
      <c r="C287" s="247"/>
      <c r="D287" s="234"/>
      <c r="E287" s="658" t="s">
        <v>317</v>
      </c>
      <c r="F287" s="245" t="s">
        <v>318</v>
      </c>
      <c r="G287" s="245" t="s">
        <v>319</v>
      </c>
      <c r="H287" s="245" t="s">
        <v>320</v>
      </c>
      <c r="I287" s="245" t="s">
        <v>321</v>
      </c>
      <c r="J287" s="245" t="s">
        <v>322</v>
      </c>
      <c r="K287" s="245" t="s">
        <v>176</v>
      </c>
      <c r="L287" s="245" t="s">
        <v>177</v>
      </c>
      <c r="M287" s="570"/>
      <c r="N287" s="2283"/>
    </row>
    <row r="288" spans="1:14">
      <c r="A288" s="2283"/>
      <c r="B288" s="272"/>
      <c r="C288" s="241"/>
      <c r="D288" s="226" t="s">
        <v>1400</v>
      </c>
      <c r="E288" s="226"/>
      <c r="F288" s="659"/>
      <c r="G288" s="660"/>
      <c r="H288" s="660"/>
      <c r="I288" s="660"/>
      <c r="J288" s="660"/>
      <c r="K288" s="660"/>
      <c r="L288" s="661"/>
      <c r="M288" s="1944"/>
      <c r="N288" s="2283"/>
    </row>
    <row r="289" spans="1:14">
      <c r="A289" s="2283"/>
      <c r="B289" s="569">
        <v>518</v>
      </c>
      <c r="C289" s="247"/>
      <c r="D289" s="225"/>
      <c r="E289" s="225" t="s">
        <v>2307</v>
      </c>
      <c r="F289" s="1523">
        <v>0</v>
      </c>
      <c r="G289" s="1524">
        <v>0</v>
      </c>
      <c r="H289" s="1524">
        <v>0</v>
      </c>
      <c r="I289" s="1524">
        <v>0</v>
      </c>
      <c r="J289" s="1361">
        <v>0</v>
      </c>
      <c r="K289" s="1361">
        <v>0</v>
      </c>
      <c r="L289" s="1525">
        <v>0</v>
      </c>
      <c r="M289" s="792">
        <v>518</v>
      </c>
      <c r="N289" s="2283"/>
    </row>
    <row r="290" spans="1:14">
      <c r="A290" s="2283"/>
      <c r="B290" s="569">
        <f t="shared" ref="B290:B299" si="22">B289+1</f>
        <v>519</v>
      </c>
      <c r="C290" s="247"/>
      <c r="D290" s="225"/>
      <c r="E290" s="225" t="s">
        <v>1401</v>
      </c>
      <c r="F290" s="1526">
        <v>2</v>
      </c>
      <c r="G290" s="1527">
        <v>0</v>
      </c>
      <c r="H290" s="1527">
        <v>277</v>
      </c>
      <c r="I290" s="1527">
        <v>0</v>
      </c>
      <c r="J290" s="359">
        <v>279</v>
      </c>
      <c r="K290" s="359">
        <v>0</v>
      </c>
      <c r="L290" s="1528">
        <v>279</v>
      </c>
      <c r="M290" s="792">
        <f t="shared" ref="M290:M299" si="23">M289+1</f>
        <v>519</v>
      </c>
      <c r="N290" s="2283"/>
    </row>
    <row r="291" spans="1:14">
      <c r="A291" s="2283"/>
      <c r="B291" s="569">
        <f t="shared" si="22"/>
        <v>520</v>
      </c>
      <c r="C291" s="247"/>
      <c r="D291" s="225"/>
      <c r="E291" s="225" t="s">
        <v>1402</v>
      </c>
      <c r="F291" s="1526">
        <v>0</v>
      </c>
      <c r="G291" s="1527">
        <v>0</v>
      </c>
      <c r="H291" s="1527">
        <v>0</v>
      </c>
      <c r="I291" s="1527">
        <v>0</v>
      </c>
      <c r="J291" s="359">
        <v>0</v>
      </c>
      <c r="K291" s="359">
        <v>0</v>
      </c>
      <c r="L291" s="1528">
        <v>0</v>
      </c>
      <c r="M291" s="792">
        <f t="shared" si="23"/>
        <v>520</v>
      </c>
      <c r="N291" s="2283"/>
    </row>
    <row r="292" spans="1:14">
      <c r="A292" s="2283"/>
      <c r="B292" s="569">
        <f t="shared" si="22"/>
        <v>521</v>
      </c>
      <c r="C292" s="247"/>
      <c r="D292" s="225"/>
      <c r="E292" s="225" t="s">
        <v>1403</v>
      </c>
      <c r="F292" s="1526">
        <v>0</v>
      </c>
      <c r="G292" s="1527">
        <v>0</v>
      </c>
      <c r="H292" s="1527">
        <v>0</v>
      </c>
      <c r="I292" s="1527">
        <v>0</v>
      </c>
      <c r="J292" s="359">
        <v>0</v>
      </c>
      <c r="K292" s="359">
        <v>0</v>
      </c>
      <c r="L292" s="1528">
        <v>0</v>
      </c>
      <c r="M292" s="792">
        <f t="shared" si="23"/>
        <v>521</v>
      </c>
      <c r="N292" s="2283"/>
    </row>
    <row r="293" spans="1:14">
      <c r="A293" s="2283"/>
      <c r="B293" s="569">
        <f t="shared" si="22"/>
        <v>522</v>
      </c>
      <c r="C293" s="247"/>
      <c r="D293" s="225"/>
      <c r="E293" s="225" t="s">
        <v>2311</v>
      </c>
      <c r="F293" s="1565" t="s">
        <v>680</v>
      </c>
      <c r="G293" s="251" t="s">
        <v>680</v>
      </c>
      <c r="H293" s="251" t="s">
        <v>680</v>
      </c>
      <c r="I293" s="1527">
        <v>0</v>
      </c>
      <c r="J293" s="359">
        <v>0</v>
      </c>
      <c r="K293" s="359">
        <v>0</v>
      </c>
      <c r="L293" s="1528">
        <v>0</v>
      </c>
      <c r="M293" s="792">
        <f t="shared" si="23"/>
        <v>522</v>
      </c>
      <c r="N293" s="2283"/>
    </row>
    <row r="294" spans="1:14">
      <c r="A294" s="2283"/>
      <c r="B294" s="569">
        <f t="shared" si="22"/>
        <v>523</v>
      </c>
      <c r="C294" s="247"/>
      <c r="D294" s="225"/>
      <c r="E294" s="225" t="s">
        <v>1398</v>
      </c>
      <c r="F294" s="1565" t="s">
        <v>680</v>
      </c>
      <c r="G294" s="251" t="s">
        <v>680</v>
      </c>
      <c r="H294" s="251" t="s">
        <v>680</v>
      </c>
      <c r="I294" s="1527">
        <v>0</v>
      </c>
      <c r="J294" s="359">
        <v>0</v>
      </c>
      <c r="K294" s="359">
        <v>0</v>
      </c>
      <c r="L294" s="1528">
        <v>0</v>
      </c>
      <c r="M294" s="792">
        <f t="shared" si="23"/>
        <v>523</v>
      </c>
      <c r="N294" s="2283"/>
    </row>
    <row r="295" spans="1:14">
      <c r="A295" s="2283"/>
      <c r="B295" s="569">
        <f t="shared" si="22"/>
        <v>524</v>
      </c>
      <c r="C295" s="247"/>
      <c r="D295" s="225"/>
      <c r="E295" s="225" t="s">
        <v>2319</v>
      </c>
      <c r="F295" s="1565" t="s">
        <v>680</v>
      </c>
      <c r="G295" s="251" t="s">
        <v>680</v>
      </c>
      <c r="H295" s="1527">
        <v>0</v>
      </c>
      <c r="I295" s="251" t="s">
        <v>680</v>
      </c>
      <c r="J295" s="359">
        <v>0</v>
      </c>
      <c r="K295" s="359">
        <v>0</v>
      </c>
      <c r="L295" s="1528">
        <v>0</v>
      </c>
      <c r="M295" s="792">
        <f t="shared" si="23"/>
        <v>524</v>
      </c>
      <c r="N295" s="2283"/>
    </row>
    <row r="296" spans="1:14">
      <c r="A296" s="2283"/>
      <c r="B296" s="569">
        <f t="shared" si="22"/>
        <v>525</v>
      </c>
      <c r="C296" s="247"/>
      <c r="D296" s="225"/>
      <c r="E296" s="225" t="s">
        <v>2320</v>
      </c>
      <c r="F296" s="1565" t="s">
        <v>680</v>
      </c>
      <c r="G296" s="251" t="s">
        <v>680</v>
      </c>
      <c r="H296" s="1536">
        <v>0</v>
      </c>
      <c r="I296" s="251" t="s">
        <v>680</v>
      </c>
      <c r="J296" s="372">
        <v>0</v>
      </c>
      <c r="K296" s="372">
        <v>0</v>
      </c>
      <c r="L296" s="1566">
        <v>0</v>
      </c>
      <c r="M296" s="792">
        <f t="shared" si="23"/>
        <v>525</v>
      </c>
      <c r="N296" s="2283"/>
    </row>
    <row r="297" spans="1:14">
      <c r="A297" s="2283"/>
      <c r="B297" s="569">
        <f t="shared" si="22"/>
        <v>526</v>
      </c>
      <c r="C297" s="247"/>
      <c r="D297" s="225"/>
      <c r="E297" s="225" t="s">
        <v>498</v>
      </c>
      <c r="F297" s="1526">
        <v>0</v>
      </c>
      <c r="G297" s="1527">
        <v>0</v>
      </c>
      <c r="H297" s="1527">
        <v>0</v>
      </c>
      <c r="I297" s="1527">
        <v>0</v>
      </c>
      <c r="J297" s="359">
        <v>0</v>
      </c>
      <c r="K297" s="359">
        <v>0</v>
      </c>
      <c r="L297" s="1528">
        <v>0</v>
      </c>
      <c r="M297" s="792">
        <f t="shared" si="23"/>
        <v>526</v>
      </c>
      <c r="N297" s="2283"/>
    </row>
    <row r="298" spans="1:14">
      <c r="A298" s="2283"/>
      <c r="B298" s="569">
        <f t="shared" si="22"/>
        <v>527</v>
      </c>
      <c r="C298" s="247"/>
      <c r="D298" s="225" t="s">
        <v>1404</v>
      </c>
      <c r="E298" s="225"/>
      <c r="F298" s="1567">
        <v>2</v>
      </c>
      <c r="G298" s="1459">
        <v>0</v>
      </c>
      <c r="H298" s="1459">
        <v>277</v>
      </c>
      <c r="I298" s="1459">
        <v>0</v>
      </c>
      <c r="J298" s="1361">
        <v>279</v>
      </c>
      <c r="K298" s="1361">
        <v>0</v>
      </c>
      <c r="L298" s="1525">
        <v>279</v>
      </c>
      <c r="M298" s="792">
        <f t="shared" si="23"/>
        <v>527</v>
      </c>
      <c r="N298" s="2283"/>
    </row>
    <row r="299" spans="1:14">
      <c r="A299" s="2283"/>
      <c r="B299" s="569">
        <f t="shared" si="22"/>
        <v>528</v>
      </c>
      <c r="C299" s="247"/>
      <c r="D299" s="225" t="s">
        <v>1405</v>
      </c>
      <c r="E299" s="225"/>
      <c r="F299" s="1567">
        <v>398</v>
      </c>
      <c r="G299" s="1459">
        <v>0</v>
      </c>
      <c r="H299" s="1459">
        <v>9567</v>
      </c>
      <c r="I299" s="1459">
        <v>0</v>
      </c>
      <c r="J299" s="1361">
        <v>9965</v>
      </c>
      <c r="K299" s="1361">
        <v>0</v>
      </c>
      <c r="L299" s="1525">
        <v>9965</v>
      </c>
      <c r="M299" s="792">
        <f t="shared" si="23"/>
        <v>528</v>
      </c>
      <c r="N299" s="2283"/>
    </row>
    <row r="300" spans="1:14">
      <c r="A300" s="2283"/>
      <c r="B300" s="272"/>
      <c r="C300" s="241"/>
      <c r="D300" s="226" t="s">
        <v>1406</v>
      </c>
      <c r="E300" s="226"/>
      <c r="F300" s="662"/>
      <c r="G300" s="241"/>
      <c r="H300" s="241"/>
      <c r="I300" s="241"/>
      <c r="J300" s="241"/>
      <c r="K300" s="241"/>
      <c r="L300" s="663"/>
      <c r="M300" s="1944"/>
      <c r="N300" s="2283"/>
    </row>
    <row r="301" spans="1:14">
      <c r="A301" s="2283"/>
      <c r="B301" s="569">
        <v>601</v>
      </c>
      <c r="C301" s="247"/>
      <c r="D301" s="225"/>
      <c r="E301" s="225" t="s">
        <v>1407</v>
      </c>
      <c r="F301" s="1523">
        <v>1534</v>
      </c>
      <c r="G301" s="1524">
        <v>0</v>
      </c>
      <c r="H301" s="1524">
        <v>416</v>
      </c>
      <c r="I301" s="1524">
        <v>258</v>
      </c>
      <c r="J301" s="1361">
        <v>2208</v>
      </c>
      <c r="K301" s="1361">
        <v>0</v>
      </c>
      <c r="L301" s="1525">
        <v>2208</v>
      </c>
      <c r="M301" s="792">
        <v>601</v>
      </c>
      <c r="N301" s="2283"/>
    </row>
    <row r="302" spans="1:14">
      <c r="A302" s="2283"/>
      <c r="B302" s="569">
        <f t="shared" ref="B302:B317" si="24">B301+1</f>
        <v>602</v>
      </c>
      <c r="C302" s="247"/>
      <c r="D302" s="225"/>
      <c r="E302" s="225" t="s">
        <v>1408</v>
      </c>
      <c r="F302" s="1526">
        <v>0</v>
      </c>
      <c r="G302" s="1527">
        <v>0</v>
      </c>
      <c r="H302" s="1527">
        <v>0</v>
      </c>
      <c r="I302" s="1527">
        <v>0</v>
      </c>
      <c r="J302" s="359">
        <v>0</v>
      </c>
      <c r="K302" s="359">
        <v>0</v>
      </c>
      <c r="L302" s="1528">
        <v>0</v>
      </c>
      <c r="M302" s="792">
        <f t="shared" ref="M302:M317" si="25">M301+1</f>
        <v>602</v>
      </c>
      <c r="N302" s="2283"/>
    </row>
    <row r="303" spans="1:14">
      <c r="A303" s="2283"/>
      <c r="B303" s="569">
        <f t="shared" si="24"/>
        <v>603</v>
      </c>
      <c r="C303" s="247"/>
      <c r="D303" s="225"/>
      <c r="E303" s="225" t="s">
        <v>1409</v>
      </c>
      <c r="F303" s="1526">
        <v>0</v>
      </c>
      <c r="G303" s="1527">
        <v>0</v>
      </c>
      <c r="H303" s="1527">
        <v>35033</v>
      </c>
      <c r="I303" s="1527">
        <v>0</v>
      </c>
      <c r="J303" s="359">
        <v>35033</v>
      </c>
      <c r="K303" s="359">
        <v>0</v>
      </c>
      <c r="L303" s="1528">
        <v>35033</v>
      </c>
      <c r="M303" s="792">
        <f t="shared" si="25"/>
        <v>603</v>
      </c>
      <c r="N303" s="2283"/>
    </row>
    <row r="304" spans="1:14">
      <c r="A304" s="2283"/>
      <c r="B304" s="569">
        <f t="shared" si="24"/>
        <v>604</v>
      </c>
      <c r="C304" s="247"/>
      <c r="D304" s="225"/>
      <c r="E304" s="225" t="s">
        <v>1410</v>
      </c>
      <c r="F304" s="1526">
        <v>0</v>
      </c>
      <c r="G304" s="1527">
        <v>0</v>
      </c>
      <c r="H304" s="1527">
        <v>0</v>
      </c>
      <c r="I304" s="1527">
        <v>0</v>
      </c>
      <c r="J304" s="359">
        <v>0</v>
      </c>
      <c r="K304" s="359">
        <v>0</v>
      </c>
      <c r="L304" s="1528">
        <v>0</v>
      </c>
      <c r="M304" s="792">
        <f t="shared" si="25"/>
        <v>604</v>
      </c>
      <c r="N304" s="2283"/>
    </row>
    <row r="305" spans="1:14">
      <c r="A305" s="1965"/>
      <c r="B305" s="569">
        <f t="shared" si="24"/>
        <v>605</v>
      </c>
      <c r="C305" s="247"/>
      <c r="D305" s="225"/>
      <c r="E305" s="225" t="s">
        <v>1411</v>
      </c>
      <c r="F305" s="1526">
        <v>0</v>
      </c>
      <c r="G305" s="1527">
        <v>0</v>
      </c>
      <c r="H305" s="1527">
        <v>0</v>
      </c>
      <c r="I305" s="1527">
        <v>0</v>
      </c>
      <c r="J305" s="359">
        <v>0</v>
      </c>
      <c r="K305" s="359">
        <v>0</v>
      </c>
      <c r="L305" s="1528">
        <v>0</v>
      </c>
      <c r="M305" s="792">
        <f t="shared" si="25"/>
        <v>605</v>
      </c>
      <c r="N305" s="2283"/>
    </row>
    <row r="306" spans="1:14">
      <c r="A306" s="1965"/>
      <c r="B306" s="569">
        <f t="shared" si="24"/>
        <v>606</v>
      </c>
      <c r="C306" s="247"/>
      <c r="D306" s="225"/>
      <c r="E306" s="225" t="s">
        <v>1412</v>
      </c>
      <c r="F306" s="1526">
        <v>0</v>
      </c>
      <c r="G306" s="1527">
        <v>0</v>
      </c>
      <c r="H306" s="1527">
        <v>0</v>
      </c>
      <c r="I306" s="1527">
        <v>0</v>
      </c>
      <c r="J306" s="359">
        <v>0</v>
      </c>
      <c r="K306" s="372" t="s">
        <v>680</v>
      </c>
      <c r="L306" s="1528">
        <v>0</v>
      </c>
      <c r="M306" s="792">
        <f t="shared" si="25"/>
        <v>606</v>
      </c>
      <c r="N306" s="1965"/>
    </row>
    <row r="307" spans="1:14">
      <c r="A307" s="1965"/>
      <c r="B307" s="569">
        <f t="shared" si="24"/>
        <v>607</v>
      </c>
      <c r="C307" s="247"/>
      <c r="D307" s="225"/>
      <c r="E307" s="225" t="s">
        <v>1413</v>
      </c>
      <c r="F307" s="1526">
        <v>0</v>
      </c>
      <c r="G307" s="1527">
        <v>0</v>
      </c>
      <c r="H307" s="1527">
        <v>0</v>
      </c>
      <c r="I307" s="1527">
        <v>0</v>
      </c>
      <c r="J307" s="359">
        <v>0</v>
      </c>
      <c r="K307" s="359">
        <v>0</v>
      </c>
      <c r="L307" s="1528">
        <v>0</v>
      </c>
      <c r="M307" s="792">
        <f t="shared" si="25"/>
        <v>607</v>
      </c>
      <c r="N307" s="1965"/>
    </row>
    <row r="308" spans="1:14">
      <c r="A308" s="1965"/>
      <c r="B308" s="569">
        <f t="shared" si="24"/>
        <v>608</v>
      </c>
      <c r="C308" s="247"/>
      <c r="D308" s="225"/>
      <c r="E308" s="225" t="s">
        <v>1414</v>
      </c>
      <c r="F308" s="1526">
        <v>0</v>
      </c>
      <c r="G308" s="1527">
        <v>0</v>
      </c>
      <c r="H308" s="1527">
        <v>0</v>
      </c>
      <c r="I308" s="1527">
        <v>0</v>
      </c>
      <c r="J308" s="359">
        <v>0</v>
      </c>
      <c r="K308" s="359">
        <v>0</v>
      </c>
      <c r="L308" s="1528">
        <v>0</v>
      </c>
      <c r="M308" s="792">
        <f t="shared" si="25"/>
        <v>608</v>
      </c>
      <c r="N308" s="1965"/>
    </row>
    <row r="309" spans="1:14">
      <c r="A309" s="1965"/>
      <c r="B309" s="569">
        <f t="shared" si="24"/>
        <v>609</v>
      </c>
      <c r="C309" s="247"/>
      <c r="D309" s="225"/>
      <c r="E309" s="225" t="s">
        <v>1415</v>
      </c>
      <c r="F309" s="1526">
        <v>0</v>
      </c>
      <c r="G309" s="1527">
        <v>0</v>
      </c>
      <c r="H309" s="1527">
        <v>0</v>
      </c>
      <c r="I309" s="1527">
        <v>0</v>
      </c>
      <c r="J309" s="359">
        <v>0</v>
      </c>
      <c r="K309" s="359">
        <v>0</v>
      </c>
      <c r="L309" s="1528">
        <v>0</v>
      </c>
      <c r="M309" s="792">
        <f t="shared" si="25"/>
        <v>609</v>
      </c>
      <c r="N309" s="1965"/>
    </row>
    <row r="310" spans="1:14">
      <c r="A310" s="1965"/>
      <c r="B310" s="569">
        <f t="shared" si="24"/>
        <v>610</v>
      </c>
      <c r="C310" s="247"/>
      <c r="D310" s="225"/>
      <c r="E310" s="225" t="s">
        <v>1416</v>
      </c>
      <c r="F310" s="1526">
        <v>0</v>
      </c>
      <c r="G310" s="1527">
        <v>0</v>
      </c>
      <c r="H310" s="1527">
        <v>0</v>
      </c>
      <c r="I310" s="1527">
        <v>0</v>
      </c>
      <c r="J310" s="359">
        <v>0</v>
      </c>
      <c r="K310" s="359">
        <v>0</v>
      </c>
      <c r="L310" s="1528">
        <v>0</v>
      </c>
      <c r="M310" s="792">
        <f t="shared" si="25"/>
        <v>610</v>
      </c>
      <c r="N310" s="1965"/>
    </row>
    <row r="311" spans="1:14">
      <c r="A311" s="1965"/>
      <c r="B311" s="569">
        <f t="shared" si="24"/>
        <v>611</v>
      </c>
      <c r="C311" s="247"/>
      <c r="D311" s="225"/>
      <c r="E311" s="225" t="s">
        <v>2311</v>
      </c>
      <c r="F311" s="1565" t="s">
        <v>680</v>
      </c>
      <c r="G311" s="251" t="s">
        <v>680</v>
      </c>
      <c r="H311" s="251" t="s">
        <v>680</v>
      </c>
      <c r="I311" s="1527">
        <v>543</v>
      </c>
      <c r="J311" s="359">
        <v>543</v>
      </c>
      <c r="K311" s="359">
        <v>0</v>
      </c>
      <c r="L311" s="1528">
        <v>543</v>
      </c>
      <c r="M311" s="792">
        <f t="shared" si="25"/>
        <v>611</v>
      </c>
      <c r="N311" s="1965"/>
    </row>
    <row r="312" spans="1:14">
      <c r="A312" s="1965"/>
      <c r="B312" s="569">
        <f t="shared" si="24"/>
        <v>612</v>
      </c>
      <c r="C312" s="247"/>
      <c r="D312" s="225"/>
      <c r="E312" s="225" t="s">
        <v>1398</v>
      </c>
      <c r="F312" s="1565" t="s">
        <v>680</v>
      </c>
      <c r="G312" s="251" t="s">
        <v>680</v>
      </c>
      <c r="H312" s="251" t="s">
        <v>680</v>
      </c>
      <c r="I312" s="1527">
        <v>0</v>
      </c>
      <c r="J312" s="359">
        <v>0</v>
      </c>
      <c r="K312" s="359">
        <v>0</v>
      </c>
      <c r="L312" s="1528">
        <v>0</v>
      </c>
      <c r="M312" s="792">
        <f t="shared" si="25"/>
        <v>612</v>
      </c>
      <c r="N312" s="1965"/>
    </row>
    <row r="313" spans="1:14">
      <c r="A313" s="1965"/>
      <c r="B313" s="569">
        <f t="shared" si="24"/>
        <v>613</v>
      </c>
      <c r="C313" s="247"/>
      <c r="D313" s="225"/>
      <c r="E313" s="225" t="s">
        <v>2606</v>
      </c>
      <c r="F313" s="1565" t="s">
        <v>680</v>
      </c>
      <c r="G313" s="251" t="s">
        <v>680</v>
      </c>
      <c r="H313" s="251" t="s">
        <v>680</v>
      </c>
      <c r="I313" s="1527">
        <v>0</v>
      </c>
      <c r="J313" s="359">
        <v>0</v>
      </c>
      <c r="K313" s="359">
        <v>0</v>
      </c>
      <c r="L313" s="1528">
        <v>0</v>
      </c>
      <c r="M313" s="792">
        <f t="shared" si="25"/>
        <v>613</v>
      </c>
      <c r="N313" s="1965"/>
    </row>
    <row r="314" spans="1:14">
      <c r="A314" s="1965"/>
      <c r="B314" s="569">
        <f t="shared" si="24"/>
        <v>614</v>
      </c>
      <c r="C314" s="247"/>
      <c r="D314" s="225"/>
      <c r="E314" s="225" t="s">
        <v>1418</v>
      </c>
      <c r="F314" s="1565" t="s">
        <v>680</v>
      </c>
      <c r="G314" s="251" t="s">
        <v>680</v>
      </c>
      <c r="H314" s="251" t="s">
        <v>680</v>
      </c>
      <c r="I314" s="1527">
        <v>0</v>
      </c>
      <c r="J314" s="359">
        <v>0</v>
      </c>
      <c r="K314" s="359">
        <v>0</v>
      </c>
      <c r="L314" s="1528">
        <v>0</v>
      </c>
      <c r="M314" s="792">
        <f t="shared" si="25"/>
        <v>614</v>
      </c>
      <c r="N314" s="1965"/>
    </row>
    <row r="315" spans="1:14">
      <c r="A315" s="1965"/>
      <c r="B315" s="569">
        <f t="shared" si="24"/>
        <v>615</v>
      </c>
      <c r="C315" s="247"/>
      <c r="D315" s="225"/>
      <c r="E315" s="225" t="s">
        <v>1419</v>
      </c>
      <c r="F315" s="1565" t="s">
        <v>680</v>
      </c>
      <c r="G315" s="251" t="s">
        <v>680</v>
      </c>
      <c r="H315" s="251" t="s">
        <v>680</v>
      </c>
      <c r="I315" s="1527">
        <v>0</v>
      </c>
      <c r="J315" s="359">
        <v>0</v>
      </c>
      <c r="K315" s="359">
        <v>0</v>
      </c>
      <c r="L315" s="1528">
        <v>0</v>
      </c>
      <c r="M315" s="792">
        <f t="shared" si="25"/>
        <v>615</v>
      </c>
      <c r="N315" s="1965"/>
    </row>
    <row r="316" spans="1:14">
      <c r="A316" s="1965"/>
      <c r="B316" s="569">
        <f t="shared" si="24"/>
        <v>616</v>
      </c>
      <c r="C316" s="247"/>
      <c r="D316" s="225"/>
      <c r="E316" s="225" t="s">
        <v>2319</v>
      </c>
      <c r="F316" s="1565" t="s">
        <v>680</v>
      </c>
      <c r="G316" s="251" t="s">
        <v>680</v>
      </c>
      <c r="H316" s="1527">
        <v>0</v>
      </c>
      <c r="I316" s="251" t="s">
        <v>680</v>
      </c>
      <c r="J316" s="359">
        <v>0</v>
      </c>
      <c r="K316" s="359">
        <v>0</v>
      </c>
      <c r="L316" s="1528">
        <v>0</v>
      </c>
      <c r="M316" s="792">
        <f t="shared" si="25"/>
        <v>616</v>
      </c>
      <c r="N316" s="1965"/>
    </row>
    <row r="317" spans="1:14">
      <c r="A317" s="1965"/>
      <c r="B317" s="569">
        <f t="shared" si="24"/>
        <v>617</v>
      </c>
      <c r="C317" s="247"/>
      <c r="D317" s="225"/>
      <c r="E317" s="225" t="s">
        <v>2320</v>
      </c>
      <c r="F317" s="1565" t="s">
        <v>680</v>
      </c>
      <c r="G317" s="251" t="s">
        <v>680</v>
      </c>
      <c r="H317" s="1536">
        <v>0</v>
      </c>
      <c r="I317" s="251" t="s">
        <v>680</v>
      </c>
      <c r="J317" s="372">
        <v>0</v>
      </c>
      <c r="K317" s="372">
        <v>0</v>
      </c>
      <c r="L317" s="1566">
        <v>0</v>
      </c>
      <c r="M317" s="792">
        <f t="shared" si="25"/>
        <v>617</v>
      </c>
      <c r="N317" s="1965"/>
    </row>
    <row r="318" spans="1:14">
      <c r="A318" s="1965"/>
      <c r="B318" s="569">
        <f>B317+1</f>
        <v>618</v>
      </c>
      <c r="C318" s="247"/>
      <c r="D318" s="225"/>
      <c r="E318" s="225" t="s">
        <v>498</v>
      </c>
      <c r="F318" s="1526">
        <v>0</v>
      </c>
      <c r="G318" s="1527">
        <v>0</v>
      </c>
      <c r="H318" s="1527">
        <v>0</v>
      </c>
      <c r="I318" s="1527">
        <v>7541</v>
      </c>
      <c r="J318" s="359">
        <v>7541</v>
      </c>
      <c r="K318" s="359">
        <v>0</v>
      </c>
      <c r="L318" s="1528">
        <v>7541</v>
      </c>
      <c r="M318" s="792">
        <f>M317+1</f>
        <v>618</v>
      </c>
      <c r="N318" s="1965"/>
    </row>
    <row r="319" spans="1:14">
      <c r="A319" s="1965"/>
      <c r="B319" s="1981">
        <f>B318+1</f>
        <v>619</v>
      </c>
      <c r="C319" s="975"/>
      <c r="D319" s="976" t="s">
        <v>1420</v>
      </c>
      <c r="E319" s="1982"/>
      <c r="F319" s="1567">
        <v>1534</v>
      </c>
      <c r="G319" s="1459">
        <v>0</v>
      </c>
      <c r="H319" s="1459">
        <v>35449</v>
      </c>
      <c r="I319" s="1459">
        <v>8342</v>
      </c>
      <c r="J319" s="1361">
        <v>45325</v>
      </c>
      <c r="K319" s="1361">
        <v>0</v>
      </c>
      <c r="L319" s="1525">
        <v>45325</v>
      </c>
      <c r="M319" s="792">
        <f>M318+1</f>
        <v>619</v>
      </c>
      <c r="N319" s="1965"/>
    </row>
    <row r="320" spans="1:14" ht="12" thickBot="1">
      <c r="A320" s="1965"/>
      <c r="B320" s="794">
        <f>B319+1</f>
        <v>620</v>
      </c>
      <c r="C320" s="795" t="s">
        <v>525</v>
      </c>
      <c r="D320" s="413" t="s">
        <v>1421</v>
      </c>
      <c r="E320" s="1765"/>
      <c r="F320" s="1573">
        <v>6645</v>
      </c>
      <c r="G320" s="1574">
        <v>166</v>
      </c>
      <c r="H320" s="1574">
        <v>48899</v>
      </c>
      <c r="I320" s="1574">
        <v>67651</v>
      </c>
      <c r="J320" s="1575">
        <v>123361</v>
      </c>
      <c r="K320" s="1575">
        <v>0</v>
      </c>
      <c r="L320" s="1576">
        <v>123361</v>
      </c>
      <c r="M320" s="1983">
        <f>M319+1</f>
        <v>620</v>
      </c>
      <c r="N320" s="1956"/>
    </row>
    <row r="321" spans="1:14" s="226" customFormat="1">
      <c r="A321" s="1965"/>
      <c r="B321" s="1748"/>
      <c r="C321" s="57"/>
      <c r="D321" s="222"/>
      <c r="E321" s="222"/>
      <c r="M321" s="790"/>
      <c r="N321" s="1965"/>
    </row>
    <row r="322" spans="1:14">
      <c r="B322" s="24"/>
      <c r="C322" s="226"/>
      <c r="D322" s="226"/>
      <c r="E322" s="226"/>
      <c r="F322" s="226"/>
      <c r="G322" s="226"/>
      <c r="H322" s="226"/>
      <c r="I322" s="226"/>
      <c r="J322" s="226"/>
      <c r="K322" s="226"/>
      <c r="L322" s="226"/>
      <c r="M322" s="291"/>
    </row>
    <row r="323" spans="1:14">
      <c r="B323" s="24"/>
      <c r="C323" s="226"/>
      <c r="D323" s="226"/>
      <c r="E323" s="226"/>
      <c r="F323" s="226"/>
      <c r="G323" s="226"/>
      <c r="H323" s="226"/>
      <c r="I323" s="226"/>
      <c r="J323" s="226"/>
      <c r="K323" s="226"/>
      <c r="L323" s="226"/>
      <c r="M323" s="291"/>
    </row>
    <row r="324" spans="1:14">
      <c r="B324" s="24"/>
      <c r="C324" s="226"/>
      <c r="D324" s="226"/>
      <c r="E324" s="226"/>
      <c r="F324" s="226"/>
      <c r="G324" s="226"/>
      <c r="H324" s="226"/>
      <c r="I324" s="226"/>
      <c r="J324" s="226"/>
      <c r="K324" s="226"/>
      <c r="L324" s="226"/>
      <c r="M324" s="291"/>
    </row>
    <row r="325" spans="1:14">
      <c r="B325" s="24"/>
      <c r="C325" s="226"/>
      <c r="D325" s="226"/>
      <c r="E325" s="226"/>
      <c r="F325" s="226"/>
      <c r="G325" s="226"/>
      <c r="H325" s="226"/>
      <c r="I325" s="226"/>
      <c r="J325" s="226"/>
      <c r="K325" s="226"/>
      <c r="L325" s="226"/>
      <c r="M325" s="291"/>
    </row>
    <row r="326" spans="1:14" ht="18.75">
      <c r="B326" s="61"/>
      <c r="C326" s="54"/>
      <c r="D326" s="54"/>
      <c r="E326" s="54"/>
      <c r="F326" s="54"/>
      <c r="G326" s="54"/>
      <c r="H326" s="54"/>
      <c r="I326" s="54"/>
      <c r="J326" s="54"/>
      <c r="K326" s="54"/>
      <c r="L326" s="54"/>
      <c r="M326" s="214"/>
      <c r="N326" s="1956">
        <v>103</v>
      </c>
    </row>
  </sheetData>
  <customSheetViews>
    <customSheetView guid="{4095EAE0-09D5-4E29-9353-57BE8D9E0DE0}" scale="70" showPageBreaks="1" printArea="1" topLeftCell="A86">
      <selection activeCell="E120" sqref="E120"/>
      <rowBreaks count="6" manualBreakCount="6">
        <brk id="46" max="16383" man="1"/>
        <brk id="90" max="16383" man="1"/>
        <brk id="137" max="16383" man="1"/>
        <brk id="185" max="16383" man="1"/>
        <brk id="233" max="16383" man="1"/>
        <brk id="278" max="16383" man="1"/>
      </rowBreaks>
      <pageMargins left="0.75" right="0.75" top="0.75" bottom="0.75" header="0.5" footer="0.5"/>
      <pageSetup orientation="landscape" r:id="rId1"/>
    </customSheetView>
    <customSheetView guid="{B4382265-C345-4F78-A0C9-5C84571AE8A3}" showPageBreaks="1">
      <selection activeCell="B1" sqref="B1"/>
      <pageMargins left="0.75" right="0.75" top="0.75" bottom="0.75" header="0.5" footer="0.5"/>
      <pageSetup scale="92" orientation="landscape" r:id="rId2"/>
    </customSheetView>
  </customSheetViews>
  <mergeCells count="14">
    <mergeCell ref="A1:A24"/>
    <mergeCell ref="N1:N18"/>
    <mergeCell ref="N279:N305"/>
    <mergeCell ref="A279:A304"/>
    <mergeCell ref="N67:N89"/>
    <mergeCell ref="A68:A89"/>
    <mergeCell ref="A253:A277"/>
    <mergeCell ref="N248:N277"/>
    <mergeCell ref="N91:N116"/>
    <mergeCell ref="A91:A116"/>
    <mergeCell ref="N165:N184"/>
    <mergeCell ref="A157:A184"/>
    <mergeCell ref="A186:A210"/>
    <mergeCell ref="N186:N210"/>
  </mergeCells>
  <pageMargins left="0.75" right="0.75" top="0.75" bottom="0.75" header="0.5" footer="0.5"/>
  <pageSetup orientation="landscape" r:id="rId3"/>
  <rowBreaks count="6" manualBreakCount="6">
    <brk id="46" max="16383" man="1"/>
    <brk id="90" max="16383" man="1"/>
    <brk id="137" max="16383" man="1"/>
    <brk id="185" max="16383" man="1"/>
    <brk id="233" max="16383" man="1"/>
    <brk id="278"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heetViews>
  <sheetFormatPr defaultRowHeight="11.25"/>
  <cols>
    <col min="1" max="1" width="5.6640625" style="10" customWidth="1"/>
    <col min="2" max="2" width="20.1640625" style="10" bestFit="1" customWidth="1"/>
    <col min="3" max="3" width="10.33203125" style="10" bestFit="1" customWidth="1"/>
    <col min="4" max="4" width="8.6640625" style="10" customWidth="1"/>
    <col min="5" max="5" width="11.1640625" style="10" customWidth="1"/>
    <col min="6" max="6" width="12.33203125" style="10" customWidth="1"/>
    <col min="7" max="7" width="13.33203125" style="10" customWidth="1"/>
    <col min="8" max="9" width="9" style="10" bestFit="1" customWidth="1"/>
    <col min="10" max="10" width="7" style="10" bestFit="1" customWidth="1"/>
    <col min="11" max="11" width="5.6640625" style="10" customWidth="1"/>
    <col min="12" max="16384" width="9.33203125" style="10"/>
  </cols>
  <sheetData>
    <row r="1" spans="1:11" s="226" customFormat="1">
      <c r="A1" s="2060">
        <v>104</v>
      </c>
      <c r="B1" s="2059"/>
      <c r="C1" s="2039"/>
      <c r="D1" s="2042"/>
      <c r="E1" s="2039"/>
      <c r="F1" s="2039"/>
      <c r="G1" s="2042"/>
      <c r="H1" s="2042"/>
      <c r="I1" s="2059"/>
      <c r="J1" s="2125"/>
      <c r="K1" s="2055" t="s">
        <v>2667</v>
      </c>
    </row>
    <row r="2" spans="1:11">
      <c r="A2" s="81" t="s">
        <v>2417</v>
      </c>
      <c r="B2" s="17"/>
      <c r="C2" s="17"/>
      <c r="D2" s="17"/>
      <c r="E2" s="17"/>
      <c r="F2" s="17"/>
      <c r="G2" s="17"/>
      <c r="H2" s="17"/>
      <c r="I2" s="17"/>
      <c r="J2" s="17"/>
      <c r="K2" s="82"/>
    </row>
    <row r="3" spans="1:11">
      <c r="A3" s="345"/>
      <c r="B3" s="322"/>
      <c r="C3" s="322"/>
      <c r="D3" s="12" t="s">
        <v>1931</v>
      </c>
      <c r="E3" s="12"/>
      <c r="F3" s="12"/>
      <c r="G3" s="12"/>
      <c r="H3" s="322"/>
      <c r="I3" s="322"/>
      <c r="J3" s="322"/>
      <c r="K3" s="316"/>
    </row>
    <row r="4" spans="1:11">
      <c r="A4" s="311"/>
      <c r="B4" s="312"/>
      <c r="C4" s="323" t="s">
        <v>1932</v>
      </c>
      <c r="D4" s="317"/>
      <c r="E4" s="317"/>
      <c r="F4" s="317"/>
      <c r="G4" s="317" t="s">
        <v>1933</v>
      </c>
      <c r="H4" s="323" t="s">
        <v>1933</v>
      </c>
      <c r="I4" s="323" t="s">
        <v>1933</v>
      </c>
      <c r="J4" s="312"/>
      <c r="K4" s="320"/>
    </row>
    <row r="5" spans="1:11">
      <c r="A5" s="311"/>
      <c r="B5" s="312"/>
      <c r="C5" s="323" t="s">
        <v>1934</v>
      </c>
      <c r="D5" s="323" t="s">
        <v>1935</v>
      </c>
      <c r="E5" s="323" t="s">
        <v>1933</v>
      </c>
      <c r="F5" s="323" t="s">
        <v>1933</v>
      </c>
      <c r="G5" s="323" t="s">
        <v>1936</v>
      </c>
      <c r="H5" s="323" t="s">
        <v>2803</v>
      </c>
      <c r="I5" s="323" t="s">
        <v>2804</v>
      </c>
      <c r="J5" s="312"/>
      <c r="K5" s="320"/>
    </row>
    <row r="6" spans="1:11">
      <c r="A6" s="325" t="s">
        <v>307</v>
      </c>
      <c r="B6" s="323" t="s">
        <v>386</v>
      </c>
      <c r="C6" s="323" t="s">
        <v>1937</v>
      </c>
      <c r="D6" s="323" t="s">
        <v>500</v>
      </c>
      <c r="E6" s="323" t="s">
        <v>1938</v>
      </c>
      <c r="F6" s="323" t="s">
        <v>1939</v>
      </c>
      <c r="G6" s="323" t="s">
        <v>1940</v>
      </c>
      <c r="H6" s="323" t="s">
        <v>2616</v>
      </c>
      <c r="I6" s="323" t="s">
        <v>2616</v>
      </c>
      <c r="J6" s="323" t="s">
        <v>1941</v>
      </c>
      <c r="K6" s="324" t="s">
        <v>307</v>
      </c>
    </row>
    <row r="7" spans="1:11">
      <c r="A7" s="325" t="s">
        <v>312</v>
      </c>
      <c r="B7" s="323"/>
      <c r="C7" s="323" t="s">
        <v>1942</v>
      </c>
      <c r="D7" s="323" t="s">
        <v>1943</v>
      </c>
      <c r="E7" s="323" t="s">
        <v>1944</v>
      </c>
      <c r="F7" s="323" t="s">
        <v>1945</v>
      </c>
      <c r="G7" s="323" t="s">
        <v>1946</v>
      </c>
      <c r="H7" s="323" t="s">
        <v>1947</v>
      </c>
      <c r="I7" s="323" t="s">
        <v>1947</v>
      </c>
      <c r="J7" s="323"/>
      <c r="K7" s="324" t="s">
        <v>312</v>
      </c>
    </row>
    <row r="8" spans="1:11">
      <c r="A8" s="328"/>
      <c r="B8" s="321" t="s">
        <v>317</v>
      </c>
      <c r="C8" s="321" t="s">
        <v>318</v>
      </c>
      <c r="D8" s="321" t="s">
        <v>319</v>
      </c>
      <c r="E8" s="321" t="s">
        <v>320</v>
      </c>
      <c r="F8" s="321" t="s">
        <v>321</v>
      </c>
      <c r="G8" s="321" t="s">
        <v>322</v>
      </c>
      <c r="H8" s="321" t="s">
        <v>176</v>
      </c>
      <c r="I8" s="321" t="s">
        <v>177</v>
      </c>
      <c r="J8" s="321" t="s">
        <v>405</v>
      </c>
      <c r="K8" s="329"/>
    </row>
    <row r="9" spans="1:11">
      <c r="A9" s="346">
        <v>1</v>
      </c>
      <c r="B9" s="521" t="s">
        <v>261</v>
      </c>
      <c r="C9" s="522" t="s">
        <v>2618</v>
      </c>
      <c r="D9" s="523">
        <v>2728</v>
      </c>
      <c r="E9" s="523">
        <v>501</v>
      </c>
      <c r="F9" s="523">
        <v>10</v>
      </c>
      <c r="G9" s="523">
        <v>0</v>
      </c>
      <c r="H9" s="523">
        <v>0</v>
      </c>
      <c r="I9" s="523">
        <v>12</v>
      </c>
      <c r="J9" s="524">
        <v>3251</v>
      </c>
      <c r="K9" s="348">
        <v>1</v>
      </c>
    </row>
    <row r="10" spans="1:11">
      <c r="A10" s="346">
        <v>2</v>
      </c>
      <c r="B10" s="525" t="s">
        <v>2619</v>
      </c>
      <c r="C10" s="526">
        <v>0.25</v>
      </c>
      <c r="D10" s="523">
        <v>0</v>
      </c>
      <c r="E10" s="523">
        <v>0</v>
      </c>
      <c r="F10" s="523">
        <v>0</v>
      </c>
      <c r="G10" s="523">
        <v>0</v>
      </c>
      <c r="H10" s="523">
        <v>0</v>
      </c>
      <c r="I10" s="523">
        <v>0</v>
      </c>
      <c r="J10" s="524">
        <v>0</v>
      </c>
      <c r="K10" s="348">
        <v>2</v>
      </c>
    </row>
    <row r="11" spans="1:11">
      <c r="A11" s="346">
        <v>3</v>
      </c>
      <c r="B11" s="525" t="s">
        <v>2619</v>
      </c>
      <c r="C11" s="526">
        <v>0.33</v>
      </c>
      <c r="D11" s="523">
        <v>0</v>
      </c>
      <c r="E11" s="523">
        <v>0</v>
      </c>
      <c r="F11" s="523">
        <v>0</v>
      </c>
      <c r="G11" s="523">
        <v>0</v>
      </c>
      <c r="H11" s="523">
        <v>0</v>
      </c>
      <c r="I11" s="523">
        <v>0</v>
      </c>
      <c r="J11" s="524">
        <v>0</v>
      </c>
      <c r="K11" s="348">
        <v>3</v>
      </c>
    </row>
    <row r="12" spans="1:11">
      <c r="A12" s="346">
        <v>4</v>
      </c>
      <c r="B12" s="525" t="s">
        <v>2619</v>
      </c>
      <c r="C12" s="526">
        <v>0.4</v>
      </c>
      <c r="D12" s="523">
        <v>0</v>
      </c>
      <c r="E12" s="523">
        <v>0</v>
      </c>
      <c r="F12" s="523">
        <v>0</v>
      </c>
      <c r="G12" s="523">
        <v>0</v>
      </c>
      <c r="H12" s="523">
        <v>0</v>
      </c>
      <c r="I12" s="523">
        <v>0</v>
      </c>
      <c r="J12" s="524">
        <v>0</v>
      </c>
      <c r="K12" s="348">
        <v>4</v>
      </c>
    </row>
    <row r="13" spans="1:11">
      <c r="A13" s="346">
        <v>5</v>
      </c>
      <c r="B13" s="525" t="s">
        <v>2619</v>
      </c>
      <c r="C13" s="526">
        <v>0.5</v>
      </c>
      <c r="D13" s="523">
        <v>0</v>
      </c>
      <c r="E13" s="523">
        <v>0</v>
      </c>
      <c r="F13" s="523">
        <v>0</v>
      </c>
      <c r="G13" s="523">
        <v>0</v>
      </c>
      <c r="H13" s="523">
        <v>0</v>
      </c>
      <c r="I13" s="523">
        <v>0</v>
      </c>
      <c r="J13" s="524">
        <v>0</v>
      </c>
      <c r="K13" s="348">
        <v>5</v>
      </c>
    </row>
    <row r="14" spans="1:11">
      <c r="A14" s="346">
        <v>6</v>
      </c>
      <c r="B14" s="525" t="s">
        <v>2619</v>
      </c>
      <c r="C14" s="526">
        <v>0.66</v>
      </c>
      <c r="D14" s="523">
        <v>0</v>
      </c>
      <c r="E14" s="523">
        <v>0</v>
      </c>
      <c r="F14" s="523">
        <v>0</v>
      </c>
      <c r="G14" s="523">
        <v>0</v>
      </c>
      <c r="H14" s="523">
        <v>0</v>
      </c>
      <c r="I14" s="523">
        <v>0</v>
      </c>
      <c r="J14" s="524">
        <v>0</v>
      </c>
      <c r="K14" s="348">
        <v>6</v>
      </c>
    </row>
    <row r="15" spans="1:11">
      <c r="A15" s="346">
        <v>7</v>
      </c>
      <c r="B15" s="521">
        <v>1</v>
      </c>
      <c r="C15" s="522" t="s">
        <v>2620</v>
      </c>
      <c r="D15" s="523">
        <v>0</v>
      </c>
      <c r="E15" s="523">
        <v>0</v>
      </c>
      <c r="F15" s="523">
        <v>0</v>
      </c>
      <c r="G15" s="523">
        <v>0</v>
      </c>
      <c r="H15" s="523">
        <v>0</v>
      </c>
      <c r="I15" s="523">
        <v>0</v>
      </c>
      <c r="J15" s="524">
        <v>0</v>
      </c>
      <c r="K15" s="348">
        <v>7</v>
      </c>
    </row>
    <row r="16" spans="1:11">
      <c r="A16" s="346">
        <v>8</v>
      </c>
      <c r="B16" s="521">
        <v>1</v>
      </c>
      <c r="C16" s="522" t="s">
        <v>2621</v>
      </c>
      <c r="D16" s="523">
        <v>0</v>
      </c>
      <c r="E16" s="523">
        <v>0</v>
      </c>
      <c r="F16" s="523">
        <v>0</v>
      </c>
      <c r="G16" s="523">
        <v>0</v>
      </c>
      <c r="H16" s="523">
        <v>0</v>
      </c>
      <c r="I16" s="523">
        <v>0</v>
      </c>
      <c r="J16" s="524">
        <v>0</v>
      </c>
      <c r="K16" s="348">
        <v>8</v>
      </c>
    </row>
    <row r="17" spans="1:11">
      <c r="A17" s="346">
        <v>9</v>
      </c>
      <c r="B17" s="527" t="s">
        <v>2622</v>
      </c>
      <c r="C17" s="528" t="s">
        <v>570</v>
      </c>
      <c r="D17" s="529">
        <v>2728</v>
      </c>
      <c r="E17" s="524">
        <v>501</v>
      </c>
      <c r="F17" s="529">
        <v>10</v>
      </c>
      <c r="G17" s="529">
        <v>0</v>
      </c>
      <c r="H17" s="524">
        <v>0</v>
      </c>
      <c r="I17" s="529">
        <v>12</v>
      </c>
      <c r="J17" s="524">
        <v>3251</v>
      </c>
      <c r="K17" s="348">
        <v>9</v>
      </c>
    </row>
    <row r="18" spans="1:11">
      <c r="A18" s="346">
        <v>10</v>
      </c>
      <c r="B18" s="521" t="s">
        <v>421</v>
      </c>
      <c r="C18" s="522" t="s">
        <v>2618</v>
      </c>
      <c r="D18" s="523">
        <v>0</v>
      </c>
      <c r="E18" s="523">
        <v>0</v>
      </c>
      <c r="F18" s="523">
        <v>0</v>
      </c>
      <c r="G18" s="523">
        <v>0</v>
      </c>
      <c r="H18" s="523">
        <v>0</v>
      </c>
      <c r="I18" s="523">
        <v>0</v>
      </c>
      <c r="J18" s="524">
        <v>0</v>
      </c>
      <c r="K18" s="348">
        <v>10</v>
      </c>
    </row>
    <row r="19" spans="1:11">
      <c r="A19" s="346">
        <v>11</v>
      </c>
      <c r="B19" s="521" t="s">
        <v>421</v>
      </c>
      <c r="C19" s="522" t="s">
        <v>2620</v>
      </c>
      <c r="D19" s="523">
        <v>0</v>
      </c>
      <c r="E19" s="523">
        <v>0</v>
      </c>
      <c r="F19" s="523">
        <v>0</v>
      </c>
      <c r="G19" s="523">
        <v>0</v>
      </c>
      <c r="H19" s="523">
        <v>0</v>
      </c>
      <c r="I19" s="523">
        <v>0</v>
      </c>
      <c r="J19" s="524">
        <v>0</v>
      </c>
      <c r="K19" s="348">
        <v>11</v>
      </c>
    </row>
    <row r="20" spans="1:11">
      <c r="A20" s="346">
        <v>12</v>
      </c>
      <c r="B20" s="521" t="s">
        <v>421</v>
      </c>
      <c r="C20" s="522" t="s">
        <v>2621</v>
      </c>
      <c r="D20" s="523">
        <v>0</v>
      </c>
      <c r="E20" s="523">
        <v>0</v>
      </c>
      <c r="F20" s="523">
        <v>0</v>
      </c>
      <c r="G20" s="523">
        <v>0</v>
      </c>
      <c r="H20" s="523">
        <v>0</v>
      </c>
      <c r="I20" s="523">
        <v>0</v>
      </c>
      <c r="J20" s="524">
        <v>0</v>
      </c>
      <c r="K20" s="348">
        <v>12</v>
      </c>
    </row>
    <row r="21" spans="1:11">
      <c r="A21" s="346">
        <v>13</v>
      </c>
      <c r="B21" s="521" t="s">
        <v>2623</v>
      </c>
      <c r="C21" s="526">
        <v>0.85</v>
      </c>
      <c r="D21" s="523">
        <v>0</v>
      </c>
      <c r="E21" s="523">
        <v>0</v>
      </c>
      <c r="F21" s="523">
        <v>0</v>
      </c>
      <c r="G21" s="523">
        <v>0</v>
      </c>
      <c r="H21" s="523">
        <v>0</v>
      </c>
      <c r="I21" s="523">
        <v>0</v>
      </c>
      <c r="J21" s="524">
        <v>0</v>
      </c>
      <c r="K21" s="348">
        <v>13</v>
      </c>
    </row>
    <row r="22" spans="1:11">
      <c r="A22" s="346">
        <v>14</v>
      </c>
      <c r="B22" s="527" t="s">
        <v>2624</v>
      </c>
      <c r="C22" s="528"/>
      <c r="D22" s="529">
        <v>0</v>
      </c>
      <c r="E22" s="524">
        <v>0</v>
      </c>
      <c r="F22" s="529">
        <v>0</v>
      </c>
      <c r="G22" s="529">
        <v>0</v>
      </c>
      <c r="H22" s="524">
        <v>0</v>
      </c>
      <c r="I22" s="529">
        <v>0</v>
      </c>
      <c r="J22" s="524">
        <v>0</v>
      </c>
      <c r="K22" s="348">
        <v>14</v>
      </c>
    </row>
    <row r="23" spans="1:11">
      <c r="A23" s="346">
        <v>15</v>
      </c>
      <c r="B23" s="525" t="s">
        <v>2625</v>
      </c>
      <c r="C23" s="522" t="s">
        <v>2618</v>
      </c>
      <c r="D23" s="523">
        <v>0</v>
      </c>
      <c r="E23" s="523">
        <v>0</v>
      </c>
      <c r="F23" s="523">
        <v>0</v>
      </c>
      <c r="G23" s="523">
        <v>0</v>
      </c>
      <c r="H23" s="523">
        <v>0</v>
      </c>
      <c r="I23" s="523">
        <v>0</v>
      </c>
      <c r="J23" s="524">
        <v>0</v>
      </c>
      <c r="K23" s="348">
        <v>15</v>
      </c>
    </row>
    <row r="24" spans="1:11">
      <c r="A24" s="346">
        <v>16</v>
      </c>
      <c r="B24" s="525" t="s">
        <v>2626</v>
      </c>
      <c r="C24" s="522" t="s">
        <v>2618</v>
      </c>
      <c r="D24" s="523">
        <v>0</v>
      </c>
      <c r="E24" s="523">
        <v>0</v>
      </c>
      <c r="F24" s="523">
        <v>0</v>
      </c>
      <c r="G24" s="523">
        <v>0</v>
      </c>
      <c r="H24" s="523">
        <v>0</v>
      </c>
      <c r="I24" s="523">
        <v>0</v>
      </c>
      <c r="J24" s="524">
        <v>0</v>
      </c>
      <c r="K24" s="348">
        <v>16</v>
      </c>
    </row>
    <row r="25" spans="1:11">
      <c r="A25" s="346">
        <v>17</v>
      </c>
      <c r="B25" s="525" t="s">
        <v>2627</v>
      </c>
      <c r="C25" s="526">
        <v>0.33</v>
      </c>
      <c r="D25" s="523">
        <v>0</v>
      </c>
      <c r="E25" s="523">
        <v>0</v>
      </c>
      <c r="F25" s="523">
        <v>0</v>
      </c>
      <c r="G25" s="523">
        <v>0</v>
      </c>
      <c r="H25" s="523">
        <v>0</v>
      </c>
      <c r="I25" s="523">
        <v>0</v>
      </c>
      <c r="J25" s="524">
        <v>0</v>
      </c>
      <c r="K25" s="348">
        <v>17</v>
      </c>
    </row>
    <row r="26" spans="1:11">
      <c r="A26" s="346">
        <v>18</v>
      </c>
      <c r="B26" s="525" t="s">
        <v>2625</v>
      </c>
      <c r="C26" s="522" t="s">
        <v>2621</v>
      </c>
      <c r="D26" s="523">
        <v>0</v>
      </c>
      <c r="E26" s="523">
        <v>0</v>
      </c>
      <c r="F26" s="523">
        <v>0</v>
      </c>
      <c r="G26" s="523">
        <v>0</v>
      </c>
      <c r="H26" s="523">
        <v>0</v>
      </c>
      <c r="I26" s="523">
        <v>0</v>
      </c>
      <c r="J26" s="524">
        <v>0</v>
      </c>
      <c r="K26" s="348">
        <v>18</v>
      </c>
    </row>
    <row r="27" spans="1:11">
      <c r="A27" s="346">
        <v>19</v>
      </c>
      <c r="B27" s="525" t="s">
        <v>2626</v>
      </c>
      <c r="C27" s="522" t="s">
        <v>2621</v>
      </c>
      <c r="D27" s="523">
        <v>0</v>
      </c>
      <c r="E27" s="523">
        <v>0</v>
      </c>
      <c r="F27" s="523">
        <v>0</v>
      </c>
      <c r="G27" s="523">
        <v>0</v>
      </c>
      <c r="H27" s="523">
        <v>0</v>
      </c>
      <c r="I27" s="523">
        <v>0</v>
      </c>
      <c r="J27" s="524">
        <v>0</v>
      </c>
      <c r="K27" s="348">
        <v>19</v>
      </c>
    </row>
    <row r="28" spans="1:11">
      <c r="A28" s="346">
        <v>20</v>
      </c>
      <c r="B28" s="527" t="s">
        <v>2628</v>
      </c>
      <c r="C28" s="528" t="s">
        <v>570</v>
      </c>
      <c r="D28" s="529">
        <v>0</v>
      </c>
      <c r="E28" s="524">
        <v>0</v>
      </c>
      <c r="F28" s="529">
        <v>0</v>
      </c>
      <c r="G28" s="529">
        <v>0</v>
      </c>
      <c r="H28" s="524">
        <v>0</v>
      </c>
      <c r="I28" s="529">
        <v>0</v>
      </c>
      <c r="J28" s="524">
        <v>0</v>
      </c>
      <c r="K28" s="348">
        <v>20</v>
      </c>
    </row>
    <row r="29" spans="1:11">
      <c r="A29" s="346">
        <v>21</v>
      </c>
      <c r="B29" s="525" t="s">
        <v>2629</v>
      </c>
      <c r="C29" s="522" t="s">
        <v>2618</v>
      </c>
      <c r="D29" s="523">
        <v>0</v>
      </c>
      <c r="E29" s="523">
        <v>0</v>
      </c>
      <c r="F29" s="523">
        <v>0</v>
      </c>
      <c r="G29" s="523">
        <v>0</v>
      </c>
      <c r="H29" s="523">
        <v>0</v>
      </c>
      <c r="I29" s="523">
        <v>0</v>
      </c>
      <c r="J29" s="524">
        <v>0</v>
      </c>
      <c r="K29" s="348">
        <v>21</v>
      </c>
    </row>
    <row r="30" spans="1:11">
      <c r="A30" s="346">
        <v>22</v>
      </c>
      <c r="B30" s="525" t="s">
        <v>2630</v>
      </c>
      <c r="C30" s="522" t="s">
        <v>2618</v>
      </c>
      <c r="D30" s="523">
        <v>0</v>
      </c>
      <c r="E30" s="523">
        <v>0</v>
      </c>
      <c r="F30" s="523">
        <v>0</v>
      </c>
      <c r="G30" s="523">
        <v>0</v>
      </c>
      <c r="H30" s="523">
        <v>0</v>
      </c>
      <c r="I30" s="523">
        <v>0</v>
      </c>
      <c r="J30" s="524">
        <v>0</v>
      </c>
      <c r="K30" s="348">
        <v>22</v>
      </c>
    </row>
    <row r="31" spans="1:11">
      <c r="A31" s="346">
        <v>23</v>
      </c>
      <c r="B31" s="525" t="s">
        <v>2631</v>
      </c>
      <c r="C31" s="526">
        <v>0.5</v>
      </c>
      <c r="D31" s="523">
        <v>0</v>
      </c>
      <c r="E31" s="523">
        <v>0</v>
      </c>
      <c r="F31" s="523">
        <v>0</v>
      </c>
      <c r="G31" s="523">
        <v>0</v>
      </c>
      <c r="H31" s="523">
        <v>0</v>
      </c>
      <c r="I31" s="523">
        <v>0</v>
      </c>
      <c r="J31" s="524">
        <v>0</v>
      </c>
      <c r="K31" s="348">
        <v>23</v>
      </c>
    </row>
    <row r="32" spans="1:11">
      <c r="A32" s="346">
        <v>24</v>
      </c>
      <c r="B32" s="527" t="s">
        <v>2632</v>
      </c>
      <c r="C32" s="528"/>
      <c r="D32" s="529">
        <v>0</v>
      </c>
      <c r="E32" s="524">
        <v>0</v>
      </c>
      <c r="F32" s="529">
        <v>0</v>
      </c>
      <c r="G32" s="529">
        <v>0</v>
      </c>
      <c r="H32" s="524">
        <v>0</v>
      </c>
      <c r="I32" s="529">
        <v>0</v>
      </c>
      <c r="J32" s="524">
        <v>0</v>
      </c>
      <c r="K32" s="348">
        <v>24</v>
      </c>
    </row>
    <row r="33" spans="1:11">
      <c r="A33" s="346">
        <v>25</v>
      </c>
      <c r="B33" s="521" t="s">
        <v>262</v>
      </c>
      <c r="C33" s="522" t="s">
        <v>2618</v>
      </c>
      <c r="D33" s="523">
        <v>0</v>
      </c>
      <c r="E33" s="523">
        <v>0</v>
      </c>
      <c r="F33" s="523">
        <v>0</v>
      </c>
      <c r="G33" s="523">
        <v>0</v>
      </c>
      <c r="H33" s="523">
        <v>0</v>
      </c>
      <c r="I33" s="523">
        <v>0</v>
      </c>
      <c r="J33" s="524">
        <v>0</v>
      </c>
      <c r="K33" s="348">
        <v>25</v>
      </c>
    </row>
    <row r="34" spans="1:11">
      <c r="A34" s="346">
        <v>26</v>
      </c>
      <c r="B34" s="525" t="s">
        <v>2633</v>
      </c>
      <c r="C34" s="526">
        <v>0.33</v>
      </c>
      <c r="D34" s="523">
        <v>0</v>
      </c>
      <c r="E34" s="523">
        <v>0</v>
      </c>
      <c r="F34" s="523">
        <v>0</v>
      </c>
      <c r="G34" s="523">
        <v>0</v>
      </c>
      <c r="H34" s="523">
        <v>0</v>
      </c>
      <c r="I34" s="523">
        <v>0</v>
      </c>
      <c r="J34" s="524">
        <v>0</v>
      </c>
      <c r="K34" s="348">
        <v>26</v>
      </c>
    </row>
    <row r="35" spans="1:11">
      <c r="A35" s="346">
        <v>27</v>
      </c>
      <c r="B35" s="525" t="s">
        <v>2633</v>
      </c>
      <c r="C35" s="526">
        <v>0.5</v>
      </c>
      <c r="D35" s="523">
        <v>0</v>
      </c>
      <c r="E35" s="523">
        <v>0</v>
      </c>
      <c r="F35" s="523">
        <v>0</v>
      </c>
      <c r="G35" s="523">
        <v>0</v>
      </c>
      <c r="H35" s="523">
        <v>0</v>
      </c>
      <c r="I35" s="523">
        <v>0</v>
      </c>
      <c r="J35" s="524">
        <v>0</v>
      </c>
      <c r="K35" s="348">
        <v>27</v>
      </c>
    </row>
    <row r="36" spans="1:11">
      <c r="A36" s="346">
        <v>28</v>
      </c>
      <c r="B36" s="521" t="s">
        <v>262</v>
      </c>
      <c r="C36" s="522" t="s">
        <v>2620</v>
      </c>
      <c r="D36" s="523">
        <v>0</v>
      </c>
      <c r="E36" s="523">
        <v>0</v>
      </c>
      <c r="F36" s="523">
        <v>0</v>
      </c>
      <c r="G36" s="523">
        <v>0</v>
      </c>
      <c r="H36" s="523">
        <v>0</v>
      </c>
      <c r="I36" s="523">
        <v>0</v>
      </c>
      <c r="J36" s="524">
        <v>0</v>
      </c>
      <c r="K36" s="348">
        <v>28</v>
      </c>
    </row>
    <row r="37" spans="1:11">
      <c r="A37" s="346">
        <v>29</v>
      </c>
      <c r="B37" s="521" t="s">
        <v>262</v>
      </c>
      <c r="C37" s="522" t="s">
        <v>2621</v>
      </c>
      <c r="D37" s="523">
        <v>0</v>
      </c>
      <c r="E37" s="523">
        <v>0</v>
      </c>
      <c r="F37" s="523">
        <v>0</v>
      </c>
      <c r="G37" s="523">
        <v>0</v>
      </c>
      <c r="H37" s="523">
        <v>0</v>
      </c>
      <c r="I37" s="523">
        <v>0</v>
      </c>
      <c r="J37" s="524">
        <v>0</v>
      </c>
      <c r="K37" s="348">
        <v>29</v>
      </c>
    </row>
    <row r="38" spans="1:11">
      <c r="A38" s="346">
        <v>30</v>
      </c>
      <c r="B38" s="527" t="s">
        <v>2634</v>
      </c>
      <c r="C38" s="528"/>
      <c r="D38" s="529">
        <v>0</v>
      </c>
      <c r="E38" s="524">
        <v>0</v>
      </c>
      <c r="F38" s="529">
        <v>0</v>
      </c>
      <c r="G38" s="529">
        <v>0</v>
      </c>
      <c r="H38" s="524">
        <v>0</v>
      </c>
      <c r="I38" s="529">
        <v>0</v>
      </c>
      <c r="J38" s="524">
        <v>0</v>
      </c>
      <c r="K38" s="348">
        <v>30</v>
      </c>
    </row>
    <row r="39" spans="1:11">
      <c r="A39" s="346">
        <v>31</v>
      </c>
      <c r="B39" s="347"/>
      <c r="C39" s="347"/>
      <c r="D39" s="347"/>
      <c r="E39" s="347"/>
      <c r="F39" s="347"/>
      <c r="G39" s="347"/>
      <c r="H39" s="347"/>
      <c r="I39" s="347"/>
      <c r="J39" s="347"/>
      <c r="K39" s="348">
        <v>31</v>
      </c>
    </row>
    <row r="40" spans="1:11">
      <c r="A40" s="346">
        <v>32</v>
      </c>
      <c r="B40" s="347"/>
      <c r="C40" s="347"/>
      <c r="D40" s="347"/>
      <c r="E40" s="347"/>
      <c r="F40" s="347"/>
      <c r="G40" s="347"/>
      <c r="H40" s="347"/>
      <c r="I40" s="347"/>
      <c r="J40" s="347"/>
      <c r="K40" s="348">
        <v>32</v>
      </c>
    </row>
    <row r="41" spans="1:11">
      <c r="A41" s="346">
        <v>33</v>
      </c>
      <c r="B41" s="347"/>
      <c r="C41" s="347"/>
      <c r="D41" s="347"/>
      <c r="E41" s="347"/>
      <c r="F41" s="347"/>
      <c r="G41" s="347"/>
      <c r="H41" s="347"/>
      <c r="I41" s="347"/>
      <c r="J41" s="347"/>
      <c r="K41" s="348">
        <v>33</v>
      </c>
    </row>
    <row r="42" spans="1:11">
      <c r="A42" s="346">
        <v>34</v>
      </c>
      <c r="B42" s="347"/>
      <c r="C42" s="347"/>
      <c r="D42" s="347"/>
      <c r="E42" s="347"/>
      <c r="F42" s="347"/>
      <c r="G42" s="347"/>
      <c r="H42" s="347"/>
      <c r="I42" s="347"/>
      <c r="J42" s="347"/>
      <c r="K42" s="348">
        <v>34</v>
      </c>
    </row>
    <row r="43" spans="1:11">
      <c r="A43" s="346">
        <v>35</v>
      </c>
      <c r="B43" s="347"/>
      <c r="C43" s="347"/>
      <c r="D43" s="347"/>
      <c r="E43" s="347"/>
      <c r="F43" s="347"/>
      <c r="G43" s="347"/>
      <c r="H43" s="347"/>
      <c r="I43" s="347"/>
      <c r="J43" s="347"/>
      <c r="K43" s="348">
        <v>35</v>
      </c>
    </row>
    <row r="44" spans="1:11">
      <c r="A44" s="346">
        <v>36</v>
      </c>
      <c r="B44" s="347"/>
      <c r="C44" s="347"/>
      <c r="D44" s="347"/>
      <c r="E44" s="347"/>
      <c r="F44" s="347"/>
      <c r="G44" s="347"/>
      <c r="H44" s="347"/>
      <c r="I44" s="347"/>
      <c r="J44" s="347"/>
      <c r="K44" s="348">
        <v>36</v>
      </c>
    </row>
    <row r="45" spans="1:11">
      <c r="A45" s="346">
        <v>37</v>
      </c>
      <c r="B45" s="347"/>
      <c r="C45" s="347"/>
      <c r="D45" s="347"/>
      <c r="E45" s="347"/>
      <c r="F45" s="347"/>
      <c r="G45" s="347"/>
      <c r="H45" s="347"/>
      <c r="I45" s="347"/>
      <c r="J45" s="347"/>
      <c r="K45" s="348">
        <v>37</v>
      </c>
    </row>
    <row r="46" spans="1:11">
      <c r="A46" s="346">
        <v>38</v>
      </c>
      <c r="B46" s="347"/>
      <c r="C46" s="347"/>
      <c r="D46" s="347"/>
      <c r="E46" s="347"/>
      <c r="F46" s="347"/>
      <c r="G46" s="347"/>
      <c r="H46" s="347"/>
      <c r="I46" s="347"/>
      <c r="J46" s="347"/>
      <c r="K46" s="348">
        <v>38</v>
      </c>
    </row>
    <row r="47" spans="1:11">
      <c r="A47" s="346">
        <v>39</v>
      </c>
      <c r="B47" s="347"/>
      <c r="C47" s="347"/>
      <c r="D47" s="347"/>
      <c r="E47" s="347"/>
      <c r="F47" s="347"/>
      <c r="G47" s="347"/>
      <c r="H47" s="347"/>
      <c r="I47" s="347"/>
      <c r="J47" s="347"/>
      <c r="K47" s="348">
        <v>39</v>
      </c>
    </row>
    <row r="48" spans="1:11">
      <c r="A48" s="346">
        <v>40</v>
      </c>
      <c r="B48" s="347"/>
      <c r="C48" s="347"/>
      <c r="D48" s="347"/>
      <c r="E48" s="347"/>
      <c r="F48" s="347"/>
      <c r="G48" s="347"/>
      <c r="H48" s="347"/>
      <c r="I48" s="347"/>
      <c r="J48" s="347"/>
      <c r="K48" s="348">
        <v>40</v>
      </c>
    </row>
    <row r="49" spans="1:11">
      <c r="A49" s="346">
        <v>41</v>
      </c>
      <c r="B49" s="347"/>
      <c r="C49" s="347"/>
      <c r="D49" s="347"/>
      <c r="E49" s="347"/>
      <c r="F49" s="347"/>
      <c r="G49" s="347"/>
      <c r="H49" s="347"/>
      <c r="I49" s="347"/>
      <c r="J49" s="347"/>
      <c r="K49" s="348">
        <v>41</v>
      </c>
    </row>
    <row r="50" spans="1:11">
      <c r="A50" s="346">
        <v>42</v>
      </c>
      <c r="B50" s="347"/>
      <c r="C50" s="347"/>
      <c r="D50" s="347"/>
      <c r="E50" s="347"/>
      <c r="F50" s="347"/>
      <c r="G50" s="347"/>
      <c r="H50" s="347"/>
      <c r="I50" s="347"/>
      <c r="J50" s="347"/>
      <c r="K50" s="348">
        <v>42</v>
      </c>
    </row>
    <row r="51" spans="1:11">
      <c r="A51" s="346">
        <v>43</v>
      </c>
      <c r="B51" s="347"/>
      <c r="C51" s="347"/>
      <c r="D51" s="347"/>
      <c r="E51" s="347"/>
      <c r="F51" s="347"/>
      <c r="G51" s="347"/>
      <c r="H51" s="347"/>
      <c r="I51" s="347"/>
      <c r="J51" s="347"/>
      <c r="K51" s="348">
        <v>43</v>
      </c>
    </row>
    <row r="52" spans="1:11">
      <c r="A52" s="346">
        <v>44</v>
      </c>
      <c r="B52" s="347"/>
      <c r="C52" s="347"/>
      <c r="D52" s="347"/>
      <c r="E52" s="347"/>
      <c r="F52" s="347"/>
      <c r="G52" s="347"/>
      <c r="H52" s="347"/>
      <c r="I52" s="347"/>
      <c r="J52" s="347"/>
      <c r="K52" s="348">
        <v>44</v>
      </c>
    </row>
    <row r="53" spans="1:11">
      <c r="A53" s="346">
        <v>45</v>
      </c>
      <c r="B53" s="347"/>
      <c r="C53" s="347"/>
      <c r="D53" s="347"/>
      <c r="E53" s="347"/>
      <c r="F53" s="347"/>
      <c r="G53" s="347"/>
      <c r="H53" s="347"/>
      <c r="I53" s="347"/>
      <c r="J53" s="347"/>
      <c r="K53" s="348">
        <v>45</v>
      </c>
    </row>
    <row r="54" spans="1:11">
      <c r="A54" s="346">
        <v>46</v>
      </c>
      <c r="B54" s="347"/>
      <c r="C54" s="347"/>
      <c r="D54" s="347"/>
      <c r="E54" s="347"/>
      <c r="F54" s="347"/>
      <c r="G54" s="347"/>
      <c r="H54" s="347"/>
      <c r="I54" s="347"/>
      <c r="J54" s="347"/>
      <c r="K54" s="348">
        <v>46</v>
      </c>
    </row>
    <row r="55" spans="1:11">
      <c r="A55" s="346">
        <v>47</v>
      </c>
      <c r="B55" s="347"/>
      <c r="C55" s="347"/>
      <c r="D55" s="347"/>
      <c r="E55" s="347"/>
      <c r="F55" s="347"/>
      <c r="G55" s="347"/>
      <c r="H55" s="347"/>
      <c r="I55" s="347"/>
      <c r="J55" s="347"/>
      <c r="K55" s="348">
        <v>47</v>
      </c>
    </row>
    <row r="56" spans="1:11">
      <c r="A56" s="346">
        <v>48</v>
      </c>
      <c r="B56" s="347"/>
      <c r="C56" s="347"/>
      <c r="D56" s="347"/>
      <c r="E56" s="347"/>
      <c r="F56" s="347"/>
      <c r="G56" s="347"/>
      <c r="H56" s="347"/>
      <c r="I56" s="347"/>
      <c r="J56" s="347"/>
      <c r="K56" s="348">
        <v>48</v>
      </c>
    </row>
    <row r="57" spans="1:11">
      <c r="A57" s="346">
        <v>49</v>
      </c>
      <c r="B57" s="347"/>
      <c r="C57" s="347"/>
      <c r="D57" s="347"/>
      <c r="E57" s="347"/>
      <c r="F57" s="347"/>
      <c r="G57" s="347"/>
      <c r="H57" s="347"/>
      <c r="I57" s="347"/>
      <c r="J57" s="347"/>
      <c r="K57" s="348">
        <v>49</v>
      </c>
    </row>
    <row r="58" spans="1:11">
      <c r="A58" s="346">
        <v>50</v>
      </c>
      <c r="B58" s="347"/>
      <c r="C58" s="347"/>
      <c r="D58" s="347"/>
      <c r="E58" s="347"/>
      <c r="F58" s="347"/>
      <c r="G58" s="347"/>
      <c r="H58" s="347"/>
      <c r="I58" s="347"/>
      <c r="J58" s="347"/>
      <c r="K58" s="348">
        <v>50</v>
      </c>
    </row>
    <row r="59" spans="1:11">
      <c r="A59" s="346">
        <v>51</v>
      </c>
      <c r="B59" s="347"/>
      <c r="C59" s="347"/>
      <c r="D59" s="347"/>
      <c r="E59" s="347"/>
      <c r="F59" s="347"/>
      <c r="G59" s="347"/>
      <c r="H59" s="347"/>
      <c r="I59" s="347"/>
      <c r="J59" s="347"/>
      <c r="K59" s="348">
        <v>51</v>
      </c>
    </row>
    <row r="60" spans="1:11">
      <c r="A60" s="346">
        <v>52</v>
      </c>
      <c r="B60" s="347"/>
      <c r="C60" s="347"/>
      <c r="D60" s="347"/>
      <c r="E60" s="347"/>
      <c r="F60" s="347"/>
      <c r="G60" s="347"/>
      <c r="H60" s="347"/>
      <c r="I60" s="347"/>
      <c r="J60" s="347"/>
      <c r="K60" s="348">
        <v>52</v>
      </c>
    </row>
    <row r="61" spans="1:11">
      <c r="A61" s="346">
        <v>53</v>
      </c>
      <c r="B61" s="347"/>
      <c r="C61" s="347"/>
      <c r="D61" s="347"/>
      <c r="E61" s="347"/>
      <c r="F61" s="347"/>
      <c r="G61" s="347"/>
      <c r="H61" s="347"/>
      <c r="I61" s="347"/>
      <c r="J61" s="347"/>
      <c r="K61" s="348">
        <v>53</v>
      </c>
    </row>
    <row r="62" spans="1:11">
      <c r="A62" s="346">
        <v>54</v>
      </c>
      <c r="B62" s="347"/>
      <c r="C62" s="347"/>
      <c r="D62" s="347"/>
      <c r="E62" s="347"/>
      <c r="F62" s="347"/>
      <c r="G62" s="347"/>
      <c r="H62" s="347"/>
      <c r="I62" s="347"/>
      <c r="J62" s="347"/>
      <c r="K62" s="348">
        <v>54</v>
      </c>
    </row>
    <row r="63" spans="1:11">
      <c r="A63" s="346">
        <v>55</v>
      </c>
      <c r="B63" s="347"/>
      <c r="C63" s="347"/>
      <c r="D63" s="347"/>
      <c r="E63" s="347"/>
      <c r="F63" s="347"/>
      <c r="G63" s="347"/>
      <c r="H63" s="347"/>
      <c r="I63" s="347"/>
      <c r="J63" s="347"/>
      <c r="K63" s="348">
        <v>55</v>
      </c>
    </row>
    <row r="64" spans="1:11" ht="12" thickBot="1">
      <c r="A64" s="346">
        <v>56</v>
      </c>
      <c r="B64" s="347"/>
      <c r="C64" s="347"/>
      <c r="D64" s="347"/>
      <c r="E64" s="347"/>
      <c r="F64" s="347"/>
      <c r="G64" s="347"/>
      <c r="H64" s="347"/>
      <c r="I64" s="347"/>
      <c r="J64" s="347"/>
      <c r="K64" s="348">
        <v>56</v>
      </c>
    </row>
    <row r="65" spans="1:11" ht="12" thickBot="1">
      <c r="A65" s="346">
        <v>57</v>
      </c>
      <c r="B65" s="309" t="s">
        <v>1941</v>
      </c>
      <c r="C65" s="347"/>
      <c r="D65" s="518">
        <v>2728</v>
      </c>
      <c r="E65" s="519">
        <v>501</v>
      </c>
      <c r="F65" s="519">
        <v>10</v>
      </c>
      <c r="G65" s="519">
        <v>0</v>
      </c>
      <c r="H65" s="519">
        <v>0</v>
      </c>
      <c r="I65" s="519">
        <v>12</v>
      </c>
      <c r="J65" s="520">
        <v>3251</v>
      </c>
      <c r="K65" s="348">
        <v>57</v>
      </c>
    </row>
    <row r="66" spans="1:11">
      <c r="A66" s="325"/>
      <c r="B66" s="2330" t="s">
        <v>3217</v>
      </c>
      <c r="C66" s="2331"/>
      <c r="D66" s="312"/>
      <c r="E66" s="312"/>
      <c r="F66" s="312"/>
      <c r="G66" s="312"/>
      <c r="H66" s="312"/>
      <c r="I66" s="312"/>
      <c r="J66" s="312"/>
      <c r="K66" s="324"/>
    </row>
    <row r="67" spans="1:11">
      <c r="A67" s="1681">
        <v>58</v>
      </c>
      <c r="B67" s="2332" t="s">
        <v>3218</v>
      </c>
      <c r="C67" s="2333"/>
      <c r="D67" s="1767">
        <v>0</v>
      </c>
      <c r="E67" s="1767">
        <v>0</v>
      </c>
      <c r="F67" s="1767">
        <v>0</v>
      </c>
      <c r="G67" s="1767">
        <v>0</v>
      </c>
      <c r="H67" s="1767">
        <v>0</v>
      </c>
      <c r="I67" s="1767">
        <v>0</v>
      </c>
      <c r="J67" s="1767">
        <v>0</v>
      </c>
      <c r="K67" s="1766">
        <v>58</v>
      </c>
    </row>
    <row r="68" spans="1:11">
      <c r="A68" s="24"/>
      <c r="B68" s="226"/>
      <c r="C68" s="226"/>
      <c r="D68" s="226"/>
      <c r="E68" s="226"/>
      <c r="F68" s="226"/>
      <c r="G68" s="226"/>
      <c r="H68" s="226"/>
      <c r="I68" s="226"/>
      <c r="J68" s="226"/>
      <c r="K68" s="291"/>
    </row>
    <row r="69" spans="1:11" s="226" customFormat="1">
      <c r="A69" s="697"/>
      <c r="B69" s="689"/>
      <c r="C69" s="689"/>
      <c r="D69" s="689"/>
      <c r="E69" s="689"/>
      <c r="F69" s="689"/>
      <c r="G69" s="689"/>
      <c r="H69" s="689"/>
      <c r="I69" s="689"/>
      <c r="J69" s="689"/>
      <c r="K69" s="698" t="s">
        <v>2806</v>
      </c>
    </row>
  </sheetData>
  <customSheetViews>
    <customSheetView guid="{4095EAE0-09D5-4E29-9353-57BE8D9E0DE0}" showPageBreaks="1" topLeftCell="A26">
      <selection activeCell="B73" sqref="B73"/>
      <pageMargins left="0.75" right="0.75" top="0.75" bottom="0.75" header="0.5" footer="0.5"/>
      <pageSetup scale="96" orientation="portrait" r:id="rId1"/>
    </customSheetView>
    <customSheetView guid="{B4382265-C345-4F78-A0C9-5C84571AE8A3}" showPageBreaks="1">
      <selection activeCell="I79" sqref="I79"/>
      <pageMargins left="0.75" right="0.75" top="0.75" bottom="0.75" header="0.5" footer="0.5"/>
      <pageSetup scale="91" orientation="portrait" r:id="rId2"/>
    </customSheetView>
  </customSheetViews>
  <mergeCells count="2">
    <mergeCell ref="B66:C66"/>
    <mergeCell ref="B67:C67"/>
  </mergeCells>
  <pageMargins left="0.75" right="0.75" top="0.75" bottom="0.75" header="0.5" footer="0.5"/>
  <pageSetup scale="96" orientation="portrait"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zoomScaleNormal="100" workbookViewId="0">
      <selection sqref="A1:A25"/>
    </sheetView>
  </sheetViews>
  <sheetFormatPr defaultRowHeight="11.25"/>
  <cols>
    <col min="1" max="1" width="2.6640625" style="1943" customWidth="1"/>
    <col min="2" max="2" width="5" style="10" customWidth="1"/>
    <col min="3" max="3" width="5.33203125" style="10" customWidth="1"/>
    <col min="4" max="4" width="21.83203125" style="10" customWidth="1"/>
    <col min="5" max="5" width="7" style="10" customWidth="1"/>
    <col min="6" max="6" width="11.1640625" style="10" bestFit="1" customWidth="1"/>
    <col min="7" max="8" width="10.1640625" style="10" bestFit="1" customWidth="1"/>
    <col min="9" max="9" width="12.33203125" style="10" customWidth="1"/>
    <col min="10" max="10" width="13.5" style="10" customWidth="1"/>
    <col min="11" max="11" width="14.5" style="10" customWidth="1"/>
    <col min="12" max="12" width="7.83203125" style="10" customWidth="1"/>
    <col min="13" max="13" width="8.1640625" style="10" customWidth="1"/>
    <col min="14" max="14" width="12" style="10" customWidth="1"/>
    <col min="15" max="15" width="11.5" style="10" customWidth="1"/>
    <col min="16" max="16" width="9.33203125" style="10"/>
    <col min="17" max="17" width="5.5" style="10" customWidth="1"/>
    <col min="18" max="18" width="2.6640625" style="1943" customWidth="1"/>
    <col min="19" max="16384" width="9.33203125" style="10"/>
  </cols>
  <sheetData>
    <row r="1" spans="1:18" s="226" customFormat="1" ht="11.25" customHeight="1">
      <c r="A1" s="2260" t="s">
        <v>2497</v>
      </c>
      <c r="B1" s="1747"/>
      <c r="C1" s="222"/>
      <c r="D1" s="222"/>
      <c r="E1" s="222"/>
      <c r="F1" s="222"/>
      <c r="G1" s="222"/>
      <c r="H1" s="222"/>
      <c r="I1" s="222"/>
      <c r="J1" s="222"/>
      <c r="K1" s="222"/>
      <c r="L1" s="222"/>
      <c r="M1" s="222"/>
      <c r="N1" s="222"/>
      <c r="O1" s="222"/>
      <c r="P1" s="222"/>
      <c r="Q1" s="56"/>
      <c r="R1" s="2335" t="s">
        <v>2667</v>
      </c>
    </row>
    <row r="2" spans="1:18" ht="11.25" customHeight="1">
      <c r="A2" s="2260"/>
      <c r="B2" s="2277" t="s">
        <v>2416</v>
      </c>
      <c r="C2" s="2278"/>
      <c r="D2" s="2278"/>
      <c r="E2" s="2278"/>
      <c r="F2" s="2278"/>
      <c r="G2" s="2278"/>
      <c r="H2" s="2278"/>
      <c r="I2" s="2278"/>
      <c r="J2" s="2278"/>
      <c r="K2" s="2278"/>
      <c r="L2" s="2278"/>
      <c r="M2" s="2278"/>
      <c r="N2" s="2278"/>
      <c r="O2" s="2278"/>
      <c r="P2" s="2278"/>
      <c r="Q2" s="2279"/>
      <c r="R2" s="2335"/>
    </row>
    <row r="3" spans="1:18">
      <c r="A3" s="2260"/>
      <c r="B3" s="2277" t="s">
        <v>2351</v>
      </c>
      <c r="C3" s="2278"/>
      <c r="D3" s="2278"/>
      <c r="E3" s="2278"/>
      <c r="F3" s="2278"/>
      <c r="G3" s="2278"/>
      <c r="H3" s="2278"/>
      <c r="I3" s="2278"/>
      <c r="J3" s="2278"/>
      <c r="K3" s="2278"/>
      <c r="L3" s="2278"/>
      <c r="M3" s="2278"/>
      <c r="N3" s="2278"/>
      <c r="O3" s="2278"/>
      <c r="P3" s="2278"/>
      <c r="Q3" s="2279"/>
      <c r="R3" s="2335"/>
    </row>
    <row r="4" spans="1:18">
      <c r="A4" s="2260"/>
      <c r="B4" s="44"/>
      <c r="C4" s="229"/>
      <c r="D4" s="229"/>
      <c r="E4" s="229"/>
      <c r="F4" s="229"/>
      <c r="G4" s="229"/>
      <c r="H4" s="229"/>
      <c r="I4" s="229"/>
      <c r="J4" s="229"/>
      <c r="K4" s="229"/>
      <c r="L4" s="229"/>
      <c r="M4" s="229"/>
      <c r="N4" s="229"/>
      <c r="O4" s="229"/>
      <c r="P4" s="229"/>
      <c r="Q4" s="546"/>
      <c r="R4" s="2335"/>
    </row>
    <row r="5" spans="1:18">
      <c r="A5" s="2260"/>
      <c r="B5" s="972"/>
      <c r="C5" s="742"/>
      <c r="D5" s="743"/>
      <c r="E5" s="679"/>
      <c r="F5" s="686"/>
      <c r="G5" s="676" t="s">
        <v>2352</v>
      </c>
      <c r="H5" s="677"/>
      <c r="I5" s="677"/>
      <c r="J5" s="677"/>
      <c r="K5" s="742"/>
      <c r="L5" s="744" t="s">
        <v>2353</v>
      </c>
      <c r="M5" s="744"/>
      <c r="N5" s="744"/>
      <c r="O5" s="744"/>
      <c r="P5" s="744"/>
      <c r="Q5" s="1048"/>
      <c r="R5" s="2335"/>
    </row>
    <row r="6" spans="1:18">
      <c r="A6" s="2260"/>
      <c r="B6" s="272"/>
      <c r="C6" s="245"/>
      <c r="D6" s="226"/>
      <c r="E6" s="232"/>
      <c r="F6" s="245"/>
      <c r="G6" s="744" t="s">
        <v>2354</v>
      </c>
      <c r="H6" s="744"/>
      <c r="I6" s="744"/>
      <c r="J6" s="744"/>
      <c r="K6" s="245"/>
      <c r="L6" s="245"/>
      <c r="M6" s="245"/>
      <c r="N6" s="245"/>
      <c r="O6" s="245"/>
      <c r="P6" s="245"/>
      <c r="Q6" s="571"/>
      <c r="R6" s="2335"/>
    </row>
    <row r="7" spans="1:18">
      <c r="A7" s="2260"/>
      <c r="B7" s="272"/>
      <c r="C7" s="245"/>
      <c r="D7" s="226"/>
      <c r="E7" s="232"/>
      <c r="F7" s="245"/>
      <c r="G7" s="245"/>
      <c r="H7" s="245"/>
      <c r="I7" s="245"/>
      <c r="J7" s="245" t="s">
        <v>2355</v>
      </c>
      <c r="K7" s="245" t="s">
        <v>2356</v>
      </c>
      <c r="L7" s="245"/>
      <c r="M7" s="245"/>
      <c r="N7" s="245"/>
      <c r="O7" s="245"/>
      <c r="P7" s="245"/>
      <c r="Q7" s="571"/>
      <c r="R7" s="2335"/>
    </row>
    <row r="8" spans="1:18">
      <c r="A8" s="2260"/>
      <c r="B8" s="272"/>
      <c r="C8" s="245"/>
      <c r="D8" s="226"/>
      <c r="E8" s="232"/>
      <c r="F8" s="245"/>
      <c r="G8" s="245"/>
      <c r="H8" s="245"/>
      <c r="I8" s="245"/>
      <c r="J8" s="245" t="s">
        <v>2357</v>
      </c>
      <c r="K8" s="245" t="s">
        <v>2358</v>
      </c>
      <c r="L8" s="245"/>
      <c r="M8" s="245"/>
      <c r="N8" s="245"/>
      <c r="O8" s="245"/>
      <c r="P8" s="245"/>
      <c r="Q8" s="571"/>
      <c r="R8" s="2335"/>
    </row>
    <row r="9" spans="1:18">
      <c r="A9" s="2260"/>
      <c r="B9" s="272"/>
      <c r="C9" s="245"/>
      <c r="D9" s="226"/>
      <c r="E9" s="232"/>
      <c r="F9" s="245"/>
      <c r="G9" s="245"/>
      <c r="H9" s="245"/>
      <c r="I9" s="245" t="s">
        <v>2359</v>
      </c>
      <c r="J9" s="245" t="s">
        <v>2360</v>
      </c>
      <c r="K9" s="245" t="s">
        <v>2361</v>
      </c>
      <c r="L9" s="245"/>
      <c r="M9" s="245"/>
      <c r="N9" s="245"/>
      <c r="O9" s="245" t="s">
        <v>2362</v>
      </c>
      <c r="P9" s="245"/>
      <c r="Q9" s="571"/>
      <c r="R9" s="2335"/>
    </row>
    <row r="10" spans="1:18">
      <c r="A10" s="2260"/>
      <c r="B10" s="272"/>
      <c r="C10" s="245"/>
      <c r="D10" s="226"/>
      <c r="E10" s="232"/>
      <c r="F10" s="245" t="s">
        <v>2363</v>
      </c>
      <c r="G10" s="245"/>
      <c r="H10" s="245"/>
      <c r="I10" s="245" t="s">
        <v>1028</v>
      </c>
      <c r="J10" s="245" t="s">
        <v>1029</v>
      </c>
      <c r="K10" s="245" t="s">
        <v>1030</v>
      </c>
      <c r="L10" s="245"/>
      <c r="M10" s="245"/>
      <c r="N10" s="245"/>
      <c r="O10" s="245" t="s">
        <v>1031</v>
      </c>
      <c r="P10" s="245"/>
      <c r="Q10" s="571"/>
      <c r="R10" s="2335"/>
    </row>
    <row r="11" spans="1:18">
      <c r="A11" s="2260"/>
      <c r="B11" s="272"/>
      <c r="C11" s="245"/>
      <c r="D11" s="226"/>
      <c r="E11" s="232"/>
      <c r="F11" s="245" t="s">
        <v>1032</v>
      </c>
      <c r="G11" s="245"/>
      <c r="H11" s="245" t="s">
        <v>1033</v>
      </c>
      <c r="I11" s="245" t="s">
        <v>1034</v>
      </c>
      <c r="J11" s="245" t="s">
        <v>1035</v>
      </c>
      <c r="K11" s="245" t="s">
        <v>1934</v>
      </c>
      <c r="L11" s="245"/>
      <c r="M11" s="245"/>
      <c r="N11" s="245" t="s">
        <v>1036</v>
      </c>
      <c r="O11" s="245" t="s">
        <v>1037</v>
      </c>
      <c r="P11" s="245"/>
      <c r="Q11" s="571"/>
      <c r="R11" s="2335"/>
    </row>
    <row r="12" spans="1:18">
      <c r="A12" s="2260"/>
      <c r="B12" s="272"/>
      <c r="C12" s="245"/>
      <c r="D12" s="226"/>
      <c r="E12" s="232"/>
      <c r="F12" s="245" t="s">
        <v>1942</v>
      </c>
      <c r="G12" s="245" t="s">
        <v>1033</v>
      </c>
      <c r="H12" s="245" t="s">
        <v>1038</v>
      </c>
      <c r="I12" s="245" t="s">
        <v>1039</v>
      </c>
      <c r="J12" s="245" t="s">
        <v>1040</v>
      </c>
      <c r="K12" s="245" t="s">
        <v>1041</v>
      </c>
      <c r="L12" s="245" t="s">
        <v>1520</v>
      </c>
      <c r="M12" s="245" t="s">
        <v>1042</v>
      </c>
      <c r="N12" s="245" t="s">
        <v>1032</v>
      </c>
      <c r="O12" s="245" t="s">
        <v>1043</v>
      </c>
      <c r="P12" s="245"/>
      <c r="Q12" s="571"/>
      <c r="R12" s="2335"/>
    </row>
    <row r="13" spans="1:18">
      <c r="A13" s="2260"/>
      <c r="B13" s="272" t="s">
        <v>1044</v>
      </c>
      <c r="C13" s="245" t="s">
        <v>331</v>
      </c>
      <c r="D13" s="226"/>
      <c r="E13" s="232"/>
      <c r="F13" s="245" t="s">
        <v>1045</v>
      </c>
      <c r="G13" s="245" t="s">
        <v>1040</v>
      </c>
      <c r="H13" s="245" t="s">
        <v>1046</v>
      </c>
      <c r="I13" s="245" t="s">
        <v>1047</v>
      </c>
      <c r="J13" s="245" t="s">
        <v>1048</v>
      </c>
      <c r="K13" s="245" t="s">
        <v>1049</v>
      </c>
      <c r="L13" s="245" t="s">
        <v>1050</v>
      </c>
      <c r="M13" s="245" t="s">
        <v>1046</v>
      </c>
      <c r="N13" s="245" t="s">
        <v>1942</v>
      </c>
      <c r="O13" s="245" t="s">
        <v>1051</v>
      </c>
      <c r="P13" s="245" t="s">
        <v>1042</v>
      </c>
      <c r="Q13" s="571" t="s">
        <v>1044</v>
      </c>
      <c r="R13" s="2335"/>
    </row>
    <row r="14" spans="1:18">
      <c r="A14" s="2260"/>
      <c r="B14" s="272" t="s">
        <v>312</v>
      </c>
      <c r="C14" s="245" t="s">
        <v>334</v>
      </c>
      <c r="D14" s="229" t="s">
        <v>1052</v>
      </c>
      <c r="E14" s="230"/>
      <c r="F14" s="245" t="s">
        <v>335</v>
      </c>
      <c r="G14" s="245" t="s">
        <v>1053</v>
      </c>
      <c r="H14" s="245" t="s">
        <v>1054</v>
      </c>
      <c r="I14" s="245" t="s">
        <v>1055</v>
      </c>
      <c r="J14" s="245" t="s">
        <v>1054</v>
      </c>
      <c r="K14" s="245" t="s">
        <v>2360</v>
      </c>
      <c r="L14" s="245" t="s">
        <v>1056</v>
      </c>
      <c r="M14" s="245" t="s">
        <v>1054</v>
      </c>
      <c r="N14" s="245" t="s">
        <v>1057</v>
      </c>
      <c r="O14" s="245" t="s">
        <v>1058</v>
      </c>
      <c r="P14" s="245" t="s">
        <v>1059</v>
      </c>
      <c r="Q14" s="571" t="s">
        <v>312</v>
      </c>
      <c r="R14" s="2335"/>
    </row>
    <row r="15" spans="1:18" ht="12" thickBot="1">
      <c r="A15" s="2260"/>
      <c r="B15" s="569"/>
      <c r="C15" s="248"/>
      <c r="D15" s="243" t="s">
        <v>317</v>
      </c>
      <c r="E15" s="244"/>
      <c r="F15" s="248" t="s">
        <v>318</v>
      </c>
      <c r="G15" s="248" t="s">
        <v>319</v>
      </c>
      <c r="H15" s="248" t="s">
        <v>320</v>
      </c>
      <c r="I15" s="248" t="s">
        <v>321</v>
      </c>
      <c r="J15" s="248" t="s">
        <v>322</v>
      </c>
      <c r="K15" s="248" t="s">
        <v>176</v>
      </c>
      <c r="L15" s="248" t="s">
        <v>177</v>
      </c>
      <c r="M15" s="248" t="s">
        <v>405</v>
      </c>
      <c r="N15" s="248" t="s">
        <v>406</v>
      </c>
      <c r="O15" s="248" t="s">
        <v>407</v>
      </c>
      <c r="P15" s="248" t="s">
        <v>408</v>
      </c>
      <c r="Q15" s="570"/>
      <c r="R15" s="2335"/>
    </row>
    <row r="16" spans="1:18">
      <c r="A16" s="2260"/>
      <c r="B16" s="272"/>
      <c r="C16" s="245"/>
      <c r="D16" s="1708" t="s">
        <v>1060</v>
      </c>
      <c r="E16" s="295"/>
      <c r="F16" s="296"/>
      <c r="G16" s="297"/>
      <c r="H16" s="297"/>
      <c r="I16" s="297"/>
      <c r="J16" s="297"/>
      <c r="K16" s="297"/>
      <c r="L16" s="297"/>
      <c r="M16" s="297"/>
      <c r="N16" s="297"/>
      <c r="O16" s="297" t="s">
        <v>1061</v>
      </c>
      <c r="P16" s="298"/>
      <c r="Q16" s="571"/>
      <c r="R16" s="2335"/>
    </row>
    <row r="17" spans="1:18">
      <c r="A17" s="2260"/>
      <c r="B17" s="569">
        <v>1</v>
      </c>
      <c r="C17" s="248"/>
      <c r="D17" s="225" t="s">
        <v>1062</v>
      </c>
      <c r="E17" s="235" t="s">
        <v>1037</v>
      </c>
      <c r="F17" s="1372">
        <v>161</v>
      </c>
      <c r="G17" s="1373">
        <v>1331</v>
      </c>
      <c r="H17" s="1373">
        <v>0</v>
      </c>
      <c r="I17" s="1373">
        <v>0</v>
      </c>
      <c r="J17" s="1373">
        <v>0</v>
      </c>
      <c r="K17" s="1373">
        <v>0</v>
      </c>
      <c r="L17" s="1373">
        <v>1492</v>
      </c>
      <c r="M17" s="1373">
        <v>0</v>
      </c>
      <c r="N17" s="1373">
        <v>1492</v>
      </c>
      <c r="O17" s="1373">
        <v>5976600</v>
      </c>
      <c r="P17" s="1374">
        <v>0</v>
      </c>
      <c r="Q17" s="570">
        <v>1</v>
      </c>
      <c r="R17" s="2335"/>
    </row>
    <row r="18" spans="1:18">
      <c r="A18" s="2260"/>
      <c r="B18" s="569">
        <v>2</v>
      </c>
      <c r="C18" s="248"/>
      <c r="D18" s="225" t="s">
        <v>1063</v>
      </c>
      <c r="E18" s="235" t="s">
        <v>1037</v>
      </c>
      <c r="F18" s="1372">
        <v>0</v>
      </c>
      <c r="G18" s="1373">
        <v>0</v>
      </c>
      <c r="H18" s="1373">
        <v>0</v>
      </c>
      <c r="I18" s="1373">
        <v>0</v>
      </c>
      <c r="J18" s="1373">
        <v>0</v>
      </c>
      <c r="K18" s="1373">
        <v>0</v>
      </c>
      <c r="L18" s="1373">
        <v>0</v>
      </c>
      <c r="M18" s="1373">
        <v>0</v>
      </c>
      <c r="N18" s="1373">
        <v>0</v>
      </c>
      <c r="O18" s="1373">
        <v>0</v>
      </c>
      <c r="P18" s="1374">
        <v>0</v>
      </c>
      <c r="Q18" s="570">
        <v>2</v>
      </c>
      <c r="R18" s="2335"/>
    </row>
    <row r="19" spans="1:18">
      <c r="A19" s="2260"/>
      <c r="B19" s="569">
        <v>3</v>
      </c>
      <c r="C19" s="248"/>
      <c r="D19" s="225" t="s">
        <v>1064</v>
      </c>
      <c r="E19" s="235" t="s">
        <v>1037</v>
      </c>
      <c r="F19" s="1372">
        <v>0</v>
      </c>
      <c r="G19" s="1373">
        <v>0</v>
      </c>
      <c r="H19" s="1373">
        <v>0</v>
      </c>
      <c r="I19" s="1373">
        <v>0</v>
      </c>
      <c r="J19" s="1373">
        <v>0</v>
      </c>
      <c r="K19" s="1373">
        <v>0</v>
      </c>
      <c r="L19" s="1373">
        <v>0</v>
      </c>
      <c r="M19" s="1373">
        <v>0</v>
      </c>
      <c r="N19" s="1373">
        <v>0</v>
      </c>
      <c r="O19" s="1373">
        <v>0</v>
      </c>
      <c r="P19" s="1374">
        <v>0</v>
      </c>
      <c r="Q19" s="570">
        <v>3</v>
      </c>
      <c r="R19" s="2335"/>
    </row>
    <row r="20" spans="1:18">
      <c r="A20" s="2260"/>
      <c r="B20" s="569">
        <v>4</v>
      </c>
      <c r="C20" s="248"/>
      <c r="D20" s="225" t="s">
        <v>1065</v>
      </c>
      <c r="E20" s="235" t="s">
        <v>1037</v>
      </c>
      <c r="F20" s="1372">
        <v>0</v>
      </c>
      <c r="G20" s="1373">
        <v>0</v>
      </c>
      <c r="H20" s="1373">
        <v>0</v>
      </c>
      <c r="I20" s="1373">
        <v>0</v>
      </c>
      <c r="J20" s="1373">
        <v>0</v>
      </c>
      <c r="K20" s="1373">
        <v>0</v>
      </c>
      <c r="L20" s="1373">
        <v>0</v>
      </c>
      <c r="M20" s="1373">
        <v>0</v>
      </c>
      <c r="N20" s="1373">
        <v>0</v>
      </c>
      <c r="O20" s="1373">
        <v>0</v>
      </c>
      <c r="P20" s="1374">
        <v>0</v>
      </c>
      <c r="Q20" s="570">
        <v>4</v>
      </c>
      <c r="R20" s="2335"/>
    </row>
    <row r="21" spans="1:18">
      <c r="A21" s="2260"/>
      <c r="B21" s="569">
        <v>5</v>
      </c>
      <c r="C21" s="248" t="s">
        <v>525</v>
      </c>
      <c r="D21" s="225" t="s">
        <v>1066</v>
      </c>
      <c r="E21" s="235" t="s">
        <v>1037</v>
      </c>
      <c r="F21" s="1372">
        <f t="shared" ref="F21:P21" si="0">SUM(F17:F20)</f>
        <v>161</v>
      </c>
      <c r="G21" s="1373">
        <f t="shared" si="0"/>
        <v>1331</v>
      </c>
      <c r="H21" s="1373">
        <f t="shared" si="0"/>
        <v>0</v>
      </c>
      <c r="I21" s="1373">
        <f t="shared" si="0"/>
        <v>0</v>
      </c>
      <c r="J21" s="1373">
        <f t="shared" si="0"/>
        <v>0</v>
      </c>
      <c r="K21" s="1373">
        <f t="shared" si="0"/>
        <v>0</v>
      </c>
      <c r="L21" s="1373">
        <f t="shared" si="0"/>
        <v>1492</v>
      </c>
      <c r="M21" s="1373">
        <f t="shared" si="0"/>
        <v>0</v>
      </c>
      <c r="N21" s="1373">
        <f t="shared" si="0"/>
        <v>1492</v>
      </c>
      <c r="O21" s="1373">
        <f t="shared" si="0"/>
        <v>5976600</v>
      </c>
      <c r="P21" s="1374">
        <f t="shared" si="0"/>
        <v>0</v>
      </c>
      <c r="Q21" s="570">
        <v>5</v>
      </c>
      <c r="R21" s="2335"/>
    </row>
    <row r="22" spans="1:18">
      <c r="A22" s="2260"/>
      <c r="B22" s="569">
        <v>6</v>
      </c>
      <c r="C22" s="248" t="s">
        <v>525</v>
      </c>
      <c r="D22" s="225" t="s">
        <v>1067</v>
      </c>
      <c r="E22" s="235"/>
      <c r="F22" s="1372">
        <v>0</v>
      </c>
      <c r="G22" s="1373">
        <v>0</v>
      </c>
      <c r="H22" s="1373">
        <v>0</v>
      </c>
      <c r="I22" s="1373">
        <v>0</v>
      </c>
      <c r="J22" s="1373">
        <v>0</v>
      </c>
      <c r="K22" s="1373">
        <v>0</v>
      </c>
      <c r="L22" s="1373">
        <v>0</v>
      </c>
      <c r="M22" s="1373">
        <v>0</v>
      </c>
      <c r="N22" s="1373">
        <v>0</v>
      </c>
      <c r="O22" s="1373">
        <v>0</v>
      </c>
      <c r="P22" s="1374">
        <v>0</v>
      </c>
      <c r="Q22" s="570">
        <v>6</v>
      </c>
      <c r="R22" s="2335"/>
    </row>
    <row r="23" spans="1:18">
      <c r="A23" s="2260"/>
      <c r="B23" s="569">
        <v>7</v>
      </c>
      <c r="C23" s="248" t="s">
        <v>525</v>
      </c>
      <c r="D23" s="225" t="s">
        <v>1068</v>
      </c>
      <c r="E23" s="235"/>
      <c r="F23" s="1372">
        <v>0</v>
      </c>
      <c r="G23" s="1373">
        <v>0</v>
      </c>
      <c r="H23" s="1373">
        <v>0</v>
      </c>
      <c r="I23" s="1373">
        <v>0</v>
      </c>
      <c r="J23" s="1373">
        <v>0</v>
      </c>
      <c r="K23" s="1373">
        <v>0</v>
      </c>
      <c r="L23" s="1373">
        <v>0</v>
      </c>
      <c r="M23" s="1373">
        <v>0</v>
      </c>
      <c r="N23" s="1373">
        <v>0</v>
      </c>
      <c r="O23" s="1373">
        <v>0</v>
      </c>
      <c r="P23" s="1374">
        <v>0</v>
      </c>
      <c r="Q23" s="570">
        <v>7</v>
      </c>
      <c r="R23" s="1965"/>
    </row>
    <row r="24" spans="1:18">
      <c r="A24" s="2260"/>
      <c r="B24" s="569">
        <v>8</v>
      </c>
      <c r="C24" s="248" t="s">
        <v>525</v>
      </c>
      <c r="D24" s="225" t="s">
        <v>1069</v>
      </c>
      <c r="E24" s="235"/>
      <c r="F24" s="1372">
        <f t="shared" ref="F24:P24" si="1">SUM(F21:F23)</f>
        <v>161</v>
      </c>
      <c r="G24" s="1373">
        <f t="shared" si="1"/>
        <v>1331</v>
      </c>
      <c r="H24" s="1373">
        <f t="shared" si="1"/>
        <v>0</v>
      </c>
      <c r="I24" s="1373">
        <f t="shared" si="1"/>
        <v>0</v>
      </c>
      <c r="J24" s="1373">
        <f t="shared" si="1"/>
        <v>0</v>
      </c>
      <c r="K24" s="1373">
        <f t="shared" si="1"/>
        <v>0</v>
      </c>
      <c r="L24" s="1373">
        <f t="shared" si="1"/>
        <v>1492</v>
      </c>
      <c r="M24" s="1373">
        <f t="shared" si="1"/>
        <v>0</v>
      </c>
      <c r="N24" s="1373">
        <f t="shared" si="1"/>
        <v>1492</v>
      </c>
      <c r="O24" s="1373">
        <f t="shared" si="1"/>
        <v>5976600</v>
      </c>
      <c r="P24" s="1374">
        <f t="shared" si="1"/>
        <v>0</v>
      </c>
      <c r="Q24" s="570">
        <v>8</v>
      </c>
      <c r="R24" s="1965"/>
    </row>
    <row r="25" spans="1:18">
      <c r="A25" s="2260"/>
      <c r="B25" s="569">
        <v>9</v>
      </c>
      <c r="C25" s="248" t="s">
        <v>525</v>
      </c>
      <c r="D25" s="225" t="s">
        <v>1070</v>
      </c>
      <c r="E25" s="235"/>
      <c r="F25" s="1372">
        <v>0</v>
      </c>
      <c r="G25" s="1373">
        <v>0</v>
      </c>
      <c r="H25" s="1373">
        <v>0</v>
      </c>
      <c r="I25" s="1373">
        <v>0</v>
      </c>
      <c r="J25" s="1373">
        <v>0</v>
      </c>
      <c r="K25" s="1373">
        <v>0</v>
      </c>
      <c r="L25" s="1373">
        <v>0</v>
      </c>
      <c r="M25" s="1373">
        <v>0</v>
      </c>
      <c r="N25" s="1373">
        <v>0</v>
      </c>
      <c r="O25" s="1373" t="s">
        <v>680</v>
      </c>
      <c r="P25" s="1374">
        <v>0</v>
      </c>
      <c r="Q25" s="570">
        <v>9</v>
      </c>
      <c r="R25" s="1965"/>
    </row>
    <row r="26" spans="1:18">
      <c r="A26" s="1965"/>
      <c r="B26" s="272"/>
      <c r="C26" s="245"/>
      <c r="D26" s="226" t="s">
        <v>109</v>
      </c>
      <c r="E26" s="232"/>
      <c r="F26" s="1375"/>
      <c r="G26" s="1376"/>
      <c r="H26" s="1376"/>
      <c r="I26" s="1376"/>
      <c r="J26" s="1376"/>
      <c r="K26" s="1376"/>
      <c r="L26" s="1376"/>
      <c r="M26" s="1376"/>
      <c r="N26" s="1376"/>
      <c r="O26" s="1376"/>
      <c r="P26" s="1377"/>
      <c r="Q26" s="571"/>
      <c r="R26" s="1965"/>
    </row>
    <row r="27" spans="1:18" ht="12" thickBot="1">
      <c r="A27" s="1965"/>
      <c r="B27" s="569">
        <v>10</v>
      </c>
      <c r="C27" s="248" t="s">
        <v>525</v>
      </c>
      <c r="D27" s="225" t="s">
        <v>110</v>
      </c>
      <c r="E27" s="235"/>
      <c r="F27" s="1378">
        <f t="shared" ref="F27:N27" si="2">SUM(F24:F25)</f>
        <v>161</v>
      </c>
      <c r="G27" s="1379">
        <f t="shared" si="2"/>
        <v>1331</v>
      </c>
      <c r="H27" s="1379">
        <f t="shared" si="2"/>
        <v>0</v>
      </c>
      <c r="I27" s="1379">
        <f t="shared" si="2"/>
        <v>0</v>
      </c>
      <c r="J27" s="1379">
        <f t="shared" si="2"/>
        <v>0</v>
      </c>
      <c r="K27" s="1379">
        <f t="shared" si="2"/>
        <v>0</v>
      </c>
      <c r="L27" s="1379">
        <f t="shared" si="2"/>
        <v>1492</v>
      </c>
      <c r="M27" s="1379">
        <f t="shared" si="2"/>
        <v>0</v>
      </c>
      <c r="N27" s="1379">
        <f t="shared" si="2"/>
        <v>1492</v>
      </c>
      <c r="O27" s="1379" t="s">
        <v>680</v>
      </c>
      <c r="P27" s="1380">
        <v>0</v>
      </c>
      <c r="Q27" s="570">
        <v>10</v>
      </c>
      <c r="R27" s="1965"/>
    </row>
    <row r="28" spans="1:18">
      <c r="A28" s="1965"/>
      <c r="B28" s="1707"/>
      <c r="C28" s="1708"/>
      <c r="D28" s="226"/>
      <c r="E28" s="226"/>
      <c r="F28" s="1708"/>
      <c r="G28" s="1708"/>
      <c r="H28" s="1708"/>
      <c r="I28" s="1708"/>
      <c r="J28" s="1708"/>
      <c r="K28" s="1708"/>
      <c r="L28" s="1708"/>
      <c r="M28" s="1708"/>
      <c r="N28" s="1708"/>
      <c r="O28" s="1708"/>
      <c r="P28" s="1708"/>
      <c r="Q28" s="973"/>
      <c r="R28" s="1965"/>
    </row>
    <row r="29" spans="1:18">
      <c r="A29" s="1965"/>
      <c r="B29" s="1707"/>
      <c r="C29" s="1708"/>
      <c r="D29" s="1768"/>
      <c r="E29" s="226"/>
      <c r="F29" s="1708"/>
      <c r="G29" s="1708"/>
      <c r="H29" s="1708"/>
      <c r="I29" s="1708"/>
      <c r="J29" s="1708"/>
      <c r="K29" s="1708"/>
      <c r="L29" s="1708"/>
      <c r="M29" s="1708"/>
      <c r="N29" s="1708"/>
      <c r="O29" s="1708"/>
      <c r="P29" s="1708"/>
      <c r="Q29" s="1709"/>
      <c r="R29" s="1965"/>
    </row>
    <row r="30" spans="1:18">
      <c r="A30" s="1965"/>
      <c r="B30" s="611"/>
      <c r="C30" s="685"/>
      <c r="D30" s="54"/>
      <c r="E30" s="54"/>
      <c r="F30" s="670"/>
      <c r="G30" s="670"/>
      <c r="H30" s="670"/>
      <c r="I30" s="670"/>
      <c r="J30" s="670"/>
      <c r="K30" s="670"/>
      <c r="L30" s="670"/>
      <c r="M30" s="670"/>
      <c r="N30" s="670"/>
      <c r="O30" s="670"/>
      <c r="P30" s="670"/>
      <c r="Q30" s="214"/>
      <c r="R30" s="1965"/>
    </row>
    <row r="31" spans="1:18">
      <c r="A31" s="1965"/>
      <c r="B31" s="1748"/>
      <c r="C31" s="58"/>
      <c r="D31" s="222"/>
      <c r="E31" s="222"/>
      <c r="F31" s="57"/>
      <c r="G31" s="57"/>
      <c r="H31" s="57"/>
      <c r="I31" s="57"/>
      <c r="J31" s="57"/>
      <c r="K31" s="57"/>
      <c r="L31" s="57"/>
      <c r="M31" s="57"/>
      <c r="N31" s="57"/>
      <c r="O31" s="57"/>
      <c r="P31" s="57"/>
      <c r="Q31" s="56"/>
      <c r="R31" s="1965"/>
    </row>
    <row r="32" spans="1:18">
      <c r="A32" s="1965"/>
      <c r="B32" s="2277" t="s">
        <v>111</v>
      </c>
      <c r="C32" s="2278"/>
      <c r="D32" s="2278"/>
      <c r="E32" s="2278"/>
      <c r="F32" s="2278"/>
      <c r="G32" s="2278"/>
      <c r="H32" s="2278"/>
      <c r="I32" s="2278"/>
      <c r="J32" s="2278"/>
      <c r="K32" s="2278"/>
      <c r="L32" s="2278"/>
      <c r="M32" s="2278"/>
      <c r="N32" s="2278"/>
      <c r="O32" s="2278"/>
      <c r="P32" s="2278"/>
      <c r="Q32" s="2279"/>
      <c r="R32" s="1965"/>
    </row>
    <row r="33" spans="1:18">
      <c r="A33" s="1965"/>
      <c r="B33" s="1769"/>
      <c r="C33" s="1675"/>
      <c r="D33" s="1675"/>
      <c r="E33" s="1675"/>
      <c r="F33" s="1675"/>
      <c r="G33" s="1675"/>
      <c r="H33" s="1675"/>
      <c r="I33" s="1675"/>
      <c r="J33" s="1675"/>
      <c r="K33" s="1675"/>
      <c r="L33" s="1675"/>
      <c r="M33" s="1675"/>
      <c r="N33" s="1675"/>
      <c r="O33" s="1675"/>
      <c r="P33" s="1675"/>
      <c r="Q33" s="1676"/>
      <c r="R33" s="1965"/>
    </row>
    <row r="34" spans="1:18">
      <c r="A34" s="1965"/>
      <c r="B34" s="245"/>
      <c r="C34" s="301"/>
      <c r="D34" s="231"/>
      <c r="E34" s="232"/>
      <c r="F34" s="245"/>
      <c r="G34" s="245"/>
      <c r="H34" s="245"/>
      <c r="I34" s="245"/>
      <c r="J34" s="245"/>
      <c r="K34" s="243" t="s">
        <v>112</v>
      </c>
      <c r="L34" s="243"/>
      <c r="M34" s="243"/>
      <c r="N34" s="243"/>
      <c r="O34" s="243"/>
      <c r="P34" s="243"/>
      <c r="Q34" s="241"/>
      <c r="R34" s="1965"/>
    </row>
    <row r="35" spans="1:18">
      <c r="A35" s="1965"/>
      <c r="B35" s="245"/>
      <c r="C35" s="301"/>
      <c r="D35" s="231"/>
      <c r="E35" s="232"/>
      <c r="F35" s="245"/>
      <c r="G35" s="245" t="s">
        <v>113</v>
      </c>
      <c r="H35" s="245" t="s">
        <v>113</v>
      </c>
      <c r="I35" s="245" t="s">
        <v>113</v>
      </c>
      <c r="J35" s="245" t="s">
        <v>113</v>
      </c>
      <c r="K35" s="245"/>
      <c r="L35" s="245"/>
      <c r="M35" s="245"/>
      <c r="N35" s="245"/>
      <c r="O35" s="245"/>
      <c r="P35" s="245"/>
      <c r="Q35" s="241"/>
      <c r="R35" s="1965"/>
    </row>
    <row r="36" spans="1:18">
      <c r="A36" s="1965"/>
      <c r="B36" s="245"/>
      <c r="C36" s="301"/>
      <c r="D36" s="231"/>
      <c r="E36" s="232"/>
      <c r="F36" s="245"/>
      <c r="G36" s="302">
        <v>34700</v>
      </c>
      <c r="H36" s="302">
        <v>36526</v>
      </c>
      <c r="I36" s="302">
        <v>38353</v>
      </c>
      <c r="J36" s="302">
        <v>40179</v>
      </c>
      <c r="K36" s="245"/>
      <c r="L36" s="245"/>
      <c r="M36" s="245"/>
      <c r="N36" s="245"/>
      <c r="O36" s="245"/>
      <c r="P36" s="245"/>
      <c r="Q36" s="241"/>
      <c r="R36" s="1965"/>
    </row>
    <row r="37" spans="1:18">
      <c r="A37" s="1965"/>
      <c r="B37" s="245" t="s">
        <v>307</v>
      </c>
      <c r="C37" s="245" t="s">
        <v>331</v>
      </c>
      <c r="D37" s="231"/>
      <c r="E37" s="232"/>
      <c r="F37" s="245" t="s">
        <v>114</v>
      </c>
      <c r="G37" s="245" t="s">
        <v>1050</v>
      </c>
      <c r="H37" s="245" t="s">
        <v>1050</v>
      </c>
      <c r="I37" s="245" t="s">
        <v>1050</v>
      </c>
      <c r="J37" s="245" t="s">
        <v>1050</v>
      </c>
      <c r="K37" s="245"/>
      <c r="L37" s="245"/>
      <c r="M37" s="245"/>
      <c r="N37" s="245"/>
      <c r="O37" s="245"/>
      <c r="P37" s="245"/>
      <c r="Q37" s="245" t="s">
        <v>1044</v>
      </c>
      <c r="R37" s="1965"/>
    </row>
    <row r="38" spans="1:18">
      <c r="A38" s="1965"/>
      <c r="B38" s="245" t="s">
        <v>312</v>
      </c>
      <c r="C38" s="245" t="s">
        <v>334</v>
      </c>
      <c r="D38" s="228" t="s">
        <v>1052</v>
      </c>
      <c r="E38" s="230"/>
      <c r="F38" s="302">
        <v>34700</v>
      </c>
      <c r="G38" s="302">
        <v>36525</v>
      </c>
      <c r="H38" s="302">
        <v>38352</v>
      </c>
      <c r="I38" s="302">
        <v>40178</v>
      </c>
      <c r="J38" s="302">
        <v>42004</v>
      </c>
      <c r="K38" s="245">
        <v>2015</v>
      </c>
      <c r="L38" s="245">
        <v>2016</v>
      </c>
      <c r="M38" s="245">
        <v>2017</v>
      </c>
      <c r="N38" s="245">
        <v>2018</v>
      </c>
      <c r="O38" s="245">
        <v>2019</v>
      </c>
      <c r="P38" s="245" t="s">
        <v>1941</v>
      </c>
      <c r="Q38" s="245" t="s">
        <v>312</v>
      </c>
      <c r="R38" s="1965"/>
    </row>
    <row r="39" spans="1:18" ht="12" thickBot="1">
      <c r="A39" s="1965"/>
      <c r="B39" s="248"/>
      <c r="C39" s="248"/>
      <c r="D39" s="300" t="s">
        <v>317</v>
      </c>
      <c r="E39" s="235"/>
      <c r="F39" s="248" t="s">
        <v>318</v>
      </c>
      <c r="G39" s="248" t="s">
        <v>319</v>
      </c>
      <c r="H39" s="248" t="s">
        <v>320</v>
      </c>
      <c r="I39" s="248" t="s">
        <v>321</v>
      </c>
      <c r="J39" s="248" t="s">
        <v>322</v>
      </c>
      <c r="K39" s="248" t="s">
        <v>176</v>
      </c>
      <c r="L39" s="248" t="s">
        <v>177</v>
      </c>
      <c r="M39" s="248" t="s">
        <v>405</v>
      </c>
      <c r="N39" s="248" t="s">
        <v>406</v>
      </c>
      <c r="O39" s="248" t="s">
        <v>407</v>
      </c>
      <c r="P39" s="248" t="s">
        <v>408</v>
      </c>
      <c r="Q39" s="248"/>
      <c r="R39" s="1965"/>
    </row>
    <row r="40" spans="1:18">
      <c r="A40" s="1965"/>
      <c r="B40" s="248">
        <v>11</v>
      </c>
      <c r="C40" s="248" t="s">
        <v>525</v>
      </c>
      <c r="D40" s="225" t="s">
        <v>115</v>
      </c>
      <c r="E40" s="235"/>
      <c r="F40" s="1381">
        <v>0</v>
      </c>
      <c r="G40" s="1382">
        <v>0</v>
      </c>
      <c r="H40" s="1382">
        <v>0</v>
      </c>
      <c r="I40" s="1382">
        <v>0</v>
      </c>
      <c r="J40" s="1382">
        <v>0</v>
      </c>
      <c r="K40" s="1382">
        <v>161</v>
      </c>
      <c r="L40" s="1382">
        <v>1331</v>
      </c>
      <c r="M40" s="1382">
        <v>0</v>
      </c>
      <c r="N40" s="1383">
        <v>0</v>
      </c>
      <c r="O40" s="1383">
        <v>0</v>
      </c>
      <c r="P40" s="1384">
        <f>SUM(F40:O40)</f>
        <v>1492</v>
      </c>
      <c r="Q40" s="248">
        <v>11</v>
      </c>
      <c r="R40" s="1965"/>
    </row>
    <row r="41" spans="1:18">
      <c r="A41" s="1965"/>
      <c r="B41" s="248">
        <v>12</v>
      </c>
      <c r="C41" s="248" t="s">
        <v>525</v>
      </c>
      <c r="D41" s="225" t="s">
        <v>116</v>
      </c>
      <c r="E41" s="235"/>
      <c r="F41" s="1372">
        <v>0</v>
      </c>
      <c r="G41" s="1373">
        <v>0</v>
      </c>
      <c r="H41" s="1373">
        <v>0</v>
      </c>
      <c r="I41" s="1373">
        <v>0</v>
      </c>
      <c r="J41" s="1373">
        <v>0</v>
      </c>
      <c r="K41" s="1373">
        <v>0</v>
      </c>
      <c r="L41" s="1373">
        <v>0</v>
      </c>
      <c r="M41" s="1373">
        <v>0</v>
      </c>
      <c r="N41" s="1373">
        <v>0</v>
      </c>
      <c r="O41" s="1373">
        <v>0</v>
      </c>
      <c r="P41" s="1374">
        <f>SUM(F41:O41)</f>
        <v>0</v>
      </c>
      <c r="Q41" s="248">
        <v>12</v>
      </c>
      <c r="R41" s="1965"/>
    </row>
    <row r="42" spans="1:18">
      <c r="A42" s="1965"/>
      <c r="B42" s="248">
        <v>13</v>
      </c>
      <c r="C42" s="248" t="s">
        <v>525</v>
      </c>
      <c r="D42" s="225" t="s">
        <v>1068</v>
      </c>
      <c r="E42" s="235"/>
      <c r="F42" s="1372">
        <v>0</v>
      </c>
      <c r="G42" s="1373">
        <v>0</v>
      </c>
      <c r="H42" s="1373">
        <v>0</v>
      </c>
      <c r="I42" s="1373">
        <v>0</v>
      </c>
      <c r="J42" s="1373">
        <v>0</v>
      </c>
      <c r="K42" s="1373">
        <v>0</v>
      </c>
      <c r="L42" s="1373">
        <v>0</v>
      </c>
      <c r="M42" s="1373">
        <v>0</v>
      </c>
      <c r="N42" s="1373">
        <v>0</v>
      </c>
      <c r="O42" s="1373">
        <v>0</v>
      </c>
      <c r="P42" s="1374">
        <f>SUM(F42:O42)</f>
        <v>0</v>
      </c>
      <c r="Q42" s="248">
        <v>13</v>
      </c>
      <c r="R42" s="1965"/>
    </row>
    <row r="43" spans="1:18">
      <c r="A43" s="1965"/>
      <c r="B43" s="248">
        <v>14</v>
      </c>
      <c r="C43" s="248" t="s">
        <v>525</v>
      </c>
      <c r="D43" s="225" t="s">
        <v>117</v>
      </c>
      <c r="E43" s="235"/>
      <c r="F43" s="1372">
        <f t="shared" ref="F43:P43" si="3">SUM(F40:F42)</f>
        <v>0</v>
      </c>
      <c r="G43" s="1373">
        <f t="shared" si="3"/>
        <v>0</v>
      </c>
      <c r="H43" s="1373">
        <f t="shared" si="3"/>
        <v>0</v>
      </c>
      <c r="I43" s="1373">
        <f t="shared" si="3"/>
        <v>0</v>
      </c>
      <c r="J43" s="1373">
        <f t="shared" si="3"/>
        <v>0</v>
      </c>
      <c r="K43" s="1373">
        <f t="shared" si="3"/>
        <v>161</v>
      </c>
      <c r="L43" s="1373">
        <f t="shared" si="3"/>
        <v>1331</v>
      </c>
      <c r="M43" s="1373">
        <f t="shared" si="3"/>
        <v>0</v>
      </c>
      <c r="N43" s="1373">
        <f t="shared" si="3"/>
        <v>0</v>
      </c>
      <c r="O43" s="1373">
        <f t="shared" si="3"/>
        <v>0</v>
      </c>
      <c r="P43" s="1374">
        <f t="shared" si="3"/>
        <v>1492</v>
      </c>
      <c r="Q43" s="248">
        <v>14</v>
      </c>
      <c r="R43" s="1965"/>
    </row>
    <row r="44" spans="1:18">
      <c r="A44" s="1965"/>
      <c r="B44" s="248">
        <v>15</v>
      </c>
      <c r="C44" s="248" t="s">
        <v>525</v>
      </c>
      <c r="D44" s="225" t="s">
        <v>1070</v>
      </c>
      <c r="E44" s="235"/>
      <c r="F44" s="1372">
        <v>0</v>
      </c>
      <c r="G44" s="1373">
        <v>0</v>
      </c>
      <c r="H44" s="1373">
        <v>0</v>
      </c>
      <c r="I44" s="1373">
        <v>0</v>
      </c>
      <c r="J44" s="1373">
        <v>0</v>
      </c>
      <c r="K44" s="1373">
        <v>0</v>
      </c>
      <c r="L44" s="1373">
        <v>0</v>
      </c>
      <c r="M44" s="1373">
        <v>0</v>
      </c>
      <c r="N44" s="1373">
        <v>0</v>
      </c>
      <c r="O44" s="1373">
        <v>0</v>
      </c>
      <c r="P44" s="1374">
        <f>SUM(F44:O44)</f>
        <v>0</v>
      </c>
      <c r="Q44" s="248">
        <v>15</v>
      </c>
      <c r="R44" s="1965"/>
    </row>
    <row r="45" spans="1:18">
      <c r="A45" s="1965"/>
      <c r="B45" s="245"/>
      <c r="C45" s="245"/>
      <c r="D45" s="226" t="s">
        <v>109</v>
      </c>
      <c r="E45" s="232"/>
      <c r="F45" s="1375"/>
      <c r="G45" s="1376"/>
      <c r="H45" s="1376"/>
      <c r="I45" s="1376"/>
      <c r="J45" s="1376"/>
      <c r="K45" s="1376"/>
      <c r="L45" s="1376"/>
      <c r="M45" s="1376"/>
      <c r="N45" s="1376"/>
      <c r="O45" s="1376"/>
      <c r="P45" s="1377"/>
      <c r="Q45" s="245"/>
      <c r="R45" s="1965"/>
    </row>
    <row r="46" spans="1:18" ht="12" thickBot="1">
      <c r="A46" s="1965"/>
      <c r="B46" s="248">
        <v>16</v>
      </c>
      <c r="C46" s="248" t="s">
        <v>525</v>
      </c>
      <c r="D46" s="225" t="s">
        <v>118</v>
      </c>
      <c r="E46" s="235"/>
      <c r="F46" s="1378">
        <f t="shared" ref="F46:N46" si="4">SUM(F43:F44)</f>
        <v>0</v>
      </c>
      <c r="G46" s="1379">
        <f t="shared" si="4"/>
        <v>0</v>
      </c>
      <c r="H46" s="1379">
        <f t="shared" si="4"/>
        <v>0</v>
      </c>
      <c r="I46" s="1379">
        <f t="shared" si="4"/>
        <v>0</v>
      </c>
      <c r="J46" s="1379">
        <f t="shared" si="4"/>
        <v>0</v>
      </c>
      <c r="K46" s="1379">
        <f t="shared" si="4"/>
        <v>161</v>
      </c>
      <c r="L46" s="1379">
        <f t="shared" si="4"/>
        <v>1331</v>
      </c>
      <c r="M46" s="1379">
        <f t="shared" si="4"/>
        <v>0</v>
      </c>
      <c r="N46" s="1379">
        <f t="shared" si="4"/>
        <v>0</v>
      </c>
      <c r="O46" s="1379" t="s">
        <v>680</v>
      </c>
      <c r="P46" s="1380">
        <f>SUM(P43:P44)</f>
        <v>1492</v>
      </c>
      <c r="Q46" s="248">
        <v>16</v>
      </c>
      <c r="R46" s="1965"/>
    </row>
    <row r="47" spans="1:18">
      <c r="A47" s="1987"/>
      <c r="B47" s="231"/>
      <c r="C47" s="226"/>
      <c r="D47" s="226"/>
      <c r="E47" s="226"/>
      <c r="F47" s="226"/>
      <c r="G47" s="226"/>
      <c r="H47" s="226"/>
      <c r="I47" s="226"/>
      <c r="J47" s="226"/>
      <c r="K47" s="226"/>
      <c r="L47" s="226"/>
      <c r="M47" s="226"/>
      <c r="N47" s="226"/>
      <c r="O47" s="226"/>
      <c r="P47" s="226"/>
      <c r="Q47" s="232"/>
      <c r="R47" s="1965"/>
    </row>
    <row r="48" spans="1:18">
      <c r="A48" s="1987"/>
      <c r="B48" s="231"/>
      <c r="C48" s="226"/>
      <c r="D48" s="1385" t="s">
        <v>2934</v>
      </c>
      <c r="E48" s="226"/>
      <c r="F48" s="226"/>
      <c r="G48" s="226"/>
      <c r="H48" s="226"/>
      <c r="I48" s="226"/>
      <c r="J48" s="226"/>
      <c r="K48" s="226"/>
      <c r="L48" s="226"/>
      <c r="M48" s="226"/>
      <c r="N48" s="226"/>
      <c r="O48" s="226"/>
      <c r="P48" s="226"/>
      <c r="Q48" s="232"/>
      <c r="R48" s="1985"/>
    </row>
    <row r="49" spans="1:18">
      <c r="A49" s="1987"/>
      <c r="B49" s="231"/>
      <c r="C49" s="226"/>
      <c r="D49" s="226"/>
      <c r="E49" s="226"/>
      <c r="F49" s="226"/>
      <c r="G49" s="226"/>
      <c r="H49" s="226"/>
      <c r="I49" s="226"/>
      <c r="J49" s="226"/>
      <c r="K49" s="226"/>
      <c r="L49" s="226"/>
      <c r="M49" s="226"/>
      <c r="N49" s="226"/>
      <c r="O49" s="226"/>
      <c r="P49" s="226"/>
      <c r="Q49" s="232"/>
      <c r="R49" s="1965"/>
    </row>
    <row r="50" spans="1:18">
      <c r="A50" s="1987"/>
      <c r="B50" s="231"/>
      <c r="C50" s="226"/>
      <c r="D50" s="226"/>
      <c r="E50" s="226"/>
      <c r="F50" s="226"/>
      <c r="G50" s="226"/>
      <c r="H50" s="226"/>
      <c r="I50" s="226"/>
      <c r="J50" s="226"/>
      <c r="K50" s="226"/>
      <c r="L50" s="226"/>
      <c r="M50" s="226"/>
      <c r="N50" s="226"/>
      <c r="O50" s="226"/>
      <c r="P50" s="226"/>
      <c r="Q50" s="232"/>
      <c r="R50" s="1965"/>
    </row>
    <row r="51" spans="1:18">
      <c r="A51" s="1987"/>
      <c r="B51" s="231"/>
      <c r="C51" s="226"/>
      <c r="D51" s="226"/>
      <c r="E51" s="226"/>
      <c r="F51" s="226"/>
      <c r="G51" s="226"/>
      <c r="H51" s="226"/>
      <c r="I51" s="226"/>
      <c r="J51" s="226"/>
      <c r="K51" s="226"/>
      <c r="L51" s="226"/>
      <c r="M51" s="226"/>
      <c r="N51" s="226"/>
      <c r="O51" s="226"/>
      <c r="P51" s="226"/>
      <c r="Q51" s="232"/>
      <c r="R51" s="1965"/>
    </row>
    <row r="52" spans="1:18">
      <c r="A52" s="1987"/>
      <c r="B52" s="231"/>
      <c r="C52" s="226"/>
      <c r="D52" s="226"/>
      <c r="E52" s="226"/>
      <c r="F52" s="226"/>
      <c r="G52" s="226"/>
      <c r="H52" s="226"/>
      <c r="I52" s="226"/>
      <c r="J52" s="226"/>
      <c r="K52" s="226"/>
      <c r="L52" s="226"/>
      <c r="M52" s="226"/>
      <c r="N52" s="226"/>
      <c r="O52" s="226"/>
      <c r="P52" s="226"/>
      <c r="Q52" s="232"/>
      <c r="R52" s="1965"/>
    </row>
    <row r="53" spans="1:18">
      <c r="A53" s="1987"/>
      <c r="B53" s="231"/>
      <c r="C53" s="226"/>
      <c r="D53" s="226"/>
      <c r="E53" s="226"/>
      <c r="F53" s="226"/>
      <c r="G53" s="226"/>
      <c r="H53" s="226"/>
      <c r="I53" s="226"/>
      <c r="J53" s="226"/>
      <c r="K53" s="226"/>
      <c r="L53" s="226"/>
      <c r="M53" s="226"/>
      <c r="N53" s="226"/>
      <c r="O53" s="226"/>
      <c r="P53" s="226"/>
      <c r="Q53" s="232"/>
      <c r="R53" s="1965"/>
    </row>
    <row r="54" spans="1:18">
      <c r="A54" s="1987"/>
      <c r="B54" s="231"/>
      <c r="C54" s="226"/>
      <c r="D54" s="226"/>
      <c r="E54" s="226"/>
      <c r="F54" s="226"/>
      <c r="G54" s="226"/>
      <c r="H54" s="226"/>
      <c r="I54" s="226"/>
      <c r="J54" s="226"/>
      <c r="K54" s="226"/>
      <c r="L54" s="226"/>
      <c r="M54" s="226"/>
      <c r="N54" s="226"/>
      <c r="O54" s="226"/>
      <c r="P54" s="226"/>
      <c r="Q54" s="232"/>
      <c r="R54" s="1965"/>
    </row>
    <row r="55" spans="1:18" ht="18.75">
      <c r="A55" s="1987"/>
      <c r="B55" s="1770" t="s">
        <v>178</v>
      </c>
      <c r="C55" s="225"/>
      <c r="D55" s="225"/>
      <c r="E55" s="225"/>
      <c r="F55" s="225"/>
      <c r="G55" s="225"/>
      <c r="H55" s="225"/>
      <c r="I55" s="225"/>
      <c r="J55" s="225"/>
      <c r="K55" s="225"/>
      <c r="L55" s="225"/>
      <c r="M55" s="225"/>
      <c r="N55" s="225"/>
      <c r="O55" s="225"/>
      <c r="P55" s="225"/>
      <c r="Q55" s="235"/>
      <c r="R55" s="1986">
        <v>105</v>
      </c>
    </row>
    <row r="56" spans="1:18" ht="18.75">
      <c r="A56" s="1987"/>
      <c r="B56" s="1771"/>
      <c r="C56" s="743"/>
      <c r="D56" s="743"/>
      <c r="E56" s="743"/>
      <c r="F56" s="743"/>
      <c r="G56" s="743"/>
      <c r="H56" s="743"/>
      <c r="I56" s="743"/>
      <c r="J56" s="743"/>
      <c r="K56" s="743"/>
      <c r="L56" s="743"/>
      <c r="M56" s="743"/>
      <c r="N56" s="743"/>
      <c r="O56" s="743"/>
      <c r="P56" s="743"/>
      <c r="Q56" s="679"/>
      <c r="R56" s="1986">
        <v>106</v>
      </c>
    </row>
    <row r="57" spans="1:18">
      <c r="A57" s="2334"/>
      <c r="B57" s="11" t="s">
        <v>2418</v>
      </c>
      <c r="C57" s="229"/>
      <c r="D57" s="229"/>
      <c r="E57" s="229"/>
      <c r="F57" s="229"/>
      <c r="G57" s="229"/>
      <c r="H57" s="229"/>
      <c r="I57" s="229"/>
      <c r="J57" s="229"/>
      <c r="K57" s="229"/>
      <c r="L57" s="229"/>
      <c r="M57" s="229"/>
      <c r="N57" s="229"/>
      <c r="O57" s="229"/>
      <c r="P57" s="229"/>
      <c r="Q57" s="230"/>
      <c r="R57" s="1985"/>
    </row>
    <row r="58" spans="1:18">
      <c r="A58" s="2334"/>
      <c r="B58" s="11" t="s">
        <v>2351</v>
      </c>
      <c r="C58" s="229"/>
      <c r="D58" s="229"/>
      <c r="E58" s="229"/>
      <c r="F58" s="229"/>
      <c r="G58" s="229"/>
      <c r="H58" s="229"/>
      <c r="I58" s="229"/>
      <c r="J58" s="229"/>
      <c r="K58" s="229"/>
      <c r="L58" s="229"/>
      <c r="M58" s="229"/>
      <c r="N58" s="229"/>
      <c r="O58" s="229"/>
      <c r="P58" s="229"/>
      <c r="Q58" s="230"/>
      <c r="R58" s="1965"/>
    </row>
    <row r="59" spans="1:18">
      <c r="A59" s="2334"/>
      <c r="B59" s="16"/>
      <c r="C59" s="243"/>
      <c r="D59" s="243"/>
      <c r="E59" s="243"/>
      <c r="F59" s="243"/>
      <c r="G59" s="243"/>
      <c r="H59" s="243"/>
      <c r="I59" s="243"/>
      <c r="J59" s="243"/>
      <c r="K59" s="243"/>
      <c r="L59" s="243"/>
      <c r="M59" s="243"/>
      <c r="N59" s="243"/>
      <c r="O59" s="243"/>
      <c r="P59" s="243"/>
      <c r="Q59" s="244"/>
      <c r="R59" s="1965"/>
    </row>
    <row r="60" spans="1:18">
      <c r="A60" s="2334"/>
      <c r="B60" s="271"/>
      <c r="C60" s="271"/>
      <c r="D60" s="282"/>
      <c r="E60" s="240"/>
      <c r="F60" s="293"/>
      <c r="G60" s="237" t="s">
        <v>2352</v>
      </c>
      <c r="H60" s="238"/>
      <c r="I60" s="238"/>
      <c r="J60" s="238"/>
      <c r="K60" s="271"/>
      <c r="L60" s="294" t="s">
        <v>2353</v>
      </c>
      <c r="M60" s="294"/>
      <c r="N60" s="294"/>
      <c r="O60" s="294"/>
      <c r="P60" s="294"/>
      <c r="Q60" s="271"/>
      <c r="R60" s="1965"/>
    </row>
    <row r="61" spans="1:18">
      <c r="A61" s="2334"/>
      <c r="B61" s="245"/>
      <c r="C61" s="245"/>
      <c r="D61" s="226"/>
      <c r="E61" s="232"/>
      <c r="F61" s="245"/>
      <c r="G61" s="294" t="s">
        <v>2354</v>
      </c>
      <c r="H61" s="294"/>
      <c r="I61" s="294"/>
      <c r="J61" s="294"/>
      <c r="K61" s="245"/>
      <c r="L61" s="245"/>
      <c r="M61" s="245"/>
      <c r="N61" s="245"/>
      <c r="O61" s="245"/>
      <c r="P61" s="245"/>
      <c r="Q61" s="245"/>
      <c r="R61" s="1965"/>
    </row>
    <row r="62" spans="1:18">
      <c r="A62" s="2334"/>
      <c r="B62" s="245"/>
      <c r="C62" s="245"/>
      <c r="D62" s="226"/>
      <c r="E62" s="232"/>
      <c r="F62" s="245"/>
      <c r="G62" s="245"/>
      <c r="H62" s="245"/>
      <c r="I62" s="245"/>
      <c r="J62" s="245" t="s">
        <v>2355</v>
      </c>
      <c r="K62" s="245" t="s">
        <v>2356</v>
      </c>
      <c r="L62" s="245"/>
      <c r="M62" s="245"/>
      <c r="N62" s="245"/>
      <c r="O62" s="245"/>
      <c r="P62" s="245"/>
      <c r="Q62" s="245"/>
      <c r="R62" s="1965"/>
    </row>
    <row r="63" spans="1:18">
      <c r="A63" s="2334"/>
      <c r="B63" s="245"/>
      <c r="C63" s="245"/>
      <c r="D63" s="226"/>
      <c r="E63" s="232"/>
      <c r="F63" s="245"/>
      <c r="G63" s="245"/>
      <c r="H63" s="245"/>
      <c r="I63" s="245"/>
      <c r="J63" s="245" t="s">
        <v>2357</v>
      </c>
      <c r="K63" s="245" t="s">
        <v>2358</v>
      </c>
      <c r="L63" s="245"/>
      <c r="M63" s="245"/>
      <c r="N63" s="245"/>
      <c r="O63" s="245"/>
      <c r="P63" s="245"/>
      <c r="Q63" s="245"/>
      <c r="R63" s="1965"/>
    </row>
    <row r="64" spans="1:18">
      <c r="A64" s="2334"/>
      <c r="B64" s="245"/>
      <c r="C64" s="245"/>
      <c r="D64" s="226"/>
      <c r="E64" s="232"/>
      <c r="F64" s="245"/>
      <c r="G64" s="245"/>
      <c r="H64" s="245"/>
      <c r="I64" s="245" t="s">
        <v>2359</v>
      </c>
      <c r="J64" s="245" t="s">
        <v>2360</v>
      </c>
      <c r="K64" s="245" t="s">
        <v>2361</v>
      </c>
      <c r="L64" s="245"/>
      <c r="M64" s="245"/>
      <c r="N64" s="245"/>
      <c r="O64" s="245" t="s">
        <v>2362</v>
      </c>
      <c r="P64" s="245"/>
      <c r="Q64" s="245"/>
      <c r="R64" s="1965"/>
    </row>
    <row r="65" spans="1:18">
      <c r="A65" s="2334"/>
      <c r="B65" s="245"/>
      <c r="C65" s="245"/>
      <c r="D65" s="226"/>
      <c r="E65" s="232"/>
      <c r="F65" s="245" t="s">
        <v>2363</v>
      </c>
      <c r="G65" s="245"/>
      <c r="H65" s="245"/>
      <c r="I65" s="245" t="s">
        <v>1028</v>
      </c>
      <c r="J65" s="245" t="s">
        <v>1029</v>
      </c>
      <c r="K65" s="245" t="s">
        <v>1030</v>
      </c>
      <c r="L65" s="245"/>
      <c r="M65" s="245"/>
      <c r="N65" s="245"/>
      <c r="O65" s="245" t="s">
        <v>1031</v>
      </c>
      <c r="P65" s="245"/>
      <c r="Q65" s="245"/>
      <c r="R65" s="1965"/>
    </row>
    <row r="66" spans="1:18">
      <c r="A66" s="2334"/>
      <c r="B66" s="245"/>
      <c r="C66" s="245"/>
      <c r="D66" s="226"/>
      <c r="E66" s="232"/>
      <c r="F66" s="245" t="s">
        <v>1032</v>
      </c>
      <c r="G66" s="245"/>
      <c r="H66" s="245" t="s">
        <v>1033</v>
      </c>
      <c r="I66" s="245" t="s">
        <v>1034</v>
      </c>
      <c r="J66" s="245" t="s">
        <v>1035</v>
      </c>
      <c r="K66" s="245" t="s">
        <v>1934</v>
      </c>
      <c r="L66" s="245"/>
      <c r="M66" s="245"/>
      <c r="N66" s="245" t="s">
        <v>1036</v>
      </c>
      <c r="O66" s="245" t="s">
        <v>1037</v>
      </c>
      <c r="P66" s="245"/>
      <c r="Q66" s="245"/>
      <c r="R66" s="1965"/>
    </row>
    <row r="67" spans="1:18">
      <c r="A67" s="2334"/>
      <c r="B67" s="245"/>
      <c r="C67" s="245"/>
      <c r="D67" s="226"/>
      <c r="E67" s="232"/>
      <c r="F67" s="245" t="s">
        <v>1942</v>
      </c>
      <c r="G67" s="245" t="s">
        <v>1033</v>
      </c>
      <c r="H67" s="245" t="s">
        <v>1038</v>
      </c>
      <c r="I67" s="245" t="s">
        <v>1039</v>
      </c>
      <c r="J67" s="245" t="s">
        <v>1040</v>
      </c>
      <c r="K67" s="245" t="s">
        <v>1041</v>
      </c>
      <c r="L67" s="245" t="s">
        <v>1520</v>
      </c>
      <c r="M67" s="245" t="s">
        <v>1042</v>
      </c>
      <c r="N67" s="245" t="s">
        <v>1032</v>
      </c>
      <c r="O67" s="245" t="s">
        <v>1043</v>
      </c>
      <c r="P67" s="245"/>
      <c r="Q67" s="245"/>
      <c r="R67" s="1965"/>
    </row>
    <row r="68" spans="1:18">
      <c r="A68" s="1965"/>
      <c r="B68" s="245" t="s">
        <v>1044</v>
      </c>
      <c r="C68" s="245" t="s">
        <v>331</v>
      </c>
      <c r="D68" s="226"/>
      <c r="E68" s="232"/>
      <c r="F68" s="245" t="s">
        <v>1045</v>
      </c>
      <c r="G68" s="245" t="s">
        <v>1040</v>
      </c>
      <c r="H68" s="245" t="s">
        <v>1046</v>
      </c>
      <c r="I68" s="245" t="s">
        <v>1047</v>
      </c>
      <c r="J68" s="245" t="s">
        <v>1048</v>
      </c>
      <c r="K68" s="245" t="s">
        <v>1049</v>
      </c>
      <c r="L68" s="245" t="s">
        <v>1050</v>
      </c>
      <c r="M68" s="245" t="s">
        <v>1046</v>
      </c>
      <c r="N68" s="245" t="s">
        <v>1942</v>
      </c>
      <c r="O68" s="245" t="s">
        <v>1051</v>
      </c>
      <c r="P68" s="245" t="s">
        <v>1042</v>
      </c>
      <c r="Q68" s="245" t="s">
        <v>1044</v>
      </c>
      <c r="R68" s="1965"/>
    </row>
    <row r="69" spans="1:18">
      <c r="A69" s="1965"/>
      <c r="B69" s="245" t="s">
        <v>312</v>
      </c>
      <c r="C69" s="245" t="s">
        <v>334</v>
      </c>
      <c r="D69" s="229" t="s">
        <v>1052</v>
      </c>
      <c r="E69" s="230"/>
      <c r="F69" s="245" t="s">
        <v>335</v>
      </c>
      <c r="G69" s="245" t="s">
        <v>1053</v>
      </c>
      <c r="H69" s="245" t="s">
        <v>1054</v>
      </c>
      <c r="I69" s="245" t="s">
        <v>1055</v>
      </c>
      <c r="J69" s="245" t="s">
        <v>1054</v>
      </c>
      <c r="K69" s="245" t="s">
        <v>2360</v>
      </c>
      <c r="L69" s="245" t="s">
        <v>1056</v>
      </c>
      <c r="M69" s="245" t="s">
        <v>1054</v>
      </c>
      <c r="N69" s="245" t="s">
        <v>1057</v>
      </c>
      <c r="O69" s="245" t="s">
        <v>1058</v>
      </c>
      <c r="P69" s="245" t="s">
        <v>1059</v>
      </c>
      <c r="Q69" s="245" t="s">
        <v>312</v>
      </c>
      <c r="R69" s="1965"/>
    </row>
    <row r="70" spans="1:18" ht="12" thickBot="1">
      <c r="A70" s="1965"/>
      <c r="B70" s="248"/>
      <c r="C70" s="248"/>
      <c r="D70" s="243" t="s">
        <v>317</v>
      </c>
      <c r="E70" s="244"/>
      <c r="F70" s="248" t="s">
        <v>318</v>
      </c>
      <c r="G70" s="248" t="s">
        <v>319</v>
      </c>
      <c r="H70" s="248" t="s">
        <v>320</v>
      </c>
      <c r="I70" s="248" t="s">
        <v>321</v>
      </c>
      <c r="J70" s="248" t="s">
        <v>322</v>
      </c>
      <c r="K70" s="248" t="s">
        <v>176</v>
      </c>
      <c r="L70" s="248" t="s">
        <v>177</v>
      </c>
      <c r="M70" s="248" t="s">
        <v>405</v>
      </c>
      <c r="N70" s="248" t="s">
        <v>406</v>
      </c>
      <c r="O70" s="248" t="s">
        <v>407</v>
      </c>
      <c r="P70" s="248" t="s">
        <v>408</v>
      </c>
      <c r="Q70" s="248"/>
      <c r="R70" s="1965"/>
    </row>
    <row r="71" spans="1:18">
      <c r="A71" s="1965"/>
      <c r="B71" s="241"/>
      <c r="C71" s="241"/>
      <c r="D71" s="229" t="s">
        <v>120</v>
      </c>
      <c r="E71" s="229"/>
      <c r="F71" s="303"/>
      <c r="G71" s="304"/>
      <c r="H71" s="304"/>
      <c r="I71" s="304"/>
      <c r="J71" s="304"/>
      <c r="K71" s="304"/>
      <c r="L71" s="304"/>
      <c r="M71" s="304"/>
      <c r="N71" s="304"/>
      <c r="O71" s="304"/>
      <c r="P71" s="305"/>
      <c r="Q71" s="241"/>
      <c r="R71" s="1965"/>
    </row>
    <row r="72" spans="1:18">
      <c r="A72" s="1965"/>
      <c r="B72" s="241"/>
      <c r="C72" s="241"/>
      <c r="D72" s="229" t="s">
        <v>121</v>
      </c>
      <c r="E72" s="229"/>
      <c r="F72" s="306"/>
      <c r="G72" s="241"/>
      <c r="H72" s="241"/>
      <c r="I72" s="241"/>
      <c r="J72" s="241"/>
      <c r="K72" s="241"/>
      <c r="L72" s="241"/>
      <c r="M72" s="241"/>
      <c r="N72" s="241"/>
      <c r="O72" s="241"/>
      <c r="P72" s="307"/>
      <c r="Q72" s="241"/>
      <c r="R72" s="1965"/>
    </row>
    <row r="73" spans="1:18">
      <c r="A73" s="1965"/>
      <c r="B73" s="248">
        <v>17</v>
      </c>
      <c r="C73" s="248"/>
      <c r="D73" s="225" t="s">
        <v>122</v>
      </c>
      <c r="E73" s="225"/>
      <c r="F73" s="1372">
        <v>0</v>
      </c>
      <c r="G73" s="1373">
        <v>0</v>
      </c>
      <c r="H73" s="1373">
        <v>0</v>
      </c>
      <c r="I73" s="1373">
        <v>0</v>
      </c>
      <c r="J73" s="1373">
        <v>0</v>
      </c>
      <c r="K73" s="1373">
        <v>0</v>
      </c>
      <c r="L73" s="1373">
        <v>0</v>
      </c>
      <c r="M73" s="1373">
        <v>0</v>
      </c>
      <c r="N73" s="1373">
        <v>0</v>
      </c>
      <c r="O73" s="1373">
        <v>0</v>
      </c>
      <c r="P73" s="1374">
        <v>0</v>
      </c>
      <c r="Q73" s="248">
        <v>17</v>
      </c>
      <c r="R73" s="1965"/>
    </row>
    <row r="74" spans="1:18">
      <c r="A74" s="1965"/>
      <c r="B74" s="245">
        <v>18</v>
      </c>
      <c r="C74" s="245"/>
      <c r="D74" s="226" t="s">
        <v>123</v>
      </c>
      <c r="E74" s="226"/>
      <c r="F74" s="1375">
        <v>0</v>
      </c>
      <c r="G74" s="1376">
        <v>0</v>
      </c>
      <c r="H74" s="1376">
        <v>0</v>
      </c>
      <c r="I74" s="1376">
        <v>0</v>
      </c>
      <c r="J74" s="1376">
        <v>0</v>
      </c>
      <c r="K74" s="1376">
        <v>0</v>
      </c>
      <c r="L74" s="1376">
        <v>0</v>
      </c>
      <c r="M74" s="1376">
        <v>0</v>
      </c>
      <c r="N74" s="1376">
        <v>0</v>
      </c>
      <c r="O74" s="1376">
        <v>0</v>
      </c>
      <c r="P74" s="1377">
        <v>0</v>
      </c>
      <c r="Q74" s="245">
        <v>18</v>
      </c>
      <c r="R74" s="1965"/>
    </row>
    <row r="75" spans="1:18">
      <c r="A75" s="1965"/>
      <c r="B75" s="248"/>
      <c r="C75" s="248"/>
      <c r="D75" s="225" t="s">
        <v>124</v>
      </c>
      <c r="E75" s="225"/>
      <c r="F75" s="1372"/>
      <c r="G75" s="1373"/>
      <c r="H75" s="1373"/>
      <c r="I75" s="1373"/>
      <c r="J75" s="1373"/>
      <c r="K75" s="1373"/>
      <c r="L75" s="1373"/>
      <c r="M75" s="1373"/>
      <c r="N75" s="1373"/>
      <c r="O75" s="1373"/>
      <c r="P75" s="1374"/>
      <c r="Q75" s="248"/>
      <c r="R75" s="1965"/>
    </row>
    <row r="76" spans="1:18">
      <c r="A76" s="1965"/>
      <c r="B76" s="248">
        <v>19</v>
      </c>
      <c r="C76" s="248"/>
      <c r="D76" s="225" t="s">
        <v>125</v>
      </c>
      <c r="E76" s="225"/>
      <c r="F76" s="1372">
        <v>0</v>
      </c>
      <c r="G76" s="1373">
        <v>0</v>
      </c>
      <c r="H76" s="1373">
        <v>0</v>
      </c>
      <c r="I76" s="1373">
        <v>0</v>
      </c>
      <c r="J76" s="1373">
        <v>0</v>
      </c>
      <c r="K76" s="1373">
        <v>0</v>
      </c>
      <c r="L76" s="1373">
        <v>0</v>
      </c>
      <c r="M76" s="1373">
        <v>0</v>
      </c>
      <c r="N76" s="1373">
        <v>0</v>
      </c>
      <c r="O76" s="1373">
        <v>0</v>
      </c>
      <c r="P76" s="1374">
        <v>0</v>
      </c>
      <c r="Q76" s="248">
        <v>19</v>
      </c>
      <c r="R76" s="1965"/>
    </row>
    <row r="77" spans="1:18">
      <c r="A77" s="1965"/>
      <c r="B77" s="248">
        <v>20</v>
      </c>
      <c r="C77" s="248"/>
      <c r="D77" s="225" t="s">
        <v>126</v>
      </c>
      <c r="E77" s="225"/>
      <c r="F77" s="1372">
        <v>0</v>
      </c>
      <c r="G77" s="1373">
        <v>0</v>
      </c>
      <c r="H77" s="1373">
        <v>0</v>
      </c>
      <c r="I77" s="1373">
        <v>0</v>
      </c>
      <c r="J77" s="1373">
        <v>0</v>
      </c>
      <c r="K77" s="1373">
        <v>0</v>
      </c>
      <c r="L77" s="1373">
        <v>0</v>
      </c>
      <c r="M77" s="1373">
        <v>0</v>
      </c>
      <c r="N77" s="1373">
        <v>0</v>
      </c>
      <c r="O77" s="1373">
        <v>0</v>
      </c>
      <c r="P77" s="1374">
        <v>0</v>
      </c>
      <c r="Q77" s="248">
        <v>20</v>
      </c>
      <c r="R77" s="1965"/>
    </row>
    <row r="78" spans="1:18">
      <c r="A78" s="1965"/>
      <c r="B78" s="245">
        <v>21</v>
      </c>
      <c r="C78" s="245"/>
      <c r="D78" s="226" t="s">
        <v>127</v>
      </c>
      <c r="E78" s="226"/>
      <c r="F78" s="1375">
        <v>0</v>
      </c>
      <c r="G78" s="1376">
        <v>0</v>
      </c>
      <c r="H78" s="1376">
        <v>0</v>
      </c>
      <c r="I78" s="1376">
        <v>0</v>
      </c>
      <c r="J78" s="1376">
        <v>0</v>
      </c>
      <c r="K78" s="1376">
        <v>0</v>
      </c>
      <c r="L78" s="1376">
        <v>0</v>
      </c>
      <c r="M78" s="1376">
        <v>0</v>
      </c>
      <c r="N78" s="1376">
        <v>0</v>
      </c>
      <c r="O78" s="1376" t="s">
        <v>680</v>
      </c>
      <c r="P78" s="1377">
        <v>0</v>
      </c>
      <c r="Q78" s="245">
        <v>21</v>
      </c>
      <c r="R78" s="1965"/>
    </row>
    <row r="79" spans="1:18">
      <c r="A79" s="1965"/>
      <c r="B79" s="248"/>
      <c r="C79" s="248"/>
      <c r="D79" s="225" t="s">
        <v>128</v>
      </c>
      <c r="E79" s="225"/>
      <c r="F79" s="1372"/>
      <c r="G79" s="1373"/>
      <c r="H79" s="1373"/>
      <c r="I79" s="1373"/>
      <c r="J79" s="1373"/>
      <c r="K79" s="1373"/>
      <c r="L79" s="1373"/>
      <c r="M79" s="1373"/>
      <c r="N79" s="1373"/>
      <c r="O79" s="1373"/>
      <c r="P79" s="1374"/>
      <c r="Q79" s="248"/>
      <c r="R79" s="1965"/>
    </row>
    <row r="80" spans="1:18">
      <c r="A80" s="1965"/>
      <c r="B80" s="245">
        <v>22</v>
      </c>
      <c r="C80" s="245"/>
      <c r="D80" s="226" t="s">
        <v>129</v>
      </c>
      <c r="E80" s="226"/>
      <c r="F80" s="1375">
        <v>0</v>
      </c>
      <c r="G80" s="1376">
        <v>0</v>
      </c>
      <c r="H80" s="1376">
        <v>0</v>
      </c>
      <c r="I80" s="1376">
        <v>0</v>
      </c>
      <c r="J80" s="1376">
        <v>0</v>
      </c>
      <c r="K80" s="1376">
        <v>0</v>
      </c>
      <c r="L80" s="1376">
        <v>0</v>
      </c>
      <c r="M80" s="1376">
        <v>0</v>
      </c>
      <c r="N80" s="1376">
        <v>0</v>
      </c>
      <c r="O80" s="1376" t="s">
        <v>680</v>
      </c>
      <c r="P80" s="1377">
        <v>0</v>
      </c>
      <c r="Q80" s="245">
        <v>22</v>
      </c>
      <c r="R80" s="1965"/>
    </row>
    <row r="81" spans="1:18">
      <c r="A81" s="1965"/>
      <c r="B81" s="248"/>
      <c r="C81" s="248"/>
      <c r="D81" s="225" t="s">
        <v>130</v>
      </c>
      <c r="E81" s="225"/>
      <c r="F81" s="1372"/>
      <c r="G81" s="1373"/>
      <c r="H81" s="1373"/>
      <c r="I81" s="1373"/>
      <c r="J81" s="1373"/>
      <c r="K81" s="1373"/>
      <c r="L81" s="1373"/>
      <c r="M81" s="1373"/>
      <c r="N81" s="1373"/>
      <c r="O81" s="1373"/>
      <c r="P81" s="1374"/>
      <c r="Q81" s="248"/>
      <c r="R81" s="1965"/>
    </row>
    <row r="82" spans="1:18">
      <c r="A82" s="1965"/>
      <c r="B82" s="248">
        <v>23</v>
      </c>
      <c r="C82" s="248"/>
      <c r="D82" s="243" t="s">
        <v>131</v>
      </c>
      <c r="E82" s="243"/>
      <c r="F82" s="1372">
        <f t="shared" ref="F82:P82" si="5">SUM(F73:F81)</f>
        <v>0</v>
      </c>
      <c r="G82" s="1373">
        <f t="shared" si="5"/>
        <v>0</v>
      </c>
      <c r="H82" s="1373">
        <f t="shared" si="5"/>
        <v>0</v>
      </c>
      <c r="I82" s="1373">
        <f t="shared" si="5"/>
        <v>0</v>
      </c>
      <c r="J82" s="1373">
        <f t="shared" si="5"/>
        <v>0</v>
      </c>
      <c r="K82" s="1373">
        <f t="shared" si="5"/>
        <v>0</v>
      </c>
      <c r="L82" s="1373">
        <f t="shared" si="5"/>
        <v>0</v>
      </c>
      <c r="M82" s="1373">
        <f t="shared" si="5"/>
        <v>0</v>
      </c>
      <c r="N82" s="1373">
        <f t="shared" si="5"/>
        <v>0</v>
      </c>
      <c r="O82" s="1373">
        <f t="shared" si="5"/>
        <v>0</v>
      </c>
      <c r="P82" s="1374">
        <f t="shared" si="5"/>
        <v>0</v>
      </c>
      <c r="Q82" s="248">
        <v>23</v>
      </c>
      <c r="R82" s="1965"/>
    </row>
    <row r="83" spans="1:18">
      <c r="B83" s="245"/>
      <c r="C83" s="241"/>
      <c r="D83" s="229" t="s">
        <v>132</v>
      </c>
      <c r="E83" s="229"/>
      <c r="F83" s="306"/>
      <c r="G83" s="241"/>
      <c r="H83" s="241"/>
      <c r="I83" s="241"/>
      <c r="J83" s="241"/>
      <c r="K83" s="241"/>
      <c r="L83" s="241"/>
      <c r="M83" s="241"/>
      <c r="N83" s="241"/>
      <c r="O83" s="241"/>
      <c r="P83" s="307"/>
      <c r="Q83" s="245"/>
      <c r="R83" s="1965"/>
    </row>
    <row r="84" spans="1:18">
      <c r="B84" s="245">
        <v>24</v>
      </c>
      <c r="C84" s="241"/>
      <c r="D84" s="226" t="s">
        <v>133</v>
      </c>
      <c r="E84" s="226"/>
      <c r="F84" s="1386">
        <v>0</v>
      </c>
      <c r="G84" s="1387">
        <v>0</v>
      </c>
      <c r="H84" s="1387">
        <v>0</v>
      </c>
      <c r="I84" s="1387">
        <v>0</v>
      </c>
      <c r="J84" s="1387">
        <v>0</v>
      </c>
      <c r="K84" s="1387">
        <v>0</v>
      </c>
      <c r="L84" s="1387">
        <v>0</v>
      </c>
      <c r="M84" s="1387">
        <v>0</v>
      </c>
      <c r="N84" s="1387">
        <v>0</v>
      </c>
      <c r="O84" s="1387">
        <v>0</v>
      </c>
      <c r="P84" s="1388">
        <v>0</v>
      </c>
      <c r="Q84" s="245">
        <v>24</v>
      </c>
      <c r="R84" s="1965"/>
    </row>
    <row r="85" spans="1:18">
      <c r="B85" s="248"/>
      <c r="C85" s="247"/>
      <c r="D85" s="225" t="s">
        <v>134</v>
      </c>
      <c r="E85" s="225"/>
      <c r="F85" s="1389"/>
      <c r="G85" s="1390"/>
      <c r="H85" s="1390"/>
      <c r="I85" s="1390"/>
      <c r="J85" s="1390"/>
      <c r="K85" s="1390"/>
      <c r="L85" s="1390"/>
      <c r="M85" s="1390"/>
      <c r="N85" s="1390"/>
      <c r="O85" s="1390"/>
      <c r="P85" s="1391"/>
      <c r="Q85" s="248"/>
      <c r="R85" s="1965"/>
    </row>
    <row r="86" spans="1:18">
      <c r="B86" s="248">
        <v>25</v>
      </c>
      <c r="C86" s="247"/>
      <c r="D86" s="225" t="s">
        <v>135</v>
      </c>
      <c r="E86" s="225"/>
      <c r="F86" s="1389">
        <v>0</v>
      </c>
      <c r="G86" s="1390">
        <v>0</v>
      </c>
      <c r="H86" s="1390">
        <v>0</v>
      </c>
      <c r="I86" s="1390">
        <v>0</v>
      </c>
      <c r="J86" s="1390">
        <v>0</v>
      </c>
      <c r="K86" s="1390">
        <v>0</v>
      </c>
      <c r="L86" s="1390">
        <v>0</v>
      </c>
      <c r="M86" s="1390">
        <v>0</v>
      </c>
      <c r="N86" s="1390">
        <v>0</v>
      </c>
      <c r="O86" s="1390">
        <v>0</v>
      </c>
      <c r="P86" s="1391">
        <v>0</v>
      </c>
      <c r="Q86" s="248">
        <v>25</v>
      </c>
      <c r="R86" s="1965"/>
    </row>
    <row r="87" spans="1:18">
      <c r="B87" s="245">
        <v>26</v>
      </c>
      <c r="C87" s="241"/>
      <c r="D87" s="226" t="s">
        <v>136</v>
      </c>
      <c r="E87" s="226"/>
      <c r="F87" s="1386">
        <v>0</v>
      </c>
      <c r="G87" s="1387">
        <v>0</v>
      </c>
      <c r="H87" s="1387">
        <v>0</v>
      </c>
      <c r="I87" s="1387">
        <v>0</v>
      </c>
      <c r="J87" s="1387">
        <v>0</v>
      </c>
      <c r="K87" s="1387">
        <v>0</v>
      </c>
      <c r="L87" s="1387">
        <v>0</v>
      </c>
      <c r="M87" s="1387">
        <v>0</v>
      </c>
      <c r="N87" s="1387">
        <v>0</v>
      </c>
      <c r="O87" s="1387">
        <v>0</v>
      </c>
      <c r="P87" s="1388">
        <v>0</v>
      </c>
      <c r="Q87" s="245">
        <v>26</v>
      </c>
      <c r="R87" s="1965"/>
    </row>
    <row r="88" spans="1:18">
      <c r="B88" s="248"/>
      <c r="C88" s="247"/>
      <c r="D88" s="225" t="s">
        <v>1129</v>
      </c>
      <c r="E88" s="225"/>
      <c r="F88" s="1389"/>
      <c r="G88" s="1390"/>
      <c r="H88" s="1390"/>
      <c r="I88" s="1390"/>
      <c r="J88" s="1390"/>
      <c r="K88" s="1390"/>
      <c r="L88" s="1390"/>
      <c r="M88" s="1390"/>
      <c r="N88" s="1390"/>
      <c r="O88" s="1390"/>
      <c r="P88" s="1391"/>
      <c r="Q88" s="248"/>
      <c r="R88" s="1965"/>
    </row>
    <row r="89" spans="1:18">
      <c r="B89" s="245">
        <v>27</v>
      </c>
      <c r="C89" s="241"/>
      <c r="D89" s="226" t="s">
        <v>1130</v>
      </c>
      <c r="E89" s="226"/>
      <c r="F89" s="1386">
        <v>0</v>
      </c>
      <c r="G89" s="1387">
        <v>0</v>
      </c>
      <c r="H89" s="1387">
        <v>0</v>
      </c>
      <c r="I89" s="1387">
        <v>0</v>
      </c>
      <c r="J89" s="1387">
        <v>0</v>
      </c>
      <c r="K89" s="1387">
        <v>0</v>
      </c>
      <c r="L89" s="1387">
        <v>0</v>
      </c>
      <c r="M89" s="1387">
        <v>0</v>
      </c>
      <c r="N89" s="1387">
        <v>0</v>
      </c>
      <c r="O89" s="1387">
        <v>0</v>
      </c>
      <c r="P89" s="1388">
        <v>0</v>
      </c>
      <c r="Q89" s="245">
        <v>27</v>
      </c>
      <c r="R89" s="1965"/>
    </row>
    <row r="90" spans="1:18">
      <c r="B90" s="248"/>
      <c r="C90" s="247"/>
      <c r="D90" s="225" t="s">
        <v>1131</v>
      </c>
      <c r="E90" s="225"/>
      <c r="F90" s="1389"/>
      <c r="G90" s="1390"/>
      <c r="H90" s="1390"/>
      <c r="I90" s="1390"/>
      <c r="J90" s="1390"/>
      <c r="K90" s="1390"/>
      <c r="L90" s="1390"/>
      <c r="M90" s="1390"/>
      <c r="N90" s="1390"/>
      <c r="O90" s="1390"/>
      <c r="P90" s="1391"/>
      <c r="Q90" s="248"/>
      <c r="R90" s="1965"/>
    </row>
    <row r="91" spans="1:18" ht="11.25" customHeight="1">
      <c r="A91" s="2257" t="s">
        <v>2497</v>
      </c>
      <c r="B91" s="248">
        <v>28</v>
      </c>
      <c r="C91" s="247"/>
      <c r="D91" s="243" t="s">
        <v>1132</v>
      </c>
      <c r="E91" s="243"/>
      <c r="F91" s="1389">
        <f t="shared" ref="F91:P91" si="6">SUM(F84:F90)</f>
        <v>0</v>
      </c>
      <c r="G91" s="1390">
        <f t="shared" si="6"/>
        <v>0</v>
      </c>
      <c r="H91" s="1390">
        <f t="shared" si="6"/>
        <v>0</v>
      </c>
      <c r="I91" s="1390">
        <f t="shared" si="6"/>
        <v>0</v>
      </c>
      <c r="J91" s="1390">
        <f t="shared" si="6"/>
        <v>0</v>
      </c>
      <c r="K91" s="1390">
        <f t="shared" si="6"/>
        <v>0</v>
      </c>
      <c r="L91" s="1390">
        <f t="shared" si="6"/>
        <v>0</v>
      </c>
      <c r="M91" s="1390">
        <f t="shared" si="6"/>
        <v>0</v>
      </c>
      <c r="N91" s="1390">
        <f t="shared" si="6"/>
        <v>0</v>
      </c>
      <c r="O91" s="1390">
        <f t="shared" si="6"/>
        <v>0</v>
      </c>
      <c r="P91" s="1391">
        <f t="shared" si="6"/>
        <v>0</v>
      </c>
      <c r="Q91" s="248">
        <v>28</v>
      </c>
      <c r="R91" s="2257" t="s">
        <v>2667</v>
      </c>
    </row>
    <row r="92" spans="1:18">
      <c r="A92" s="2257"/>
      <c r="B92" s="248">
        <v>29</v>
      </c>
      <c r="C92" s="247"/>
      <c r="D92" s="243" t="s">
        <v>1133</v>
      </c>
      <c r="E92" s="243"/>
      <c r="F92" s="1389">
        <f t="shared" ref="F92:P92" si="7">+F82+F91</f>
        <v>0</v>
      </c>
      <c r="G92" s="1390">
        <f t="shared" si="7"/>
        <v>0</v>
      </c>
      <c r="H92" s="1390">
        <f t="shared" si="7"/>
        <v>0</v>
      </c>
      <c r="I92" s="1390">
        <f t="shared" si="7"/>
        <v>0</v>
      </c>
      <c r="J92" s="1390">
        <f t="shared" si="7"/>
        <v>0</v>
      </c>
      <c r="K92" s="1390">
        <f t="shared" si="7"/>
        <v>0</v>
      </c>
      <c r="L92" s="1390">
        <f t="shared" si="7"/>
        <v>0</v>
      </c>
      <c r="M92" s="1390">
        <f t="shared" si="7"/>
        <v>0</v>
      </c>
      <c r="N92" s="1390">
        <f t="shared" si="7"/>
        <v>0</v>
      </c>
      <c r="O92" s="1390">
        <f t="shared" si="7"/>
        <v>0</v>
      </c>
      <c r="P92" s="1391">
        <f t="shared" si="7"/>
        <v>0</v>
      </c>
      <c r="Q92" s="248">
        <v>29</v>
      </c>
      <c r="R92" s="2257"/>
    </row>
    <row r="93" spans="1:18">
      <c r="A93" s="2257"/>
      <c r="B93" s="245"/>
      <c r="C93" s="241"/>
      <c r="D93" s="229" t="s">
        <v>1134</v>
      </c>
      <c r="E93" s="229"/>
      <c r="F93" s="1386"/>
      <c r="G93" s="1387"/>
      <c r="H93" s="1387"/>
      <c r="I93" s="1387"/>
      <c r="J93" s="1387"/>
      <c r="K93" s="1387"/>
      <c r="L93" s="1387"/>
      <c r="M93" s="1387"/>
      <c r="N93" s="1387"/>
      <c r="O93" s="1387"/>
      <c r="P93" s="1388"/>
      <c r="Q93" s="245"/>
      <c r="R93" s="2257"/>
    </row>
    <row r="94" spans="1:18">
      <c r="A94" s="2257"/>
      <c r="B94" s="248">
        <v>30</v>
      </c>
      <c r="C94" s="247"/>
      <c r="D94" s="225" t="s">
        <v>1135</v>
      </c>
      <c r="E94" s="225"/>
      <c r="F94" s="1389">
        <v>0</v>
      </c>
      <c r="G94" s="1390">
        <v>0</v>
      </c>
      <c r="H94" s="1390">
        <v>0</v>
      </c>
      <c r="I94" s="1390">
        <v>0</v>
      </c>
      <c r="J94" s="1390">
        <v>0</v>
      </c>
      <c r="K94" s="1390">
        <v>0</v>
      </c>
      <c r="L94" s="1390">
        <v>0</v>
      </c>
      <c r="M94" s="1390">
        <v>0</v>
      </c>
      <c r="N94" s="1390">
        <v>0</v>
      </c>
      <c r="O94" s="1373" t="s">
        <v>680</v>
      </c>
      <c r="P94" s="1391">
        <v>0</v>
      </c>
      <c r="Q94" s="248">
        <v>30</v>
      </c>
      <c r="R94" s="2257"/>
    </row>
    <row r="95" spans="1:18">
      <c r="A95" s="2257"/>
      <c r="B95" s="248">
        <v>31</v>
      </c>
      <c r="C95" s="247"/>
      <c r="D95" s="225" t="s">
        <v>1136</v>
      </c>
      <c r="E95" s="225"/>
      <c r="F95" s="1389">
        <v>0</v>
      </c>
      <c r="G95" s="1390">
        <v>0</v>
      </c>
      <c r="H95" s="1390">
        <v>0</v>
      </c>
      <c r="I95" s="1390">
        <v>0</v>
      </c>
      <c r="J95" s="1390">
        <v>0</v>
      </c>
      <c r="K95" s="1390">
        <v>0</v>
      </c>
      <c r="L95" s="1390">
        <v>0</v>
      </c>
      <c r="M95" s="1390">
        <v>0</v>
      </c>
      <c r="N95" s="1390">
        <v>0</v>
      </c>
      <c r="O95" s="1373" t="s">
        <v>680</v>
      </c>
      <c r="P95" s="1391">
        <v>0</v>
      </c>
      <c r="Q95" s="248">
        <v>31</v>
      </c>
      <c r="R95" s="2257"/>
    </row>
    <row r="96" spans="1:18">
      <c r="A96" s="2257"/>
      <c r="B96" s="245">
        <v>32</v>
      </c>
      <c r="C96" s="241"/>
      <c r="D96" s="226" t="s">
        <v>1137</v>
      </c>
      <c r="E96" s="226"/>
      <c r="F96" s="1386">
        <v>0</v>
      </c>
      <c r="G96" s="1387">
        <v>0</v>
      </c>
      <c r="H96" s="1387">
        <v>0</v>
      </c>
      <c r="I96" s="1387">
        <v>0</v>
      </c>
      <c r="J96" s="1387">
        <v>0</v>
      </c>
      <c r="K96" s="1387">
        <v>0</v>
      </c>
      <c r="L96" s="1387">
        <v>0</v>
      </c>
      <c r="M96" s="1387">
        <v>0</v>
      </c>
      <c r="N96" s="1387">
        <v>0</v>
      </c>
      <c r="O96" s="1376" t="s">
        <v>680</v>
      </c>
      <c r="P96" s="1388">
        <v>0</v>
      </c>
      <c r="Q96" s="245">
        <v>32</v>
      </c>
      <c r="R96" s="2257"/>
    </row>
    <row r="97" spans="1:18">
      <c r="A97" s="2257"/>
      <c r="B97" s="248"/>
      <c r="C97" s="247"/>
      <c r="D97" s="225" t="s">
        <v>1138</v>
      </c>
      <c r="E97" s="225"/>
      <c r="F97" s="1389"/>
      <c r="G97" s="1390"/>
      <c r="H97" s="1390"/>
      <c r="I97" s="1390"/>
      <c r="J97" s="1390"/>
      <c r="K97" s="1390"/>
      <c r="L97" s="1390"/>
      <c r="M97" s="1390"/>
      <c r="N97" s="1390"/>
      <c r="O97" s="1373"/>
      <c r="P97" s="1391"/>
      <c r="Q97" s="248"/>
      <c r="R97" s="2257"/>
    </row>
    <row r="98" spans="1:18">
      <c r="A98" s="2257"/>
      <c r="B98" s="245">
        <v>33</v>
      </c>
      <c r="C98" s="241"/>
      <c r="D98" s="226" t="s">
        <v>1139</v>
      </c>
      <c r="E98" s="226"/>
      <c r="F98" s="1386">
        <v>0</v>
      </c>
      <c r="G98" s="1387">
        <v>0</v>
      </c>
      <c r="H98" s="1387">
        <v>0</v>
      </c>
      <c r="I98" s="1387">
        <v>0</v>
      </c>
      <c r="J98" s="1387">
        <v>0</v>
      </c>
      <c r="K98" s="1387">
        <v>0</v>
      </c>
      <c r="L98" s="1387">
        <v>0</v>
      </c>
      <c r="M98" s="1387">
        <v>0</v>
      </c>
      <c r="N98" s="1387">
        <v>0</v>
      </c>
      <c r="O98" s="1376" t="s">
        <v>680</v>
      </c>
      <c r="P98" s="1388">
        <v>0</v>
      </c>
      <c r="Q98" s="245">
        <v>33</v>
      </c>
      <c r="R98" s="2257"/>
    </row>
    <row r="99" spans="1:18">
      <c r="A99" s="2257"/>
      <c r="B99" s="248"/>
      <c r="C99" s="247"/>
      <c r="D99" s="225" t="s">
        <v>1140</v>
      </c>
      <c r="E99" s="225"/>
      <c r="F99" s="1389"/>
      <c r="G99" s="1390"/>
      <c r="H99" s="1390"/>
      <c r="I99" s="1390"/>
      <c r="J99" s="1390"/>
      <c r="K99" s="1390"/>
      <c r="L99" s="1390"/>
      <c r="M99" s="1390"/>
      <c r="N99" s="1390"/>
      <c r="O99" s="1373"/>
      <c r="P99" s="1391"/>
      <c r="Q99" s="248"/>
      <c r="R99" s="2257"/>
    </row>
    <row r="100" spans="1:18">
      <c r="A100" s="2257"/>
      <c r="B100" s="245">
        <v>34</v>
      </c>
      <c r="C100" s="241"/>
      <c r="D100" s="226" t="s">
        <v>1141</v>
      </c>
      <c r="E100" s="226"/>
      <c r="F100" s="1386">
        <v>0</v>
      </c>
      <c r="G100" s="1387">
        <v>0</v>
      </c>
      <c r="H100" s="1387">
        <v>0</v>
      </c>
      <c r="I100" s="1387">
        <v>0</v>
      </c>
      <c r="J100" s="1387">
        <v>0</v>
      </c>
      <c r="K100" s="1387">
        <v>0</v>
      </c>
      <c r="L100" s="1387">
        <v>0</v>
      </c>
      <c r="M100" s="1387">
        <v>0</v>
      </c>
      <c r="N100" s="1387">
        <v>0</v>
      </c>
      <c r="O100" s="1376" t="s">
        <v>680</v>
      </c>
      <c r="P100" s="1388">
        <v>0</v>
      </c>
      <c r="Q100" s="245">
        <v>34</v>
      </c>
      <c r="R100" s="2257"/>
    </row>
    <row r="101" spans="1:18">
      <c r="A101" s="2257"/>
      <c r="B101" s="248"/>
      <c r="C101" s="247"/>
      <c r="D101" s="225" t="s">
        <v>1142</v>
      </c>
      <c r="E101" s="225"/>
      <c r="F101" s="1389"/>
      <c r="G101" s="1390"/>
      <c r="H101" s="1390"/>
      <c r="I101" s="1390"/>
      <c r="J101" s="1390"/>
      <c r="K101" s="1390"/>
      <c r="L101" s="1390"/>
      <c r="M101" s="1390"/>
      <c r="N101" s="1390"/>
      <c r="O101" s="1373"/>
      <c r="P101" s="1391"/>
      <c r="Q101" s="248"/>
      <c r="R101" s="2257"/>
    </row>
    <row r="102" spans="1:18" ht="12" thickBot="1">
      <c r="A102" s="2257"/>
      <c r="B102" s="248">
        <v>35</v>
      </c>
      <c r="C102" s="247"/>
      <c r="D102" s="300" t="s">
        <v>1143</v>
      </c>
      <c r="E102" s="225"/>
      <c r="F102" s="1392">
        <f t="shared" ref="F102:N102" si="8">SUM(F94:F101)</f>
        <v>0</v>
      </c>
      <c r="G102" s="1393">
        <f t="shared" si="8"/>
        <v>0</v>
      </c>
      <c r="H102" s="1393">
        <f t="shared" si="8"/>
        <v>0</v>
      </c>
      <c r="I102" s="1393">
        <f t="shared" si="8"/>
        <v>0</v>
      </c>
      <c r="J102" s="1393">
        <f t="shared" si="8"/>
        <v>0</v>
      </c>
      <c r="K102" s="1393">
        <f t="shared" si="8"/>
        <v>0</v>
      </c>
      <c r="L102" s="1393">
        <f t="shared" si="8"/>
        <v>0</v>
      </c>
      <c r="M102" s="1393">
        <f t="shared" si="8"/>
        <v>0</v>
      </c>
      <c r="N102" s="1393">
        <f t="shared" si="8"/>
        <v>0</v>
      </c>
      <c r="O102" s="1379" t="s">
        <v>680</v>
      </c>
      <c r="P102" s="1394">
        <f>SUM(P94:P101)</f>
        <v>0</v>
      </c>
      <c r="Q102" s="248">
        <v>35</v>
      </c>
      <c r="R102" s="2257"/>
    </row>
    <row r="103" spans="1:18">
      <c r="A103" s="2257"/>
      <c r="B103" s="24"/>
      <c r="C103" s="226"/>
      <c r="D103" s="226"/>
      <c r="E103" s="226"/>
      <c r="F103" s="226"/>
      <c r="G103" s="226"/>
      <c r="H103" s="226"/>
      <c r="I103" s="226"/>
      <c r="J103" s="226"/>
      <c r="K103" s="226"/>
      <c r="L103" s="226"/>
      <c r="M103" s="226"/>
      <c r="N103" s="226"/>
      <c r="O103" s="226"/>
      <c r="P103" s="226"/>
      <c r="Q103" s="291"/>
      <c r="R103" s="2257"/>
    </row>
    <row r="104" spans="1:18">
      <c r="A104" s="2257"/>
      <c r="B104" s="24"/>
      <c r="C104" s="226"/>
      <c r="D104" s="226"/>
      <c r="E104" s="226"/>
      <c r="F104" s="226"/>
      <c r="G104" s="226"/>
      <c r="H104" s="226"/>
      <c r="I104" s="226"/>
      <c r="J104" s="226"/>
      <c r="K104" s="226"/>
      <c r="L104" s="226"/>
      <c r="M104" s="226"/>
      <c r="N104" s="226"/>
      <c r="O104" s="226"/>
      <c r="P104" s="226"/>
      <c r="Q104" s="291"/>
      <c r="R104" s="2257"/>
    </row>
    <row r="105" spans="1:18">
      <c r="A105" s="2257"/>
      <c r="B105" s="24"/>
      <c r="C105" s="226"/>
      <c r="D105" s="226"/>
      <c r="E105" s="226"/>
      <c r="F105" s="226"/>
      <c r="G105" s="226"/>
      <c r="H105" s="226"/>
      <c r="I105" s="226"/>
      <c r="J105" s="226"/>
      <c r="K105" s="226"/>
      <c r="L105" s="226"/>
      <c r="M105" s="226"/>
      <c r="N105" s="226"/>
      <c r="O105" s="226"/>
      <c r="P105" s="226"/>
      <c r="Q105" s="291"/>
      <c r="R105" s="2257"/>
    </row>
    <row r="106" spans="1:18">
      <c r="A106" s="2257"/>
      <c r="B106" s="24"/>
      <c r="C106" s="226"/>
      <c r="D106" s="226"/>
      <c r="E106" s="226"/>
      <c r="F106" s="226"/>
      <c r="G106" s="226"/>
      <c r="H106" s="226"/>
      <c r="I106" s="226"/>
      <c r="J106" s="226"/>
      <c r="K106" s="226"/>
      <c r="L106" s="226"/>
      <c r="M106" s="226"/>
      <c r="N106" s="226"/>
      <c r="O106" s="226"/>
      <c r="P106" s="226"/>
      <c r="Q106" s="291"/>
      <c r="R106" s="2257"/>
    </row>
    <row r="107" spans="1:18">
      <c r="A107" s="2257"/>
      <c r="B107" s="24"/>
      <c r="C107" s="226"/>
      <c r="D107" s="226"/>
      <c r="E107" s="226"/>
      <c r="F107" s="226"/>
      <c r="G107" s="226"/>
      <c r="H107" s="226"/>
      <c r="I107" s="226"/>
      <c r="J107" s="226"/>
      <c r="K107" s="226"/>
      <c r="L107" s="226"/>
      <c r="M107" s="226"/>
      <c r="N107" s="226"/>
      <c r="O107" s="226"/>
      <c r="P107" s="226"/>
      <c r="Q107" s="291"/>
      <c r="R107" s="2257"/>
    </row>
    <row r="108" spans="1:18">
      <c r="A108" s="2257"/>
      <c r="B108" s="24"/>
      <c r="C108" s="226"/>
      <c r="D108" s="226"/>
      <c r="E108" s="226"/>
      <c r="F108" s="226"/>
      <c r="G108" s="226"/>
      <c r="H108" s="226"/>
      <c r="I108" s="226"/>
      <c r="J108" s="226"/>
      <c r="K108" s="226"/>
      <c r="L108" s="226"/>
      <c r="M108" s="226"/>
      <c r="N108" s="226"/>
      <c r="O108" s="226"/>
      <c r="P108" s="226"/>
      <c r="Q108" s="291"/>
      <c r="R108" s="2257"/>
    </row>
    <row r="109" spans="1:18">
      <c r="A109" s="2257"/>
      <c r="B109" s="24"/>
      <c r="C109" s="226"/>
      <c r="D109" s="226"/>
      <c r="E109" s="226"/>
      <c r="F109" s="226"/>
      <c r="G109" s="226"/>
      <c r="H109" s="226"/>
      <c r="I109" s="226"/>
      <c r="J109" s="226"/>
      <c r="K109" s="226"/>
      <c r="L109" s="226"/>
      <c r="M109" s="226"/>
      <c r="N109" s="226"/>
      <c r="O109" s="226"/>
      <c r="P109" s="226"/>
      <c r="Q109" s="291"/>
      <c r="R109" s="2257"/>
    </row>
    <row r="110" spans="1:18">
      <c r="A110" s="2257"/>
      <c r="B110" s="833" t="s">
        <v>178</v>
      </c>
      <c r="C110" s="54"/>
      <c r="D110" s="54"/>
      <c r="E110" s="54"/>
      <c r="F110" s="54"/>
      <c r="G110" s="54"/>
      <c r="H110" s="54"/>
      <c r="I110" s="54"/>
      <c r="J110" s="54"/>
      <c r="K110" s="54"/>
      <c r="L110" s="54"/>
      <c r="M110" s="54"/>
      <c r="N110" s="54"/>
      <c r="O110" s="54"/>
      <c r="P110" s="54"/>
      <c r="Q110" s="214"/>
      <c r="R110" s="2257"/>
    </row>
  </sheetData>
  <customSheetViews>
    <customSheetView guid="{4095EAE0-09D5-4E29-9353-57BE8D9E0DE0}" showPageBreaks="1" topLeftCell="A43">
      <selection activeCell="I142" sqref="I142"/>
      <pageMargins left="0.75" right="0.75" top="0.75" bottom="0.75" header="0.5" footer="0.5"/>
      <pageSetup scale="89" orientation="landscape" r:id="rId1"/>
    </customSheetView>
    <customSheetView guid="{B4382265-C345-4F78-A0C9-5C84571AE8A3}" showPageBreaks="1">
      <selection activeCell="R90" sqref="R90:R110"/>
      <pageMargins left="0.75" right="0.75" top="0.75" bottom="0.75" header="0.5" footer="0.5"/>
      <pageSetup scale="89" orientation="landscape" r:id="rId2"/>
    </customSheetView>
  </customSheetViews>
  <mergeCells count="8">
    <mergeCell ref="A57:A67"/>
    <mergeCell ref="A91:A110"/>
    <mergeCell ref="R91:R110"/>
    <mergeCell ref="B2:Q2"/>
    <mergeCell ref="B3:Q3"/>
    <mergeCell ref="B32:Q32"/>
    <mergeCell ref="R1:R22"/>
    <mergeCell ref="A1:A25"/>
  </mergeCells>
  <pageMargins left="0.75" right="0.75" top="0.75" bottom="0.75" header="0.5" footer="0.5"/>
  <pageSetup scale="89" orientation="landscape"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zoomScaleNormal="100" workbookViewId="0"/>
  </sheetViews>
  <sheetFormatPr defaultRowHeight="11.25"/>
  <cols>
    <col min="1" max="1" width="5.5" style="936" customWidth="1"/>
    <col min="2" max="2" width="17.5" style="936" customWidth="1"/>
    <col min="3" max="5" width="12.5" style="936" customWidth="1"/>
    <col min="6" max="6" width="45" style="936" customWidth="1"/>
    <col min="7" max="7" width="5.5" style="936" customWidth="1"/>
    <col min="8" max="16384" width="9.33203125" style="936"/>
  </cols>
  <sheetData>
    <row r="1" spans="1:7" s="848" customFormat="1">
      <c r="A1" s="2080" t="s">
        <v>2667</v>
      </c>
      <c r="B1" s="2126"/>
      <c r="C1" s="2126"/>
      <c r="D1" s="2126"/>
      <c r="E1" s="2126"/>
      <c r="F1" s="2126"/>
      <c r="G1" s="2071">
        <v>107</v>
      </c>
    </row>
    <row r="2" spans="1:7">
      <c r="A2" s="1823"/>
      <c r="B2" s="2261" t="s">
        <v>3295</v>
      </c>
      <c r="C2" s="2261"/>
      <c r="D2" s="2261"/>
      <c r="E2" s="2261"/>
      <c r="F2" s="2261"/>
      <c r="G2" s="1825"/>
    </row>
    <row r="3" spans="1:7">
      <c r="A3" s="1826"/>
      <c r="B3" s="2262"/>
      <c r="C3" s="2262"/>
      <c r="D3" s="2262"/>
      <c r="E3" s="2262"/>
      <c r="F3" s="2262"/>
      <c r="G3" s="1827"/>
    </row>
    <row r="4" spans="1:7">
      <c r="A4" s="1430"/>
      <c r="B4" s="2262"/>
      <c r="C4" s="2262"/>
      <c r="D4" s="2262"/>
      <c r="E4" s="2262"/>
      <c r="F4" s="2262"/>
      <c r="G4" s="1827"/>
    </row>
    <row r="5" spans="1:7">
      <c r="A5" s="1430"/>
      <c r="B5" s="2262"/>
      <c r="C5" s="2262"/>
      <c r="D5" s="2262"/>
      <c r="E5" s="2262"/>
      <c r="F5" s="2262"/>
      <c r="G5" s="1827"/>
    </row>
    <row r="6" spans="1:7">
      <c r="A6" s="1430"/>
      <c r="B6" s="2262"/>
      <c r="C6" s="2262"/>
      <c r="D6" s="2262"/>
      <c r="E6" s="2262"/>
      <c r="F6" s="2262"/>
      <c r="G6" s="1827"/>
    </row>
    <row r="7" spans="1:7" ht="12.75" customHeight="1">
      <c r="A7" s="1430"/>
      <c r="B7" s="2262"/>
      <c r="C7" s="2262"/>
      <c r="D7" s="2262"/>
      <c r="E7" s="2262"/>
      <c r="F7" s="2262"/>
      <c r="G7" s="1827"/>
    </row>
    <row r="8" spans="1:7" ht="12.75" customHeight="1">
      <c r="A8" s="1430"/>
      <c r="B8" s="2262"/>
      <c r="C8" s="2262"/>
      <c r="D8" s="2262"/>
      <c r="E8" s="2262"/>
      <c r="F8" s="2262"/>
      <c r="G8" s="1827"/>
    </row>
    <row r="9" spans="1:7" ht="12.75" customHeight="1">
      <c r="A9" s="1430"/>
      <c r="B9" s="2262"/>
      <c r="C9" s="2262"/>
      <c r="D9" s="2262"/>
      <c r="E9" s="2262"/>
      <c r="F9" s="2262"/>
      <c r="G9" s="1827"/>
    </row>
    <row r="10" spans="1:7" ht="12.75" customHeight="1">
      <c r="A10" s="1430"/>
      <c r="B10" s="2262"/>
      <c r="C10" s="2262"/>
      <c r="D10" s="2262"/>
      <c r="E10" s="2262"/>
      <c r="F10" s="2262"/>
      <c r="G10" s="1827"/>
    </row>
    <row r="11" spans="1:7" ht="12.75" customHeight="1">
      <c r="A11" s="1430"/>
      <c r="B11" s="2262"/>
      <c r="C11" s="2262"/>
      <c r="D11" s="2262"/>
      <c r="E11" s="2262"/>
      <c r="F11" s="2262"/>
      <c r="G11" s="1830"/>
    </row>
    <row r="12" spans="1:7" ht="12.75" customHeight="1">
      <c r="A12" s="1430"/>
      <c r="B12" s="2262"/>
      <c r="C12" s="2262"/>
      <c r="D12" s="2262"/>
      <c r="E12" s="2262"/>
      <c r="F12" s="2262"/>
      <c r="G12" s="1827"/>
    </row>
    <row r="13" spans="1:7" ht="12.75" customHeight="1">
      <c r="A13" s="1430"/>
      <c r="B13" s="2262"/>
      <c r="C13" s="2262"/>
      <c r="D13" s="2262"/>
      <c r="E13" s="2262"/>
      <c r="F13" s="2262"/>
      <c r="G13" s="1827"/>
    </row>
    <row r="14" spans="1:7" ht="12.75" customHeight="1">
      <c r="A14" s="1430"/>
      <c r="B14" s="2262"/>
      <c r="C14" s="2262"/>
      <c r="D14" s="2262"/>
      <c r="E14" s="2262"/>
      <c r="F14" s="2262"/>
      <c r="G14" s="1827"/>
    </row>
    <row r="15" spans="1:7" ht="12.75" customHeight="1">
      <c r="A15" s="1430"/>
      <c r="B15" s="2262"/>
      <c r="C15" s="2262"/>
      <c r="D15" s="2262"/>
      <c r="E15" s="2262"/>
      <c r="F15" s="2262"/>
      <c r="G15" s="1827"/>
    </row>
    <row r="16" spans="1:7" ht="12.75" customHeight="1">
      <c r="A16" s="1430"/>
      <c r="B16" s="2262"/>
      <c r="C16" s="2262"/>
      <c r="D16" s="2262"/>
      <c r="E16" s="2262"/>
      <c r="F16" s="2262"/>
      <c r="G16" s="1831"/>
    </row>
    <row r="17" spans="1:7" ht="12.75" customHeight="1">
      <c r="A17" s="1430"/>
      <c r="B17" s="2262"/>
      <c r="C17" s="2262"/>
      <c r="D17" s="2262"/>
      <c r="E17" s="2262"/>
      <c r="F17" s="2262"/>
      <c r="G17" s="1831"/>
    </row>
    <row r="18" spans="1:7" ht="12.75" customHeight="1">
      <c r="A18" s="1430"/>
      <c r="B18" s="2262"/>
      <c r="C18" s="2262"/>
      <c r="D18" s="2262"/>
      <c r="E18" s="2262"/>
      <c r="F18" s="2262"/>
      <c r="G18" s="1831"/>
    </row>
    <row r="19" spans="1:7" ht="12.75" customHeight="1">
      <c r="A19" s="1430"/>
      <c r="B19" s="2262"/>
      <c r="C19" s="2262"/>
      <c r="D19" s="2262"/>
      <c r="E19" s="2262"/>
      <c r="F19" s="2262"/>
      <c r="G19" s="1831"/>
    </row>
    <row r="20" spans="1:7" ht="12.75" customHeight="1">
      <c r="A20" s="1430"/>
      <c r="B20" s="2262"/>
      <c r="C20" s="2262"/>
      <c r="D20" s="2262"/>
      <c r="E20" s="2262"/>
      <c r="F20" s="2262"/>
      <c r="G20" s="1827"/>
    </row>
    <row r="21" spans="1:7" ht="12.75" customHeight="1">
      <c r="A21" s="1430"/>
      <c r="B21" s="2262"/>
      <c r="C21" s="2262"/>
      <c r="D21" s="2262"/>
      <c r="E21" s="2262"/>
      <c r="F21" s="2262"/>
      <c r="G21" s="1827"/>
    </row>
    <row r="22" spans="1:7" ht="12.75" customHeight="1">
      <c r="A22" s="1430"/>
      <c r="B22" s="2262"/>
      <c r="C22" s="2262"/>
      <c r="D22" s="2262"/>
      <c r="E22" s="2262"/>
      <c r="F22" s="2262"/>
      <c r="G22" s="1827"/>
    </row>
    <row r="23" spans="1:7" ht="12.75" customHeight="1">
      <c r="A23" s="1430"/>
      <c r="B23" s="2262"/>
      <c r="C23" s="2262"/>
      <c r="D23" s="2262"/>
      <c r="E23" s="2262"/>
      <c r="F23" s="2262"/>
      <c r="G23" s="1827"/>
    </row>
    <row r="24" spans="1:7" ht="12.75" customHeight="1">
      <c r="A24" s="1430"/>
      <c r="B24" s="2262"/>
      <c r="C24" s="2262"/>
      <c r="D24" s="2262"/>
      <c r="E24" s="2262"/>
      <c r="F24" s="2262"/>
      <c r="G24" s="1827"/>
    </row>
    <row r="25" spans="1:7" ht="12.75" customHeight="1">
      <c r="A25" s="1430"/>
      <c r="B25" s="2262"/>
      <c r="C25" s="2262"/>
      <c r="D25" s="2262"/>
      <c r="E25" s="2262"/>
      <c r="F25" s="2262"/>
      <c r="G25" s="1827"/>
    </row>
    <row r="26" spans="1:7" ht="12.75" customHeight="1">
      <c r="A26" s="1430"/>
      <c r="B26" s="2262"/>
      <c r="C26" s="2262"/>
      <c r="D26" s="2262"/>
      <c r="E26" s="2262"/>
      <c r="F26" s="2262"/>
      <c r="G26" s="1827"/>
    </row>
    <row r="27" spans="1:7" ht="12.75" customHeight="1">
      <c r="A27" s="1430"/>
      <c r="B27" s="2262"/>
      <c r="C27" s="2262"/>
      <c r="D27" s="2262"/>
      <c r="E27" s="2262"/>
      <c r="F27" s="2262"/>
      <c r="G27" s="1827"/>
    </row>
    <row r="28" spans="1:7" ht="12.75" customHeight="1">
      <c r="A28" s="1430"/>
      <c r="B28" s="2262"/>
      <c r="C28" s="2262"/>
      <c r="D28" s="2262"/>
      <c r="E28" s="2262"/>
      <c r="F28" s="2262"/>
      <c r="G28" s="1827"/>
    </row>
    <row r="29" spans="1:7" ht="12.75" customHeight="1">
      <c r="A29" s="1430"/>
      <c r="B29" s="2262"/>
      <c r="C29" s="2262"/>
      <c r="D29" s="2262"/>
      <c r="E29" s="2262"/>
      <c r="F29" s="2262"/>
      <c r="G29" s="1827"/>
    </row>
    <row r="30" spans="1:7" ht="14.25" customHeight="1">
      <c r="A30" s="1430"/>
      <c r="B30" s="2262"/>
      <c r="C30" s="2262"/>
      <c r="D30" s="2262"/>
      <c r="E30" s="2262"/>
      <c r="F30" s="2262"/>
      <c r="G30" s="1827"/>
    </row>
    <row r="31" spans="1:7">
      <c r="A31" s="1430"/>
      <c r="B31" s="2262"/>
      <c r="C31" s="2262"/>
      <c r="D31" s="2262"/>
      <c r="E31" s="2262"/>
      <c r="F31" s="2262"/>
      <c r="G31" s="1827"/>
    </row>
    <row r="32" spans="1:7">
      <c r="A32" s="1430"/>
      <c r="B32" s="2262"/>
      <c r="C32" s="2262"/>
      <c r="D32" s="2262"/>
      <c r="E32" s="2262"/>
      <c r="F32" s="2262"/>
      <c r="G32" s="1827"/>
    </row>
    <row r="33" spans="1:7">
      <c r="A33" s="1430"/>
      <c r="B33" s="2262"/>
      <c r="C33" s="2262"/>
      <c r="D33" s="2262"/>
      <c r="E33" s="2262"/>
      <c r="F33" s="2262"/>
      <c r="G33" s="1827"/>
    </row>
    <row r="34" spans="1:7">
      <c r="A34" s="1430"/>
      <c r="B34" s="2262"/>
      <c r="C34" s="2262"/>
      <c r="D34" s="2262"/>
      <c r="E34" s="2262"/>
      <c r="F34" s="2262"/>
      <c r="G34" s="1827"/>
    </row>
    <row r="35" spans="1:7">
      <c r="A35" s="1430"/>
      <c r="B35" s="2262"/>
      <c r="C35" s="2262"/>
      <c r="D35" s="2262"/>
      <c r="E35" s="2262"/>
      <c r="F35" s="2262"/>
      <c r="G35" s="1827"/>
    </row>
    <row r="36" spans="1:7">
      <c r="A36" s="1430"/>
      <c r="B36" s="2262"/>
      <c r="C36" s="2262"/>
      <c r="D36" s="2262"/>
      <c r="E36" s="2262"/>
      <c r="F36" s="2262"/>
      <c r="G36" s="1827"/>
    </row>
    <row r="37" spans="1:7">
      <c r="A37" s="1430"/>
      <c r="B37" s="2262"/>
      <c r="C37" s="2262"/>
      <c r="D37" s="2262"/>
      <c r="E37" s="2262"/>
      <c r="F37" s="2262"/>
      <c r="G37" s="1827"/>
    </row>
    <row r="38" spans="1:7">
      <c r="A38" s="1430"/>
      <c r="B38" s="2262"/>
      <c r="C38" s="2262"/>
      <c r="D38" s="2262"/>
      <c r="E38" s="2262"/>
      <c r="F38" s="2262"/>
      <c r="G38" s="1827"/>
    </row>
    <row r="39" spans="1:7">
      <c r="A39" s="778"/>
      <c r="B39" s="2262"/>
      <c r="C39" s="2262"/>
      <c r="D39" s="2262"/>
      <c r="E39" s="2262"/>
      <c r="F39" s="2262"/>
      <c r="G39" s="1827"/>
    </row>
    <row r="40" spans="1:7">
      <c r="A40" s="1430"/>
      <c r="B40" s="2262"/>
      <c r="C40" s="2262"/>
      <c r="D40" s="2262"/>
      <c r="E40" s="2262"/>
      <c r="F40" s="2262"/>
      <c r="G40" s="1827"/>
    </row>
    <row r="41" spans="1:7">
      <c r="A41" s="1430"/>
      <c r="B41" s="2262"/>
      <c r="C41" s="2262"/>
      <c r="D41" s="2262"/>
      <c r="E41" s="2262"/>
      <c r="F41" s="2262"/>
      <c r="G41" s="1827"/>
    </row>
    <row r="42" spans="1:7">
      <c r="A42" s="778"/>
      <c r="B42" s="2262"/>
      <c r="C42" s="2262"/>
      <c r="D42" s="2262"/>
      <c r="E42" s="2262"/>
      <c r="F42" s="2262"/>
      <c r="G42" s="1827"/>
    </row>
    <row r="43" spans="1:7">
      <c r="A43" s="1430"/>
      <c r="B43" s="2262"/>
      <c r="C43" s="2262"/>
      <c r="D43" s="2262"/>
      <c r="E43" s="2262"/>
      <c r="F43" s="2262"/>
      <c r="G43" s="1827"/>
    </row>
    <row r="44" spans="1:7">
      <c r="A44" s="1430"/>
      <c r="B44" s="2262"/>
      <c r="C44" s="2262"/>
      <c r="D44" s="2262"/>
      <c r="E44" s="2262"/>
      <c r="F44" s="2262"/>
      <c r="G44" s="1827"/>
    </row>
    <row r="45" spans="1:7">
      <c r="A45" s="1430"/>
      <c r="B45" s="2262"/>
      <c r="C45" s="2262"/>
      <c r="D45" s="2262"/>
      <c r="E45" s="2262"/>
      <c r="F45" s="2262"/>
      <c r="G45" s="1827"/>
    </row>
    <row r="46" spans="1:7">
      <c r="A46" s="1430"/>
      <c r="B46" s="2262"/>
      <c r="C46" s="2262"/>
      <c r="D46" s="2262"/>
      <c r="E46" s="2262"/>
      <c r="F46" s="2262"/>
      <c r="G46" s="1827"/>
    </row>
    <row r="47" spans="1:7">
      <c r="A47" s="1430"/>
      <c r="B47" s="2262"/>
      <c r="C47" s="2262"/>
      <c r="D47" s="2262"/>
      <c r="E47" s="2262"/>
      <c r="F47" s="2262"/>
      <c r="G47" s="1827"/>
    </row>
    <row r="48" spans="1:7">
      <c r="A48" s="1430"/>
      <c r="B48" s="2262"/>
      <c r="C48" s="2262"/>
      <c r="D48" s="2262"/>
      <c r="E48" s="2262"/>
      <c r="F48" s="2262"/>
      <c r="G48" s="1827"/>
    </row>
    <row r="49" spans="1:7">
      <c r="A49" s="1430"/>
      <c r="B49" s="2262"/>
      <c r="C49" s="2262"/>
      <c r="D49" s="2262"/>
      <c r="E49" s="2262"/>
      <c r="F49" s="2262"/>
      <c r="G49" s="1827"/>
    </row>
    <row r="50" spans="1:7">
      <c r="A50" s="1430"/>
      <c r="B50" s="2262"/>
      <c r="C50" s="2262"/>
      <c r="D50" s="2262"/>
      <c r="E50" s="2262"/>
      <c r="F50" s="2262"/>
      <c r="G50" s="1827"/>
    </row>
    <row r="51" spans="1:7">
      <c r="A51" s="1430"/>
      <c r="B51" s="2262"/>
      <c r="C51" s="2262"/>
      <c r="D51" s="2262"/>
      <c r="E51" s="2262"/>
      <c r="F51" s="2262"/>
      <c r="G51" s="1827"/>
    </row>
    <row r="52" spans="1:7">
      <c r="A52" s="1430"/>
      <c r="B52" s="2262"/>
      <c r="C52" s="2262"/>
      <c r="D52" s="2262"/>
      <c r="E52" s="2262"/>
      <c r="F52" s="2262"/>
      <c r="G52" s="1827"/>
    </row>
    <row r="53" spans="1:7">
      <c r="A53" s="1430"/>
      <c r="B53" s="2262"/>
      <c r="C53" s="2262"/>
      <c r="D53" s="2262"/>
      <c r="E53" s="2262"/>
      <c r="F53" s="2262"/>
      <c r="G53" s="1827"/>
    </row>
    <row r="54" spans="1:7">
      <c r="A54" s="1430"/>
      <c r="B54" s="2262"/>
      <c r="C54" s="2262"/>
      <c r="D54" s="2262"/>
      <c r="E54" s="2262"/>
      <c r="F54" s="2262"/>
      <c r="G54" s="1827"/>
    </row>
    <row r="55" spans="1:7">
      <c r="A55" s="1430"/>
      <c r="B55" s="2262"/>
      <c r="C55" s="2262"/>
      <c r="D55" s="2262"/>
      <c r="E55" s="2262"/>
      <c r="F55" s="2262"/>
      <c r="G55" s="1827"/>
    </row>
    <row r="56" spans="1:7">
      <c r="A56" s="1430"/>
      <c r="B56" s="2262"/>
      <c r="C56" s="2262"/>
      <c r="D56" s="2262"/>
      <c r="E56" s="2262"/>
      <c r="F56" s="2262"/>
      <c r="G56" s="1827"/>
    </row>
    <row r="57" spans="1:7">
      <c r="A57" s="1430"/>
      <c r="B57" s="2262"/>
      <c r="C57" s="2262"/>
      <c r="D57" s="2262"/>
      <c r="E57" s="2262"/>
      <c r="F57" s="2262"/>
      <c r="G57" s="1827"/>
    </row>
    <row r="58" spans="1:7">
      <c r="A58" s="1430"/>
      <c r="B58" s="2262"/>
      <c r="C58" s="2262"/>
      <c r="D58" s="2262"/>
      <c r="E58" s="2262"/>
      <c r="F58" s="2262"/>
      <c r="G58" s="1827"/>
    </row>
    <row r="59" spans="1:7">
      <c r="A59" s="1430"/>
      <c r="B59" s="2262"/>
      <c r="C59" s="2262"/>
      <c r="D59" s="2262"/>
      <c r="E59" s="2262"/>
      <c r="F59" s="2262"/>
      <c r="G59" s="1827"/>
    </row>
    <row r="60" spans="1:7">
      <c r="A60" s="1430"/>
      <c r="B60" s="2262"/>
      <c r="C60" s="2262"/>
      <c r="D60" s="2262"/>
      <c r="E60" s="2262"/>
      <c r="F60" s="2262"/>
      <c r="G60" s="1827"/>
    </row>
    <row r="61" spans="1:7">
      <c r="A61" s="1430"/>
      <c r="B61" s="2262"/>
      <c r="C61" s="2262"/>
      <c r="D61" s="2262"/>
      <c r="E61" s="2262"/>
      <c r="F61" s="2262"/>
      <c r="G61" s="1827"/>
    </row>
    <row r="62" spans="1:7">
      <c r="A62" s="1838"/>
      <c r="B62" s="2263"/>
      <c r="C62" s="2263"/>
      <c r="D62" s="2263"/>
      <c r="E62" s="2263"/>
      <c r="F62" s="2263"/>
      <c r="G62" s="1171"/>
    </row>
    <row r="63" spans="1:7" s="848" customFormat="1">
      <c r="A63" s="2127" t="s">
        <v>1343</v>
      </c>
      <c r="B63" s="2112"/>
      <c r="C63" s="2112"/>
      <c r="D63" s="2112"/>
      <c r="E63" s="2112"/>
      <c r="F63" s="2112"/>
      <c r="G63" s="2128"/>
    </row>
  </sheetData>
  <mergeCells count="1">
    <mergeCell ref="B2:F6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topLeftCell="J1" zoomScaleNormal="100" workbookViewId="0">
      <selection activeCell="J1" sqref="J1"/>
    </sheetView>
  </sheetViews>
  <sheetFormatPr defaultColWidth="9.83203125" defaultRowHeight="11.25"/>
  <cols>
    <col min="1" max="1" width="5.6640625" style="85" customWidth="1"/>
    <col min="2" max="2" width="5.83203125" style="85" customWidth="1"/>
    <col min="3" max="3" width="36.5" style="85" bestFit="1" customWidth="1"/>
    <col min="4" max="4" width="11.5" style="85" bestFit="1" customWidth="1"/>
    <col min="5" max="5" width="10.33203125" style="85" customWidth="1"/>
    <col min="6" max="6" width="9.83203125" style="85" bestFit="1" customWidth="1"/>
    <col min="7" max="7" width="10.6640625" style="85" bestFit="1" customWidth="1"/>
    <col min="8" max="8" width="17.83203125" style="85" customWidth="1"/>
    <col min="9" max="9" width="16.5" style="85" bestFit="1" customWidth="1"/>
    <col min="10" max="10" width="4.83203125" style="148" customWidth="1"/>
    <col min="11" max="11" width="4.83203125" style="85" customWidth="1"/>
    <col min="12" max="12" width="5.83203125" style="85" customWidth="1"/>
    <col min="13" max="13" width="19.33203125" style="85" bestFit="1" customWidth="1"/>
    <col min="14" max="14" width="15.33203125" style="85" bestFit="1" customWidth="1"/>
    <col min="15" max="17" width="12.83203125" style="85" customWidth="1"/>
    <col min="18" max="18" width="17.83203125" style="85" customWidth="1"/>
    <col min="19" max="19" width="14.83203125" style="85" customWidth="1"/>
    <col min="20" max="20" width="5" style="85" customWidth="1"/>
    <col min="21" max="16384" width="9.83203125" style="85"/>
  </cols>
  <sheetData>
    <row r="1" spans="1:20">
      <c r="A1" s="2073">
        <v>108</v>
      </c>
      <c r="B1" s="2129"/>
      <c r="C1" s="2130"/>
      <c r="D1" s="2131"/>
      <c r="E1" s="2130"/>
      <c r="F1" s="2130"/>
      <c r="G1" s="2131"/>
      <c r="H1" s="2129"/>
      <c r="I1" s="2131"/>
      <c r="J1" s="2055" t="s">
        <v>2667</v>
      </c>
      <c r="K1" s="2073" t="s">
        <v>2667</v>
      </c>
      <c r="L1" s="2132"/>
      <c r="M1" s="2129"/>
      <c r="N1" s="2129"/>
      <c r="O1" s="2129"/>
      <c r="P1" s="2129"/>
      <c r="Q1" s="2132"/>
      <c r="R1" s="2129"/>
      <c r="S1" s="2133"/>
      <c r="T1" s="2055">
        <v>109</v>
      </c>
    </row>
    <row r="2" spans="1:20">
      <c r="A2" s="1656"/>
      <c r="B2" s="842"/>
      <c r="C2" s="1775"/>
      <c r="D2" s="1776"/>
      <c r="E2" s="1775"/>
      <c r="F2" s="1775"/>
      <c r="G2" s="1776"/>
      <c r="H2" s="842"/>
      <c r="I2" s="1776"/>
      <c r="J2" s="1777"/>
      <c r="K2" s="1774"/>
      <c r="L2" s="799"/>
      <c r="M2" s="205"/>
      <c r="N2" s="205"/>
      <c r="O2" s="205"/>
      <c r="P2" s="205"/>
      <c r="Q2" s="799"/>
      <c r="R2" s="205"/>
      <c r="S2" s="800"/>
      <c r="T2" s="620"/>
    </row>
    <row r="3" spans="1:20">
      <c r="A3" s="2336" t="s">
        <v>2805</v>
      </c>
      <c r="B3" s="2337"/>
      <c r="C3" s="2337"/>
      <c r="D3" s="2337"/>
      <c r="E3" s="2337"/>
      <c r="F3" s="2337"/>
      <c r="G3" s="2337"/>
      <c r="H3" s="2337"/>
      <c r="I3" s="2337"/>
      <c r="J3" s="2338"/>
      <c r="K3" s="1772" t="s">
        <v>2805</v>
      </c>
      <c r="L3" s="201"/>
      <c r="M3" s="201"/>
      <c r="N3" s="201"/>
      <c r="O3" s="201"/>
      <c r="P3" s="201"/>
      <c r="Q3" s="201"/>
      <c r="R3" s="201"/>
      <c r="S3" s="201"/>
      <c r="T3" s="1773"/>
    </row>
    <row r="4" spans="1:20">
      <c r="A4" s="1772"/>
      <c r="B4" s="201"/>
      <c r="C4" s="201"/>
      <c r="D4" s="201"/>
      <c r="E4" s="201"/>
      <c r="F4" s="201"/>
      <c r="G4" s="201"/>
      <c r="H4" s="201"/>
      <c r="I4" s="201"/>
      <c r="J4" s="86"/>
      <c r="K4" s="1772"/>
      <c r="L4" s="201"/>
      <c r="M4" s="201"/>
      <c r="N4" s="201"/>
      <c r="O4" s="201"/>
      <c r="P4" s="201"/>
      <c r="Q4" s="201"/>
      <c r="R4" s="201"/>
      <c r="S4" s="201"/>
      <c r="T4" s="1773"/>
    </row>
    <row r="5" spans="1:20">
      <c r="A5" s="89"/>
      <c r="B5" s="803" t="s">
        <v>2433</v>
      </c>
      <c r="J5" s="86"/>
      <c r="K5" s="804" t="s">
        <v>428</v>
      </c>
      <c r="L5" s="803" t="s">
        <v>3219</v>
      </c>
      <c r="T5" s="87"/>
    </row>
    <row r="6" spans="1:20">
      <c r="A6" s="804" t="s">
        <v>423</v>
      </c>
      <c r="B6" s="803" t="s">
        <v>1146</v>
      </c>
      <c r="J6" s="86"/>
      <c r="K6" s="88"/>
      <c r="L6" s="803" t="s">
        <v>3220</v>
      </c>
      <c r="T6" s="87"/>
    </row>
    <row r="7" spans="1:20">
      <c r="A7" s="804"/>
      <c r="B7" s="803"/>
      <c r="J7" s="86"/>
      <c r="K7" s="88"/>
      <c r="L7" s="803" t="s">
        <v>3221</v>
      </c>
      <c r="T7" s="87"/>
    </row>
    <row r="8" spans="1:20">
      <c r="A8" s="804" t="s">
        <v>424</v>
      </c>
      <c r="B8" s="803" t="s">
        <v>2434</v>
      </c>
      <c r="J8" s="86"/>
      <c r="K8" s="88"/>
      <c r="T8" s="87"/>
    </row>
    <row r="9" spans="1:20">
      <c r="A9" s="88"/>
      <c r="B9" s="803" t="s">
        <v>2435</v>
      </c>
      <c r="J9" s="86"/>
      <c r="K9" s="804" t="s">
        <v>430</v>
      </c>
      <c r="L9" s="803" t="s">
        <v>3222</v>
      </c>
      <c r="T9" s="87"/>
    </row>
    <row r="10" spans="1:20">
      <c r="A10" s="88"/>
      <c r="B10" s="803"/>
      <c r="J10" s="86"/>
      <c r="K10" s="804"/>
      <c r="L10" s="803" t="s">
        <v>3223</v>
      </c>
      <c r="T10" s="87"/>
    </row>
    <row r="11" spans="1:20">
      <c r="A11" s="804" t="s">
        <v>425</v>
      </c>
      <c r="B11" s="803" t="s">
        <v>2436</v>
      </c>
      <c r="J11" s="86"/>
      <c r="K11" s="89"/>
      <c r="T11" s="87"/>
    </row>
    <row r="12" spans="1:20">
      <c r="A12" s="89"/>
      <c r="B12" s="803" t="s">
        <v>2437</v>
      </c>
      <c r="J12" s="86"/>
      <c r="K12" s="89"/>
      <c r="T12" s="87"/>
    </row>
    <row r="13" spans="1:20">
      <c r="A13" s="146"/>
      <c r="B13" s="145"/>
      <c r="C13" s="145"/>
      <c r="D13" s="145"/>
      <c r="E13" s="145"/>
      <c r="F13" s="145"/>
      <c r="G13" s="145"/>
      <c r="H13" s="145"/>
      <c r="I13" s="145"/>
      <c r="J13" s="832"/>
      <c r="K13" s="146"/>
      <c r="L13" s="145"/>
      <c r="M13" s="145"/>
      <c r="N13" s="145"/>
      <c r="O13" s="145"/>
      <c r="P13" s="145"/>
      <c r="Q13" s="145"/>
      <c r="R13" s="145"/>
      <c r="S13" s="145"/>
      <c r="T13" s="202"/>
    </row>
    <row r="14" spans="1:20">
      <c r="A14" s="1778" t="s">
        <v>2438</v>
      </c>
      <c r="B14" s="813"/>
      <c r="C14" s="813"/>
      <c r="D14" s="813"/>
      <c r="E14" s="813"/>
      <c r="F14" s="813"/>
      <c r="G14" s="813"/>
      <c r="H14" s="813"/>
      <c r="I14" s="813"/>
      <c r="J14" s="1779"/>
      <c r="K14" s="1778" t="s">
        <v>2438</v>
      </c>
      <c r="L14" s="813"/>
      <c r="M14" s="813"/>
      <c r="N14" s="813"/>
      <c r="O14" s="813"/>
      <c r="P14" s="813"/>
      <c r="Q14" s="813"/>
      <c r="R14" s="813"/>
      <c r="S14" s="813"/>
      <c r="T14" s="1780"/>
    </row>
    <row r="15" spans="1:20">
      <c r="A15" s="150"/>
      <c r="B15" s="151"/>
      <c r="C15" s="151"/>
      <c r="D15" s="805" t="s">
        <v>2086</v>
      </c>
      <c r="E15" s="806"/>
      <c r="F15" s="807" t="s">
        <v>2087</v>
      </c>
      <c r="G15" s="90"/>
      <c r="H15" s="90"/>
      <c r="I15" s="808"/>
      <c r="J15" s="809"/>
      <c r="K15" s="150"/>
      <c r="L15" s="151"/>
      <c r="M15" s="810" t="s">
        <v>2088</v>
      </c>
      <c r="N15" s="807" t="s">
        <v>2089</v>
      </c>
      <c r="O15" s="90"/>
      <c r="P15" s="90"/>
      <c r="Q15" s="90"/>
      <c r="R15" s="90"/>
      <c r="S15" s="808"/>
      <c r="T15" s="152"/>
    </row>
    <row r="16" spans="1:20">
      <c r="A16" s="153"/>
      <c r="B16" s="92"/>
      <c r="C16" s="92"/>
      <c r="D16" s="811" t="s">
        <v>2090</v>
      </c>
      <c r="E16" s="812"/>
      <c r="F16" s="811" t="s">
        <v>2091</v>
      </c>
      <c r="G16" s="813"/>
      <c r="H16" s="813"/>
      <c r="I16" s="812"/>
      <c r="J16" s="814"/>
      <c r="K16" s="153"/>
      <c r="L16" s="92"/>
      <c r="M16" s="815" t="s">
        <v>2092</v>
      </c>
      <c r="N16" s="104"/>
      <c r="P16" s="805" t="s">
        <v>2439</v>
      </c>
      <c r="Q16" s="806"/>
      <c r="R16" s="816" t="s">
        <v>570</v>
      </c>
      <c r="S16" s="201" t="s">
        <v>570</v>
      </c>
      <c r="T16" s="154"/>
    </row>
    <row r="17" spans="1:20">
      <c r="A17" s="153"/>
      <c r="B17" s="92"/>
      <c r="C17" s="92"/>
      <c r="D17" s="151"/>
      <c r="E17" s="151"/>
      <c r="F17" s="151"/>
      <c r="G17" s="151"/>
      <c r="H17" s="151"/>
      <c r="I17" s="151"/>
      <c r="J17" s="814"/>
      <c r="K17" s="153"/>
      <c r="L17" s="92"/>
      <c r="M17" s="104"/>
      <c r="N17" s="104"/>
      <c r="P17" s="96"/>
      <c r="Q17" s="104"/>
      <c r="R17" s="104"/>
      <c r="T17" s="154"/>
    </row>
    <row r="18" spans="1:20">
      <c r="A18" s="153"/>
      <c r="B18" s="92"/>
      <c r="C18" s="92"/>
      <c r="D18" s="92"/>
      <c r="E18" s="92"/>
      <c r="F18" s="92"/>
      <c r="G18" s="92"/>
      <c r="H18" s="92"/>
      <c r="I18" s="817" t="s">
        <v>2094</v>
      </c>
      <c r="J18" s="814"/>
      <c r="K18" s="153"/>
      <c r="L18" s="92"/>
      <c r="M18" s="104"/>
      <c r="N18" s="104"/>
      <c r="P18" s="811" t="s">
        <v>2096</v>
      </c>
      <c r="Q18" s="812"/>
      <c r="R18" s="104"/>
      <c r="T18" s="154"/>
    </row>
    <row r="19" spans="1:20">
      <c r="A19" s="153"/>
      <c r="B19" s="92"/>
      <c r="C19" s="92"/>
      <c r="D19" s="92"/>
      <c r="E19" s="92"/>
      <c r="F19" s="92"/>
      <c r="G19" s="817" t="s">
        <v>2098</v>
      </c>
      <c r="H19" s="817" t="s">
        <v>2359</v>
      </c>
      <c r="I19" s="817" t="s">
        <v>2440</v>
      </c>
      <c r="J19" s="814"/>
      <c r="K19" s="153"/>
      <c r="L19" s="92"/>
      <c r="M19" s="817" t="s">
        <v>2441</v>
      </c>
      <c r="N19" s="92"/>
      <c r="O19" s="92"/>
      <c r="P19" s="92"/>
      <c r="Q19" s="92"/>
      <c r="R19" s="92"/>
      <c r="S19" s="92"/>
      <c r="T19" s="154"/>
    </row>
    <row r="20" spans="1:20">
      <c r="A20" s="153"/>
      <c r="B20" s="104"/>
      <c r="C20" s="92"/>
      <c r="D20" s="92"/>
      <c r="E20" s="92"/>
      <c r="F20" s="817" t="s">
        <v>1033</v>
      </c>
      <c r="G20" s="817" t="s">
        <v>1034</v>
      </c>
      <c r="H20" s="817" t="s">
        <v>1028</v>
      </c>
      <c r="I20" s="817" t="s">
        <v>2442</v>
      </c>
      <c r="J20" s="86"/>
      <c r="K20" s="153"/>
      <c r="L20" s="92"/>
      <c r="M20" s="817" t="s">
        <v>2443</v>
      </c>
      <c r="N20" s="92"/>
      <c r="O20" s="92"/>
      <c r="P20" s="92"/>
      <c r="Q20" s="92"/>
      <c r="R20" s="817" t="s">
        <v>2444</v>
      </c>
      <c r="S20" s="92"/>
      <c r="T20" s="154"/>
    </row>
    <row r="21" spans="1:20">
      <c r="A21" s="91" t="s">
        <v>307</v>
      </c>
      <c r="B21" s="817" t="s">
        <v>331</v>
      </c>
      <c r="C21" s="817" t="s">
        <v>2445</v>
      </c>
      <c r="D21" s="817" t="s">
        <v>2446</v>
      </c>
      <c r="E21" s="817" t="s">
        <v>2447</v>
      </c>
      <c r="F21" s="817" t="s">
        <v>1040</v>
      </c>
      <c r="G21" s="817" t="s">
        <v>2448</v>
      </c>
      <c r="H21" s="817" t="s">
        <v>1034</v>
      </c>
      <c r="I21" s="817" t="s">
        <v>2449</v>
      </c>
      <c r="J21" s="814" t="s">
        <v>307</v>
      </c>
      <c r="K21" s="91" t="s">
        <v>307</v>
      </c>
      <c r="L21" s="817" t="s">
        <v>331</v>
      </c>
      <c r="M21" s="817" t="s">
        <v>2103</v>
      </c>
      <c r="N21" s="817" t="s">
        <v>2034</v>
      </c>
      <c r="O21" s="817" t="s">
        <v>2450</v>
      </c>
      <c r="P21" s="817" t="s">
        <v>2446</v>
      </c>
      <c r="Q21" s="817" t="s">
        <v>464</v>
      </c>
      <c r="R21" s="817" t="s">
        <v>2451</v>
      </c>
      <c r="S21" s="817" t="s">
        <v>2452</v>
      </c>
      <c r="T21" s="814" t="s">
        <v>307</v>
      </c>
    </row>
    <row r="22" spans="1:20">
      <c r="A22" s="91" t="s">
        <v>312</v>
      </c>
      <c r="B22" s="817" t="s">
        <v>334</v>
      </c>
      <c r="C22" s="92"/>
      <c r="D22" s="817" t="s">
        <v>2113</v>
      </c>
      <c r="E22" s="92"/>
      <c r="F22" s="817" t="s">
        <v>1053</v>
      </c>
      <c r="G22" s="817" t="s">
        <v>1054</v>
      </c>
      <c r="H22" s="817" t="s">
        <v>2453</v>
      </c>
      <c r="I22" s="817" t="s">
        <v>2454</v>
      </c>
      <c r="J22" s="814" t="s">
        <v>312</v>
      </c>
      <c r="K22" s="91" t="s">
        <v>312</v>
      </c>
      <c r="L22" s="817" t="s">
        <v>334</v>
      </c>
      <c r="M22" s="817" t="s">
        <v>2455</v>
      </c>
      <c r="N22" s="92"/>
      <c r="O22" s="817" t="s">
        <v>1054</v>
      </c>
      <c r="P22" s="817" t="s">
        <v>2113</v>
      </c>
      <c r="Q22" s="92"/>
      <c r="R22" s="817" t="s">
        <v>2456</v>
      </c>
      <c r="S22" s="92"/>
      <c r="T22" s="814" t="s">
        <v>312</v>
      </c>
    </row>
    <row r="23" spans="1:20">
      <c r="A23" s="153"/>
      <c r="B23" s="92"/>
      <c r="C23" s="92"/>
      <c r="D23" s="92"/>
      <c r="E23" s="92"/>
      <c r="F23" s="92"/>
      <c r="G23" s="92"/>
      <c r="H23" s="817" t="s">
        <v>2457</v>
      </c>
      <c r="I23" s="817" t="s">
        <v>2458</v>
      </c>
      <c r="J23" s="814"/>
      <c r="K23" s="153"/>
      <c r="L23" s="92"/>
      <c r="M23" s="817" t="s">
        <v>2360</v>
      </c>
      <c r="N23" s="92"/>
      <c r="O23" s="92"/>
      <c r="P23" s="92"/>
      <c r="Q23" s="92"/>
      <c r="R23" s="817" t="s">
        <v>2118</v>
      </c>
      <c r="S23" s="92"/>
      <c r="T23" s="154"/>
    </row>
    <row r="24" spans="1:20">
      <c r="A24" s="153"/>
      <c r="B24" s="92"/>
      <c r="C24" s="817" t="s">
        <v>317</v>
      </c>
      <c r="D24" s="817" t="s">
        <v>318</v>
      </c>
      <c r="E24" s="817" t="s">
        <v>319</v>
      </c>
      <c r="F24" s="817" t="s">
        <v>320</v>
      </c>
      <c r="G24" s="817" t="s">
        <v>321</v>
      </c>
      <c r="H24" s="817" t="s">
        <v>322</v>
      </c>
      <c r="I24" s="817" t="s">
        <v>176</v>
      </c>
      <c r="J24" s="814"/>
      <c r="K24" s="153"/>
      <c r="L24" s="92"/>
      <c r="M24" s="817" t="s">
        <v>177</v>
      </c>
      <c r="N24" s="817" t="s">
        <v>405</v>
      </c>
      <c r="O24" s="817" t="s">
        <v>406</v>
      </c>
      <c r="P24" s="817" t="s">
        <v>407</v>
      </c>
      <c r="Q24" s="817" t="s">
        <v>408</v>
      </c>
      <c r="R24" s="817" t="s">
        <v>39</v>
      </c>
      <c r="S24" s="817" t="s">
        <v>2119</v>
      </c>
      <c r="T24" s="154"/>
    </row>
    <row r="25" spans="1:20" ht="12" thickBot="1">
      <c r="A25" s="818"/>
      <c r="B25" s="819"/>
      <c r="C25" s="819"/>
      <c r="D25" s="92"/>
      <c r="E25" s="92"/>
      <c r="F25" s="92"/>
      <c r="G25" s="92"/>
      <c r="H25" s="92"/>
      <c r="I25" s="92"/>
      <c r="J25" s="820"/>
      <c r="K25" s="818"/>
      <c r="L25" s="819"/>
      <c r="M25" s="92"/>
      <c r="N25" s="92"/>
      <c r="O25" s="92"/>
      <c r="P25" s="92"/>
      <c r="Q25" s="92"/>
      <c r="R25" s="92"/>
      <c r="S25" s="92"/>
      <c r="T25" s="155"/>
    </row>
    <row r="26" spans="1:20" ht="12" customHeight="1">
      <c r="A26" s="91"/>
      <c r="B26" s="92"/>
      <c r="C26" s="821" t="s">
        <v>1532</v>
      </c>
      <c r="D26" s="1791"/>
      <c r="E26" s="1792"/>
      <c r="F26" s="1792"/>
      <c r="G26" s="1792"/>
      <c r="H26" s="1792"/>
      <c r="I26" s="95"/>
      <c r="J26" s="86"/>
      <c r="K26" s="91"/>
      <c r="L26" s="96"/>
      <c r="M26" s="97"/>
      <c r="N26" s="98"/>
      <c r="O26" s="98"/>
      <c r="P26" s="98"/>
      <c r="Q26" s="98"/>
      <c r="R26" s="99"/>
      <c r="S26" s="95"/>
      <c r="T26" s="86"/>
    </row>
    <row r="27" spans="1:20" ht="12" customHeight="1">
      <c r="A27" s="91"/>
      <c r="B27" s="92"/>
      <c r="C27" s="822" t="s">
        <v>2459</v>
      </c>
      <c r="D27" s="1793"/>
      <c r="E27" s="100"/>
      <c r="F27" s="100"/>
      <c r="G27" s="100"/>
      <c r="H27" s="100"/>
      <c r="I27" s="101"/>
      <c r="J27" s="86"/>
      <c r="K27" s="91"/>
      <c r="L27" s="102"/>
      <c r="M27" s="103"/>
      <c r="N27" s="104"/>
      <c r="O27" s="104"/>
      <c r="P27" s="104"/>
      <c r="Q27" s="104"/>
      <c r="R27" s="105"/>
      <c r="S27" s="101"/>
      <c r="T27" s="86"/>
    </row>
    <row r="28" spans="1:20" ht="12" customHeight="1">
      <c r="A28" s="106" t="s">
        <v>2460</v>
      </c>
      <c r="B28" s="107"/>
      <c r="C28" s="823" t="s">
        <v>2461</v>
      </c>
      <c r="D28" s="1794">
        <v>0</v>
      </c>
      <c r="E28" s="108">
        <v>0</v>
      </c>
      <c r="F28" s="108">
        <v>0</v>
      </c>
      <c r="G28" s="108">
        <v>0</v>
      </c>
      <c r="H28" s="108">
        <v>0</v>
      </c>
      <c r="I28" s="109">
        <v>0</v>
      </c>
      <c r="J28" s="110" t="s">
        <v>2460</v>
      </c>
      <c r="K28" s="106" t="s">
        <v>2460</v>
      </c>
      <c r="L28" s="111"/>
      <c r="M28" s="112">
        <v>0</v>
      </c>
      <c r="N28" s="113">
        <v>0</v>
      </c>
      <c r="O28" s="113">
        <v>0</v>
      </c>
      <c r="P28" s="113">
        <v>0</v>
      </c>
      <c r="Q28" s="114">
        <v>0</v>
      </c>
      <c r="R28" s="113">
        <v>0</v>
      </c>
      <c r="S28" s="115">
        <v>0</v>
      </c>
      <c r="T28" s="110" t="s">
        <v>2460</v>
      </c>
    </row>
    <row r="29" spans="1:20" ht="12" customHeight="1">
      <c r="A29" s="116"/>
      <c r="B29" s="92"/>
      <c r="C29" s="822" t="s">
        <v>2462</v>
      </c>
      <c r="D29" s="1795"/>
      <c r="E29" s="105"/>
      <c r="F29" s="105"/>
      <c r="G29" s="105"/>
      <c r="H29" s="105"/>
      <c r="I29" s="117"/>
      <c r="J29" s="118"/>
      <c r="K29" s="119"/>
      <c r="L29" s="102"/>
      <c r="M29" s="120"/>
      <c r="N29" s="121"/>
      <c r="O29" s="121"/>
      <c r="P29" s="121"/>
      <c r="Q29" s="122"/>
      <c r="R29" s="121"/>
      <c r="S29" s="123"/>
      <c r="T29" s="124"/>
    </row>
    <row r="30" spans="1:20" ht="12" customHeight="1">
      <c r="A30" s="116"/>
      <c r="B30" s="92"/>
      <c r="C30" s="822" t="s">
        <v>2463</v>
      </c>
      <c r="D30" s="1795"/>
      <c r="E30" s="105"/>
      <c r="F30" s="105"/>
      <c r="G30" s="105"/>
      <c r="H30" s="105"/>
      <c r="I30" s="117"/>
      <c r="J30" s="124"/>
      <c r="K30" s="116"/>
      <c r="L30" s="102"/>
      <c r="M30" s="125"/>
      <c r="N30" s="121"/>
      <c r="O30" s="121"/>
      <c r="P30" s="121"/>
      <c r="Q30" s="122"/>
      <c r="R30" s="121"/>
      <c r="S30" s="123"/>
      <c r="T30" s="124"/>
    </row>
    <row r="31" spans="1:20" ht="12" customHeight="1">
      <c r="A31" s="106" t="s">
        <v>2123</v>
      </c>
      <c r="B31" s="107"/>
      <c r="C31" s="823" t="s">
        <v>2464</v>
      </c>
      <c r="D31" s="1794">
        <v>0</v>
      </c>
      <c r="E31" s="108">
        <v>0</v>
      </c>
      <c r="F31" s="108">
        <v>0</v>
      </c>
      <c r="G31" s="108">
        <v>0</v>
      </c>
      <c r="H31" s="108">
        <v>0</v>
      </c>
      <c r="I31" s="109">
        <v>0</v>
      </c>
      <c r="J31" s="110" t="s">
        <v>2123</v>
      </c>
      <c r="K31" s="106" t="s">
        <v>2123</v>
      </c>
      <c r="L31" s="111"/>
      <c r="M31" s="112">
        <v>0</v>
      </c>
      <c r="N31" s="113">
        <v>0</v>
      </c>
      <c r="O31" s="113">
        <v>0</v>
      </c>
      <c r="P31" s="113">
        <v>0</v>
      </c>
      <c r="Q31" s="114">
        <v>0</v>
      </c>
      <c r="R31" s="113">
        <v>0</v>
      </c>
      <c r="S31" s="115">
        <v>0</v>
      </c>
      <c r="T31" s="110" t="s">
        <v>2123</v>
      </c>
    </row>
    <row r="32" spans="1:20" ht="12" customHeight="1">
      <c r="A32" s="116"/>
      <c r="B32" s="92"/>
      <c r="C32" s="822" t="s">
        <v>2465</v>
      </c>
      <c r="D32" s="1795"/>
      <c r="E32" s="105"/>
      <c r="F32" s="105"/>
      <c r="G32" s="105"/>
      <c r="H32" s="105"/>
      <c r="I32" s="117"/>
      <c r="J32" s="124"/>
      <c r="K32" s="116"/>
      <c r="L32" s="102"/>
      <c r="M32" s="125"/>
      <c r="N32" s="121"/>
      <c r="O32" s="126"/>
      <c r="P32" s="121"/>
      <c r="Q32" s="122"/>
      <c r="R32" s="121"/>
      <c r="S32" s="123"/>
      <c r="T32" s="124"/>
    </row>
    <row r="33" spans="1:20" ht="12" customHeight="1">
      <c r="A33" s="106">
        <v>38</v>
      </c>
      <c r="B33" s="107"/>
      <c r="C33" s="823" t="s">
        <v>2466</v>
      </c>
      <c r="D33" s="1794">
        <v>0</v>
      </c>
      <c r="E33" s="108">
        <v>0</v>
      </c>
      <c r="F33" s="108">
        <v>0</v>
      </c>
      <c r="G33" s="127">
        <v>0</v>
      </c>
      <c r="H33" s="108">
        <v>0</v>
      </c>
      <c r="I33" s="109">
        <v>0</v>
      </c>
      <c r="J33" s="110">
        <v>38</v>
      </c>
      <c r="K33" s="106">
        <v>38</v>
      </c>
      <c r="L33" s="111"/>
      <c r="M33" s="112">
        <v>0</v>
      </c>
      <c r="N33" s="113">
        <v>0</v>
      </c>
      <c r="O33" s="113">
        <v>0</v>
      </c>
      <c r="P33" s="113">
        <v>0</v>
      </c>
      <c r="Q33" s="114">
        <v>0</v>
      </c>
      <c r="R33" s="113">
        <v>0</v>
      </c>
      <c r="S33" s="115">
        <v>0</v>
      </c>
      <c r="T33" s="110">
        <v>38</v>
      </c>
    </row>
    <row r="34" spans="1:20" ht="12" customHeight="1">
      <c r="A34" s="116"/>
      <c r="B34" s="92"/>
      <c r="C34" s="822" t="s">
        <v>2467</v>
      </c>
      <c r="D34" s="1795"/>
      <c r="E34" s="105"/>
      <c r="F34" s="105"/>
      <c r="G34" s="105"/>
      <c r="H34" s="105"/>
      <c r="I34" s="117"/>
      <c r="J34" s="124"/>
      <c r="K34" s="116"/>
      <c r="L34" s="102"/>
      <c r="M34" s="120"/>
      <c r="N34" s="121"/>
      <c r="O34" s="121"/>
      <c r="P34" s="121"/>
      <c r="Q34" s="122"/>
      <c r="R34" s="121"/>
      <c r="S34" s="123"/>
      <c r="T34" s="124"/>
    </row>
    <row r="35" spans="1:20" ht="12" customHeight="1">
      <c r="A35" s="106" t="s">
        <v>2130</v>
      </c>
      <c r="B35" s="107"/>
      <c r="C35" s="823" t="s">
        <v>2468</v>
      </c>
      <c r="D35" s="1794">
        <v>0</v>
      </c>
      <c r="E35" s="108">
        <v>0</v>
      </c>
      <c r="F35" s="108">
        <v>0</v>
      </c>
      <c r="G35" s="108">
        <v>0</v>
      </c>
      <c r="H35" s="108">
        <v>0</v>
      </c>
      <c r="I35" s="109">
        <v>0</v>
      </c>
      <c r="J35" s="110" t="s">
        <v>2130</v>
      </c>
      <c r="K35" s="106" t="s">
        <v>2130</v>
      </c>
      <c r="L35" s="111"/>
      <c r="M35" s="112">
        <v>0</v>
      </c>
      <c r="N35" s="113">
        <v>0</v>
      </c>
      <c r="O35" s="113">
        <v>0</v>
      </c>
      <c r="P35" s="113">
        <v>0</v>
      </c>
      <c r="Q35" s="114">
        <v>0</v>
      </c>
      <c r="R35" s="113">
        <v>0</v>
      </c>
      <c r="S35" s="115">
        <v>0</v>
      </c>
      <c r="T35" s="110" t="s">
        <v>2130</v>
      </c>
    </row>
    <row r="36" spans="1:20" ht="12" customHeight="1">
      <c r="A36" s="116"/>
      <c r="B36" s="92"/>
      <c r="C36" s="822" t="s">
        <v>2469</v>
      </c>
      <c r="D36" s="1795"/>
      <c r="E36" s="105"/>
      <c r="F36" s="105"/>
      <c r="G36" s="105"/>
      <c r="H36" s="105"/>
      <c r="I36" s="117"/>
      <c r="J36" s="124"/>
      <c r="K36" s="116"/>
      <c r="L36" s="102"/>
      <c r="M36" s="120"/>
      <c r="N36" s="121"/>
      <c r="O36" s="121"/>
      <c r="P36" s="121"/>
      <c r="Q36" s="122"/>
      <c r="R36" s="121"/>
      <c r="S36" s="123"/>
      <c r="T36" s="124"/>
    </row>
    <row r="37" spans="1:20" ht="12" customHeight="1">
      <c r="A37" s="106" t="s">
        <v>2134</v>
      </c>
      <c r="B37" s="107"/>
      <c r="C37" s="823" t="s">
        <v>2470</v>
      </c>
      <c r="D37" s="1794">
        <v>0</v>
      </c>
      <c r="E37" s="108">
        <v>0</v>
      </c>
      <c r="F37" s="108">
        <v>0</v>
      </c>
      <c r="G37" s="108">
        <v>0</v>
      </c>
      <c r="H37" s="108">
        <v>0</v>
      </c>
      <c r="I37" s="109">
        <v>0</v>
      </c>
      <c r="J37" s="110" t="s">
        <v>2134</v>
      </c>
      <c r="K37" s="106" t="s">
        <v>2134</v>
      </c>
      <c r="L37" s="111"/>
      <c r="M37" s="112">
        <v>0</v>
      </c>
      <c r="N37" s="113">
        <v>0</v>
      </c>
      <c r="O37" s="113">
        <v>0</v>
      </c>
      <c r="P37" s="113">
        <v>0</v>
      </c>
      <c r="Q37" s="114">
        <v>0</v>
      </c>
      <c r="R37" s="113">
        <v>0</v>
      </c>
      <c r="S37" s="115">
        <v>0</v>
      </c>
      <c r="T37" s="110" t="s">
        <v>2134</v>
      </c>
    </row>
    <row r="38" spans="1:20" ht="12" customHeight="1">
      <c r="A38" s="116"/>
      <c r="B38" s="92"/>
      <c r="C38" s="822" t="s">
        <v>2471</v>
      </c>
      <c r="D38" s="1795"/>
      <c r="E38" s="105"/>
      <c r="F38" s="105"/>
      <c r="G38" s="105"/>
      <c r="H38" s="105"/>
      <c r="I38" s="117"/>
      <c r="J38" s="124"/>
      <c r="K38" s="116"/>
      <c r="L38" s="102"/>
      <c r="M38" s="120"/>
      <c r="N38" s="121"/>
      <c r="O38" s="121"/>
      <c r="P38" s="121"/>
      <c r="Q38" s="122"/>
      <c r="R38" s="121"/>
      <c r="S38" s="123"/>
      <c r="T38" s="124"/>
    </row>
    <row r="39" spans="1:20" ht="12" customHeight="1">
      <c r="A39" s="106" t="s">
        <v>2137</v>
      </c>
      <c r="B39" s="107"/>
      <c r="C39" s="823" t="s">
        <v>2472</v>
      </c>
      <c r="D39" s="1794">
        <v>0</v>
      </c>
      <c r="E39" s="108">
        <v>0</v>
      </c>
      <c r="F39" s="108">
        <v>0</v>
      </c>
      <c r="G39" s="108">
        <v>0</v>
      </c>
      <c r="H39" s="108">
        <v>0</v>
      </c>
      <c r="I39" s="109">
        <v>0</v>
      </c>
      <c r="J39" s="110" t="s">
        <v>2137</v>
      </c>
      <c r="K39" s="106" t="s">
        <v>2137</v>
      </c>
      <c r="L39" s="111"/>
      <c r="M39" s="112">
        <v>0</v>
      </c>
      <c r="N39" s="113">
        <v>0</v>
      </c>
      <c r="O39" s="113">
        <v>0</v>
      </c>
      <c r="P39" s="113">
        <v>0</v>
      </c>
      <c r="Q39" s="114">
        <v>0</v>
      </c>
      <c r="R39" s="113">
        <v>0</v>
      </c>
      <c r="S39" s="115">
        <v>0</v>
      </c>
      <c r="T39" s="110" t="s">
        <v>2137</v>
      </c>
    </row>
    <row r="40" spans="1:20" ht="12" customHeight="1">
      <c r="A40" s="116"/>
      <c r="B40" s="92"/>
      <c r="C40" s="822" t="s">
        <v>2473</v>
      </c>
      <c r="D40" s="1795"/>
      <c r="E40" s="105"/>
      <c r="F40" s="105"/>
      <c r="G40" s="128"/>
      <c r="H40" s="105"/>
      <c r="I40" s="117"/>
      <c r="J40" s="124"/>
      <c r="K40" s="116"/>
      <c r="L40" s="102"/>
      <c r="M40" s="120"/>
      <c r="N40" s="121"/>
      <c r="O40" s="121"/>
      <c r="P40" s="121"/>
      <c r="Q40" s="122"/>
      <c r="R40" s="121"/>
      <c r="S40" s="123"/>
      <c r="T40" s="124"/>
    </row>
    <row r="41" spans="1:20" ht="12" customHeight="1">
      <c r="A41" s="106" t="s">
        <v>2140</v>
      </c>
      <c r="B41" s="107"/>
      <c r="C41" s="823" t="s">
        <v>2474</v>
      </c>
      <c r="D41" s="1794">
        <v>0</v>
      </c>
      <c r="E41" s="108">
        <v>0</v>
      </c>
      <c r="F41" s="108">
        <v>0</v>
      </c>
      <c r="G41" s="127">
        <v>0</v>
      </c>
      <c r="H41" s="108">
        <v>0</v>
      </c>
      <c r="I41" s="109">
        <v>0</v>
      </c>
      <c r="J41" s="110" t="s">
        <v>2140</v>
      </c>
      <c r="K41" s="106" t="s">
        <v>2140</v>
      </c>
      <c r="L41" s="111"/>
      <c r="M41" s="112">
        <v>0</v>
      </c>
      <c r="N41" s="113">
        <v>0</v>
      </c>
      <c r="O41" s="113">
        <v>0</v>
      </c>
      <c r="P41" s="113">
        <v>0</v>
      </c>
      <c r="Q41" s="114">
        <v>0</v>
      </c>
      <c r="R41" s="113">
        <v>0</v>
      </c>
      <c r="S41" s="115">
        <v>0</v>
      </c>
      <c r="T41" s="110" t="s">
        <v>2140</v>
      </c>
    </row>
    <row r="42" spans="1:20" ht="12" customHeight="1">
      <c r="A42" s="116"/>
      <c r="B42" s="92"/>
      <c r="C42" s="822" t="s">
        <v>2475</v>
      </c>
      <c r="D42" s="1795"/>
      <c r="E42" s="105"/>
      <c r="F42" s="105"/>
      <c r="G42" s="105"/>
      <c r="H42" s="105"/>
      <c r="I42" s="117"/>
      <c r="J42" s="124"/>
      <c r="K42" s="116"/>
      <c r="L42" s="102"/>
      <c r="M42" s="120"/>
      <c r="N42" s="121"/>
      <c r="O42" s="121"/>
      <c r="P42" s="121"/>
      <c r="Q42" s="122"/>
      <c r="R42" s="121"/>
      <c r="S42" s="123"/>
      <c r="T42" s="124"/>
    </row>
    <row r="43" spans="1:20" ht="12" customHeight="1">
      <c r="A43" s="106" t="s">
        <v>1161</v>
      </c>
      <c r="B43" s="107"/>
      <c r="C43" s="823" t="s">
        <v>2476</v>
      </c>
      <c r="D43" s="1794">
        <v>0</v>
      </c>
      <c r="E43" s="108">
        <v>0</v>
      </c>
      <c r="F43" s="108">
        <v>0</v>
      </c>
      <c r="G43" s="108">
        <v>0</v>
      </c>
      <c r="H43" s="108">
        <v>0</v>
      </c>
      <c r="I43" s="109">
        <v>0</v>
      </c>
      <c r="J43" s="110" t="s">
        <v>1161</v>
      </c>
      <c r="K43" s="106" t="s">
        <v>1161</v>
      </c>
      <c r="L43" s="111"/>
      <c r="M43" s="112">
        <v>0</v>
      </c>
      <c r="N43" s="113">
        <v>0</v>
      </c>
      <c r="O43" s="113">
        <v>0</v>
      </c>
      <c r="P43" s="113">
        <v>0</v>
      </c>
      <c r="Q43" s="114">
        <v>0</v>
      </c>
      <c r="R43" s="113">
        <v>0</v>
      </c>
      <c r="S43" s="115">
        <v>0</v>
      </c>
      <c r="T43" s="110" t="s">
        <v>1161</v>
      </c>
    </row>
    <row r="44" spans="1:20" ht="12" customHeight="1">
      <c r="A44" s="116"/>
      <c r="B44" s="92"/>
      <c r="C44" s="822" t="s">
        <v>2477</v>
      </c>
      <c r="D44" s="1795"/>
      <c r="E44" s="105"/>
      <c r="F44" s="105"/>
      <c r="G44" s="105"/>
      <c r="H44" s="105"/>
      <c r="I44" s="117"/>
      <c r="J44" s="124"/>
      <c r="K44" s="116"/>
      <c r="L44" s="102"/>
      <c r="M44" s="120"/>
      <c r="N44" s="121"/>
      <c r="O44" s="121"/>
      <c r="P44" s="121"/>
      <c r="Q44" s="122"/>
      <c r="R44" s="121"/>
      <c r="S44" s="123"/>
      <c r="T44" s="124"/>
    </row>
    <row r="45" spans="1:20" ht="12" customHeight="1">
      <c r="A45" s="106" t="s">
        <v>1164</v>
      </c>
      <c r="B45" s="107"/>
      <c r="C45" s="823" t="s">
        <v>2478</v>
      </c>
      <c r="D45" s="1794">
        <v>0</v>
      </c>
      <c r="E45" s="108">
        <v>0</v>
      </c>
      <c r="F45" s="108">
        <v>0</v>
      </c>
      <c r="G45" s="108">
        <v>0</v>
      </c>
      <c r="H45" s="108">
        <v>0</v>
      </c>
      <c r="I45" s="109">
        <v>0</v>
      </c>
      <c r="J45" s="110" t="s">
        <v>1164</v>
      </c>
      <c r="K45" s="106" t="s">
        <v>1164</v>
      </c>
      <c r="L45" s="111"/>
      <c r="M45" s="112">
        <v>0</v>
      </c>
      <c r="N45" s="113">
        <v>0</v>
      </c>
      <c r="O45" s="113">
        <v>0</v>
      </c>
      <c r="P45" s="113">
        <v>0</v>
      </c>
      <c r="Q45" s="114">
        <v>0</v>
      </c>
      <c r="R45" s="113">
        <v>0</v>
      </c>
      <c r="S45" s="115">
        <v>0</v>
      </c>
      <c r="T45" s="110" t="s">
        <v>1164</v>
      </c>
    </row>
    <row r="46" spans="1:20" ht="12" customHeight="1">
      <c r="A46" s="116"/>
      <c r="B46" s="92"/>
      <c r="C46" s="822" t="s">
        <v>2479</v>
      </c>
      <c r="D46" s="1795"/>
      <c r="E46" s="105"/>
      <c r="F46" s="105"/>
      <c r="G46" s="105"/>
      <c r="H46" s="105"/>
      <c r="I46" s="117"/>
      <c r="J46" s="124"/>
      <c r="K46" s="116"/>
      <c r="L46" s="102"/>
      <c r="M46" s="120"/>
      <c r="N46" s="121"/>
      <c r="O46" s="121"/>
      <c r="P46" s="121"/>
      <c r="Q46" s="122"/>
      <c r="R46" s="121"/>
      <c r="S46" s="123"/>
      <c r="T46" s="124"/>
    </row>
    <row r="47" spans="1:20" ht="12" customHeight="1">
      <c r="A47" s="106" t="s">
        <v>1167</v>
      </c>
      <c r="B47" s="107"/>
      <c r="C47" s="823" t="s">
        <v>1168</v>
      </c>
      <c r="D47" s="1794">
        <v>0</v>
      </c>
      <c r="E47" s="108">
        <v>0</v>
      </c>
      <c r="F47" s="108">
        <v>0</v>
      </c>
      <c r="G47" s="108">
        <v>0</v>
      </c>
      <c r="H47" s="108">
        <v>0</v>
      </c>
      <c r="I47" s="109">
        <v>0</v>
      </c>
      <c r="J47" s="110" t="s">
        <v>1167</v>
      </c>
      <c r="K47" s="106" t="s">
        <v>1167</v>
      </c>
      <c r="L47" s="111"/>
      <c r="M47" s="112">
        <v>0</v>
      </c>
      <c r="N47" s="113">
        <v>0</v>
      </c>
      <c r="O47" s="113">
        <v>0</v>
      </c>
      <c r="P47" s="113">
        <v>0</v>
      </c>
      <c r="Q47" s="114">
        <v>0</v>
      </c>
      <c r="R47" s="113">
        <v>0</v>
      </c>
      <c r="S47" s="115">
        <v>0</v>
      </c>
      <c r="T47" s="110" t="s">
        <v>1167</v>
      </c>
    </row>
    <row r="48" spans="1:20" ht="12" customHeight="1">
      <c r="A48" s="116"/>
      <c r="B48" s="92"/>
      <c r="C48" s="822" t="s">
        <v>2480</v>
      </c>
      <c r="D48" s="1795"/>
      <c r="E48" s="105"/>
      <c r="F48" s="105"/>
      <c r="G48" s="105"/>
      <c r="H48" s="105"/>
      <c r="I48" s="117"/>
      <c r="J48" s="124"/>
      <c r="K48" s="116"/>
      <c r="L48" s="102"/>
      <c r="M48" s="120"/>
      <c r="N48" s="126"/>
      <c r="O48" s="121"/>
      <c r="P48" s="121"/>
      <c r="Q48" s="122"/>
      <c r="R48" s="121"/>
      <c r="S48" s="123"/>
      <c r="T48" s="124"/>
    </row>
    <row r="49" spans="1:20" ht="12" customHeight="1">
      <c r="A49" s="106" t="s">
        <v>1170</v>
      </c>
      <c r="B49" s="107"/>
      <c r="C49" s="823" t="s">
        <v>2481</v>
      </c>
      <c r="D49" s="1794">
        <v>0</v>
      </c>
      <c r="E49" s="108">
        <v>0</v>
      </c>
      <c r="F49" s="108">
        <v>0</v>
      </c>
      <c r="G49" s="108">
        <v>0</v>
      </c>
      <c r="H49" s="108">
        <v>0</v>
      </c>
      <c r="I49" s="109">
        <v>0</v>
      </c>
      <c r="J49" s="110" t="s">
        <v>1170</v>
      </c>
      <c r="K49" s="106" t="s">
        <v>1170</v>
      </c>
      <c r="L49" s="111"/>
      <c r="M49" s="112">
        <v>0</v>
      </c>
      <c r="N49" s="113">
        <v>0</v>
      </c>
      <c r="O49" s="113">
        <v>0</v>
      </c>
      <c r="P49" s="113">
        <v>0</v>
      </c>
      <c r="Q49" s="114">
        <v>0</v>
      </c>
      <c r="R49" s="113">
        <v>0</v>
      </c>
      <c r="S49" s="115">
        <v>0</v>
      </c>
      <c r="T49" s="110" t="s">
        <v>1170</v>
      </c>
    </row>
    <row r="50" spans="1:20" ht="12" customHeight="1">
      <c r="A50" s="116"/>
      <c r="B50" s="92"/>
      <c r="C50" s="822" t="s">
        <v>2482</v>
      </c>
      <c r="D50" s="1795"/>
      <c r="E50" s="105"/>
      <c r="F50" s="105"/>
      <c r="G50" s="105"/>
      <c r="H50" s="105"/>
      <c r="I50" s="117"/>
      <c r="J50" s="124"/>
      <c r="K50" s="116"/>
      <c r="L50" s="102"/>
      <c r="M50" s="120"/>
      <c r="N50" s="121"/>
      <c r="O50" s="121"/>
      <c r="P50" s="121"/>
      <c r="Q50" s="122"/>
      <c r="R50" s="121"/>
      <c r="S50" s="123"/>
      <c r="T50" s="124"/>
    </row>
    <row r="51" spans="1:20" ht="12" customHeight="1">
      <c r="A51" s="106" t="s">
        <v>1173</v>
      </c>
      <c r="B51" s="107"/>
      <c r="C51" s="823" t="s">
        <v>2483</v>
      </c>
      <c r="D51" s="1794">
        <v>0</v>
      </c>
      <c r="E51" s="108">
        <v>0</v>
      </c>
      <c r="F51" s="108">
        <v>0</v>
      </c>
      <c r="G51" s="108">
        <v>0</v>
      </c>
      <c r="H51" s="129">
        <v>0</v>
      </c>
      <c r="I51" s="109">
        <v>0</v>
      </c>
      <c r="J51" s="110" t="s">
        <v>1173</v>
      </c>
      <c r="K51" s="106" t="s">
        <v>1173</v>
      </c>
      <c r="L51" s="111"/>
      <c r="M51" s="112">
        <v>0</v>
      </c>
      <c r="N51" s="113">
        <v>0</v>
      </c>
      <c r="O51" s="113">
        <v>0</v>
      </c>
      <c r="P51" s="113">
        <v>0</v>
      </c>
      <c r="Q51" s="114">
        <v>0</v>
      </c>
      <c r="R51" s="113">
        <v>0</v>
      </c>
      <c r="S51" s="115">
        <v>0</v>
      </c>
      <c r="T51" s="110" t="s">
        <v>1173</v>
      </c>
    </row>
    <row r="52" spans="1:20" ht="12" customHeight="1">
      <c r="A52" s="116"/>
      <c r="B52" s="92"/>
      <c r="C52" s="822" t="s">
        <v>2484</v>
      </c>
      <c r="D52" s="1795"/>
      <c r="E52" s="105"/>
      <c r="F52" s="105"/>
      <c r="G52" s="105"/>
      <c r="H52" s="105"/>
      <c r="I52" s="117"/>
      <c r="J52" s="124"/>
      <c r="K52" s="116"/>
      <c r="L52" s="102"/>
      <c r="M52" s="120"/>
      <c r="N52" s="121"/>
      <c r="O52" s="121"/>
      <c r="P52" s="121"/>
      <c r="Q52" s="122"/>
      <c r="R52" s="121"/>
      <c r="S52" s="123"/>
      <c r="T52" s="124"/>
    </row>
    <row r="53" spans="1:20" ht="12" customHeight="1">
      <c r="A53" s="106" t="s">
        <v>1176</v>
      </c>
      <c r="B53" s="107"/>
      <c r="C53" s="823" t="s">
        <v>1177</v>
      </c>
      <c r="D53" s="1794">
        <v>0</v>
      </c>
      <c r="E53" s="108">
        <v>0</v>
      </c>
      <c r="F53" s="108">
        <v>0</v>
      </c>
      <c r="G53" s="108">
        <v>0</v>
      </c>
      <c r="H53" s="108">
        <v>0</v>
      </c>
      <c r="I53" s="109">
        <v>0</v>
      </c>
      <c r="J53" s="110" t="s">
        <v>1176</v>
      </c>
      <c r="K53" s="106" t="s">
        <v>1176</v>
      </c>
      <c r="L53" s="111"/>
      <c r="M53" s="112">
        <v>0</v>
      </c>
      <c r="N53" s="113">
        <v>0</v>
      </c>
      <c r="O53" s="113">
        <v>0</v>
      </c>
      <c r="P53" s="113">
        <v>0</v>
      </c>
      <c r="Q53" s="114">
        <v>0</v>
      </c>
      <c r="R53" s="113">
        <v>0</v>
      </c>
      <c r="S53" s="115">
        <v>0</v>
      </c>
      <c r="T53" s="110" t="s">
        <v>1176</v>
      </c>
    </row>
    <row r="54" spans="1:20" ht="12" customHeight="1">
      <c r="A54" s="116"/>
      <c r="B54" s="92"/>
      <c r="C54" s="822" t="s">
        <v>2485</v>
      </c>
      <c r="D54" s="1795"/>
      <c r="E54" s="105"/>
      <c r="F54" s="105"/>
      <c r="G54" s="105"/>
      <c r="H54" s="105"/>
      <c r="I54" s="117"/>
      <c r="J54" s="124"/>
      <c r="K54" s="116"/>
      <c r="L54" s="102"/>
      <c r="M54" s="120"/>
      <c r="N54" s="121"/>
      <c r="O54" s="121"/>
      <c r="P54" s="121"/>
      <c r="Q54" s="122"/>
      <c r="R54" s="121"/>
      <c r="S54" s="123"/>
      <c r="T54" s="124"/>
    </row>
    <row r="55" spans="1:20" ht="12" customHeight="1">
      <c r="A55" s="116"/>
      <c r="B55" s="92"/>
      <c r="C55" s="822" t="s">
        <v>2486</v>
      </c>
      <c r="D55" s="1795"/>
      <c r="E55" s="105"/>
      <c r="F55" s="105"/>
      <c r="G55" s="105"/>
      <c r="H55" s="105"/>
      <c r="I55" s="117"/>
      <c r="J55" s="124"/>
      <c r="K55" s="116"/>
      <c r="L55" s="102"/>
      <c r="M55" s="120"/>
      <c r="N55" s="121"/>
      <c r="O55" s="121"/>
      <c r="P55" s="121"/>
      <c r="Q55" s="122"/>
      <c r="R55" s="121"/>
      <c r="S55" s="123"/>
      <c r="T55" s="124"/>
    </row>
    <row r="56" spans="1:20" ht="12" customHeight="1">
      <c r="A56" s="106" t="s">
        <v>1179</v>
      </c>
      <c r="B56" s="107"/>
      <c r="C56" s="823" t="s">
        <v>2487</v>
      </c>
      <c r="D56" s="1794">
        <v>0</v>
      </c>
      <c r="E56" s="108">
        <v>0</v>
      </c>
      <c r="F56" s="127">
        <v>0</v>
      </c>
      <c r="G56" s="127">
        <v>0</v>
      </c>
      <c r="H56" s="108">
        <v>0</v>
      </c>
      <c r="I56" s="109">
        <v>0</v>
      </c>
      <c r="J56" s="110" t="s">
        <v>1179</v>
      </c>
      <c r="K56" s="106" t="s">
        <v>1179</v>
      </c>
      <c r="L56" s="111"/>
      <c r="M56" s="112">
        <v>0</v>
      </c>
      <c r="N56" s="113">
        <v>0</v>
      </c>
      <c r="O56" s="113">
        <v>0</v>
      </c>
      <c r="P56" s="113">
        <v>0</v>
      </c>
      <c r="Q56" s="114">
        <v>0</v>
      </c>
      <c r="R56" s="113">
        <v>0</v>
      </c>
      <c r="S56" s="115">
        <v>0</v>
      </c>
      <c r="T56" s="110" t="s">
        <v>1179</v>
      </c>
    </row>
    <row r="57" spans="1:20" ht="12" customHeight="1">
      <c r="A57" s="116"/>
      <c r="B57" s="92"/>
      <c r="C57" s="822" t="s">
        <v>2488</v>
      </c>
      <c r="D57" s="1795"/>
      <c r="E57" s="105"/>
      <c r="F57" s="105"/>
      <c r="G57" s="105"/>
      <c r="H57" s="105"/>
      <c r="I57" s="117"/>
      <c r="J57" s="124"/>
      <c r="K57" s="116"/>
      <c r="L57" s="102"/>
      <c r="M57" s="120"/>
      <c r="N57" s="121"/>
      <c r="O57" s="121"/>
      <c r="P57" s="121"/>
      <c r="Q57" s="122"/>
      <c r="R57" s="121"/>
      <c r="S57" s="123"/>
      <c r="T57" s="124"/>
    </row>
    <row r="58" spans="1:20" ht="12" customHeight="1">
      <c r="A58" s="106" t="s">
        <v>2145</v>
      </c>
      <c r="B58" s="107"/>
      <c r="C58" s="823" t="s">
        <v>2489</v>
      </c>
      <c r="D58" s="1794">
        <v>0</v>
      </c>
      <c r="E58" s="108">
        <v>0</v>
      </c>
      <c r="F58" s="108">
        <v>0</v>
      </c>
      <c r="G58" s="108">
        <v>0</v>
      </c>
      <c r="H58" s="108">
        <v>0</v>
      </c>
      <c r="I58" s="109">
        <v>0</v>
      </c>
      <c r="J58" s="110" t="s">
        <v>2145</v>
      </c>
      <c r="K58" s="106" t="s">
        <v>2145</v>
      </c>
      <c r="L58" s="111"/>
      <c r="M58" s="112">
        <v>0</v>
      </c>
      <c r="N58" s="113">
        <v>0</v>
      </c>
      <c r="O58" s="113">
        <v>0</v>
      </c>
      <c r="P58" s="113">
        <v>0</v>
      </c>
      <c r="Q58" s="114">
        <v>0</v>
      </c>
      <c r="R58" s="113">
        <v>0</v>
      </c>
      <c r="S58" s="115">
        <v>0</v>
      </c>
      <c r="T58" s="110" t="s">
        <v>2145</v>
      </c>
    </row>
    <row r="59" spans="1:20" ht="12" customHeight="1">
      <c r="A59" s="116"/>
      <c r="B59" s="92"/>
      <c r="C59" s="822" t="s">
        <v>2490</v>
      </c>
      <c r="D59" s="1795"/>
      <c r="E59" s="105"/>
      <c r="F59" s="105"/>
      <c r="G59" s="105"/>
      <c r="H59" s="105"/>
      <c r="I59" s="117"/>
      <c r="J59" s="124"/>
      <c r="K59" s="116"/>
      <c r="L59" s="102"/>
      <c r="M59" s="120"/>
      <c r="N59" s="121"/>
      <c r="O59" s="121"/>
      <c r="P59" s="121"/>
      <c r="Q59" s="122"/>
      <c r="R59" s="121"/>
      <c r="S59" s="123"/>
      <c r="T59" s="124"/>
    </row>
    <row r="60" spans="1:20" ht="12" customHeight="1">
      <c r="A60" s="106" t="s">
        <v>2149</v>
      </c>
      <c r="B60" s="107"/>
      <c r="C60" s="823" t="s">
        <v>2491</v>
      </c>
      <c r="D60" s="1794">
        <v>0</v>
      </c>
      <c r="E60" s="108">
        <v>0</v>
      </c>
      <c r="F60" s="108">
        <v>0</v>
      </c>
      <c r="G60" s="108">
        <v>0</v>
      </c>
      <c r="H60" s="108">
        <v>0</v>
      </c>
      <c r="I60" s="109">
        <v>0</v>
      </c>
      <c r="J60" s="110" t="s">
        <v>2149</v>
      </c>
      <c r="K60" s="106" t="s">
        <v>2149</v>
      </c>
      <c r="L60" s="111"/>
      <c r="M60" s="112">
        <v>0</v>
      </c>
      <c r="N60" s="113">
        <v>0</v>
      </c>
      <c r="O60" s="113">
        <v>0</v>
      </c>
      <c r="P60" s="113">
        <v>0</v>
      </c>
      <c r="Q60" s="114">
        <v>0</v>
      </c>
      <c r="R60" s="113">
        <v>0</v>
      </c>
      <c r="S60" s="115">
        <v>0</v>
      </c>
      <c r="T60" s="110" t="s">
        <v>2149</v>
      </c>
    </row>
    <row r="61" spans="1:20" ht="12" customHeight="1">
      <c r="A61" s="116"/>
      <c r="B61" s="92"/>
      <c r="C61" s="822" t="s">
        <v>2492</v>
      </c>
      <c r="D61" s="1795"/>
      <c r="E61" s="105"/>
      <c r="F61" s="105"/>
      <c r="G61" s="105"/>
      <c r="H61" s="105"/>
      <c r="I61" s="117"/>
      <c r="J61" s="124"/>
      <c r="K61" s="116"/>
      <c r="L61" s="102"/>
      <c r="M61" s="120"/>
      <c r="N61" s="121"/>
      <c r="O61" s="121"/>
      <c r="P61" s="121"/>
      <c r="Q61" s="122"/>
      <c r="R61" s="121"/>
      <c r="S61" s="123"/>
      <c r="T61" s="124"/>
    </row>
    <row r="62" spans="1:20" ht="12" customHeight="1">
      <c r="A62" s="106" t="s">
        <v>2152</v>
      </c>
      <c r="B62" s="107"/>
      <c r="C62" s="823" t="s">
        <v>2493</v>
      </c>
      <c r="D62" s="1794">
        <v>0</v>
      </c>
      <c r="E62" s="108">
        <v>0</v>
      </c>
      <c r="F62" s="108">
        <v>0</v>
      </c>
      <c r="G62" s="108">
        <v>0</v>
      </c>
      <c r="H62" s="108">
        <v>0</v>
      </c>
      <c r="I62" s="109">
        <v>0</v>
      </c>
      <c r="J62" s="130" t="s">
        <v>2152</v>
      </c>
      <c r="K62" s="106" t="s">
        <v>2152</v>
      </c>
      <c r="L62" s="831"/>
      <c r="M62" s="112">
        <v>0</v>
      </c>
      <c r="N62" s="113">
        <v>0</v>
      </c>
      <c r="O62" s="113">
        <v>0</v>
      </c>
      <c r="P62" s="113">
        <v>0</v>
      </c>
      <c r="Q62" s="114">
        <v>0</v>
      </c>
      <c r="R62" s="113">
        <v>0</v>
      </c>
      <c r="S62" s="115">
        <v>0</v>
      </c>
      <c r="T62" s="110" t="s">
        <v>2152</v>
      </c>
    </row>
    <row r="63" spans="1:20" ht="12" customHeight="1">
      <c r="A63" s="106" t="s">
        <v>1613</v>
      </c>
      <c r="B63" s="107"/>
      <c r="C63" s="824" t="s">
        <v>2494</v>
      </c>
      <c r="D63" s="1794">
        <v>0</v>
      </c>
      <c r="E63" s="108">
        <v>0</v>
      </c>
      <c r="F63" s="108">
        <v>0</v>
      </c>
      <c r="G63" s="108">
        <v>0</v>
      </c>
      <c r="H63" s="108">
        <v>0</v>
      </c>
      <c r="I63" s="131">
        <v>0</v>
      </c>
      <c r="J63" s="110" t="s">
        <v>1613</v>
      </c>
      <c r="K63" s="106" t="s">
        <v>1613</v>
      </c>
      <c r="L63" s="111"/>
      <c r="M63" s="132">
        <v>0</v>
      </c>
      <c r="N63" s="113">
        <v>0</v>
      </c>
      <c r="O63" s="113">
        <v>0</v>
      </c>
      <c r="P63" s="113">
        <v>0</v>
      </c>
      <c r="Q63" s="113">
        <v>0</v>
      </c>
      <c r="R63" s="113">
        <v>0</v>
      </c>
      <c r="S63" s="133">
        <v>0</v>
      </c>
      <c r="T63" s="110" t="s">
        <v>1613</v>
      </c>
    </row>
    <row r="64" spans="1:20" ht="12" customHeight="1">
      <c r="A64" s="134">
        <v>54</v>
      </c>
      <c r="B64" s="825"/>
      <c r="C64" s="826" t="s">
        <v>2495</v>
      </c>
      <c r="D64" s="1794">
        <v>0</v>
      </c>
      <c r="E64" s="108">
        <v>0</v>
      </c>
      <c r="F64" s="108">
        <v>0</v>
      </c>
      <c r="G64" s="108">
        <v>0</v>
      </c>
      <c r="H64" s="108">
        <v>0</v>
      </c>
      <c r="I64" s="1796">
        <v>0</v>
      </c>
      <c r="J64" s="135">
        <v>54</v>
      </c>
      <c r="K64" s="134">
        <v>54</v>
      </c>
      <c r="L64" s="1781"/>
      <c r="M64" s="136">
        <v>0</v>
      </c>
      <c r="N64" s="137">
        <v>0</v>
      </c>
      <c r="O64" s="138">
        <v>0</v>
      </c>
      <c r="P64" s="129">
        <v>0</v>
      </c>
      <c r="Q64" s="129">
        <v>0</v>
      </c>
      <c r="R64" s="138">
        <v>0</v>
      </c>
      <c r="S64" s="139">
        <v>0</v>
      </c>
      <c r="T64" s="110">
        <v>54</v>
      </c>
    </row>
    <row r="65" spans="1:20" ht="12" customHeight="1" thickBot="1">
      <c r="A65" s="134" t="s">
        <v>1617</v>
      </c>
      <c r="B65" s="825"/>
      <c r="C65" s="1790" t="s">
        <v>2496</v>
      </c>
      <c r="D65" s="1797">
        <v>0</v>
      </c>
      <c r="E65" s="140">
        <v>0</v>
      </c>
      <c r="F65" s="140">
        <v>0</v>
      </c>
      <c r="G65" s="140">
        <v>0</v>
      </c>
      <c r="H65" s="140">
        <v>0</v>
      </c>
      <c r="I65" s="141">
        <v>0</v>
      </c>
      <c r="J65" s="130" t="s">
        <v>1617</v>
      </c>
      <c r="K65" s="106" t="s">
        <v>1617</v>
      </c>
      <c r="L65" s="831"/>
      <c r="M65" s="142">
        <v>0</v>
      </c>
      <c r="N65" s="143">
        <v>0</v>
      </c>
      <c r="O65" s="143">
        <v>0</v>
      </c>
      <c r="P65" s="143">
        <v>0</v>
      </c>
      <c r="Q65" s="143">
        <v>0</v>
      </c>
      <c r="R65" s="143">
        <v>0</v>
      </c>
      <c r="S65" s="144">
        <v>0</v>
      </c>
      <c r="T65" s="135" t="s">
        <v>1617</v>
      </c>
    </row>
    <row r="66" spans="1:20">
      <c r="A66" s="827"/>
      <c r="C66" s="148"/>
      <c r="D66" s="828"/>
      <c r="E66" s="829"/>
      <c r="F66" s="829"/>
      <c r="G66" s="829"/>
      <c r="H66" s="829"/>
      <c r="I66" s="829"/>
      <c r="J66" s="124"/>
      <c r="K66" s="827"/>
      <c r="M66" s="830"/>
      <c r="N66" s="830"/>
      <c r="O66" s="830"/>
      <c r="P66" s="830"/>
      <c r="Q66" s="830"/>
      <c r="R66" s="830"/>
      <c r="S66" s="830"/>
      <c r="T66" s="124"/>
    </row>
    <row r="67" spans="1:20">
      <c r="A67" s="827"/>
      <c r="C67" s="148"/>
      <c r="D67" s="828"/>
      <c r="E67" s="829"/>
      <c r="F67" s="829"/>
      <c r="G67" s="829"/>
      <c r="H67" s="829"/>
      <c r="I67" s="829"/>
      <c r="J67" s="124"/>
      <c r="K67" s="827"/>
      <c r="M67" s="830"/>
      <c r="N67" s="830"/>
      <c r="O67" s="830"/>
      <c r="P67" s="830"/>
      <c r="Q67" s="830"/>
      <c r="R67" s="830"/>
      <c r="S67" s="830"/>
      <c r="T67" s="124"/>
    </row>
    <row r="68" spans="1:20">
      <c r="A68" s="827"/>
      <c r="C68" s="148"/>
      <c r="D68" s="828"/>
      <c r="E68" s="829"/>
      <c r="F68" s="829"/>
      <c r="G68" s="829"/>
      <c r="H68" s="829"/>
      <c r="I68" s="829"/>
      <c r="J68" s="124"/>
      <c r="K68" s="827"/>
      <c r="M68" s="830"/>
      <c r="N68" s="830"/>
      <c r="O68" s="830"/>
      <c r="P68" s="830"/>
      <c r="Q68" s="830"/>
      <c r="R68" s="830"/>
      <c r="S68" s="830"/>
      <c r="T68" s="124"/>
    </row>
    <row r="69" spans="1:20">
      <c r="A69" s="827"/>
      <c r="C69" s="148"/>
      <c r="D69" s="828"/>
      <c r="E69" s="829"/>
      <c r="F69" s="829"/>
      <c r="G69" s="829"/>
      <c r="H69" s="829"/>
      <c r="I69" s="829"/>
      <c r="J69" s="124"/>
      <c r="K69" s="827"/>
      <c r="M69" s="830"/>
      <c r="N69" s="830"/>
      <c r="O69" s="830"/>
      <c r="P69" s="830"/>
      <c r="Q69" s="830"/>
      <c r="R69" s="830"/>
      <c r="S69" s="830"/>
      <c r="T69" s="124"/>
    </row>
    <row r="70" spans="1:20">
      <c r="A70" s="827"/>
      <c r="C70" s="148"/>
      <c r="D70" s="828"/>
      <c r="E70" s="829"/>
      <c r="F70" s="829"/>
      <c r="G70" s="829"/>
      <c r="H70" s="829"/>
      <c r="I70" s="829"/>
      <c r="J70" s="124"/>
      <c r="K70" s="827"/>
      <c r="M70" s="830"/>
      <c r="N70" s="830"/>
      <c r="O70" s="830"/>
      <c r="P70" s="830"/>
      <c r="Q70" s="830"/>
      <c r="R70" s="830"/>
      <c r="S70" s="830"/>
      <c r="T70" s="124"/>
    </row>
    <row r="71" spans="1:20">
      <c r="A71" s="827"/>
      <c r="C71" s="148"/>
      <c r="D71" s="828"/>
      <c r="E71" s="829"/>
      <c r="F71" s="829"/>
      <c r="G71" s="829"/>
      <c r="H71" s="829"/>
      <c r="I71" s="829"/>
      <c r="J71" s="124"/>
      <c r="K71" s="827"/>
      <c r="M71" s="830"/>
      <c r="N71" s="830"/>
      <c r="O71" s="830"/>
      <c r="P71" s="830"/>
      <c r="Q71" s="830"/>
      <c r="R71" s="830"/>
      <c r="S71" s="830"/>
      <c r="T71" s="124"/>
    </row>
    <row r="72" spans="1:20">
      <c r="A72" s="827"/>
      <c r="C72" s="148"/>
      <c r="D72" s="828"/>
      <c r="E72" s="829"/>
      <c r="F72" s="829"/>
      <c r="G72" s="829"/>
      <c r="H72" s="829"/>
      <c r="I72" s="829"/>
      <c r="J72" s="124"/>
      <c r="K72" s="827"/>
      <c r="M72" s="830"/>
      <c r="N72" s="830"/>
      <c r="O72" s="830"/>
      <c r="P72" s="830"/>
      <c r="Q72" s="830"/>
      <c r="R72" s="830"/>
      <c r="S72" s="830"/>
      <c r="T72" s="124"/>
    </row>
    <row r="73" spans="1:20">
      <c r="A73" s="146"/>
      <c r="B73" s="145"/>
      <c r="C73" s="145"/>
      <c r="D73" s="145"/>
      <c r="E73" s="145"/>
      <c r="F73" s="145"/>
      <c r="G73" s="145"/>
      <c r="H73" s="145"/>
      <c r="I73" s="145"/>
      <c r="J73" s="832"/>
      <c r="K73" s="146"/>
      <c r="L73" s="145"/>
      <c r="M73" s="145"/>
      <c r="N73" s="145"/>
      <c r="O73" s="145"/>
      <c r="P73" s="145"/>
      <c r="Q73" s="145"/>
      <c r="R73" s="145"/>
      <c r="S73" s="145"/>
      <c r="T73" s="147" t="s">
        <v>570</v>
      </c>
    </row>
    <row r="74" spans="1:20">
      <c r="H74" s="2134"/>
      <c r="J74" s="2135" t="s">
        <v>2497</v>
      </c>
      <c r="K74" s="1776" t="s">
        <v>2497</v>
      </c>
      <c r="T74" s="803" t="s">
        <v>570</v>
      </c>
    </row>
  </sheetData>
  <customSheetViews>
    <customSheetView guid="{4095EAE0-09D5-4E29-9353-57BE8D9E0DE0}" showPageBreaks="1" printArea="1" topLeftCell="D1">
      <selection activeCell="H68" sqref="H68"/>
      <colBreaks count="2" manualBreakCount="2">
        <brk id="10" max="1048575" man="1"/>
        <brk id="20" max="1048575" man="1"/>
      </colBreaks>
      <pageMargins left="0.75" right="0.75" top="0.75" bottom="0.75" header="0.5" footer="0.5"/>
      <pageSetup scale="86" orientation="portrait" r:id="rId1"/>
    </customSheetView>
    <customSheetView guid="{B4382265-C345-4F78-A0C9-5C84571AE8A3}" showPageBreaks="1" printArea="1">
      <selection activeCell="H68" sqref="H68"/>
      <colBreaks count="2" manualBreakCount="2">
        <brk id="10" max="1048575" man="1"/>
        <brk id="20" max="1048575" man="1"/>
      </colBreaks>
      <pageMargins left="0.75" right="0.75" top="0.75" bottom="0.75" header="0.5" footer="0.5"/>
      <pageSetup scale="86" orientation="portrait" r:id="rId2"/>
    </customSheetView>
  </customSheetViews>
  <mergeCells count="1">
    <mergeCell ref="A3:J3"/>
  </mergeCells>
  <pageMargins left="0.75" right="0.75" top="0.75" bottom="0.75" header="0.5" footer="0.5"/>
  <pageSetup scale="86" orientation="portrait" r:id="rId3"/>
  <colBreaks count="2" manualBreakCount="2">
    <brk id="10" max="1048575" man="1"/>
    <brk id="2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topLeftCell="J1" zoomScaleNormal="100" workbookViewId="0">
      <selection activeCell="J1" sqref="J1"/>
    </sheetView>
  </sheetViews>
  <sheetFormatPr defaultColWidth="9.83203125" defaultRowHeight="11.25"/>
  <cols>
    <col min="1" max="1" width="5" style="85" customWidth="1"/>
    <col min="2" max="2" width="5.83203125" style="85" customWidth="1"/>
    <col min="3" max="3" width="34.83203125" style="85" bestFit="1" customWidth="1"/>
    <col min="4" max="5" width="11.83203125" style="85" customWidth="1"/>
    <col min="6" max="6" width="9.83203125" style="85" bestFit="1" customWidth="1"/>
    <col min="7" max="7" width="10.6640625" style="85" bestFit="1" customWidth="1"/>
    <col min="8" max="8" width="15.83203125" style="85" customWidth="1"/>
    <col min="9" max="9" width="16.5" style="85" bestFit="1" customWidth="1"/>
    <col min="10" max="11" width="4.83203125" style="85" customWidth="1"/>
    <col min="12" max="12" width="5.83203125" style="85" customWidth="1"/>
    <col min="13" max="13" width="22.5" style="85" customWidth="1"/>
    <col min="14" max="17" width="12.83203125" style="85" customWidth="1"/>
    <col min="18" max="18" width="21.33203125" style="85" customWidth="1"/>
    <col min="19" max="19" width="15" style="85" bestFit="1" customWidth="1"/>
    <col min="20" max="20" width="5.1640625" style="85" customWidth="1"/>
    <col min="21" max="16384" width="9.83203125" style="85"/>
  </cols>
  <sheetData>
    <row r="1" spans="1:20">
      <c r="A1" s="2073">
        <v>110</v>
      </c>
      <c r="B1" s="2129"/>
      <c r="C1" s="2130"/>
      <c r="D1" s="2131"/>
      <c r="E1" s="2130"/>
      <c r="F1" s="2131"/>
      <c r="G1" s="2131"/>
      <c r="H1" s="2129"/>
      <c r="I1" s="2131"/>
      <c r="J1" s="2055" t="s">
        <v>2667</v>
      </c>
      <c r="K1" s="2057" t="s">
        <v>2667</v>
      </c>
      <c r="L1" s="2129"/>
      <c r="M1" s="2129"/>
      <c r="N1" s="2131"/>
      <c r="O1" s="2129"/>
      <c r="P1" s="2136"/>
      <c r="Q1" s="2131"/>
      <c r="R1" s="2137"/>
      <c r="S1" s="2137"/>
      <c r="T1" s="2055">
        <v>111</v>
      </c>
    </row>
    <row r="2" spans="1:20">
      <c r="A2" s="1746"/>
      <c r="B2" s="205"/>
      <c r="C2" s="798"/>
      <c r="D2" s="204"/>
      <c r="E2" s="798"/>
      <c r="F2" s="204"/>
      <c r="G2" s="204"/>
      <c r="H2" s="205"/>
      <c r="I2" s="204"/>
      <c r="J2" s="206"/>
      <c r="K2" s="1774"/>
      <c r="L2" s="205"/>
      <c r="M2" s="205"/>
      <c r="N2" s="204"/>
      <c r="O2" s="205"/>
      <c r="P2" s="149"/>
      <c r="Q2" s="204"/>
      <c r="R2" s="834"/>
      <c r="S2" s="834"/>
      <c r="T2" s="620"/>
    </row>
    <row r="3" spans="1:20">
      <c r="A3" s="2336" t="s">
        <v>2805</v>
      </c>
      <c r="B3" s="2337"/>
      <c r="C3" s="2337"/>
      <c r="D3" s="2337"/>
      <c r="E3" s="2337"/>
      <c r="F3" s="2337"/>
      <c r="G3" s="2337"/>
      <c r="H3" s="2337"/>
      <c r="I3" s="2337"/>
      <c r="J3" s="2338"/>
      <c r="K3" s="2336" t="s">
        <v>2807</v>
      </c>
      <c r="L3" s="2337"/>
      <c r="M3" s="2337"/>
      <c r="N3" s="2337"/>
      <c r="O3" s="2337"/>
      <c r="P3" s="2337"/>
      <c r="Q3" s="2337"/>
      <c r="R3" s="2337"/>
      <c r="S3" s="2337"/>
      <c r="T3" s="2338"/>
    </row>
    <row r="4" spans="1:20">
      <c r="A4" s="146"/>
      <c r="B4" s="1787"/>
      <c r="C4" s="1787"/>
      <c r="D4" s="1787"/>
      <c r="E4" s="1787"/>
      <c r="F4" s="1787"/>
      <c r="G4" s="1787"/>
      <c r="H4" s="1787"/>
      <c r="I4" s="1788"/>
      <c r="J4" s="1789"/>
      <c r="K4" s="146"/>
      <c r="L4" s="1787"/>
      <c r="M4" s="1787"/>
      <c r="N4" s="145"/>
      <c r="O4" s="1787"/>
      <c r="P4" s="1787"/>
      <c r="Q4" s="1787"/>
      <c r="R4" s="1787"/>
      <c r="S4" s="1788"/>
      <c r="T4" s="202"/>
    </row>
    <row r="5" spans="1:20">
      <c r="A5" s="1783" t="s">
        <v>2438</v>
      </c>
      <c r="B5" s="1784"/>
      <c r="C5" s="1784"/>
      <c r="D5" s="1784"/>
      <c r="E5" s="1784"/>
      <c r="F5" s="1784"/>
      <c r="G5" s="1784"/>
      <c r="H5" s="1784"/>
      <c r="I5" s="1784"/>
      <c r="J5" s="1785"/>
      <c r="K5" s="1783" t="s">
        <v>2438</v>
      </c>
      <c r="L5" s="1784"/>
      <c r="M5" s="1784"/>
      <c r="N5" s="1784"/>
      <c r="O5" s="1784"/>
      <c r="P5" s="1784"/>
      <c r="Q5" s="1784"/>
      <c r="R5" s="1784"/>
      <c r="S5" s="1784"/>
      <c r="T5" s="1785"/>
    </row>
    <row r="6" spans="1:20">
      <c r="A6" s="153"/>
      <c r="B6" s="92"/>
      <c r="C6" s="92"/>
      <c r="D6" s="1786" t="s">
        <v>2086</v>
      </c>
      <c r="E6" s="816"/>
      <c r="F6" s="811" t="s">
        <v>2087</v>
      </c>
      <c r="G6" s="813"/>
      <c r="H6" s="813"/>
      <c r="I6" s="812"/>
      <c r="J6" s="154"/>
      <c r="K6" s="153"/>
      <c r="L6" s="92"/>
      <c r="M6" s="817" t="s">
        <v>2088</v>
      </c>
      <c r="N6" s="811" t="s">
        <v>2089</v>
      </c>
      <c r="O6" s="813"/>
      <c r="P6" s="813"/>
      <c r="Q6" s="813"/>
      <c r="R6" s="813"/>
      <c r="S6" s="812"/>
      <c r="T6" s="154"/>
    </row>
    <row r="7" spans="1:20">
      <c r="A7" s="153"/>
      <c r="B7" s="92"/>
      <c r="C7" s="92"/>
      <c r="D7" s="811" t="s">
        <v>2090</v>
      </c>
      <c r="E7" s="812"/>
      <c r="F7" s="811" t="s">
        <v>2091</v>
      </c>
      <c r="G7" s="813"/>
      <c r="H7" s="813"/>
      <c r="I7" s="812"/>
      <c r="J7" s="154"/>
      <c r="K7" s="153"/>
      <c r="L7" s="92"/>
      <c r="M7" s="815" t="s">
        <v>2092</v>
      </c>
      <c r="N7" s="104"/>
      <c r="P7" s="805" t="s">
        <v>2439</v>
      </c>
      <c r="Q7" s="806"/>
      <c r="R7" s="835"/>
      <c r="S7" s="201"/>
      <c r="T7" s="154"/>
    </row>
    <row r="8" spans="1:20">
      <c r="A8" s="153"/>
      <c r="B8" s="92"/>
      <c r="C8" s="92"/>
      <c r="D8" s="151"/>
      <c r="E8" s="151"/>
      <c r="F8" s="151"/>
      <c r="G8" s="151"/>
      <c r="H8" s="151"/>
      <c r="I8" s="151"/>
      <c r="J8" s="154"/>
      <c r="K8" s="153"/>
      <c r="L8" s="92"/>
      <c r="M8" s="104"/>
      <c r="N8" s="104"/>
      <c r="P8" s="96"/>
      <c r="Q8" s="104"/>
      <c r="R8" s="104"/>
      <c r="T8" s="154"/>
    </row>
    <row r="9" spans="1:20">
      <c r="A9" s="153"/>
      <c r="B9" s="92"/>
      <c r="C9" s="92"/>
      <c r="D9" s="92"/>
      <c r="E9" s="92"/>
      <c r="F9" s="92"/>
      <c r="G9" s="92"/>
      <c r="H9" s="92"/>
      <c r="I9" s="817" t="s">
        <v>2094</v>
      </c>
      <c r="J9" s="154"/>
      <c r="K9" s="153"/>
      <c r="L9" s="92"/>
      <c r="M9" s="104"/>
      <c r="N9" s="104"/>
      <c r="P9" s="811" t="s">
        <v>2096</v>
      </c>
      <c r="Q9" s="812"/>
      <c r="R9" s="104"/>
      <c r="T9" s="154"/>
    </row>
    <row r="10" spans="1:20">
      <c r="A10" s="153"/>
      <c r="B10" s="92"/>
      <c r="C10" s="92"/>
      <c r="D10" s="92"/>
      <c r="E10" s="92"/>
      <c r="F10" s="92"/>
      <c r="G10" s="92"/>
      <c r="H10" s="817" t="s">
        <v>2359</v>
      </c>
      <c r="I10" s="817" t="s">
        <v>2440</v>
      </c>
      <c r="J10" s="154"/>
      <c r="K10" s="153"/>
      <c r="L10" s="92"/>
      <c r="M10" s="817" t="s">
        <v>2441</v>
      </c>
      <c r="N10" s="92"/>
      <c r="O10" s="92"/>
      <c r="P10" s="92"/>
      <c r="Q10" s="92"/>
      <c r="R10" s="92"/>
      <c r="S10" s="92"/>
      <c r="T10" s="154"/>
    </row>
    <row r="11" spans="1:20">
      <c r="A11" s="153"/>
      <c r="B11" s="104"/>
      <c r="C11" s="92"/>
      <c r="D11" s="92"/>
      <c r="E11" s="92"/>
      <c r="F11" s="92"/>
      <c r="G11" s="817" t="s">
        <v>2498</v>
      </c>
      <c r="H11" s="817" t="s">
        <v>1028</v>
      </c>
      <c r="I11" s="817" t="s">
        <v>2442</v>
      </c>
      <c r="J11" s="87"/>
      <c r="K11" s="153"/>
      <c r="L11" s="92"/>
      <c r="M11" s="817" t="s">
        <v>2443</v>
      </c>
      <c r="N11" s="148"/>
      <c r="O11" s="92"/>
      <c r="P11" s="92"/>
      <c r="Q11" s="92"/>
      <c r="R11" s="817" t="s">
        <v>2444</v>
      </c>
      <c r="S11" s="92"/>
      <c r="T11" s="154"/>
    </row>
    <row r="12" spans="1:20">
      <c r="A12" s="161" t="s">
        <v>307</v>
      </c>
      <c r="B12" s="817" t="s">
        <v>331</v>
      </c>
      <c r="C12" s="92"/>
      <c r="D12" s="92"/>
      <c r="E12" s="92"/>
      <c r="F12" s="817" t="s">
        <v>1033</v>
      </c>
      <c r="G12" s="817" t="s">
        <v>1037</v>
      </c>
      <c r="H12" s="817" t="s">
        <v>1034</v>
      </c>
      <c r="I12" s="817" t="s">
        <v>2449</v>
      </c>
      <c r="J12" s="814" t="s">
        <v>307</v>
      </c>
      <c r="K12" s="91" t="s">
        <v>307</v>
      </c>
      <c r="L12" s="817" t="s">
        <v>331</v>
      </c>
      <c r="M12" s="817" t="s">
        <v>2103</v>
      </c>
      <c r="N12" s="817" t="s">
        <v>2809</v>
      </c>
      <c r="O12" s="817" t="s">
        <v>2450</v>
      </c>
      <c r="P12" s="817" t="s">
        <v>2499</v>
      </c>
      <c r="Q12" s="817" t="s">
        <v>464</v>
      </c>
      <c r="R12" s="817" t="s">
        <v>2451</v>
      </c>
      <c r="S12" s="817" t="s">
        <v>2452</v>
      </c>
      <c r="T12" s="814" t="s">
        <v>307</v>
      </c>
    </row>
    <row r="13" spans="1:20">
      <c r="A13" s="161" t="s">
        <v>312</v>
      </c>
      <c r="B13" s="817" t="s">
        <v>334</v>
      </c>
      <c r="C13" s="817" t="s">
        <v>2445</v>
      </c>
      <c r="D13" s="817" t="s">
        <v>2499</v>
      </c>
      <c r="E13" s="817" t="s">
        <v>2447</v>
      </c>
      <c r="F13" s="817" t="s">
        <v>1040</v>
      </c>
      <c r="G13" s="817" t="s">
        <v>2448</v>
      </c>
      <c r="H13" s="817" t="s">
        <v>2453</v>
      </c>
      <c r="I13" s="817" t="s">
        <v>2454</v>
      </c>
      <c r="J13" s="814" t="s">
        <v>312</v>
      </c>
      <c r="K13" s="91" t="s">
        <v>312</v>
      </c>
      <c r="L13" s="817" t="s">
        <v>334</v>
      </c>
      <c r="M13" s="817" t="s">
        <v>2455</v>
      </c>
      <c r="N13" s="817" t="s">
        <v>1056</v>
      </c>
      <c r="O13" s="817" t="s">
        <v>1054</v>
      </c>
      <c r="P13" s="92"/>
      <c r="Q13" s="92"/>
      <c r="R13" s="817" t="s">
        <v>2456</v>
      </c>
      <c r="S13" s="92"/>
      <c r="T13" s="814" t="s">
        <v>312</v>
      </c>
    </row>
    <row r="14" spans="1:20">
      <c r="A14" s="161"/>
      <c r="B14" s="92"/>
      <c r="C14" s="92"/>
      <c r="D14" s="92"/>
      <c r="E14" s="92"/>
      <c r="F14" s="817" t="s">
        <v>1053</v>
      </c>
      <c r="G14" s="817" t="s">
        <v>1054</v>
      </c>
      <c r="H14" s="817" t="s">
        <v>2457</v>
      </c>
      <c r="I14" s="817" t="s">
        <v>2458</v>
      </c>
      <c r="J14" s="154"/>
      <c r="K14" s="153"/>
      <c r="L14" s="92"/>
      <c r="M14" s="817" t="s">
        <v>2360</v>
      </c>
      <c r="N14" s="817"/>
      <c r="O14" s="92"/>
      <c r="P14" s="92"/>
      <c r="Q14" s="92"/>
      <c r="R14" s="817" t="s">
        <v>2118</v>
      </c>
      <c r="S14" s="92"/>
      <c r="T14" s="154"/>
    </row>
    <row r="15" spans="1:20">
      <c r="A15" s="161"/>
      <c r="B15" s="92"/>
      <c r="C15" s="817" t="s">
        <v>317</v>
      </c>
      <c r="D15" s="817" t="s">
        <v>318</v>
      </c>
      <c r="E15" s="817" t="s">
        <v>319</v>
      </c>
      <c r="F15" s="817" t="s">
        <v>320</v>
      </c>
      <c r="G15" s="817" t="s">
        <v>321</v>
      </c>
      <c r="H15" s="817" t="s">
        <v>322</v>
      </c>
      <c r="I15" s="817" t="s">
        <v>176</v>
      </c>
      <c r="J15" s="154"/>
      <c r="K15" s="153"/>
      <c r="L15" s="92"/>
      <c r="M15" s="817" t="s">
        <v>177</v>
      </c>
      <c r="N15" s="817"/>
      <c r="O15" s="817" t="s">
        <v>406</v>
      </c>
      <c r="P15" s="817" t="s">
        <v>407</v>
      </c>
      <c r="Q15" s="817" t="s">
        <v>408</v>
      </c>
      <c r="R15" s="817" t="s">
        <v>39</v>
      </c>
      <c r="S15" s="817" t="s">
        <v>2119</v>
      </c>
      <c r="T15" s="154"/>
    </row>
    <row r="16" spans="1:20" ht="12" thickBot="1">
      <c r="A16" s="836"/>
      <c r="B16" s="819"/>
      <c r="C16" s="819"/>
      <c r="D16" s="92"/>
      <c r="E16" s="92"/>
      <c r="F16" s="92"/>
      <c r="G16" s="92"/>
      <c r="H16" s="92"/>
      <c r="I16" s="92"/>
      <c r="J16" s="155"/>
      <c r="K16" s="818"/>
      <c r="L16" s="819"/>
      <c r="M16" s="92"/>
      <c r="N16" s="92"/>
      <c r="O16" s="92"/>
      <c r="P16" s="92"/>
      <c r="Q16" s="92"/>
      <c r="R16" s="92"/>
      <c r="S16" s="92"/>
      <c r="T16" s="155"/>
    </row>
    <row r="17" spans="1:20" ht="13.5" customHeight="1">
      <c r="A17" s="156"/>
      <c r="C17" s="821" t="s">
        <v>2160</v>
      </c>
      <c r="D17" s="93"/>
      <c r="E17" s="157"/>
      <c r="F17" s="157"/>
      <c r="G17" s="157"/>
      <c r="H17" s="157"/>
      <c r="I17" s="158"/>
      <c r="J17" s="86"/>
      <c r="K17" s="150"/>
      <c r="M17" s="159"/>
      <c r="N17" s="157"/>
      <c r="O17" s="157"/>
      <c r="P17" s="94"/>
      <c r="Q17" s="157"/>
      <c r="R17" s="157"/>
      <c r="S17" s="158"/>
      <c r="T17" s="160"/>
    </row>
    <row r="18" spans="1:20" ht="13.5" customHeight="1">
      <c r="A18" s="161"/>
      <c r="C18" s="822" t="s">
        <v>2500</v>
      </c>
      <c r="D18" s="162">
        <v>0</v>
      </c>
      <c r="E18" s="163">
        <v>0</v>
      </c>
      <c r="F18" s="163">
        <v>0</v>
      </c>
      <c r="G18" s="163">
        <v>0</v>
      </c>
      <c r="H18" s="163">
        <v>0</v>
      </c>
      <c r="I18" s="164">
        <v>0</v>
      </c>
      <c r="J18" s="86"/>
      <c r="K18" s="91"/>
      <c r="M18" s="162">
        <v>0</v>
      </c>
      <c r="N18" s="163">
        <v>0</v>
      </c>
      <c r="O18" s="163">
        <v>0</v>
      </c>
      <c r="P18" s="163">
        <v>0</v>
      </c>
      <c r="Q18" s="163">
        <v>0</v>
      </c>
      <c r="R18" s="163">
        <v>0</v>
      </c>
      <c r="S18" s="164">
        <v>0</v>
      </c>
      <c r="T18" s="86"/>
    </row>
    <row r="19" spans="1:20" ht="13.5" customHeight="1">
      <c r="A19" s="165">
        <v>56</v>
      </c>
      <c r="B19" s="145"/>
      <c r="C19" s="823" t="s">
        <v>2501</v>
      </c>
      <c r="D19" s="166"/>
      <c r="E19" s="167"/>
      <c r="F19" s="167"/>
      <c r="G19" s="167"/>
      <c r="H19" s="167"/>
      <c r="I19" s="168"/>
      <c r="J19" s="110">
        <v>56</v>
      </c>
      <c r="K19" s="106">
        <v>56</v>
      </c>
      <c r="L19" s="145"/>
      <c r="M19" s="169"/>
      <c r="N19" s="170"/>
      <c r="O19" s="170"/>
      <c r="P19" s="129"/>
      <c r="Q19" s="170"/>
      <c r="R19" s="170"/>
      <c r="S19" s="171"/>
      <c r="T19" s="110">
        <v>56</v>
      </c>
    </row>
    <row r="20" spans="1:20" ht="13.5" customHeight="1">
      <c r="A20" s="172"/>
      <c r="C20" s="822" t="s">
        <v>2502</v>
      </c>
      <c r="D20" s="162">
        <v>0</v>
      </c>
      <c r="E20" s="121">
        <v>0</v>
      </c>
      <c r="F20" s="121">
        <v>0</v>
      </c>
      <c r="G20" s="121">
        <v>0</v>
      </c>
      <c r="H20" s="121">
        <v>0</v>
      </c>
      <c r="I20" s="173">
        <v>0</v>
      </c>
      <c r="J20" s="174"/>
      <c r="K20" s="116"/>
      <c r="M20" s="175">
        <v>0</v>
      </c>
      <c r="N20" s="121">
        <v>0</v>
      </c>
      <c r="O20" s="121">
        <v>0</v>
      </c>
      <c r="P20" s="163">
        <v>0</v>
      </c>
      <c r="Q20" s="121">
        <v>0</v>
      </c>
      <c r="R20" s="121">
        <v>0</v>
      </c>
      <c r="S20" s="173">
        <v>0</v>
      </c>
      <c r="T20" s="174"/>
    </row>
    <row r="21" spans="1:20" ht="13.5" customHeight="1">
      <c r="A21" s="165">
        <v>57</v>
      </c>
      <c r="B21" s="145"/>
      <c r="C21" s="823" t="s">
        <v>2503</v>
      </c>
      <c r="D21" s="166"/>
      <c r="E21" s="176"/>
      <c r="F21" s="176"/>
      <c r="G21" s="176"/>
      <c r="H21" s="176"/>
      <c r="I21" s="177"/>
      <c r="J21" s="110">
        <v>57</v>
      </c>
      <c r="K21" s="106">
        <v>57</v>
      </c>
      <c r="L21" s="145"/>
      <c r="M21" s="178"/>
      <c r="N21" s="176"/>
      <c r="O21" s="176"/>
      <c r="P21" s="129"/>
      <c r="Q21" s="176"/>
      <c r="R21" s="176"/>
      <c r="S21" s="179"/>
      <c r="T21" s="110">
        <v>57</v>
      </c>
    </row>
    <row r="22" spans="1:20" ht="13.5" customHeight="1" thickBot="1">
      <c r="A22" s="165" t="s">
        <v>38</v>
      </c>
      <c r="B22" s="145"/>
      <c r="C22" s="837" t="s">
        <v>2504</v>
      </c>
      <c r="D22" s="180">
        <v>0</v>
      </c>
      <c r="E22" s="181">
        <v>0</v>
      </c>
      <c r="F22" s="181">
        <v>0</v>
      </c>
      <c r="G22" s="181">
        <v>0</v>
      </c>
      <c r="H22" s="181">
        <v>0</v>
      </c>
      <c r="I22" s="182">
        <v>0</v>
      </c>
      <c r="J22" s="183" t="s">
        <v>38</v>
      </c>
      <c r="K22" s="106" t="s">
        <v>38</v>
      </c>
      <c r="L22" s="184"/>
      <c r="M22" s="180">
        <v>0</v>
      </c>
      <c r="N22" s="181">
        <v>0</v>
      </c>
      <c r="O22" s="181">
        <v>0</v>
      </c>
      <c r="P22" s="181">
        <v>0</v>
      </c>
      <c r="Q22" s="181">
        <v>0</v>
      </c>
      <c r="R22" s="181">
        <v>0</v>
      </c>
      <c r="S22" s="185">
        <v>0</v>
      </c>
      <c r="T22" s="183" t="s">
        <v>38</v>
      </c>
    </row>
    <row r="23" spans="1:20" ht="13.5" customHeight="1">
      <c r="A23" s="172"/>
      <c r="C23" s="821" t="s">
        <v>2505</v>
      </c>
      <c r="D23" s="186"/>
      <c r="E23" s="121"/>
      <c r="F23" s="121"/>
      <c r="G23" s="121"/>
      <c r="H23" s="121"/>
      <c r="I23" s="121"/>
      <c r="J23" s="124"/>
      <c r="K23" s="187"/>
      <c r="M23" s="188"/>
      <c r="N23" s="186"/>
      <c r="O23" s="121"/>
      <c r="P23" s="121"/>
      <c r="Q23" s="121"/>
      <c r="R23" s="121"/>
      <c r="S23" s="121"/>
      <c r="T23" s="189"/>
    </row>
    <row r="24" spans="1:20" ht="13.5" customHeight="1">
      <c r="A24" s="172" t="s">
        <v>1624</v>
      </c>
      <c r="C24" s="838" t="s">
        <v>2506</v>
      </c>
      <c r="D24" s="129">
        <v>0</v>
      </c>
      <c r="E24" s="121">
        <v>0</v>
      </c>
      <c r="F24" s="121">
        <v>0</v>
      </c>
      <c r="G24" s="121">
        <v>0</v>
      </c>
      <c r="H24" s="121">
        <v>0</v>
      </c>
      <c r="I24" s="121">
        <v>0</v>
      </c>
      <c r="J24" s="124" t="s">
        <v>1624</v>
      </c>
      <c r="K24" s="116" t="s">
        <v>1624</v>
      </c>
      <c r="M24" s="188">
        <v>0</v>
      </c>
      <c r="N24" s="186">
        <v>0</v>
      </c>
      <c r="O24" s="121">
        <v>0</v>
      </c>
      <c r="P24" s="121">
        <v>0</v>
      </c>
      <c r="Q24" s="121">
        <v>0</v>
      </c>
      <c r="R24" s="190">
        <v>0</v>
      </c>
      <c r="S24" s="121">
        <v>0</v>
      </c>
      <c r="T24" s="174" t="s">
        <v>1624</v>
      </c>
    </row>
    <row r="25" spans="1:20" ht="13.5" customHeight="1">
      <c r="A25" s="191" t="s">
        <v>46</v>
      </c>
      <c r="B25" s="192"/>
      <c r="C25" s="839" t="s">
        <v>2507</v>
      </c>
      <c r="D25" s="129">
        <v>0</v>
      </c>
      <c r="E25" s="193">
        <v>0</v>
      </c>
      <c r="F25" s="193">
        <v>0</v>
      </c>
      <c r="G25" s="193">
        <v>0</v>
      </c>
      <c r="H25" s="193">
        <v>0</v>
      </c>
      <c r="I25" s="193">
        <v>0</v>
      </c>
      <c r="J25" s="194" t="s">
        <v>46</v>
      </c>
      <c r="K25" s="195" t="s">
        <v>46</v>
      </c>
      <c r="L25" s="192"/>
      <c r="M25" s="196">
        <v>0</v>
      </c>
      <c r="N25" s="197">
        <v>0</v>
      </c>
      <c r="O25" s="193">
        <v>0</v>
      </c>
      <c r="P25" s="193">
        <v>0</v>
      </c>
      <c r="Q25" s="193">
        <v>0</v>
      </c>
      <c r="R25" s="190">
        <v>0</v>
      </c>
      <c r="S25" s="193">
        <v>0</v>
      </c>
      <c r="T25" s="198" t="s">
        <v>46</v>
      </c>
    </row>
    <row r="26" spans="1:20" ht="13.5" customHeight="1">
      <c r="A26" s="191" t="s">
        <v>1627</v>
      </c>
      <c r="B26" s="192"/>
      <c r="C26" s="840" t="s">
        <v>2508</v>
      </c>
      <c r="D26" s="199">
        <v>0</v>
      </c>
      <c r="E26" s="193">
        <v>0</v>
      </c>
      <c r="F26" s="193">
        <v>0</v>
      </c>
      <c r="G26" s="193">
        <v>0</v>
      </c>
      <c r="H26" s="193">
        <v>0</v>
      </c>
      <c r="I26" s="193">
        <v>0</v>
      </c>
      <c r="J26" s="194" t="s">
        <v>1627</v>
      </c>
      <c r="K26" s="195" t="s">
        <v>1627</v>
      </c>
      <c r="L26" s="192"/>
      <c r="M26" s="196">
        <v>0</v>
      </c>
      <c r="N26" s="197">
        <v>0</v>
      </c>
      <c r="O26" s="193">
        <v>0</v>
      </c>
      <c r="P26" s="193">
        <v>0</v>
      </c>
      <c r="Q26" s="193">
        <v>0</v>
      </c>
      <c r="R26" s="193">
        <v>0</v>
      </c>
      <c r="S26" s="193">
        <v>0</v>
      </c>
      <c r="T26" s="198" t="s">
        <v>1627</v>
      </c>
    </row>
    <row r="27" spans="1:20" ht="13.5" customHeight="1">
      <c r="A27" s="191">
        <v>62</v>
      </c>
      <c r="B27" s="192"/>
      <c r="C27" s="840" t="s">
        <v>2509</v>
      </c>
      <c r="D27" s="199">
        <v>0</v>
      </c>
      <c r="E27" s="193">
        <v>0</v>
      </c>
      <c r="F27" s="193">
        <v>0</v>
      </c>
      <c r="G27" s="193">
        <v>0</v>
      </c>
      <c r="H27" s="193">
        <v>0</v>
      </c>
      <c r="I27" s="193">
        <v>0</v>
      </c>
      <c r="J27" s="124" t="s">
        <v>1071</v>
      </c>
      <c r="K27" s="195">
        <v>62</v>
      </c>
      <c r="L27" s="192"/>
      <c r="M27" s="196">
        <v>0</v>
      </c>
      <c r="N27" s="197">
        <v>0</v>
      </c>
      <c r="O27" s="193">
        <v>0</v>
      </c>
      <c r="P27" s="193">
        <v>0</v>
      </c>
      <c r="Q27" s="193">
        <v>0</v>
      </c>
      <c r="R27" s="193">
        <v>0</v>
      </c>
      <c r="S27" s="193">
        <v>0</v>
      </c>
      <c r="T27" s="198">
        <v>62</v>
      </c>
    </row>
    <row r="28" spans="1:20" ht="13.5" customHeight="1">
      <c r="A28" s="191" t="s">
        <v>1074</v>
      </c>
      <c r="B28" s="192"/>
      <c r="C28" s="840" t="s">
        <v>2510</v>
      </c>
      <c r="D28" s="199">
        <v>0</v>
      </c>
      <c r="E28" s="193">
        <v>0</v>
      </c>
      <c r="F28" s="193">
        <v>0</v>
      </c>
      <c r="G28" s="193">
        <v>0</v>
      </c>
      <c r="H28" s="193">
        <v>0</v>
      </c>
      <c r="I28" s="193">
        <v>0</v>
      </c>
      <c r="J28" s="194" t="s">
        <v>1074</v>
      </c>
      <c r="K28" s="195" t="s">
        <v>1074</v>
      </c>
      <c r="L28" s="192"/>
      <c r="M28" s="196">
        <v>0</v>
      </c>
      <c r="N28" s="197">
        <v>0</v>
      </c>
      <c r="O28" s="193">
        <v>0</v>
      </c>
      <c r="P28" s="193">
        <v>0</v>
      </c>
      <c r="Q28" s="193">
        <v>0</v>
      </c>
      <c r="R28" s="193">
        <v>0</v>
      </c>
      <c r="S28" s="193">
        <v>0</v>
      </c>
      <c r="T28" s="198" t="s">
        <v>1074</v>
      </c>
    </row>
    <row r="29" spans="1:20" ht="13.5" customHeight="1">
      <c r="A29" s="191" t="s">
        <v>1076</v>
      </c>
      <c r="B29" s="192"/>
      <c r="C29" s="840" t="s">
        <v>2511</v>
      </c>
      <c r="D29" s="199">
        <v>0</v>
      </c>
      <c r="E29" s="193">
        <v>0</v>
      </c>
      <c r="F29" s="193">
        <v>0</v>
      </c>
      <c r="G29" s="193">
        <v>0</v>
      </c>
      <c r="H29" s="193">
        <v>0</v>
      </c>
      <c r="I29" s="193">
        <v>0</v>
      </c>
      <c r="J29" s="194" t="s">
        <v>1076</v>
      </c>
      <c r="K29" s="195" t="s">
        <v>1076</v>
      </c>
      <c r="L29" s="192"/>
      <c r="M29" s="196">
        <v>0</v>
      </c>
      <c r="N29" s="197">
        <v>0</v>
      </c>
      <c r="O29" s="193">
        <v>0</v>
      </c>
      <c r="P29" s="193">
        <v>0</v>
      </c>
      <c r="Q29" s="193">
        <v>0</v>
      </c>
      <c r="R29" s="193">
        <v>0</v>
      </c>
      <c r="S29" s="193">
        <v>0</v>
      </c>
      <c r="T29" s="198" t="s">
        <v>1076</v>
      </c>
    </row>
    <row r="30" spans="1:20" ht="13.5" customHeight="1">
      <c r="A30" s="191" t="s">
        <v>2512</v>
      </c>
      <c r="B30" s="192"/>
      <c r="C30" s="840" t="s">
        <v>2513</v>
      </c>
      <c r="D30" s="199">
        <v>0</v>
      </c>
      <c r="E30" s="193">
        <v>0</v>
      </c>
      <c r="F30" s="193">
        <v>0</v>
      </c>
      <c r="G30" s="193">
        <v>0</v>
      </c>
      <c r="H30" s="193">
        <v>0</v>
      </c>
      <c r="I30" s="193">
        <v>0</v>
      </c>
      <c r="J30" s="194" t="s">
        <v>2512</v>
      </c>
      <c r="K30" s="195" t="s">
        <v>2512</v>
      </c>
      <c r="L30" s="192"/>
      <c r="M30" s="196">
        <v>0</v>
      </c>
      <c r="N30" s="197">
        <v>0</v>
      </c>
      <c r="O30" s="193">
        <v>0</v>
      </c>
      <c r="P30" s="193">
        <v>0</v>
      </c>
      <c r="Q30" s="193">
        <v>0</v>
      </c>
      <c r="R30" s="193">
        <v>0</v>
      </c>
      <c r="S30" s="193">
        <v>0</v>
      </c>
      <c r="T30" s="198" t="s">
        <v>2512</v>
      </c>
    </row>
    <row r="31" spans="1:20" ht="13.5" customHeight="1">
      <c r="A31" s="191">
        <v>66</v>
      </c>
      <c r="B31" s="192"/>
      <c r="C31" s="840" t="s">
        <v>2808</v>
      </c>
      <c r="D31" s="199">
        <v>0</v>
      </c>
      <c r="E31" s="193">
        <v>0</v>
      </c>
      <c r="F31" s="193">
        <v>0</v>
      </c>
      <c r="G31" s="193">
        <v>0</v>
      </c>
      <c r="H31" s="193">
        <v>0</v>
      </c>
      <c r="I31" s="193">
        <v>0</v>
      </c>
      <c r="J31" s="194">
        <v>66</v>
      </c>
      <c r="K31" s="195">
        <v>66</v>
      </c>
      <c r="L31" s="192"/>
      <c r="M31" s="196">
        <v>0</v>
      </c>
      <c r="N31" s="197">
        <v>0</v>
      </c>
      <c r="O31" s="197">
        <v>0</v>
      </c>
      <c r="P31" s="193">
        <v>0</v>
      </c>
      <c r="Q31" s="193">
        <v>0</v>
      </c>
      <c r="R31" s="193">
        <v>0</v>
      </c>
      <c r="S31" s="193">
        <v>0</v>
      </c>
      <c r="T31" s="198">
        <v>66</v>
      </c>
    </row>
    <row r="32" spans="1:20" ht="13.5" customHeight="1">
      <c r="A32" s="172"/>
      <c r="C32" s="822" t="s">
        <v>2514</v>
      </c>
      <c r="D32" s="186"/>
      <c r="E32" s="121"/>
      <c r="F32" s="121"/>
      <c r="G32" s="121"/>
      <c r="H32" s="121"/>
      <c r="I32" s="121"/>
      <c r="J32" s="124"/>
      <c r="K32" s="116"/>
      <c r="M32" s="188"/>
      <c r="N32" s="186"/>
      <c r="O32" s="121"/>
      <c r="P32" s="121"/>
      <c r="Q32" s="121"/>
      <c r="R32" s="121"/>
      <c r="S32" s="121"/>
      <c r="T32" s="174"/>
    </row>
    <row r="33" spans="1:20" ht="13.5" customHeight="1">
      <c r="A33" s="172"/>
      <c r="C33" s="822" t="s">
        <v>2515</v>
      </c>
      <c r="D33" s="186"/>
      <c r="E33" s="121"/>
      <c r="F33" s="121"/>
      <c r="G33" s="121"/>
      <c r="H33" s="121"/>
      <c r="I33" s="121"/>
      <c r="J33" s="124"/>
      <c r="K33" s="187"/>
      <c r="M33" s="188"/>
      <c r="N33" s="186"/>
      <c r="O33" s="121"/>
      <c r="P33" s="121"/>
      <c r="Q33" s="121"/>
      <c r="R33" s="121"/>
      <c r="S33" s="121"/>
      <c r="T33" s="189"/>
    </row>
    <row r="34" spans="1:20" ht="13.5" customHeight="1">
      <c r="A34" s="172">
        <v>67</v>
      </c>
      <c r="C34" s="822" t="s">
        <v>2516</v>
      </c>
      <c r="D34" s="199">
        <v>0</v>
      </c>
      <c r="E34" s="121">
        <v>0</v>
      </c>
      <c r="F34" s="121">
        <v>0</v>
      </c>
      <c r="G34" s="121">
        <v>0</v>
      </c>
      <c r="H34" s="121">
        <v>0</v>
      </c>
      <c r="I34" s="121">
        <v>0</v>
      </c>
      <c r="J34" s="124">
        <v>67</v>
      </c>
      <c r="K34" s="116">
        <v>67</v>
      </c>
      <c r="M34" s="188">
        <v>0</v>
      </c>
      <c r="N34" s="188">
        <v>0</v>
      </c>
      <c r="O34" s="186">
        <v>0</v>
      </c>
      <c r="P34" s="121">
        <v>0</v>
      </c>
      <c r="Q34" s="121">
        <v>0</v>
      </c>
      <c r="R34" s="121">
        <v>0</v>
      </c>
      <c r="S34" s="121">
        <v>0</v>
      </c>
      <c r="T34" s="174">
        <v>67</v>
      </c>
    </row>
    <row r="35" spans="1:20" ht="13.5" customHeight="1">
      <c r="A35" s="191" t="s">
        <v>2517</v>
      </c>
      <c r="B35" s="192"/>
      <c r="C35" s="840" t="s">
        <v>2518</v>
      </c>
      <c r="D35" s="199">
        <v>0</v>
      </c>
      <c r="E35" s="193">
        <v>0</v>
      </c>
      <c r="F35" s="193">
        <v>0</v>
      </c>
      <c r="G35" s="193">
        <v>0</v>
      </c>
      <c r="H35" s="193">
        <v>0</v>
      </c>
      <c r="I35" s="193">
        <v>0</v>
      </c>
      <c r="J35" s="194" t="s">
        <v>2517</v>
      </c>
      <c r="K35" s="195" t="s">
        <v>2517</v>
      </c>
      <c r="L35" s="192"/>
      <c r="M35" s="196">
        <v>0</v>
      </c>
      <c r="N35" s="197">
        <v>0</v>
      </c>
      <c r="O35" s="193">
        <v>0</v>
      </c>
      <c r="P35" s="193">
        <v>0</v>
      </c>
      <c r="Q35" s="193">
        <v>0</v>
      </c>
      <c r="R35" s="193">
        <v>0</v>
      </c>
      <c r="S35" s="193">
        <v>0</v>
      </c>
      <c r="T35" s="198" t="s">
        <v>2517</v>
      </c>
    </row>
    <row r="36" spans="1:20" ht="13.5" customHeight="1">
      <c r="A36" s="1798" t="s">
        <v>2519</v>
      </c>
      <c r="B36" s="192"/>
      <c r="C36" s="839" t="s">
        <v>2520</v>
      </c>
      <c r="D36" s="199">
        <v>0</v>
      </c>
      <c r="E36" s="193">
        <v>0</v>
      </c>
      <c r="F36" s="193">
        <v>0</v>
      </c>
      <c r="G36" s="193">
        <v>0</v>
      </c>
      <c r="H36" s="193">
        <v>0</v>
      </c>
      <c r="I36" s="193">
        <v>0</v>
      </c>
      <c r="J36" s="198" t="s">
        <v>2519</v>
      </c>
      <c r="K36" s="1800" t="s">
        <v>2519</v>
      </c>
      <c r="L36" s="200"/>
      <c r="M36" s="196">
        <v>0</v>
      </c>
      <c r="N36" s="197">
        <v>0</v>
      </c>
      <c r="O36" s="193">
        <v>0</v>
      </c>
      <c r="P36" s="193">
        <v>0</v>
      </c>
      <c r="Q36" s="193">
        <v>0</v>
      </c>
      <c r="R36" s="193">
        <v>0</v>
      </c>
      <c r="S36" s="193">
        <v>0</v>
      </c>
      <c r="T36" s="198" t="s">
        <v>2519</v>
      </c>
    </row>
    <row r="37" spans="1:20" ht="13.5" customHeight="1">
      <c r="A37" s="1799" t="s">
        <v>2521</v>
      </c>
      <c r="C37" s="821" t="s">
        <v>2522</v>
      </c>
      <c r="D37" s="186">
        <v>0</v>
      </c>
      <c r="E37" s="121">
        <v>0</v>
      </c>
      <c r="F37" s="121">
        <v>0</v>
      </c>
      <c r="G37" s="121">
        <v>0</v>
      </c>
      <c r="H37" s="121">
        <v>0</v>
      </c>
      <c r="I37" s="121">
        <v>0</v>
      </c>
      <c r="J37" s="124" t="s">
        <v>2521</v>
      </c>
      <c r="K37" s="1801" t="s">
        <v>2521</v>
      </c>
      <c r="M37" s="186">
        <v>0</v>
      </c>
      <c r="N37" s="121">
        <v>0</v>
      </c>
      <c r="O37" s="121">
        <v>0</v>
      </c>
      <c r="P37" s="121">
        <v>0</v>
      </c>
      <c r="Q37" s="121">
        <v>0</v>
      </c>
      <c r="R37" s="121">
        <v>0</v>
      </c>
      <c r="S37" s="121">
        <v>0</v>
      </c>
      <c r="T37" s="174" t="s">
        <v>2521</v>
      </c>
    </row>
    <row r="38" spans="1:20">
      <c r="A38" s="1802"/>
      <c r="B38" s="801"/>
      <c r="C38" s="801"/>
      <c r="D38" s="801"/>
      <c r="E38" s="801"/>
      <c r="F38" s="801"/>
      <c r="G38" s="801"/>
      <c r="H38" s="801"/>
      <c r="I38" s="801"/>
      <c r="J38" s="802"/>
      <c r="K38" s="1802"/>
      <c r="L38" s="801"/>
      <c r="M38" s="801"/>
      <c r="N38" s="801"/>
      <c r="O38" s="801"/>
      <c r="P38" s="801"/>
      <c r="Q38" s="801"/>
      <c r="R38" s="801"/>
      <c r="S38" s="801"/>
      <c r="T38" s="802"/>
    </row>
    <row r="39" spans="1:20">
      <c r="A39" s="2336" t="s">
        <v>328</v>
      </c>
      <c r="B39" s="2337"/>
      <c r="C39" s="2337"/>
      <c r="D39" s="2337"/>
      <c r="E39" s="2337"/>
      <c r="F39" s="2337"/>
      <c r="G39" s="2337"/>
      <c r="H39" s="2337"/>
      <c r="I39" s="2337"/>
      <c r="J39" s="2338"/>
      <c r="K39" s="2336" t="s">
        <v>328</v>
      </c>
      <c r="L39" s="2337"/>
      <c r="M39" s="2337"/>
      <c r="N39" s="2337"/>
      <c r="O39" s="2337"/>
      <c r="P39" s="2337"/>
      <c r="Q39" s="2337"/>
      <c r="R39" s="2337"/>
      <c r="S39" s="2337"/>
      <c r="T39" s="2338"/>
    </row>
    <row r="40" spans="1:20">
      <c r="A40" s="89"/>
      <c r="J40" s="87"/>
      <c r="K40" s="89"/>
      <c r="T40" s="87"/>
    </row>
    <row r="41" spans="1:20">
      <c r="A41" s="89"/>
      <c r="B41" s="841"/>
      <c r="C41" s="841"/>
      <c r="J41" s="87"/>
      <c r="K41" s="89"/>
      <c r="T41" s="87"/>
    </row>
    <row r="42" spans="1:20">
      <c r="A42" s="89"/>
      <c r="C42" s="843"/>
      <c r="J42" s="87"/>
      <c r="K42" s="89"/>
      <c r="T42" s="87"/>
    </row>
    <row r="43" spans="1:20">
      <c r="A43" s="89"/>
      <c r="J43" s="87"/>
      <c r="K43" s="89"/>
      <c r="T43" s="87"/>
    </row>
    <row r="44" spans="1:20">
      <c r="A44" s="89"/>
      <c r="J44" s="87"/>
      <c r="K44" s="89"/>
      <c r="T44" s="87"/>
    </row>
    <row r="45" spans="1:20">
      <c r="A45" s="89"/>
      <c r="J45" s="87"/>
      <c r="K45" s="89"/>
      <c r="T45" s="87"/>
    </row>
    <row r="46" spans="1:20">
      <c r="A46" s="89"/>
      <c r="J46" s="87"/>
      <c r="K46" s="89"/>
      <c r="L46" s="203"/>
      <c r="T46" s="87"/>
    </row>
    <row r="47" spans="1:20">
      <c r="A47" s="89"/>
      <c r="J47" s="87"/>
      <c r="K47" s="89"/>
      <c r="T47" s="87"/>
    </row>
    <row r="48" spans="1:20">
      <c r="A48" s="89"/>
      <c r="J48" s="87"/>
      <c r="K48" s="89"/>
      <c r="T48" s="87"/>
    </row>
    <row r="49" spans="1:20">
      <c r="A49" s="89"/>
      <c r="J49" s="87"/>
      <c r="K49" s="89"/>
      <c r="T49" s="87"/>
    </row>
    <row r="50" spans="1:20">
      <c r="A50" s="89"/>
      <c r="J50" s="87"/>
      <c r="K50" s="89"/>
      <c r="T50" s="87"/>
    </row>
    <row r="51" spans="1:20">
      <c r="A51" s="89"/>
      <c r="J51" s="87"/>
      <c r="K51" s="89"/>
      <c r="T51" s="87"/>
    </row>
    <row r="52" spans="1:20">
      <c r="A52" s="89"/>
      <c r="J52" s="87"/>
      <c r="K52" s="89"/>
      <c r="T52" s="87"/>
    </row>
    <row r="53" spans="1:20">
      <c r="A53" s="89"/>
      <c r="J53" s="87"/>
      <c r="K53" s="89"/>
      <c r="T53" s="87"/>
    </row>
    <row r="54" spans="1:20">
      <c r="A54" s="89"/>
      <c r="J54" s="87"/>
      <c r="K54" s="89"/>
      <c r="T54" s="87"/>
    </row>
    <row r="55" spans="1:20">
      <c r="A55" s="89"/>
      <c r="J55" s="87"/>
      <c r="K55" s="89"/>
      <c r="T55" s="87"/>
    </row>
    <row r="56" spans="1:20">
      <c r="A56" s="89"/>
      <c r="J56" s="87"/>
      <c r="K56" s="89"/>
      <c r="T56" s="87"/>
    </row>
    <row r="57" spans="1:20">
      <c r="A57" s="89"/>
      <c r="J57" s="87"/>
      <c r="K57" s="89"/>
      <c r="T57" s="87"/>
    </row>
    <row r="58" spans="1:20">
      <c r="A58" s="89"/>
      <c r="J58" s="87"/>
      <c r="K58" s="89"/>
      <c r="T58" s="87"/>
    </row>
    <row r="59" spans="1:20">
      <c r="A59" s="89"/>
      <c r="J59" s="87"/>
      <c r="K59" s="89"/>
      <c r="T59" s="87"/>
    </row>
    <row r="60" spans="1:20">
      <c r="A60" s="89"/>
      <c r="J60" s="87"/>
      <c r="K60" s="89"/>
      <c r="T60" s="87"/>
    </row>
    <row r="61" spans="1:20">
      <c r="A61" s="89"/>
      <c r="J61" s="87"/>
      <c r="K61" s="89"/>
      <c r="T61" s="87"/>
    </row>
    <row r="62" spans="1:20">
      <c r="A62" s="89"/>
      <c r="J62" s="87"/>
      <c r="K62" s="89"/>
      <c r="T62" s="87"/>
    </row>
    <row r="63" spans="1:20">
      <c r="A63" s="89"/>
      <c r="J63" s="87"/>
      <c r="K63" s="89"/>
      <c r="T63" s="87"/>
    </row>
    <row r="64" spans="1:20">
      <c r="A64" s="89"/>
      <c r="J64" s="87"/>
      <c r="K64" s="89"/>
      <c r="T64" s="87"/>
    </row>
    <row r="65" spans="1:20">
      <c r="A65" s="89"/>
      <c r="J65" s="87"/>
      <c r="K65" s="89"/>
      <c r="T65" s="87"/>
    </row>
    <row r="66" spans="1:20">
      <c r="A66" s="89"/>
      <c r="J66" s="87"/>
      <c r="K66" s="89"/>
      <c r="T66" s="87"/>
    </row>
    <row r="67" spans="1:20">
      <c r="A67" s="89"/>
      <c r="J67" s="87"/>
      <c r="K67" s="89"/>
      <c r="T67" s="87"/>
    </row>
    <row r="68" spans="1:20">
      <c r="A68" s="89"/>
      <c r="J68" s="87"/>
      <c r="K68" s="89"/>
      <c r="T68" s="87"/>
    </row>
    <row r="69" spans="1:20">
      <c r="A69" s="89"/>
      <c r="J69" s="87"/>
      <c r="K69" s="89"/>
      <c r="T69" s="87"/>
    </row>
    <row r="70" spans="1:20">
      <c r="A70" s="146"/>
      <c r="B70" s="145"/>
      <c r="C70" s="145"/>
      <c r="D70" s="145"/>
      <c r="E70" s="145"/>
      <c r="F70" s="145"/>
      <c r="G70" s="145"/>
      <c r="H70" s="145"/>
      <c r="I70" s="145"/>
      <c r="J70" s="202"/>
      <c r="K70" s="89"/>
      <c r="T70" s="87"/>
    </row>
    <row r="71" spans="1:20" s="842" customFormat="1">
      <c r="H71" s="2135"/>
      <c r="I71" s="2135"/>
      <c r="J71" s="2135" t="s">
        <v>2497</v>
      </c>
      <c r="K71" s="2138" t="s">
        <v>2497</v>
      </c>
      <c r="L71" s="2139"/>
      <c r="M71" s="2139"/>
      <c r="N71" s="2139"/>
      <c r="O71" s="2139"/>
      <c r="P71" s="2139"/>
      <c r="Q71" s="2139"/>
      <c r="R71" s="2139"/>
      <c r="S71" s="2139"/>
      <c r="T71" s="2139"/>
    </row>
  </sheetData>
  <customSheetViews>
    <customSheetView guid="{4095EAE0-09D5-4E29-9353-57BE8D9E0DE0}" showPageBreaks="1" topLeftCell="A31">
      <selection activeCell="H52" sqref="H52"/>
      <colBreaks count="1" manualBreakCount="1">
        <brk id="10" max="1048575" man="1"/>
      </colBreaks>
      <pageMargins left="0.75" right="0.75" top="0.75" bottom="0.75" header="0.5" footer="0.5"/>
      <pageSetup scale="89" orientation="portrait" r:id="rId1"/>
    </customSheetView>
    <customSheetView guid="{B4382265-C345-4F78-A0C9-5C84571AE8A3}" showPageBreaks="1">
      <selection activeCell="A29" sqref="A29"/>
      <colBreaks count="1" manualBreakCount="1">
        <brk id="10" max="1048575" man="1"/>
      </colBreaks>
      <pageMargins left="0.75" right="0.75" top="0.75" bottom="0.75" header="0.5" footer="0.5"/>
      <pageSetup scale="89" orientation="portrait" r:id="rId2"/>
    </customSheetView>
  </customSheetViews>
  <mergeCells count="4">
    <mergeCell ref="K3:T3"/>
    <mergeCell ref="A3:J3"/>
    <mergeCell ref="A39:J39"/>
    <mergeCell ref="K39:T39"/>
  </mergeCells>
  <pageMargins left="0.75" right="0.75" top="0.75" bottom="0.75" header="0.5" footer="0.5"/>
  <pageSetup scale="89" orientation="portrait" r:id="rId3"/>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showGridLines="0" zoomScaleNormal="100" workbookViewId="0"/>
  </sheetViews>
  <sheetFormatPr defaultRowHeight="11.25"/>
  <cols>
    <col min="1" max="1" width="7.33203125" style="10" customWidth="1"/>
    <col min="2" max="2" width="42.1640625" style="10" customWidth="1"/>
    <col min="3" max="5" width="17.6640625" style="10" customWidth="1"/>
    <col min="6" max="6" width="20.83203125" style="10" customWidth="1"/>
    <col min="7" max="7" width="7.33203125" style="10" customWidth="1"/>
    <col min="8" max="16384" width="9.33203125" style="10"/>
  </cols>
  <sheetData>
    <row r="1" spans="1:7" s="226" customFormat="1">
      <c r="A1" s="2073">
        <v>112</v>
      </c>
      <c r="B1" s="2042"/>
      <c r="C1" s="2042"/>
      <c r="D1" s="2042"/>
      <c r="E1" s="2042"/>
      <c r="F1" s="2060"/>
      <c r="G1" s="2055" t="s">
        <v>2667</v>
      </c>
    </row>
    <row r="2" spans="1:7" s="226" customFormat="1">
      <c r="A2" s="1746"/>
      <c r="B2" s="30"/>
      <c r="C2" s="30"/>
      <c r="D2" s="30"/>
      <c r="E2" s="30"/>
      <c r="F2" s="37"/>
      <c r="G2" s="60"/>
    </row>
    <row r="3" spans="1:7">
      <c r="A3" s="32" t="s">
        <v>2415</v>
      </c>
      <c r="B3" s="342"/>
      <c r="C3" s="342"/>
      <c r="D3" s="342"/>
      <c r="E3" s="342"/>
      <c r="F3" s="342"/>
      <c r="G3" s="343"/>
    </row>
    <row r="4" spans="1:7">
      <c r="A4" s="341" t="s">
        <v>330</v>
      </c>
      <c r="B4" s="342"/>
      <c r="C4" s="342"/>
      <c r="D4" s="342"/>
      <c r="E4" s="342"/>
      <c r="F4" s="342"/>
      <c r="G4" s="343"/>
    </row>
    <row r="5" spans="1:7">
      <c r="A5" s="341"/>
      <c r="B5" s="342"/>
      <c r="C5" s="342"/>
      <c r="D5" s="342"/>
      <c r="E5" s="342"/>
      <c r="F5" s="342"/>
      <c r="G5" s="343"/>
    </row>
    <row r="6" spans="1:7">
      <c r="A6" s="344" t="s">
        <v>423</v>
      </c>
      <c r="B6" s="209" t="s">
        <v>2183</v>
      </c>
      <c r="C6" s="209"/>
      <c r="D6" s="209"/>
      <c r="E6" s="209"/>
      <c r="F6" s="209"/>
      <c r="G6" s="208"/>
    </row>
    <row r="7" spans="1:7">
      <c r="A7" s="24"/>
      <c r="B7" s="209" t="s">
        <v>1574</v>
      </c>
      <c r="C7" s="209"/>
      <c r="D7" s="209"/>
      <c r="E7" s="209"/>
      <c r="F7" s="209"/>
      <c r="G7" s="208"/>
    </row>
    <row r="8" spans="1:7">
      <c r="A8" s="24"/>
      <c r="B8" s="209" t="s">
        <v>1575</v>
      </c>
      <c r="C8" s="209"/>
      <c r="D8" s="209"/>
      <c r="E8" s="209"/>
      <c r="F8" s="209"/>
      <c r="G8" s="208"/>
    </row>
    <row r="9" spans="1:7">
      <c r="A9" s="24"/>
      <c r="B9" s="209" t="s">
        <v>1576</v>
      </c>
      <c r="C9" s="209"/>
      <c r="D9" s="209"/>
      <c r="E9" s="209"/>
      <c r="F9" s="209"/>
      <c r="G9" s="208"/>
    </row>
    <row r="10" spans="1:7">
      <c r="A10" s="24"/>
      <c r="B10" s="209" t="s">
        <v>1577</v>
      </c>
      <c r="C10" s="209"/>
      <c r="D10" s="209"/>
      <c r="E10" s="209"/>
      <c r="F10" s="209"/>
      <c r="G10" s="208"/>
    </row>
    <row r="11" spans="1:7">
      <c r="A11" s="24"/>
      <c r="B11" s="209" t="s">
        <v>1578</v>
      </c>
      <c r="C11" s="209"/>
      <c r="D11" s="209"/>
      <c r="E11" s="209"/>
      <c r="F11" s="209"/>
      <c r="G11" s="208"/>
    </row>
    <row r="12" spans="1:7">
      <c r="A12" s="344" t="s">
        <v>424</v>
      </c>
      <c r="B12" s="209" t="s">
        <v>1579</v>
      </c>
      <c r="C12" s="209"/>
      <c r="D12" s="209"/>
      <c r="E12" s="209"/>
      <c r="F12" s="209"/>
      <c r="G12" s="208"/>
    </row>
    <row r="13" spans="1:7">
      <c r="A13" s="24"/>
      <c r="B13" s="209" t="s">
        <v>1580</v>
      </c>
      <c r="C13" s="209"/>
      <c r="D13" s="209"/>
      <c r="E13" s="209"/>
      <c r="F13" s="209"/>
      <c r="G13" s="208"/>
    </row>
    <row r="14" spans="1:7">
      <c r="A14" s="24"/>
      <c r="B14" s="209" t="s">
        <v>1581</v>
      </c>
      <c r="C14" s="209"/>
      <c r="D14" s="209"/>
      <c r="E14" s="209"/>
      <c r="F14" s="209"/>
      <c r="G14" s="208"/>
    </row>
    <row r="15" spans="1:7">
      <c r="A15" s="24"/>
      <c r="B15" s="209" t="s">
        <v>1582</v>
      </c>
      <c r="C15" s="209"/>
      <c r="D15" s="209"/>
      <c r="E15" s="209"/>
      <c r="F15" s="209"/>
      <c r="G15" s="208"/>
    </row>
    <row r="16" spans="1:7">
      <c r="A16" s="24"/>
      <c r="B16" s="209" t="s">
        <v>1583</v>
      </c>
      <c r="C16" s="209"/>
      <c r="D16" s="209"/>
      <c r="E16" s="209"/>
      <c r="F16" s="209"/>
      <c r="G16" s="208"/>
    </row>
    <row r="17" spans="1:7">
      <c r="A17" s="24"/>
      <c r="B17" s="209" t="s">
        <v>1584</v>
      </c>
      <c r="C17" s="209"/>
      <c r="D17" s="209"/>
      <c r="E17" s="209"/>
      <c r="F17" s="209"/>
      <c r="G17" s="208"/>
    </row>
    <row r="18" spans="1:7">
      <c r="A18" s="344" t="s">
        <v>425</v>
      </c>
      <c r="B18" s="209" t="s">
        <v>1585</v>
      </c>
      <c r="C18" s="209"/>
      <c r="D18" s="209"/>
      <c r="E18" s="209"/>
      <c r="F18" s="209"/>
      <c r="G18" s="208"/>
    </row>
    <row r="19" spans="1:7">
      <c r="A19" s="344" t="s">
        <v>428</v>
      </c>
      <c r="B19" s="209" t="s">
        <v>1586</v>
      </c>
      <c r="C19" s="209"/>
      <c r="D19" s="209"/>
      <c r="E19" s="209"/>
      <c r="F19" s="209"/>
      <c r="G19" s="208"/>
    </row>
    <row r="20" spans="1:7">
      <c r="A20" s="344" t="s">
        <v>430</v>
      </c>
      <c r="B20" s="209" t="s">
        <v>1587</v>
      </c>
      <c r="C20" s="209"/>
      <c r="D20" s="209"/>
      <c r="E20" s="209"/>
      <c r="F20" s="209"/>
      <c r="G20" s="208"/>
    </row>
    <row r="21" spans="1:7">
      <c r="A21" s="24"/>
      <c r="B21" s="209" t="s">
        <v>1185</v>
      </c>
      <c r="C21" s="209"/>
      <c r="D21" s="209"/>
      <c r="E21" s="209"/>
      <c r="F21" s="209"/>
      <c r="G21" s="208"/>
    </row>
    <row r="22" spans="1:7">
      <c r="A22" s="24"/>
      <c r="B22" s="209" t="s">
        <v>1186</v>
      </c>
      <c r="C22" s="209"/>
      <c r="D22" s="209"/>
      <c r="E22" s="209"/>
      <c r="F22" s="209"/>
      <c r="G22" s="208"/>
    </row>
    <row r="23" spans="1:7">
      <c r="A23" s="24"/>
      <c r="B23" s="209" t="s">
        <v>1187</v>
      </c>
      <c r="C23" s="209"/>
      <c r="D23" s="209"/>
      <c r="E23" s="209"/>
      <c r="F23" s="209"/>
      <c r="G23" s="208"/>
    </row>
    <row r="24" spans="1:7">
      <c r="A24" s="344" t="s">
        <v>859</v>
      </c>
      <c r="B24" s="209" t="s">
        <v>1188</v>
      </c>
      <c r="C24" s="209"/>
      <c r="D24" s="209"/>
      <c r="E24" s="209"/>
      <c r="F24" s="209"/>
      <c r="G24" s="208"/>
    </row>
    <row r="25" spans="1:7">
      <c r="A25" s="24"/>
      <c r="B25" s="209" t="s">
        <v>1189</v>
      </c>
      <c r="C25" s="209"/>
      <c r="D25" s="209"/>
      <c r="E25" s="209"/>
      <c r="F25" s="209"/>
      <c r="G25" s="208"/>
    </row>
    <row r="26" spans="1:7">
      <c r="A26" s="515" t="s">
        <v>1190</v>
      </c>
      <c r="B26" s="745"/>
      <c r="C26" s="745"/>
      <c r="D26" s="745"/>
      <c r="E26" s="745"/>
      <c r="F26" s="745"/>
      <c r="G26" s="746"/>
    </row>
    <row r="27" spans="1:7">
      <c r="A27" s="311"/>
      <c r="B27" s="312"/>
      <c r="C27" s="312"/>
      <c r="D27" s="312"/>
      <c r="E27" s="312"/>
      <c r="F27" s="323" t="s">
        <v>1191</v>
      </c>
      <c r="G27" s="320"/>
    </row>
    <row r="28" spans="1:7">
      <c r="A28" s="325" t="s">
        <v>307</v>
      </c>
      <c r="B28" s="323" t="s">
        <v>2100</v>
      </c>
      <c r="C28" s="323" t="s">
        <v>1192</v>
      </c>
      <c r="D28" s="323" t="s">
        <v>1193</v>
      </c>
      <c r="E28" s="323" t="s">
        <v>1315</v>
      </c>
      <c r="F28" s="323" t="s">
        <v>1194</v>
      </c>
      <c r="G28" s="324" t="s">
        <v>307</v>
      </c>
    </row>
    <row r="29" spans="1:7">
      <c r="A29" s="325" t="s">
        <v>312</v>
      </c>
      <c r="B29" s="209"/>
      <c r="C29" s="323" t="s">
        <v>1195</v>
      </c>
      <c r="D29" s="323" t="s">
        <v>1196</v>
      </c>
      <c r="E29" s="323" t="s">
        <v>675</v>
      </c>
      <c r="F29" s="323" t="s">
        <v>1197</v>
      </c>
      <c r="G29" s="324" t="s">
        <v>312</v>
      </c>
    </row>
    <row r="30" spans="1:7">
      <c r="A30" s="346">
        <v>1</v>
      </c>
      <c r="B30" s="347" t="s">
        <v>2935</v>
      </c>
      <c r="C30" s="1396">
        <v>1331</v>
      </c>
      <c r="D30" s="1396">
        <v>270724.21799999999</v>
      </c>
      <c r="E30" s="1395">
        <v>120314.414</v>
      </c>
      <c r="F30" s="349" t="s">
        <v>2936</v>
      </c>
      <c r="G30" s="348">
        <v>1</v>
      </c>
    </row>
    <row r="31" spans="1:7">
      <c r="A31" s="346">
        <v>2</v>
      </c>
      <c r="B31" s="347"/>
      <c r="C31" s="347"/>
      <c r="D31" s="347"/>
      <c r="E31" s="347"/>
      <c r="F31" s="347"/>
      <c r="G31" s="348">
        <v>2</v>
      </c>
    </row>
    <row r="32" spans="1:7">
      <c r="A32" s="346">
        <v>3</v>
      </c>
      <c r="B32" s="347"/>
      <c r="C32" s="347"/>
      <c r="D32" s="347"/>
      <c r="E32" s="347"/>
      <c r="F32" s="347"/>
      <c r="G32" s="348">
        <v>3</v>
      </c>
    </row>
    <row r="33" spans="1:7">
      <c r="A33" s="346">
        <v>4</v>
      </c>
      <c r="B33" s="347"/>
      <c r="C33" s="347"/>
      <c r="D33" s="347"/>
      <c r="E33" s="347"/>
      <c r="F33" s="347"/>
      <c r="G33" s="348">
        <v>4</v>
      </c>
    </row>
    <row r="34" spans="1:7">
      <c r="A34" s="346">
        <v>5</v>
      </c>
      <c r="B34" s="347"/>
      <c r="C34" s="347"/>
      <c r="D34" s="347"/>
      <c r="E34" s="347"/>
      <c r="F34" s="347"/>
      <c r="G34" s="348">
        <v>5</v>
      </c>
    </row>
    <row r="35" spans="1:7">
      <c r="A35" s="346">
        <v>6</v>
      </c>
      <c r="B35" s="347"/>
      <c r="C35" s="347"/>
      <c r="D35" s="347"/>
      <c r="E35" s="347"/>
      <c r="F35" s="347"/>
      <c r="G35" s="348">
        <v>6</v>
      </c>
    </row>
    <row r="36" spans="1:7">
      <c r="A36" s="346">
        <v>7</v>
      </c>
      <c r="B36" s="347"/>
      <c r="C36" s="347"/>
      <c r="D36" s="347"/>
      <c r="E36" s="347"/>
      <c r="F36" s="347"/>
      <c r="G36" s="348">
        <v>7</v>
      </c>
    </row>
    <row r="37" spans="1:7">
      <c r="A37" s="346">
        <v>8</v>
      </c>
      <c r="B37" s="347"/>
      <c r="C37" s="347"/>
      <c r="D37" s="347"/>
      <c r="E37" s="347"/>
      <c r="F37" s="347"/>
      <c r="G37" s="348">
        <v>8</v>
      </c>
    </row>
    <row r="38" spans="1:7">
      <c r="A38" s="346">
        <v>9</v>
      </c>
      <c r="B38" s="347"/>
      <c r="C38" s="347"/>
      <c r="D38" s="347"/>
      <c r="E38" s="347"/>
      <c r="F38" s="347"/>
      <c r="G38" s="348">
        <v>9</v>
      </c>
    </row>
    <row r="39" spans="1:7">
      <c r="A39" s="346">
        <v>10</v>
      </c>
      <c r="B39" s="347"/>
      <c r="C39" s="347"/>
      <c r="D39" s="347"/>
      <c r="E39" s="347"/>
      <c r="F39" s="347"/>
      <c r="G39" s="348">
        <v>10</v>
      </c>
    </row>
    <row r="40" spans="1:7">
      <c r="A40" s="346">
        <v>11</v>
      </c>
      <c r="B40" s="347"/>
      <c r="C40" s="347"/>
      <c r="D40" s="347"/>
      <c r="E40" s="347"/>
      <c r="F40" s="347"/>
      <c r="G40" s="348">
        <v>11</v>
      </c>
    </row>
    <row r="41" spans="1:7">
      <c r="A41" s="346">
        <v>12</v>
      </c>
      <c r="B41" s="347"/>
      <c r="C41" s="347"/>
      <c r="D41" s="347"/>
      <c r="E41" s="347"/>
      <c r="F41" s="347"/>
      <c r="G41" s="348">
        <v>12</v>
      </c>
    </row>
    <row r="42" spans="1:7">
      <c r="A42" s="346">
        <v>13</v>
      </c>
      <c r="B42" s="347"/>
      <c r="C42" s="347"/>
      <c r="D42" s="347"/>
      <c r="E42" s="347"/>
      <c r="F42" s="347"/>
      <c r="G42" s="348">
        <v>13</v>
      </c>
    </row>
    <row r="43" spans="1:7">
      <c r="A43" s="346">
        <v>14</v>
      </c>
      <c r="B43" s="347"/>
      <c r="C43" s="347"/>
      <c r="D43" s="347"/>
      <c r="E43" s="347"/>
      <c r="F43" s="347"/>
      <c r="G43" s="348">
        <v>14</v>
      </c>
    </row>
    <row r="44" spans="1:7">
      <c r="A44" s="346">
        <v>15</v>
      </c>
      <c r="B44" s="347"/>
      <c r="C44" s="347"/>
      <c r="D44" s="347"/>
      <c r="E44" s="347"/>
      <c r="F44" s="347"/>
      <c r="G44" s="348">
        <v>15</v>
      </c>
    </row>
    <row r="45" spans="1:7">
      <c r="A45" s="346">
        <v>16</v>
      </c>
      <c r="B45" s="347"/>
      <c r="C45" s="347"/>
      <c r="D45" s="347"/>
      <c r="E45" s="347"/>
      <c r="F45" s="347"/>
      <c r="G45" s="348">
        <v>16</v>
      </c>
    </row>
    <row r="46" spans="1:7">
      <c r="A46" s="346">
        <v>17</v>
      </c>
      <c r="B46" s="347"/>
      <c r="C46" s="347"/>
      <c r="D46" s="347"/>
      <c r="E46" s="347"/>
      <c r="F46" s="347"/>
      <c r="G46" s="348">
        <v>17</v>
      </c>
    </row>
    <row r="47" spans="1:7">
      <c r="A47" s="346">
        <v>18</v>
      </c>
      <c r="B47" s="347"/>
      <c r="C47" s="347"/>
      <c r="D47" s="347"/>
      <c r="E47" s="347"/>
      <c r="F47" s="347"/>
      <c r="G47" s="348">
        <v>18</v>
      </c>
    </row>
    <row r="48" spans="1:7">
      <c r="A48" s="346">
        <v>19</v>
      </c>
      <c r="B48" s="347"/>
      <c r="C48" s="347"/>
      <c r="D48" s="347"/>
      <c r="E48" s="347"/>
      <c r="F48" s="347"/>
      <c r="G48" s="348">
        <v>19</v>
      </c>
    </row>
    <row r="49" spans="1:7">
      <c r="A49" s="346">
        <v>20</v>
      </c>
      <c r="B49" s="347"/>
      <c r="C49" s="347"/>
      <c r="D49" s="347"/>
      <c r="E49" s="347"/>
      <c r="F49" s="347"/>
      <c r="G49" s="348">
        <v>20</v>
      </c>
    </row>
    <row r="50" spans="1:7">
      <c r="A50" s="346">
        <v>21</v>
      </c>
      <c r="B50" s="347"/>
      <c r="C50" s="347"/>
      <c r="D50" s="347"/>
      <c r="E50" s="347"/>
      <c r="F50" s="347"/>
      <c r="G50" s="348">
        <v>21</v>
      </c>
    </row>
    <row r="51" spans="1:7">
      <c r="A51" s="346">
        <v>22</v>
      </c>
      <c r="B51" s="347"/>
      <c r="C51" s="347"/>
      <c r="D51" s="347"/>
      <c r="E51" s="347"/>
      <c r="F51" s="347"/>
      <c r="G51" s="348">
        <v>22</v>
      </c>
    </row>
    <row r="52" spans="1:7">
      <c r="A52" s="346">
        <v>23</v>
      </c>
      <c r="B52" s="347"/>
      <c r="C52" s="347"/>
      <c r="D52" s="347"/>
      <c r="E52" s="347"/>
      <c r="F52" s="347"/>
      <c r="G52" s="348">
        <v>23</v>
      </c>
    </row>
    <row r="53" spans="1:7">
      <c r="A53" s="346">
        <v>24</v>
      </c>
      <c r="B53" s="347"/>
      <c r="C53" s="347"/>
      <c r="D53" s="347"/>
      <c r="E53" s="347"/>
      <c r="F53" s="347"/>
      <c r="G53" s="348">
        <v>24</v>
      </c>
    </row>
    <row r="54" spans="1:7">
      <c r="A54" s="346">
        <v>25</v>
      </c>
      <c r="B54" s="347"/>
      <c r="C54" s="347"/>
      <c r="D54" s="347"/>
      <c r="E54" s="347"/>
      <c r="F54" s="347"/>
      <c r="G54" s="348">
        <v>25</v>
      </c>
    </row>
    <row r="55" spans="1:7" ht="21.75" customHeight="1">
      <c r="A55" s="79" t="s">
        <v>1198</v>
      </c>
      <c r="B55" s="15"/>
      <c r="C55" s="15"/>
      <c r="D55" s="15"/>
      <c r="E55" s="15"/>
      <c r="F55" s="15"/>
      <c r="G55" s="80"/>
    </row>
    <row r="56" spans="1:7">
      <c r="A56" s="346">
        <v>26</v>
      </c>
      <c r="B56" s="349"/>
      <c r="C56" s="349"/>
      <c r="D56" s="349"/>
      <c r="E56" s="349"/>
      <c r="F56" s="349"/>
      <c r="G56" s="348">
        <v>26</v>
      </c>
    </row>
    <row r="57" spans="1:7">
      <c r="A57" s="346">
        <v>27</v>
      </c>
      <c r="B57" s="349"/>
      <c r="C57" s="349"/>
      <c r="D57" s="349"/>
      <c r="E57" s="349"/>
      <c r="F57" s="349"/>
      <c r="G57" s="348">
        <v>27</v>
      </c>
    </row>
    <row r="58" spans="1:7">
      <c r="A58" s="346">
        <v>28</v>
      </c>
      <c r="B58" s="349"/>
      <c r="C58" s="349"/>
      <c r="D58" s="349"/>
      <c r="E58" s="349"/>
      <c r="F58" s="349"/>
      <c r="G58" s="348">
        <v>28</v>
      </c>
    </row>
    <row r="59" spans="1:7">
      <c r="A59" s="346">
        <v>29</v>
      </c>
      <c r="B59" s="349"/>
      <c r="C59" s="349"/>
      <c r="D59" s="349"/>
      <c r="E59" s="349"/>
      <c r="F59" s="349"/>
      <c r="G59" s="348">
        <v>29</v>
      </c>
    </row>
    <row r="60" spans="1:7">
      <c r="A60" s="346">
        <v>30</v>
      </c>
      <c r="B60" s="349"/>
      <c r="C60" s="349"/>
      <c r="D60" s="349"/>
      <c r="E60" s="349"/>
      <c r="F60" s="349"/>
      <c r="G60" s="348">
        <v>30</v>
      </c>
    </row>
    <row r="61" spans="1:7">
      <c r="A61" s="346">
        <v>31</v>
      </c>
      <c r="B61" s="349"/>
      <c r="C61" s="349"/>
      <c r="D61" s="349"/>
      <c r="E61" s="349"/>
      <c r="F61" s="349"/>
      <c r="G61" s="348">
        <v>31</v>
      </c>
    </row>
    <row r="62" spans="1:7">
      <c r="A62" s="346">
        <v>32</v>
      </c>
      <c r="B62" s="349"/>
      <c r="C62" s="349"/>
      <c r="D62" s="349"/>
      <c r="E62" s="349"/>
      <c r="F62" s="349"/>
      <c r="G62" s="348">
        <v>32</v>
      </c>
    </row>
    <row r="63" spans="1:7">
      <c r="A63" s="346">
        <v>33</v>
      </c>
      <c r="B63" s="349"/>
      <c r="C63" s="349"/>
      <c r="D63" s="349"/>
      <c r="E63" s="349"/>
      <c r="F63" s="349"/>
      <c r="G63" s="348">
        <v>33</v>
      </c>
    </row>
    <row r="64" spans="1:7">
      <c r="A64" s="346">
        <v>34</v>
      </c>
      <c r="B64" s="349"/>
      <c r="C64" s="349"/>
      <c r="D64" s="349"/>
      <c r="E64" s="349"/>
      <c r="F64" s="349"/>
      <c r="G64" s="348">
        <v>34</v>
      </c>
    </row>
    <row r="65" spans="1:7">
      <c r="A65" s="346">
        <v>35</v>
      </c>
      <c r="B65" s="349"/>
      <c r="C65" s="349"/>
      <c r="D65" s="349"/>
      <c r="E65" s="349"/>
      <c r="F65" s="349"/>
      <c r="G65" s="348">
        <v>35</v>
      </c>
    </row>
    <row r="66" spans="1:7">
      <c r="A66" s="346">
        <v>36</v>
      </c>
      <c r="B66" s="349"/>
      <c r="C66" s="349"/>
      <c r="D66" s="349"/>
      <c r="E66" s="349"/>
      <c r="F66" s="349"/>
      <c r="G66" s="348">
        <v>36</v>
      </c>
    </row>
    <row r="67" spans="1:7">
      <c r="A67" s="346">
        <v>37</v>
      </c>
      <c r="B67" s="349"/>
      <c r="C67" s="349"/>
      <c r="D67" s="349"/>
      <c r="E67" s="349"/>
      <c r="F67" s="349"/>
      <c r="G67" s="348">
        <v>37</v>
      </c>
    </row>
    <row r="68" spans="1:7">
      <c r="A68" s="346">
        <v>38</v>
      </c>
      <c r="B68" s="349"/>
      <c r="C68" s="349"/>
      <c r="D68" s="349"/>
      <c r="E68" s="349"/>
      <c r="F68" s="349"/>
      <c r="G68" s="348">
        <v>38</v>
      </c>
    </row>
    <row r="69" spans="1:7">
      <c r="A69" s="346">
        <v>39</v>
      </c>
      <c r="B69" s="349"/>
      <c r="C69" s="349"/>
      <c r="D69" s="349"/>
      <c r="E69" s="349"/>
      <c r="F69" s="349"/>
      <c r="G69" s="348">
        <v>39</v>
      </c>
    </row>
    <row r="70" spans="1:7" s="226" customFormat="1">
      <c r="A70" s="209"/>
      <c r="B70" s="209"/>
      <c r="C70" s="209"/>
      <c r="D70" s="209"/>
      <c r="E70" s="209"/>
      <c r="F70" s="209"/>
      <c r="G70" s="19" t="s">
        <v>2806</v>
      </c>
    </row>
  </sheetData>
  <customSheetViews>
    <customSheetView guid="{4095EAE0-09D5-4E29-9353-57BE8D9E0DE0}" showPageBreaks="1" fitToPage="1">
      <selection activeCell="H28" sqref="H28"/>
      <pageMargins left="0.75" right="0.75" top="0.75" bottom="0.75" header="0.5" footer="0.5"/>
      <pageSetup scale="87" orientation="portrait" r:id="rId1"/>
    </customSheetView>
    <customSheetView guid="{B4382265-C345-4F78-A0C9-5C84571AE8A3}" showPageBreaks="1" fitToPage="1">
      <selection activeCell="B9" sqref="B9"/>
      <pageMargins left="0.75" right="0.75" top="0.75" bottom="0.75" header="0.5" footer="0.5"/>
      <pageSetup scale="10" orientation="portrait" r:id="rId2"/>
    </customSheetView>
  </customSheetViews>
  <pageMargins left="0.75" right="0.75" top="0.75" bottom="0.75" header="0.5" footer="0.5"/>
  <pageSetup scale="87" orientation="portrait"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zoomScaleNormal="100" workbookViewId="0">
      <selection sqref="A1:A28"/>
    </sheetView>
  </sheetViews>
  <sheetFormatPr defaultRowHeight="11.25"/>
  <cols>
    <col min="1" max="1" width="3.5" style="246" customWidth="1"/>
    <col min="2" max="2" width="5.5" style="10" customWidth="1"/>
    <col min="3" max="3" width="20.1640625" style="10" customWidth="1"/>
    <col min="4" max="4" width="29.83203125" style="10" customWidth="1"/>
    <col min="5" max="5" width="35.5" style="10" customWidth="1"/>
    <col min="6" max="7" width="28.83203125" style="10" customWidth="1"/>
    <col min="8" max="8" width="4.5" style="10" customWidth="1"/>
    <col min="9" max="9" width="3.1640625" style="246" customWidth="1"/>
    <col min="10" max="16384" width="9.33203125" style="10"/>
  </cols>
  <sheetData>
    <row r="1" spans="1:9" s="226" customFormat="1">
      <c r="A1" s="2260" t="s">
        <v>2497</v>
      </c>
      <c r="B1" s="1747"/>
      <c r="C1" s="222"/>
      <c r="D1" s="222"/>
      <c r="E1" s="222"/>
      <c r="F1" s="222"/>
      <c r="G1" s="222"/>
      <c r="H1" s="56"/>
      <c r="I1" s="2335" t="s">
        <v>2667</v>
      </c>
    </row>
    <row r="2" spans="1:9" ht="11.25" customHeight="1">
      <c r="A2" s="2260"/>
      <c r="B2" s="2339" t="s">
        <v>2413</v>
      </c>
      <c r="C2" s="2278"/>
      <c r="D2" s="2278"/>
      <c r="E2" s="2278"/>
      <c r="F2" s="2278"/>
      <c r="G2" s="2278"/>
      <c r="H2" s="2279"/>
      <c r="I2" s="2335"/>
    </row>
    <row r="3" spans="1:9">
      <c r="A3" s="2260"/>
      <c r="B3" s="24"/>
      <c r="C3" s="226"/>
      <c r="D3" s="226"/>
      <c r="E3" s="226"/>
      <c r="F3" s="226"/>
      <c r="G3" s="226"/>
      <c r="H3" s="265"/>
      <c r="I3" s="2335"/>
    </row>
    <row r="4" spans="1:9">
      <c r="A4" s="2260"/>
      <c r="B4" s="1707" t="s">
        <v>423</v>
      </c>
      <c r="C4" s="226" t="s">
        <v>1199</v>
      </c>
      <c r="D4" s="226"/>
      <c r="E4" s="226"/>
      <c r="F4" s="226"/>
      <c r="G4" s="226"/>
      <c r="H4" s="265"/>
      <c r="I4" s="2335"/>
    </row>
    <row r="5" spans="1:9">
      <c r="A5" s="2260"/>
      <c r="B5" s="267" t="s">
        <v>1678</v>
      </c>
      <c r="C5" s="226" t="s">
        <v>2786</v>
      </c>
      <c r="D5" s="226"/>
      <c r="E5" s="226"/>
      <c r="F5" s="226"/>
      <c r="G5" s="226"/>
      <c r="H5" s="265"/>
      <c r="I5" s="2335"/>
    </row>
    <row r="6" spans="1:9">
      <c r="A6" s="2260"/>
      <c r="B6" s="267" t="s">
        <v>1694</v>
      </c>
      <c r="C6" s="226" t="s">
        <v>2787</v>
      </c>
      <c r="D6" s="226"/>
      <c r="E6" s="226"/>
      <c r="F6" s="226"/>
      <c r="G6" s="226"/>
      <c r="H6" s="265"/>
      <c r="I6" s="2335"/>
    </row>
    <row r="7" spans="1:9">
      <c r="A7" s="2260"/>
      <c r="B7" s="267" t="s">
        <v>1200</v>
      </c>
      <c r="C7" s="226" t="s">
        <v>2788</v>
      </c>
      <c r="D7" s="226"/>
      <c r="E7" s="226"/>
      <c r="F7" s="226"/>
      <c r="G7" s="226"/>
      <c r="H7" s="265"/>
      <c r="I7" s="2335"/>
    </row>
    <row r="8" spans="1:9">
      <c r="A8" s="2260"/>
      <c r="B8" s="267" t="s">
        <v>1201</v>
      </c>
      <c r="C8" s="226" t="s">
        <v>2789</v>
      </c>
      <c r="D8" s="226"/>
      <c r="E8" s="226"/>
      <c r="F8" s="226"/>
      <c r="G8" s="226"/>
      <c r="H8" s="265"/>
      <c r="I8" s="2335"/>
    </row>
    <row r="9" spans="1:9">
      <c r="A9" s="2260"/>
      <c r="B9" s="267" t="s">
        <v>1202</v>
      </c>
      <c r="C9" s="226" t="s">
        <v>2790</v>
      </c>
      <c r="D9" s="226"/>
      <c r="E9" s="226"/>
      <c r="F9" s="226"/>
      <c r="G9" s="226"/>
      <c r="H9" s="265"/>
      <c r="I9" s="2335"/>
    </row>
    <row r="10" spans="1:9">
      <c r="A10" s="2260"/>
      <c r="B10" s="267" t="s">
        <v>1203</v>
      </c>
      <c r="C10" s="226" t="s">
        <v>2812</v>
      </c>
      <c r="D10" s="226"/>
      <c r="E10" s="226"/>
      <c r="F10" s="226"/>
      <c r="G10" s="226"/>
      <c r="H10" s="265"/>
      <c r="I10" s="2335"/>
    </row>
    <row r="11" spans="1:9">
      <c r="A11" s="2260"/>
      <c r="B11" s="24"/>
      <c r="C11" s="226" t="s">
        <v>2813</v>
      </c>
      <c r="D11" s="226"/>
      <c r="E11" s="226"/>
      <c r="F11" s="226"/>
      <c r="G11" s="226"/>
      <c r="H11" s="265"/>
      <c r="I11" s="2335"/>
    </row>
    <row r="12" spans="1:9">
      <c r="A12" s="2260"/>
      <c r="B12" s="267"/>
      <c r="C12" s="226" t="s">
        <v>2412</v>
      </c>
      <c r="D12" s="226"/>
      <c r="E12" s="226"/>
      <c r="F12" s="226"/>
      <c r="G12" s="226"/>
      <c r="H12" s="265"/>
      <c r="I12" s="2335"/>
    </row>
    <row r="13" spans="1:9">
      <c r="A13" s="2260"/>
      <c r="B13" s="1707" t="s">
        <v>424</v>
      </c>
      <c r="C13" s="226" t="s">
        <v>1987</v>
      </c>
      <c r="D13" s="226"/>
      <c r="E13" s="226"/>
      <c r="F13" s="226"/>
      <c r="G13" s="226"/>
      <c r="H13" s="265"/>
      <c r="I13" s="2335"/>
    </row>
    <row r="14" spans="1:9">
      <c r="A14" s="2260"/>
      <c r="B14" s="1707" t="s">
        <v>425</v>
      </c>
      <c r="C14" s="226" t="s">
        <v>2811</v>
      </c>
      <c r="D14" s="226"/>
      <c r="E14" s="226"/>
      <c r="F14" s="226"/>
      <c r="G14" s="226"/>
      <c r="H14" s="265"/>
      <c r="I14" s="2335"/>
    </row>
    <row r="15" spans="1:9" ht="11.25" customHeight="1">
      <c r="A15" s="2260"/>
      <c r="B15" s="24"/>
      <c r="C15" s="226" t="s">
        <v>2810</v>
      </c>
      <c r="D15" s="226"/>
      <c r="E15" s="226"/>
      <c r="F15" s="226"/>
      <c r="G15" s="226"/>
      <c r="H15" s="265"/>
      <c r="I15" s="2335"/>
    </row>
    <row r="16" spans="1:9">
      <c r="A16" s="2260"/>
      <c r="B16" s="1707" t="s">
        <v>428</v>
      </c>
      <c r="C16" s="226" t="s">
        <v>1208</v>
      </c>
      <c r="D16" s="226"/>
      <c r="E16" s="226"/>
      <c r="F16" s="226"/>
      <c r="G16" s="226"/>
      <c r="H16" s="265"/>
      <c r="I16" s="2335"/>
    </row>
    <row r="17" spans="1:9">
      <c r="A17" s="2260"/>
      <c r="B17" s="269"/>
      <c r="C17" s="225"/>
      <c r="D17" s="225"/>
      <c r="E17" s="225"/>
      <c r="F17" s="225"/>
      <c r="G17" s="225"/>
      <c r="H17" s="285"/>
      <c r="I17" s="2335"/>
    </row>
    <row r="18" spans="1:9">
      <c r="A18" s="2260"/>
      <c r="B18" s="44" t="s">
        <v>2414</v>
      </c>
      <c r="C18" s="229"/>
      <c r="D18" s="229"/>
      <c r="E18" s="229"/>
      <c r="F18" s="229"/>
      <c r="G18" s="229"/>
      <c r="H18" s="265"/>
      <c r="I18" s="2335"/>
    </row>
    <row r="19" spans="1:9">
      <c r="A19" s="2260"/>
      <c r="B19" s="24"/>
      <c r="C19" s="226"/>
      <c r="D19" s="226"/>
      <c r="E19" s="226"/>
      <c r="F19" s="226"/>
      <c r="G19" s="226"/>
      <c r="H19" s="265"/>
      <c r="I19" s="2335"/>
    </row>
    <row r="20" spans="1:9">
      <c r="A20" s="2260"/>
      <c r="B20" s="24"/>
      <c r="C20" s="226" t="s">
        <v>1210</v>
      </c>
      <c r="D20" s="226"/>
      <c r="E20" s="226"/>
      <c r="F20" s="226"/>
      <c r="G20" s="226"/>
      <c r="H20" s="265"/>
      <c r="I20" s="2335"/>
    </row>
    <row r="21" spans="1:9">
      <c r="A21" s="2260"/>
      <c r="B21" s="24"/>
      <c r="C21" s="226"/>
      <c r="D21" s="226"/>
      <c r="E21" s="226"/>
      <c r="F21" s="226"/>
      <c r="G21" s="226"/>
      <c r="H21" s="265"/>
      <c r="I21" s="2335"/>
    </row>
    <row r="22" spans="1:9">
      <c r="A22" s="2260"/>
      <c r="B22" s="972"/>
      <c r="C22" s="742"/>
      <c r="D22" s="742" t="s">
        <v>1211</v>
      </c>
      <c r="E22" s="742" t="s">
        <v>1212</v>
      </c>
      <c r="F22" s="742" t="s">
        <v>1213</v>
      </c>
      <c r="G22" s="742" t="s">
        <v>1214</v>
      </c>
      <c r="H22" s="1803"/>
      <c r="I22" s="2335"/>
    </row>
    <row r="23" spans="1:9">
      <c r="A23" s="2260"/>
      <c r="B23" s="272" t="s">
        <v>307</v>
      </c>
      <c r="C23" s="245" t="s">
        <v>1215</v>
      </c>
      <c r="D23" s="245" t="s">
        <v>1216</v>
      </c>
      <c r="E23" s="245" t="s">
        <v>1217</v>
      </c>
      <c r="F23" s="245" t="s">
        <v>1218</v>
      </c>
      <c r="G23" s="245" t="s">
        <v>1219</v>
      </c>
      <c r="H23" s="1804" t="s">
        <v>307</v>
      </c>
      <c r="I23" s="2335"/>
    </row>
    <row r="24" spans="1:9">
      <c r="A24" s="2260"/>
      <c r="B24" s="272" t="s">
        <v>312</v>
      </c>
      <c r="C24" s="245"/>
      <c r="D24" s="245" t="s">
        <v>1220</v>
      </c>
      <c r="E24" s="245" t="s">
        <v>1221</v>
      </c>
      <c r="F24" s="245" t="s">
        <v>1221</v>
      </c>
      <c r="G24" s="245" t="s">
        <v>1216</v>
      </c>
      <c r="H24" s="1804" t="s">
        <v>312</v>
      </c>
      <c r="I24" s="2335"/>
    </row>
    <row r="25" spans="1:9" ht="12" thickBot="1">
      <c r="A25" s="2260"/>
      <c r="B25" s="273"/>
      <c r="C25" s="248" t="s">
        <v>317</v>
      </c>
      <c r="D25" s="248" t="s">
        <v>318</v>
      </c>
      <c r="E25" s="248" t="s">
        <v>319</v>
      </c>
      <c r="F25" s="248" t="s">
        <v>320</v>
      </c>
      <c r="G25" s="248" t="s">
        <v>321</v>
      </c>
      <c r="H25" s="1805"/>
      <c r="I25" s="2335"/>
    </row>
    <row r="26" spans="1:9">
      <c r="A26" s="2260"/>
      <c r="B26" s="1049">
        <v>1</v>
      </c>
      <c r="C26" s="1051" t="s">
        <v>148</v>
      </c>
      <c r="D26" s="2148">
        <v>2151</v>
      </c>
      <c r="E26" s="2150">
        <v>38.44</v>
      </c>
      <c r="F26" s="2152">
        <v>46.32</v>
      </c>
      <c r="G26" s="289">
        <v>3.6</v>
      </c>
      <c r="H26" s="1806">
        <v>1</v>
      </c>
      <c r="I26" s="2335"/>
    </row>
    <row r="27" spans="1:9">
      <c r="A27" s="2260"/>
      <c r="B27" s="1049">
        <v>2</v>
      </c>
      <c r="C27" s="1051" t="s">
        <v>150</v>
      </c>
      <c r="D27" s="2149">
        <v>1024</v>
      </c>
      <c r="E27" s="2151">
        <v>11.77</v>
      </c>
      <c r="F27" s="2153">
        <v>36.74</v>
      </c>
      <c r="G27" s="2154">
        <v>1.5</v>
      </c>
      <c r="H27" s="1806">
        <v>2</v>
      </c>
      <c r="I27" s="2335"/>
    </row>
    <row r="28" spans="1:9">
      <c r="A28" s="2260"/>
      <c r="B28" s="1049">
        <v>3</v>
      </c>
      <c r="C28" s="1051" t="s">
        <v>152</v>
      </c>
      <c r="D28" s="2149">
        <v>40</v>
      </c>
      <c r="E28" s="2151">
        <v>3.52</v>
      </c>
      <c r="F28" s="2153">
        <v>34.729999999999997</v>
      </c>
      <c r="G28" s="2154">
        <v>0</v>
      </c>
      <c r="H28" s="1806">
        <v>3</v>
      </c>
      <c r="I28" s="1984"/>
    </row>
    <row r="29" spans="1:9">
      <c r="A29" s="1965"/>
      <c r="B29" s="1049">
        <v>4</v>
      </c>
      <c r="C29" s="1051" t="s">
        <v>1450</v>
      </c>
      <c r="D29" s="2149">
        <v>24</v>
      </c>
      <c r="E29" s="2151">
        <v>0.2</v>
      </c>
      <c r="F29" s="2153">
        <v>35.89</v>
      </c>
      <c r="G29" s="2154">
        <v>0.2</v>
      </c>
      <c r="H29" s="1806">
        <v>4</v>
      </c>
      <c r="I29" s="1984"/>
    </row>
    <row r="30" spans="1:9">
      <c r="A30" s="1965"/>
      <c r="B30" s="1049">
        <v>5</v>
      </c>
      <c r="C30" s="1051" t="s">
        <v>1461</v>
      </c>
      <c r="D30" s="2149">
        <v>12</v>
      </c>
      <c r="E30" s="1050" t="s">
        <v>1222</v>
      </c>
      <c r="F30" s="1050" t="s">
        <v>1223</v>
      </c>
      <c r="G30" s="2154">
        <v>0</v>
      </c>
      <c r="H30" s="1806">
        <v>5</v>
      </c>
      <c r="I30" s="1984"/>
    </row>
    <row r="31" spans="1:9">
      <c r="A31" s="1965"/>
      <c r="B31" s="1049">
        <v>6</v>
      </c>
      <c r="C31" s="1050" t="s">
        <v>1941</v>
      </c>
      <c r="D31" s="2149">
        <f>SUM(D26:D30)</f>
        <v>3251</v>
      </c>
      <c r="E31" s="1051"/>
      <c r="F31" s="1050"/>
      <c r="G31" s="2154">
        <f>SUM(G26:G30)</f>
        <v>5.3</v>
      </c>
      <c r="H31" s="1806">
        <v>6</v>
      </c>
      <c r="I31" s="1984"/>
    </row>
    <row r="32" spans="1:9">
      <c r="A32" s="1965"/>
      <c r="B32" s="1049">
        <v>7</v>
      </c>
      <c r="C32" s="1051" t="s">
        <v>1224</v>
      </c>
      <c r="D32" s="2149"/>
      <c r="E32" s="1050" t="s">
        <v>1222</v>
      </c>
      <c r="F32" s="1050" t="s">
        <v>1223</v>
      </c>
      <c r="G32" s="1807"/>
      <c r="H32" s="1806">
        <v>7</v>
      </c>
      <c r="I32" s="1984"/>
    </row>
    <row r="33" spans="1:9" ht="12" thickBot="1">
      <c r="A33" s="1965"/>
      <c r="B33" s="1049">
        <v>8</v>
      </c>
      <c r="C33" s="1051" t="s">
        <v>1225</v>
      </c>
      <c r="D33" s="277"/>
      <c r="E33" s="278"/>
      <c r="F33" s="279"/>
      <c r="G33" s="280"/>
      <c r="H33" s="1806">
        <v>8</v>
      </c>
      <c r="I33" s="1984"/>
    </row>
    <row r="34" spans="1:9">
      <c r="A34" s="1965"/>
      <c r="B34" s="1808"/>
      <c r="C34" s="743" t="s">
        <v>1226</v>
      </c>
      <c r="D34" s="743"/>
      <c r="E34" s="743"/>
      <c r="F34" s="743"/>
      <c r="G34" s="743"/>
      <c r="H34" s="265"/>
      <c r="I34" s="1984"/>
    </row>
    <row r="35" spans="1:9">
      <c r="A35" s="1965"/>
      <c r="B35" s="24"/>
      <c r="C35" s="226"/>
      <c r="D35" s="226"/>
      <c r="E35" s="226"/>
      <c r="F35" s="226"/>
      <c r="G35" s="226"/>
      <c r="H35" s="265"/>
      <c r="I35" s="1984"/>
    </row>
    <row r="36" spans="1:9">
      <c r="A36" s="1965"/>
      <c r="B36" s="24"/>
      <c r="C36" s="226"/>
      <c r="D36" s="226"/>
      <c r="E36" s="226"/>
      <c r="F36" s="226"/>
      <c r="G36" s="226"/>
      <c r="H36" s="265"/>
      <c r="I36" s="1984"/>
    </row>
    <row r="37" spans="1:9">
      <c r="A37" s="1965"/>
      <c r="B37" s="24"/>
      <c r="C37" s="226"/>
      <c r="D37" s="226"/>
      <c r="E37" s="226"/>
      <c r="F37" s="226"/>
      <c r="G37" s="226"/>
      <c r="H37" s="265"/>
      <c r="I37" s="1984"/>
    </row>
    <row r="38" spans="1:9">
      <c r="A38" s="1965"/>
      <c r="B38" s="24"/>
      <c r="C38" s="226"/>
      <c r="D38" s="226"/>
      <c r="E38" s="226"/>
      <c r="F38" s="226"/>
      <c r="G38" s="226"/>
      <c r="H38" s="265"/>
      <c r="I38" s="1984"/>
    </row>
    <row r="39" spans="1:9">
      <c r="A39" s="1965"/>
      <c r="B39" s="24"/>
      <c r="C39" s="226"/>
      <c r="D39" s="226"/>
      <c r="E39" s="226"/>
      <c r="F39" s="226"/>
      <c r="G39" s="226"/>
      <c r="H39" s="265"/>
      <c r="I39" s="1984"/>
    </row>
    <row r="40" spans="1:9">
      <c r="A40" s="1965"/>
      <c r="B40" s="24"/>
      <c r="C40" s="226"/>
      <c r="D40" s="226"/>
      <c r="E40" s="226"/>
      <c r="F40" s="226"/>
      <c r="G40" s="226"/>
      <c r="H40" s="265"/>
      <c r="I40" s="1984"/>
    </row>
    <row r="41" spans="1:9">
      <c r="A41" s="1965"/>
      <c r="B41" s="24"/>
      <c r="C41" s="226"/>
      <c r="D41" s="226"/>
      <c r="E41" s="226"/>
      <c r="F41" s="226"/>
      <c r="G41" s="226"/>
      <c r="H41" s="265"/>
      <c r="I41" s="1984"/>
    </row>
    <row r="42" spans="1:9">
      <c r="A42" s="1965"/>
      <c r="B42" s="24"/>
      <c r="C42" s="226"/>
      <c r="D42" s="226"/>
      <c r="E42" s="226"/>
      <c r="F42" s="226"/>
      <c r="G42" s="226"/>
      <c r="H42" s="265"/>
      <c r="I42" s="1984"/>
    </row>
    <row r="43" spans="1:9">
      <c r="A43" s="1965"/>
      <c r="B43" s="24"/>
      <c r="C43" s="226"/>
      <c r="D43" s="226"/>
      <c r="E43" s="226"/>
      <c r="F43" s="226"/>
      <c r="G43" s="226"/>
      <c r="H43" s="265"/>
      <c r="I43" s="1984"/>
    </row>
    <row r="44" spans="1:9">
      <c r="A44" s="1965"/>
      <c r="B44" s="24"/>
      <c r="C44" s="226"/>
      <c r="D44" s="226"/>
      <c r="E44" s="226"/>
      <c r="F44" s="226"/>
      <c r="G44" s="226"/>
      <c r="H44" s="265"/>
      <c r="I44" s="1984"/>
    </row>
    <row r="45" spans="1:9">
      <c r="A45" s="1965"/>
      <c r="B45" s="24"/>
      <c r="C45" s="226"/>
      <c r="D45" s="226"/>
      <c r="E45" s="226"/>
      <c r="F45" s="226"/>
      <c r="G45" s="226"/>
      <c r="H45" s="265"/>
      <c r="I45" s="1984"/>
    </row>
    <row r="46" spans="1:9">
      <c r="A46" s="1965"/>
      <c r="B46" s="24"/>
      <c r="C46" s="226"/>
      <c r="D46" s="226"/>
      <c r="E46" s="226"/>
      <c r="F46" s="226"/>
      <c r="G46" s="226"/>
      <c r="H46" s="265"/>
      <c r="I46" s="1984"/>
    </row>
    <row r="47" spans="1:9">
      <c r="A47" s="1965"/>
      <c r="B47" s="24"/>
      <c r="C47" s="226"/>
      <c r="D47" s="226"/>
      <c r="E47" s="226"/>
      <c r="F47" s="226"/>
      <c r="G47" s="226"/>
      <c r="H47" s="265"/>
      <c r="I47" s="1984"/>
    </row>
    <row r="48" spans="1:9" ht="18.75">
      <c r="A48" s="1965"/>
      <c r="B48" s="284" t="s">
        <v>178</v>
      </c>
      <c r="C48" s="54"/>
      <c r="D48" s="54"/>
      <c r="E48" s="54"/>
      <c r="F48" s="54"/>
      <c r="G48" s="54"/>
      <c r="H48" s="285"/>
      <c r="I48" s="1984">
        <v>113</v>
      </c>
    </row>
    <row r="62" spans="5:5">
      <c r="E62" s="85"/>
    </row>
    <row r="63" spans="5:5">
      <c r="E63" s="85"/>
    </row>
  </sheetData>
  <customSheetViews>
    <customSheetView guid="{4095EAE0-09D5-4E29-9353-57BE8D9E0DE0}" showPageBreaks="1" fitToPage="1" topLeftCell="A19">
      <selection activeCell="J11" sqref="J11"/>
      <pageMargins left="0.75" right="0.75" top="0.75" bottom="0.75" header="0.5" footer="0.5"/>
      <pageSetup scale="95" orientation="landscape" r:id="rId1"/>
    </customSheetView>
    <customSheetView guid="{B4382265-C345-4F78-A0C9-5C84571AE8A3}" showPageBreaks="1" fitToPage="1" topLeftCell="A16">
      <selection activeCell="F50" sqref="F50"/>
      <pageMargins left="0.75" right="0.75" top="0.75" bottom="0.75" header="0.5" footer="0.5"/>
      <pageSetup scale="95" orientation="landscape" r:id="rId2"/>
    </customSheetView>
  </customSheetViews>
  <mergeCells count="3">
    <mergeCell ref="A1:A28"/>
    <mergeCell ref="I1:I27"/>
    <mergeCell ref="B2:H2"/>
  </mergeCells>
  <pageMargins left="0.75" right="0.75" top="0.75" bottom="0.75" header="0.5" footer="0.5"/>
  <pageSetup scale="95" orientation="landscape"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zoomScaleNormal="100" workbookViewId="0"/>
  </sheetViews>
  <sheetFormatPr defaultRowHeight="11.25"/>
  <cols>
    <col min="1" max="1" width="16.1640625" style="853" customWidth="1"/>
    <col min="2" max="3" width="20.83203125" style="853" customWidth="1"/>
    <col min="4" max="7" width="12.83203125" style="853" customWidth="1"/>
    <col min="8" max="16384" width="9.33203125" style="853"/>
  </cols>
  <sheetData>
    <row r="1" spans="1:7" s="855" customFormat="1">
      <c r="A1" s="2073">
        <v>114</v>
      </c>
      <c r="B1" s="2140"/>
      <c r="C1" s="2141"/>
      <c r="D1" s="2140"/>
      <c r="E1" s="2141"/>
      <c r="F1" s="2140"/>
      <c r="G1" s="2055" t="s">
        <v>2667</v>
      </c>
    </row>
    <row r="2" spans="1:7">
      <c r="A2" s="1656"/>
      <c r="B2" s="855"/>
      <c r="C2" s="1809"/>
      <c r="D2" s="855"/>
      <c r="E2" s="1809"/>
      <c r="F2" s="855"/>
      <c r="G2" s="1810"/>
    </row>
    <row r="3" spans="1:7">
      <c r="A3" s="2340" t="s">
        <v>2557</v>
      </c>
      <c r="B3" s="2341"/>
      <c r="C3" s="2341"/>
      <c r="D3" s="2341"/>
      <c r="E3" s="2341"/>
      <c r="F3" s="2341"/>
      <c r="G3" s="2342"/>
    </row>
    <row r="4" spans="1:7">
      <c r="A4" s="861"/>
      <c r="B4" s="854"/>
      <c r="C4" s="854"/>
      <c r="D4" s="854"/>
      <c r="E4" s="854"/>
      <c r="F4" s="854"/>
      <c r="G4" s="862"/>
    </row>
    <row r="5" spans="1:7">
      <c r="A5" s="2343" t="s">
        <v>2558</v>
      </c>
      <c r="B5" s="2344"/>
      <c r="C5" s="2344"/>
      <c r="D5" s="2344"/>
      <c r="E5" s="2344"/>
      <c r="F5" s="2344"/>
      <c r="G5" s="2345"/>
    </row>
    <row r="6" spans="1:7">
      <c r="A6" s="863"/>
      <c r="B6" s="855"/>
      <c r="C6" s="855"/>
      <c r="D6" s="856"/>
      <c r="E6" s="855"/>
      <c r="F6" s="856"/>
      <c r="G6" s="864"/>
    </row>
    <row r="7" spans="1:7">
      <c r="A7" s="865"/>
      <c r="B7" s="866"/>
      <c r="C7" s="866"/>
      <c r="D7" s="867"/>
      <c r="E7" s="866"/>
      <c r="F7" s="868"/>
      <c r="G7" s="869"/>
    </row>
    <row r="8" spans="1:7" ht="45">
      <c r="A8" s="870" t="s">
        <v>307</v>
      </c>
      <c r="B8" s="857" t="s">
        <v>2559</v>
      </c>
      <c r="C8" s="857" t="s">
        <v>2560</v>
      </c>
      <c r="D8" s="858" t="s">
        <v>2561</v>
      </c>
      <c r="E8" s="858" t="s">
        <v>2562</v>
      </c>
      <c r="F8" s="858" t="s">
        <v>2563</v>
      </c>
      <c r="G8" s="871" t="s">
        <v>307</v>
      </c>
    </row>
    <row r="9" spans="1:7">
      <c r="A9" s="870" t="s">
        <v>312</v>
      </c>
      <c r="B9" s="859"/>
      <c r="C9" s="857"/>
      <c r="D9" s="858"/>
      <c r="E9" s="857"/>
      <c r="F9" s="858"/>
      <c r="G9" s="871" t="s">
        <v>312</v>
      </c>
    </row>
    <row r="10" spans="1:7">
      <c r="A10" s="872">
        <v>1</v>
      </c>
      <c r="B10" s="873" t="s">
        <v>2670</v>
      </c>
      <c r="C10" s="874"/>
      <c r="D10" s="875"/>
      <c r="E10" s="874"/>
      <c r="F10" s="875"/>
      <c r="G10" s="876">
        <v>1</v>
      </c>
    </row>
    <row r="11" spans="1:7">
      <c r="A11" s="872">
        <v>2</v>
      </c>
      <c r="B11" s="874"/>
      <c r="C11" s="874"/>
      <c r="D11" s="875"/>
      <c r="E11" s="874"/>
      <c r="F11" s="875"/>
      <c r="G11" s="876">
        <v>2</v>
      </c>
    </row>
    <row r="12" spans="1:7">
      <c r="A12" s="872">
        <v>3</v>
      </c>
      <c r="B12" s="874"/>
      <c r="C12" s="874"/>
      <c r="D12" s="875"/>
      <c r="E12" s="874"/>
      <c r="F12" s="875"/>
      <c r="G12" s="876">
        <v>3</v>
      </c>
    </row>
    <row r="13" spans="1:7">
      <c r="A13" s="872">
        <v>4</v>
      </c>
      <c r="B13" s="874"/>
      <c r="C13" s="874"/>
      <c r="D13" s="875"/>
      <c r="E13" s="874"/>
      <c r="F13" s="875"/>
      <c r="G13" s="876">
        <v>4</v>
      </c>
    </row>
    <row r="14" spans="1:7">
      <c r="A14" s="872">
        <v>5</v>
      </c>
      <c r="B14" s="874"/>
      <c r="C14" s="874"/>
      <c r="D14" s="875"/>
      <c r="E14" s="874"/>
      <c r="F14" s="875"/>
      <c r="G14" s="876">
        <v>5</v>
      </c>
    </row>
    <row r="15" spans="1:7">
      <c r="A15" s="872">
        <v>6</v>
      </c>
      <c r="B15" s="874"/>
      <c r="C15" s="874"/>
      <c r="D15" s="875"/>
      <c r="E15" s="874"/>
      <c r="F15" s="875"/>
      <c r="G15" s="876">
        <v>6</v>
      </c>
    </row>
    <row r="16" spans="1:7">
      <c r="A16" s="872">
        <v>7</v>
      </c>
      <c r="B16" s="874"/>
      <c r="C16" s="874"/>
      <c r="D16" s="875"/>
      <c r="E16" s="874"/>
      <c r="F16" s="875"/>
      <c r="G16" s="876">
        <v>7</v>
      </c>
    </row>
    <row r="17" spans="1:7">
      <c r="A17" s="872">
        <v>8</v>
      </c>
      <c r="B17" s="874"/>
      <c r="C17" s="874"/>
      <c r="D17" s="875"/>
      <c r="E17" s="874"/>
      <c r="F17" s="875"/>
      <c r="G17" s="876">
        <v>8</v>
      </c>
    </row>
    <row r="18" spans="1:7">
      <c r="A18" s="872">
        <v>9</v>
      </c>
      <c r="B18" s="874"/>
      <c r="C18" s="874"/>
      <c r="D18" s="875"/>
      <c r="E18" s="874"/>
      <c r="F18" s="875"/>
      <c r="G18" s="876">
        <v>9</v>
      </c>
    </row>
    <row r="19" spans="1:7">
      <c r="A19" s="872">
        <v>10</v>
      </c>
      <c r="B19" s="874"/>
      <c r="C19" s="874"/>
      <c r="D19" s="875"/>
      <c r="E19" s="874"/>
      <c r="F19" s="875"/>
      <c r="G19" s="876">
        <v>10</v>
      </c>
    </row>
    <row r="20" spans="1:7">
      <c r="A20" s="872">
        <v>11</v>
      </c>
      <c r="B20" s="874"/>
      <c r="C20" s="874"/>
      <c r="D20" s="875"/>
      <c r="E20" s="874"/>
      <c r="F20" s="875"/>
      <c r="G20" s="876">
        <v>11</v>
      </c>
    </row>
    <row r="21" spans="1:7">
      <c r="A21" s="872">
        <v>12</v>
      </c>
      <c r="B21" s="874"/>
      <c r="C21" s="874"/>
      <c r="D21" s="875"/>
      <c r="E21" s="874"/>
      <c r="F21" s="875"/>
      <c r="G21" s="876">
        <v>12</v>
      </c>
    </row>
    <row r="22" spans="1:7">
      <c r="A22" s="872">
        <v>13</v>
      </c>
      <c r="B22" s="874"/>
      <c r="C22" s="874"/>
      <c r="D22" s="875"/>
      <c r="E22" s="874"/>
      <c r="F22" s="875"/>
      <c r="G22" s="876">
        <v>13</v>
      </c>
    </row>
    <row r="23" spans="1:7">
      <c r="A23" s="872">
        <v>14</v>
      </c>
      <c r="B23" s="874"/>
      <c r="C23" s="874"/>
      <c r="D23" s="875"/>
      <c r="E23" s="874"/>
      <c r="F23" s="875"/>
      <c r="G23" s="876">
        <v>14</v>
      </c>
    </row>
    <row r="24" spans="1:7">
      <c r="A24" s="872">
        <v>15</v>
      </c>
      <c r="B24" s="874"/>
      <c r="C24" s="874"/>
      <c r="D24" s="875"/>
      <c r="E24" s="874"/>
      <c r="F24" s="875"/>
      <c r="G24" s="876">
        <v>15</v>
      </c>
    </row>
    <row r="25" spans="1:7">
      <c r="A25" s="872">
        <v>16</v>
      </c>
      <c r="B25" s="874"/>
      <c r="C25" s="874"/>
      <c r="D25" s="875"/>
      <c r="E25" s="874"/>
      <c r="F25" s="875"/>
      <c r="G25" s="876">
        <v>16</v>
      </c>
    </row>
    <row r="26" spans="1:7">
      <c r="A26" s="872">
        <v>17</v>
      </c>
      <c r="B26" s="874"/>
      <c r="C26" s="874"/>
      <c r="D26" s="875"/>
      <c r="E26" s="874"/>
      <c r="F26" s="875"/>
      <c r="G26" s="876">
        <v>17</v>
      </c>
    </row>
    <row r="27" spans="1:7">
      <c r="A27" s="872">
        <v>18</v>
      </c>
      <c r="B27" s="874"/>
      <c r="C27" s="874"/>
      <c r="D27" s="875"/>
      <c r="E27" s="874"/>
      <c r="F27" s="875"/>
      <c r="G27" s="876">
        <v>18</v>
      </c>
    </row>
    <row r="28" spans="1:7">
      <c r="A28" s="872">
        <v>19</v>
      </c>
      <c r="B28" s="874"/>
      <c r="C28" s="874"/>
      <c r="D28" s="875"/>
      <c r="E28" s="874"/>
      <c r="F28" s="875"/>
      <c r="G28" s="876">
        <v>19</v>
      </c>
    </row>
    <row r="29" spans="1:7">
      <c r="A29" s="872">
        <v>20</v>
      </c>
      <c r="B29" s="874"/>
      <c r="C29" s="874"/>
      <c r="D29" s="875"/>
      <c r="E29" s="874"/>
      <c r="F29" s="875"/>
      <c r="G29" s="876">
        <v>20</v>
      </c>
    </row>
    <row r="30" spans="1:7">
      <c r="A30" s="872">
        <v>21</v>
      </c>
      <c r="B30" s="874"/>
      <c r="C30" s="874"/>
      <c r="D30" s="875"/>
      <c r="E30" s="874"/>
      <c r="F30" s="875"/>
      <c r="G30" s="876">
        <v>21</v>
      </c>
    </row>
    <row r="31" spans="1:7">
      <c r="A31" s="872">
        <v>22</v>
      </c>
      <c r="B31" s="874"/>
      <c r="C31" s="874"/>
      <c r="D31" s="875"/>
      <c r="E31" s="874"/>
      <c r="F31" s="875"/>
      <c r="G31" s="876">
        <v>22</v>
      </c>
    </row>
    <row r="32" spans="1:7">
      <c r="A32" s="872">
        <v>23</v>
      </c>
      <c r="B32" s="874"/>
      <c r="C32" s="874"/>
      <c r="D32" s="875"/>
      <c r="E32" s="874"/>
      <c r="F32" s="875"/>
      <c r="G32" s="876">
        <v>23</v>
      </c>
    </row>
    <row r="33" spans="1:7">
      <c r="A33" s="872">
        <v>24</v>
      </c>
      <c r="B33" s="874"/>
      <c r="C33" s="874"/>
      <c r="D33" s="875"/>
      <c r="E33" s="874"/>
      <c r="F33" s="875"/>
      <c r="G33" s="876">
        <v>24</v>
      </c>
    </row>
    <row r="34" spans="1:7">
      <c r="A34" s="877"/>
      <c r="B34" s="878"/>
      <c r="C34" s="878"/>
      <c r="D34" s="878"/>
      <c r="E34" s="878"/>
      <c r="F34" s="878"/>
      <c r="G34" s="879"/>
    </row>
    <row r="35" spans="1:7">
      <c r="A35" s="880"/>
      <c r="B35" s="855"/>
      <c r="C35" s="855"/>
      <c r="D35" s="855"/>
      <c r="E35" s="855"/>
      <c r="F35" s="855"/>
      <c r="G35" s="881"/>
    </row>
    <row r="36" spans="1:7">
      <c r="A36" s="880"/>
      <c r="B36" s="855"/>
      <c r="C36" s="855"/>
      <c r="D36" s="855"/>
      <c r="E36" s="855"/>
      <c r="F36" s="855"/>
      <c r="G36" s="881"/>
    </row>
    <row r="37" spans="1:7">
      <c r="A37" s="880"/>
      <c r="B37" s="855"/>
      <c r="C37" s="855"/>
      <c r="D37" s="855"/>
      <c r="E37" s="855"/>
      <c r="F37" s="855"/>
      <c r="G37" s="881"/>
    </row>
    <row r="38" spans="1:7">
      <c r="A38" s="880"/>
      <c r="B38" s="855"/>
      <c r="C38" s="855"/>
      <c r="D38" s="855"/>
      <c r="E38" s="855"/>
      <c r="F38" s="855"/>
      <c r="G38" s="881"/>
    </row>
    <row r="39" spans="1:7">
      <c r="A39" s="880"/>
      <c r="B39" s="855"/>
      <c r="C39" s="855"/>
      <c r="D39" s="855"/>
      <c r="E39" s="855"/>
      <c r="F39" s="855"/>
      <c r="G39" s="881"/>
    </row>
    <row r="40" spans="1:7">
      <c r="A40" s="880"/>
      <c r="B40" s="855"/>
      <c r="C40" s="855"/>
      <c r="D40" s="855"/>
      <c r="E40" s="855"/>
      <c r="F40" s="855"/>
      <c r="G40" s="881"/>
    </row>
    <row r="41" spans="1:7">
      <c r="A41" s="880"/>
      <c r="B41" s="855"/>
      <c r="C41" s="855"/>
      <c r="D41" s="855"/>
      <c r="E41" s="855"/>
      <c r="F41" s="855"/>
      <c r="G41" s="881"/>
    </row>
    <row r="42" spans="1:7">
      <c r="A42" s="880"/>
      <c r="B42" s="855"/>
      <c r="C42" s="855"/>
      <c r="D42" s="855"/>
      <c r="E42" s="855"/>
      <c r="F42" s="855"/>
      <c r="G42" s="881"/>
    </row>
    <row r="43" spans="1:7">
      <c r="A43" s="880"/>
      <c r="B43" s="855"/>
      <c r="C43" s="855"/>
      <c r="D43" s="855"/>
      <c r="E43" s="855"/>
      <c r="F43" s="855"/>
      <c r="G43" s="881"/>
    </row>
    <row r="44" spans="1:7">
      <c r="A44" s="880"/>
      <c r="B44" s="855"/>
      <c r="C44" s="855"/>
      <c r="D44" s="855"/>
      <c r="E44" s="855"/>
      <c r="F44" s="855"/>
      <c r="G44" s="881"/>
    </row>
    <row r="45" spans="1:7">
      <c r="A45" s="880"/>
      <c r="B45" s="855"/>
      <c r="C45" s="855"/>
      <c r="D45" s="855"/>
      <c r="E45" s="855"/>
      <c r="F45" s="855"/>
      <c r="G45" s="881"/>
    </row>
    <row r="46" spans="1:7">
      <c r="A46" s="880"/>
      <c r="B46" s="855"/>
      <c r="C46" s="855"/>
      <c r="D46" s="855"/>
      <c r="E46" s="855"/>
      <c r="F46" s="855"/>
      <c r="G46" s="881"/>
    </row>
    <row r="47" spans="1:7">
      <c r="A47" s="880"/>
      <c r="B47" s="855"/>
      <c r="C47" s="855"/>
      <c r="D47" s="855"/>
      <c r="E47" s="855"/>
      <c r="F47" s="855"/>
      <c r="G47" s="881"/>
    </row>
    <row r="48" spans="1:7">
      <c r="A48" s="880"/>
      <c r="B48" s="855"/>
      <c r="C48" s="855"/>
      <c r="D48" s="855"/>
      <c r="E48" s="855"/>
      <c r="F48" s="855"/>
      <c r="G48" s="881"/>
    </row>
    <row r="49" spans="1:7">
      <c r="A49" s="880"/>
      <c r="B49" s="855"/>
      <c r="C49" s="855"/>
      <c r="D49" s="855"/>
      <c r="E49" s="855"/>
      <c r="F49" s="855"/>
      <c r="G49" s="881"/>
    </row>
    <row r="50" spans="1:7">
      <c r="A50" s="880"/>
      <c r="B50" s="855"/>
      <c r="C50" s="855"/>
      <c r="D50" s="855"/>
      <c r="E50" s="855"/>
      <c r="F50" s="855"/>
      <c r="G50" s="881"/>
    </row>
    <row r="51" spans="1:7">
      <c r="A51" s="880"/>
      <c r="B51" s="855"/>
      <c r="C51" s="855"/>
      <c r="D51" s="855"/>
      <c r="E51" s="855"/>
      <c r="F51" s="855"/>
      <c r="G51" s="881"/>
    </row>
    <row r="52" spans="1:7">
      <c r="A52" s="880"/>
      <c r="B52" s="855"/>
      <c r="C52" s="855"/>
      <c r="D52" s="855"/>
      <c r="E52" s="855"/>
      <c r="F52" s="855"/>
      <c r="G52" s="881"/>
    </row>
    <row r="53" spans="1:7">
      <c r="A53" s="880"/>
      <c r="B53" s="855"/>
      <c r="C53" s="855"/>
      <c r="D53" s="855"/>
      <c r="E53" s="855"/>
      <c r="F53" s="855"/>
      <c r="G53" s="881"/>
    </row>
    <row r="54" spans="1:7">
      <c r="A54" s="880"/>
      <c r="B54" s="855"/>
      <c r="C54" s="855"/>
      <c r="D54" s="855"/>
      <c r="E54" s="855"/>
      <c r="F54" s="855"/>
      <c r="G54" s="881"/>
    </row>
    <row r="55" spans="1:7">
      <c r="A55" s="880"/>
      <c r="B55" s="855"/>
      <c r="C55" s="855"/>
      <c r="D55" s="855"/>
      <c r="E55" s="855"/>
      <c r="F55" s="855"/>
      <c r="G55" s="881"/>
    </row>
    <row r="56" spans="1:7">
      <c r="A56" s="880"/>
      <c r="B56" s="855"/>
      <c r="C56" s="855"/>
      <c r="D56" s="855"/>
      <c r="E56" s="855"/>
      <c r="F56" s="855"/>
      <c r="G56" s="881"/>
    </row>
    <row r="57" spans="1:7">
      <c r="A57" s="880"/>
      <c r="B57" s="855"/>
      <c r="C57" s="855"/>
      <c r="D57" s="855"/>
      <c r="E57" s="855"/>
      <c r="F57" s="855"/>
      <c r="G57" s="881"/>
    </row>
    <row r="58" spans="1:7">
      <c r="A58" s="880"/>
      <c r="B58" s="855"/>
      <c r="C58" s="855"/>
      <c r="D58" s="855"/>
      <c r="E58" s="855"/>
      <c r="F58" s="855"/>
      <c r="G58" s="881"/>
    </row>
    <row r="59" spans="1:7">
      <c r="A59" s="880"/>
      <c r="B59" s="855"/>
      <c r="C59" s="855"/>
      <c r="D59" s="855"/>
      <c r="E59" s="855"/>
      <c r="F59" s="855"/>
      <c r="G59" s="881"/>
    </row>
    <row r="60" spans="1:7">
      <c r="A60" s="880"/>
      <c r="B60" s="855"/>
      <c r="C60" s="855"/>
      <c r="D60" s="855"/>
      <c r="E60" s="855"/>
      <c r="F60" s="855"/>
      <c r="G60" s="881"/>
    </row>
    <row r="61" spans="1:7">
      <c r="A61" s="880"/>
      <c r="B61" s="855"/>
      <c r="C61" s="855"/>
      <c r="D61" s="855"/>
      <c r="E61" s="855"/>
      <c r="F61" s="855"/>
      <c r="G61" s="881"/>
    </row>
    <row r="62" spans="1:7">
      <c r="A62" s="863"/>
      <c r="B62" s="860"/>
      <c r="C62" s="860"/>
      <c r="D62" s="860"/>
      <c r="E62" s="860"/>
      <c r="F62" s="860"/>
      <c r="G62" s="864"/>
    </row>
    <row r="63" spans="1:7" s="855" customFormat="1">
      <c r="G63" s="2142" t="s">
        <v>2564</v>
      </c>
    </row>
  </sheetData>
  <customSheetViews>
    <customSheetView guid="{4095EAE0-09D5-4E29-9353-57BE8D9E0DE0}" showPageBreaks="1">
      <selection activeCell="B52" sqref="B52"/>
      <pageMargins left="0.75" right="0.75" top="0.75" bottom="0.75" header="0.5" footer="0.5"/>
      <pageSetup orientation="portrait" r:id="rId1"/>
    </customSheetView>
    <customSheetView guid="{B4382265-C345-4F78-A0C9-5C84571AE8A3}" showPageBreaks="1">
      <selection activeCell="J25" sqref="J25"/>
      <pageMargins left="0.75" right="0.75" top="0.75" bottom="0.75" header="0.5" footer="0.5"/>
      <pageSetup orientation="portrait" r:id="rId2"/>
    </customSheetView>
  </customSheetViews>
  <mergeCells count="2">
    <mergeCell ref="A3:G3"/>
    <mergeCell ref="A5:G5"/>
  </mergeCells>
  <pageMargins left="0.75" right="0.75" top="0.75" bottom="0.75" header="0.5" footer="0.5"/>
  <pageSetup orientation="portrait"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Normal="100" zoomScaleSheetLayoutView="100" workbookViewId="0"/>
  </sheetViews>
  <sheetFormatPr defaultColWidth="10.6640625" defaultRowHeight="11.25"/>
  <cols>
    <col min="1" max="1" width="5.5" style="2161" customWidth="1"/>
    <col min="2" max="2" width="94.1640625" style="2161" customWidth="1"/>
    <col min="3" max="3" width="6.33203125" style="2161" customWidth="1"/>
    <col min="4" max="5" width="10.6640625" style="2161"/>
    <col min="6" max="6" width="69.83203125" style="2161" customWidth="1"/>
    <col min="7" max="16384" width="10.6640625" style="2161"/>
  </cols>
  <sheetData>
    <row r="1" spans="1:9">
      <c r="A1" s="2160" t="s">
        <v>2607</v>
      </c>
      <c r="C1" s="2162">
        <v>115</v>
      </c>
    </row>
    <row r="2" spans="1:9">
      <c r="A2" s="2163" t="s">
        <v>3318</v>
      </c>
      <c r="B2" s="2164"/>
      <c r="C2" s="2165" t="s">
        <v>2181</v>
      </c>
    </row>
    <row r="3" spans="1:9" ht="7.5" customHeight="1">
      <c r="A3" s="2166"/>
      <c r="B3" s="2167"/>
      <c r="C3" s="2168" t="s">
        <v>2181</v>
      </c>
    </row>
    <row r="4" spans="1:9" ht="39" customHeight="1">
      <c r="A4" s="2166"/>
      <c r="B4" s="2169" t="s">
        <v>3319</v>
      </c>
      <c r="C4" s="2168" t="s">
        <v>2181</v>
      </c>
    </row>
    <row r="5" spans="1:9">
      <c r="A5" s="2166"/>
      <c r="B5" s="2170" t="s">
        <v>1666</v>
      </c>
      <c r="C5" s="2168" t="s">
        <v>2181</v>
      </c>
    </row>
    <row r="6" spans="1:9">
      <c r="A6" s="2166"/>
      <c r="B6" s="2171" t="s">
        <v>1988</v>
      </c>
      <c r="C6" s="2168" t="s">
        <v>2181</v>
      </c>
    </row>
    <row r="7" spans="1:9" ht="7.5" customHeight="1">
      <c r="A7" s="2166"/>
      <c r="B7" s="2167"/>
      <c r="C7" s="2168" t="s">
        <v>2181</v>
      </c>
    </row>
    <row r="8" spans="1:9">
      <c r="A8" s="2166"/>
      <c r="B8" s="2167" t="s">
        <v>3320</v>
      </c>
      <c r="C8" s="2168" t="s">
        <v>2181</v>
      </c>
    </row>
    <row r="9" spans="1:9">
      <c r="A9" s="2166"/>
      <c r="B9" s="2167" t="s">
        <v>3321</v>
      </c>
      <c r="C9" s="2168" t="s">
        <v>2181</v>
      </c>
    </row>
    <row r="10" spans="1:9">
      <c r="A10" s="2166"/>
      <c r="B10" s="2172" t="s">
        <v>3322</v>
      </c>
      <c r="C10" s="2168" t="s">
        <v>2181</v>
      </c>
    </row>
    <row r="11" spans="1:9">
      <c r="A11" s="2166"/>
      <c r="B11" s="2173" t="s">
        <v>3323</v>
      </c>
      <c r="C11" s="2168" t="s">
        <v>2181</v>
      </c>
    </row>
    <row r="12" spans="1:9" ht="12.75" customHeight="1">
      <c r="A12" s="2166"/>
      <c r="B12" s="2173" t="s">
        <v>3324</v>
      </c>
      <c r="C12" s="2168" t="s">
        <v>2181</v>
      </c>
      <c r="F12" s="2346"/>
      <c r="G12" s="2346"/>
      <c r="H12" s="2346"/>
      <c r="I12" s="2346"/>
    </row>
    <row r="13" spans="1:9" ht="19.5" customHeight="1">
      <c r="A13" s="2166"/>
      <c r="B13" s="2174" t="s">
        <v>3325</v>
      </c>
      <c r="C13" s="2168" t="s">
        <v>2181</v>
      </c>
      <c r="F13" s="2346"/>
      <c r="G13" s="2346"/>
      <c r="H13" s="2346"/>
      <c r="I13" s="2346"/>
    </row>
    <row r="14" spans="1:9" ht="91.5" customHeight="1">
      <c r="A14" s="2166"/>
      <c r="B14" s="2175" t="s">
        <v>3326</v>
      </c>
      <c r="C14" s="2168" t="s">
        <v>2181</v>
      </c>
      <c r="F14" s="2346"/>
      <c r="G14" s="2346"/>
      <c r="H14" s="2346"/>
      <c r="I14" s="2346"/>
    </row>
    <row r="15" spans="1:9" ht="9" customHeight="1">
      <c r="A15" s="2166"/>
      <c r="B15" s="2176"/>
      <c r="C15" s="2168"/>
    </row>
    <row r="16" spans="1:9">
      <c r="A16" s="2166"/>
      <c r="B16" s="2177" t="s">
        <v>3327</v>
      </c>
      <c r="C16" s="2168" t="s">
        <v>2181</v>
      </c>
    </row>
    <row r="17" spans="1:3">
      <c r="A17" s="2166"/>
      <c r="B17" s="2173" t="s">
        <v>3328</v>
      </c>
      <c r="C17" s="2168" t="s">
        <v>2181</v>
      </c>
    </row>
    <row r="18" spans="1:3">
      <c r="A18" s="2166"/>
      <c r="B18" s="2173"/>
      <c r="C18" s="2168" t="s">
        <v>2181</v>
      </c>
    </row>
    <row r="19" spans="1:3">
      <c r="A19" s="2166"/>
      <c r="B19" s="2173" t="s">
        <v>3329</v>
      </c>
      <c r="C19" s="2168" t="s">
        <v>2181</v>
      </c>
    </row>
    <row r="20" spans="1:3">
      <c r="A20" s="2166"/>
      <c r="B20" s="2173" t="s">
        <v>3330</v>
      </c>
      <c r="C20" s="2168" t="s">
        <v>2181</v>
      </c>
    </row>
    <row r="21" spans="1:3">
      <c r="A21" s="2166"/>
      <c r="B21" s="2173" t="s">
        <v>3331</v>
      </c>
      <c r="C21" s="2168" t="s">
        <v>2181</v>
      </c>
    </row>
    <row r="22" spans="1:3">
      <c r="A22" s="2166"/>
      <c r="B22" s="2173"/>
      <c r="C22" s="2168"/>
    </row>
    <row r="23" spans="1:3">
      <c r="A23" s="2166"/>
      <c r="B23" s="2173" t="s">
        <v>1552</v>
      </c>
      <c r="C23" s="2168" t="s">
        <v>2181</v>
      </c>
    </row>
    <row r="24" spans="1:3">
      <c r="A24" s="2166"/>
      <c r="B24" s="2173" t="s">
        <v>3332</v>
      </c>
      <c r="C24" s="2168" t="s">
        <v>2181</v>
      </c>
    </row>
    <row r="25" spans="1:3">
      <c r="A25" s="2166"/>
      <c r="B25" s="2173" t="s">
        <v>3333</v>
      </c>
      <c r="C25" s="2168" t="s">
        <v>2181</v>
      </c>
    </row>
    <row r="26" spans="1:3">
      <c r="A26" s="2166"/>
      <c r="B26" s="2173"/>
      <c r="C26" s="2168" t="s">
        <v>2181</v>
      </c>
    </row>
    <row r="27" spans="1:3">
      <c r="A27" s="2178" t="s">
        <v>3334</v>
      </c>
      <c r="B27" s="2179"/>
      <c r="C27" s="2168" t="s">
        <v>2181</v>
      </c>
    </row>
    <row r="28" spans="1:3">
      <c r="A28" s="2180" t="s">
        <v>1553</v>
      </c>
      <c r="B28" s="2179"/>
      <c r="C28" s="2168" t="s">
        <v>2181</v>
      </c>
    </row>
    <row r="29" spans="1:3">
      <c r="A29" s="2166"/>
      <c r="B29" s="2173"/>
      <c r="C29" s="2168" t="s">
        <v>2181</v>
      </c>
    </row>
    <row r="30" spans="1:3">
      <c r="A30" s="2166"/>
      <c r="B30" s="2173" t="s">
        <v>3320</v>
      </c>
      <c r="C30" s="2168" t="s">
        <v>2181</v>
      </c>
    </row>
    <row r="31" spans="1:3">
      <c r="A31" s="2166"/>
      <c r="B31" s="2173" t="s">
        <v>3321</v>
      </c>
      <c r="C31" s="2168" t="s">
        <v>2181</v>
      </c>
    </row>
    <row r="32" spans="1:3">
      <c r="A32" s="2166"/>
      <c r="B32" s="2172" t="s">
        <v>3335</v>
      </c>
      <c r="C32" s="2168" t="s">
        <v>2181</v>
      </c>
    </row>
    <row r="33" spans="1:3">
      <c r="A33" s="2166"/>
      <c r="B33" s="2173" t="s">
        <v>3336</v>
      </c>
      <c r="C33" s="2168" t="s">
        <v>2181</v>
      </c>
    </row>
    <row r="34" spans="1:3">
      <c r="A34" s="2166"/>
      <c r="B34" s="2173" t="s">
        <v>3337</v>
      </c>
      <c r="C34" s="2168" t="s">
        <v>2181</v>
      </c>
    </row>
    <row r="35" spans="1:3" ht="16.5" customHeight="1">
      <c r="A35" s="2166"/>
      <c r="B35" s="2174" t="s">
        <v>3325</v>
      </c>
      <c r="C35" s="2168" t="s">
        <v>2181</v>
      </c>
    </row>
    <row r="36" spans="1:3" ht="48" customHeight="1">
      <c r="A36" s="2166"/>
      <c r="B36" s="2181" t="s">
        <v>3338</v>
      </c>
      <c r="C36" s="2168" t="s">
        <v>2181</v>
      </c>
    </row>
    <row r="37" spans="1:3">
      <c r="A37" s="2166"/>
      <c r="B37" s="2182"/>
      <c r="C37" s="2168" t="s">
        <v>2181</v>
      </c>
    </row>
    <row r="38" spans="1:3">
      <c r="A38" s="2166"/>
      <c r="B38" s="2183" t="s">
        <v>3327</v>
      </c>
      <c r="C38" s="2168" t="s">
        <v>2181</v>
      </c>
    </row>
    <row r="39" spans="1:3">
      <c r="A39" s="2166"/>
      <c r="B39" s="2167" t="s">
        <v>3328</v>
      </c>
      <c r="C39" s="2168" t="s">
        <v>2181</v>
      </c>
    </row>
    <row r="40" spans="1:3">
      <c r="A40" s="2166"/>
      <c r="B40" s="2167"/>
      <c r="C40" s="2168" t="s">
        <v>2181</v>
      </c>
    </row>
    <row r="41" spans="1:3">
      <c r="A41" s="2166"/>
      <c r="B41" s="2167" t="s">
        <v>3329</v>
      </c>
      <c r="C41" s="2168" t="s">
        <v>2181</v>
      </c>
    </row>
    <row r="42" spans="1:3">
      <c r="A42" s="2166"/>
      <c r="B42" s="2167" t="s">
        <v>3330</v>
      </c>
      <c r="C42" s="2168" t="s">
        <v>2181</v>
      </c>
    </row>
    <row r="43" spans="1:3">
      <c r="A43" s="2166"/>
      <c r="B43" s="2167" t="s">
        <v>3331</v>
      </c>
      <c r="C43" s="2168" t="s">
        <v>2181</v>
      </c>
    </row>
    <row r="44" spans="1:3">
      <c r="A44" s="2166"/>
      <c r="B44" s="2167"/>
      <c r="C44" s="2168" t="s">
        <v>2181</v>
      </c>
    </row>
    <row r="45" spans="1:3">
      <c r="A45" s="2166"/>
      <c r="B45" s="2167" t="s">
        <v>1552</v>
      </c>
      <c r="C45" s="2168" t="s">
        <v>2181</v>
      </c>
    </row>
    <row r="46" spans="1:3">
      <c r="A46" s="2166"/>
      <c r="B46" s="2167" t="s">
        <v>3332</v>
      </c>
      <c r="C46" s="2168" t="s">
        <v>2181</v>
      </c>
    </row>
    <row r="47" spans="1:3">
      <c r="A47" s="2166"/>
      <c r="B47" s="2167" t="s">
        <v>3339</v>
      </c>
      <c r="C47" s="2168"/>
    </row>
    <row r="48" spans="1:3">
      <c r="A48" s="2184"/>
      <c r="B48" s="2185"/>
      <c r="C48" s="2186"/>
    </row>
    <row r="49" spans="1:3">
      <c r="A49" s="2160" t="s">
        <v>1343</v>
      </c>
      <c r="C49" s="2162"/>
    </row>
    <row r="52" spans="1:3">
      <c r="B52" s="2187"/>
    </row>
  </sheetData>
  <mergeCells count="1">
    <mergeCell ref="F12:I14"/>
  </mergeCells>
  <pageMargins left="0.75" right="0.75" top="0.75" bottom="0.75" header="0.5" footer="0.5"/>
  <pageSetup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showGridLines="0" zoomScaleNormal="100" workbookViewId="0"/>
  </sheetViews>
  <sheetFormatPr defaultRowHeight="11.25"/>
  <cols>
    <col min="1" max="1" width="5.6640625" style="10" customWidth="1"/>
    <col min="2" max="2" width="4.33203125" style="10" customWidth="1"/>
    <col min="3" max="3" width="5.6640625" style="10" customWidth="1"/>
    <col min="4" max="9" width="3" style="10" customWidth="1"/>
    <col min="10" max="10" width="5.6640625" style="10" customWidth="1"/>
    <col min="11" max="11" width="6" style="10" customWidth="1"/>
    <col min="12" max="12" width="5.1640625" style="10" customWidth="1"/>
    <col min="13" max="13" width="5.6640625" style="10" customWidth="1"/>
    <col min="14" max="19" width="3" style="10" customWidth="1"/>
    <col min="20" max="20" width="9.5" style="10" customWidth="1"/>
    <col min="21" max="21" width="5.6640625" style="10" customWidth="1"/>
    <col min="22" max="22" width="4.33203125" style="10" customWidth="1"/>
    <col min="23" max="23" width="5.6640625" style="10" customWidth="1"/>
    <col min="24" max="24" width="11.83203125" style="10" customWidth="1"/>
    <col min="25" max="16384" width="9.33203125" style="10"/>
  </cols>
  <sheetData>
    <row r="1" spans="1:24" s="226" customFormat="1">
      <c r="A1" s="2073">
        <v>116</v>
      </c>
      <c r="B1" s="2074"/>
      <c r="C1" s="2039"/>
      <c r="D1" s="2039"/>
      <c r="E1" s="2074"/>
      <c r="F1" s="2039"/>
      <c r="G1" s="2042"/>
      <c r="H1" s="2039"/>
      <c r="I1" s="2039"/>
      <c r="J1" s="2039"/>
      <c r="K1" s="2039"/>
      <c r="L1" s="2039"/>
      <c r="M1" s="2039"/>
      <c r="N1" s="2039"/>
      <c r="O1" s="2039"/>
      <c r="P1" s="2039"/>
      <c r="Q1" s="2039"/>
      <c r="R1" s="2039"/>
      <c r="S1" s="2039"/>
      <c r="T1" s="2039"/>
      <c r="U1" s="2039"/>
      <c r="V1" s="2039"/>
      <c r="W1" s="2039"/>
      <c r="X1" s="2055" t="s">
        <v>2667</v>
      </c>
    </row>
    <row r="2" spans="1:24">
      <c r="A2" s="40"/>
      <c r="B2" s="209"/>
      <c r="C2" s="209"/>
      <c r="D2" s="209"/>
      <c r="E2" s="209"/>
      <c r="F2" s="209"/>
      <c r="G2" s="209"/>
      <c r="H2" s="209"/>
      <c r="I2" s="209"/>
      <c r="J2" s="209"/>
      <c r="K2" s="209"/>
      <c r="L2" s="209"/>
      <c r="M2" s="209"/>
      <c r="N2" s="209"/>
      <c r="O2" s="209"/>
      <c r="P2" s="209"/>
      <c r="Q2" s="209"/>
      <c r="R2" s="209"/>
      <c r="S2" s="209"/>
      <c r="T2" s="209"/>
      <c r="U2" s="209"/>
      <c r="V2" s="209"/>
      <c r="W2" s="209"/>
      <c r="X2" s="208"/>
    </row>
    <row r="3" spans="1:24">
      <c r="A3" s="32" t="s">
        <v>1554</v>
      </c>
      <c r="B3" s="22"/>
      <c r="C3" s="22"/>
      <c r="D3" s="22"/>
      <c r="E3" s="22"/>
      <c r="F3" s="22"/>
      <c r="G3" s="22"/>
      <c r="H3" s="22"/>
      <c r="I3" s="22"/>
      <c r="J3" s="22"/>
      <c r="K3" s="22"/>
      <c r="L3" s="22"/>
      <c r="M3" s="22"/>
      <c r="N3" s="22"/>
      <c r="O3" s="22"/>
      <c r="P3" s="22"/>
      <c r="Q3" s="22"/>
      <c r="R3" s="22"/>
      <c r="S3" s="22"/>
      <c r="T3" s="22"/>
      <c r="U3" s="22"/>
      <c r="V3" s="22"/>
      <c r="W3" s="22"/>
      <c r="X3" s="33"/>
    </row>
    <row r="4" spans="1:24">
      <c r="A4" s="32" t="s">
        <v>1555</v>
      </c>
      <c r="B4" s="22"/>
      <c r="C4" s="22"/>
      <c r="D4" s="22"/>
      <c r="E4" s="22"/>
      <c r="F4" s="22"/>
      <c r="G4" s="22"/>
      <c r="H4" s="22"/>
      <c r="I4" s="22"/>
      <c r="J4" s="22"/>
      <c r="K4" s="22"/>
      <c r="L4" s="22"/>
      <c r="M4" s="22"/>
      <c r="N4" s="22"/>
      <c r="O4" s="22"/>
      <c r="P4" s="22"/>
      <c r="Q4" s="22"/>
      <c r="R4" s="22"/>
      <c r="S4" s="22"/>
      <c r="T4" s="22"/>
      <c r="U4" s="22"/>
      <c r="V4" s="22"/>
      <c r="W4" s="22"/>
      <c r="X4" s="33"/>
    </row>
    <row r="5" spans="1:24">
      <c r="A5" s="32" t="s">
        <v>1556</v>
      </c>
      <c r="B5" s="22"/>
      <c r="C5" s="22"/>
      <c r="D5" s="22"/>
      <c r="E5" s="22"/>
      <c r="F5" s="22"/>
      <c r="G5" s="22"/>
      <c r="H5" s="22"/>
      <c r="I5" s="22"/>
      <c r="J5" s="22"/>
      <c r="K5" s="22"/>
      <c r="L5" s="22"/>
      <c r="M5" s="22"/>
      <c r="N5" s="22"/>
      <c r="O5" s="22"/>
      <c r="P5" s="22"/>
      <c r="Q5" s="22"/>
      <c r="R5" s="22"/>
      <c r="S5" s="22"/>
      <c r="T5" s="22"/>
      <c r="U5" s="22"/>
      <c r="V5" s="22"/>
      <c r="W5" s="22"/>
      <c r="X5" s="33"/>
    </row>
    <row r="6" spans="1:24">
      <c r="A6" s="40"/>
      <c r="B6" s="209"/>
      <c r="C6" s="209"/>
      <c r="D6" s="209"/>
      <c r="E6" s="209"/>
      <c r="F6" s="209"/>
      <c r="G6" s="209"/>
      <c r="H6" s="209"/>
      <c r="I6" s="209"/>
      <c r="J6" s="209"/>
      <c r="K6" s="209"/>
      <c r="L6" s="209"/>
      <c r="M6" s="209"/>
      <c r="N6" s="209"/>
      <c r="O6" s="209"/>
      <c r="P6" s="209"/>
      <c r="Q6" s="209"/>
      <c r="R6" s="209"/>
      <c r="S6" s="209"/>
      <c r="T6" s="209"/>
      <c r="U6" s="209"/>
      <c r="V6" s="209"/>
      <c r="W6" s="209"/>
      <c r="X6" s="208"/>
    </row>
    <row r="7" spans="1:24">
      <c r="A7" s="73"/>
      <c r="B7" s="14"/>
      <c r="C7" s="14"/>
      <c r="D7" s="14"/>
      <c r="E7" s="14"/>
      <c r="F7" s="14"/>
      <c r="G7" s="14"/>
      <c r="H7" s="14"/>
      <c r="I7" s="14"/>
      <c r="J7" s="14"/>
      <c r="K7" s="14"/>
      <c r="L7" s="14"/>
      <c r="M7" s="14"/>
      <c r="N7" s="14"/>
      <c r="O7" s="14"/>
      <c r="P7" s="14"/>
      <c r="Q7" s="14"/>
      <c r="R7" s="14"/>
      <c r="S7" s="14"/>
      <c r="T7" s="14"/>
      <c r="U7" s="14"/>
      <c r="V7" s="14"/>
      <c r="W7" s="14"/>
      <c r="X7" s="70"/>
    </row>
    <row r="8" spans="1:24">
      <c r="A8" s="340"/>
      <c r="B8" s="13"/>
      <c r="C8" s="13"/>
      <c r="D8" s="13"/>
      <c r="E8" s="13"/>
      <c r="F8" s="13"/>
      <c r="G8" s="13"/>
      <c r="H8" s="13"/>
      <c r="I8" s="13"/>
      <c r="J8" s="612"/>
      <c r="K8" s="313" t="s">
        <v>1557</v>
      </c>
      <c r="L8" s="12"/>
      <c r="M8" s="314"/>
      <c r="N8" s="412"/>
      <c r="O8" s="13"/>
      <c r="P8" s="13"/>
      <c r="Q8" s="13"/>
      <c r="R8" s="13"/>
      <c r="S8" s="612"/>
      <c r="T8" s="322"/>
      <c r="U8" s="315" t="s">
        <v>1558</v>
      </c>
      <c r="V8" s="309"/>
      <c r="W8" s="309"/>
      <c r="X8" s="310"/>
    </row>
    <row r="9" spans="1:24">
      <c r="A9" s="40"/>
      <c r="B9" s="209"/>
      <c r="C9" s="209"/>
      <c r="D9" s="209"/>
      <c r="E9" s="209"/>
      <c r="F9" s="209"/>
      <c r="G9" s="209"/>
      <c r="H9" s="209"/>
      <c r="I9" s="209"/>
      <c r="J9" s="211"/>
      <c r="K9" s="326" t="s">
        <v>1559</v>
      </c>
      <c r="L9" s="342"/>
      <c r="M9" s="327"/>
      <c r="N9" s="400"/>
      <c r="O9" s="209"/>
      <c r="P9" s="209"/>
      <c r="Q9" s="209"/>
      <c r="R9" s="209"/>
      <c r="S9" s="211"/>
      <c r="T9" s="312"/>
      <c r="U9" s="313" t="s">
        <v>1557</v>
      </c>
      <c r="V9" s="12"/>
      <c r="W9" s="314"/>
      <c r="X9" s="513" t="s">
        <v>1560</v>
      </c>
    </row>
    <row r="10" spans="1:24">
      <c r="A10" s="341" t="s">
        <v>1561</v>
      </c>
      <c r="B10" s="342"/>
      <c r="C10" s="342"/>
      <c r="D10" s="342"/>
      <c r="E10" s="342"/>
      <c r="F10" s="342"/>
      <c r="G10" s="342"/>
      <c r="H10" s="342"/>
      <c r="I10" s="342"/>
      <c r="J10" s="327"/>
      <c r="K10" s="326" t="s">
        <v>1562</v>
      </c>
      <c r="L10" s="342"/>
      <c r="M10" s="327"/>
      <c r="N10" s="326" t="s">
        <v>1563</v>
      </c>
      <c r="O10" s="342"/>
      <c r="P10" s="342"/>
      <c r="Q10" s="342"/>
      <c r="R10" s="342"/>
      <c r="S10" s="327"/>
      <c r="T10" s="323" t="s">
        <v>1558</v>
      </c>
      <c r="U10" s="326" t="s">
        <v>1564</v>
      </c>
      <c r="V10" s="342"/>
      <c r="W10" s="327"/>
      <c r="X10" s="324" t="s">
        <v>500</v>
      </c>
    </row>
    <row r="11" spans="1:24">
      <c r="A11" s="73"/>
      <c r="B11" s="14"/>
      <c r="C11" s="14"/>
      <c r="D11" s="14"/>
      <c r="E11" s="14"/>
      <c r="F11" s="14"/>
      <c r="G11" s="14"/>
      <c r="H11" s="14"/>
      <c r="I11" s="14"/>
      <c r="J11" s="210"/>
      <c r="K11" s="405"/>
      <c r="L11" s="14"/>
      <c r="M11" s="210"/>
      <c r="N11" s="405"/>
      <c r="O11" s="14"/>
      <c r="P11" s="14"/>
      <c r="Q11" s="14"/>
      <c r="R11" s="14"/>
      <c r="S11" s="210"/>
      <c r="T11" s="323" t="s">
        <v>1565</v>
      </c>
      <c r="U11" s="318" t="s">
        <v>1566</v>
      </c>
      <c r="V11" s="411"/>
      <c r="W11" s="319"/>
      <c r="X11" s="324" t="s">
        <v>1564</v>
      </c>
    </row>
    <row r="12" spans="1:24">
      <c r="A12" s="308" t="s">
        <v>1567</v>
      </c>
      <c r="B12" s="309"/>
      <c r="C12" s="309"/>
      <c r="D12" s="309"/>
      <c r="E12" s="309"/>
      <c r="F12" s="623"/>
      <c r="G12" s="315" t="s">
        <v>420</v>
      </c>
      <c r="H12" s="309"/>
      <c r="I12" s="309"/>
      <c r="J12" s="623"/>
      <c r="K12" s="349" t="s">
        <v>1568</v>
      </c>
      <c r="L12" s="349" t="s">
        <v>1569</v>
      </c>
      <c r="M12" s="349" t="s">
        <v>855</v>
      </c>
      <c r="N12" s="315" t="s">
        <v>146</v>
      </c>
      <c r="O12" s="309"/>
      <c r="P12" s="309"/>
      <c r="Q12" s="309"/>
      <c r="R12" s="309"/>
      <c r="S12" s="623"/>
      <c r="T12" s="215"/>
      <c r="U12" s="349" t="s">
        <v>1568</v>
      </c>
      <c r="V12" s="349" t="s">
        <v>1569</v>
      </c>
      <c r="W12" s="349" t="s">
        <v>855</v>
      </c>
      <c r="X12" s="330" t="s">
        <v>1566</v>
      </c>
    </row>
    <row r="13" spans="1:24">
      <c r="A13" s="308"/>
      <c r="B13" s="309"/>
      <c r="C13" s="309"/>
      <c r="D13" s="309"/>
      <c r="E13" s="309"/>
      <c r="F13" s="623"/>
      <c r="G13" s="315"/>
      <c r="H13" s="309"/>
      <c r="I13" s="309"/>
      <c r="J13" s="623"/>
      <c r="K13" s="349"/>
      <c r="L13" s="349"/>
      <c r="M13" s="347"/>
      <c r="N13" s="347"/>
      <c r="O13" s="347"/>
      <c r="P13" s="347"/>
      <c r="Q13" s="347"/>
      <c r="R13" s="347"/>
      <c r="S13" s="347"/>
      <c r="T13" s="347"/>
      <c r="U13" s="347"/>
      <c r="V13" s="347"/>
      <c r="W13" s="347"/>
      <c r="X13" s="772"/>
    </row>
    <row r="14" spans="1:24">
      <c r="A14" s="308"/>
      <c r="B14" s="309"/>
      <c r="C14" s="309"/>
      <c r="D14" s="309"/>
      <c r="E14" s="309"/>
      <c r="F14" s="623"/>
      <c r="G14" s="315"/>
      <c r="H14" s="309"/>
      <c r="I14" s="309"/>
      <c r="J14" s="623"/>
      <c r="K14" s="349"/>
      <c r="L14" s="349"/>
      <c r="M14" s="347"/>
      <c r="N14" s="347"/>
      <c r="O14" s="347"/>
      <c r="P14" s="347"/>
      <c r="Q14" s="347"/>
      <c r="R14" s="347"/>
      <c r="S14" s="347"/>
      <c r="T14" s="347"/>
      <c r="U14" s="347"/>
      <c r="V14" s="347"/>
      <c r="W14" s="347"/>
      <c r="X14" s="772"/>
    </row>
    <row r="15" spans="1:24">
      <c r="A15" s="308"/>
      <c r="B15" s="309"/>
      <c r="C15" s="309"/>
      <c r="D15" s="309"/>
      <c r="E15" s="309"/>
      <c r="F15" s="623"/>
      <c r="G15" s="315"/>
      <c r="H15" s="309"/>
      <c r="I15" s="309"/>
      <c r="J15" s="623"/>
      <c r="K15" s="349"/>
      <c r="L15" s="349"/>
      <c r="M15" s="347"/>
      <c r="N15" s="347"/>
      <c r="O15" s="347"/>
      <c r="P15" s="347"/>
      <c r="Q15" s="347"/>
      <c r="R15" s="347"/>
      <c r="S15" s="347"/>
      <c r="T15" s="347"/>
      <c r="U15" s="347"/>
      <c r="V15" s="347"/>
      <c r="W15" s="347"/>
      <c r="X15" s="772"/>
    </row>
    <row r="16" spans="1:24">
      <c r="A16" s="308"/>
      <c r="B16" s="309"/>
      <c r="C16" s="309"/>
      <c r="D16" s="309"/>
      <c r="E16" s="309"/>
      <c r="F16" s="623"/>
      <c r="G16" s="315"/>
      <c r="H16" s="309"/>
      <c r="I16" s="309"/>
      <c r="J16" s="623"/>
      <c r="K16" s="349"/>
      <c r="L16" s="349"/>
      <c r="M16" s="347"/>
      <c r="N16" s="347"/>
      <c r="O16" s="347"/>
      <c r="P16" s="347"/>
      <c r="Q16" s="347"/>
      <c r="R16" s="347"/>
      <c r="S16" s="347"/>
      <c r="T16" s="347"/>
      <c r="U16" s="347"/>
      <c r="V16" s="347"/>
      <c r="W16" s="347"/>
      <c r="X16" s="772"/>
    </row>
    <row r="17" spans="1:24">
      <c r="A17" s="308"/>
      <c r="B17" s="309"/>
      <c r="C17" s="309"/>
      <c r="D17" s="309"/>
      <c r="E17" s="309"/>
      <c r="F17" s="623"/>
      <c r="G17" s="315"/>
      <c r="H17" s="309"/>
      <c r="I17" s="309"/>
      <c r="J17" s="623"/>
      <c r="K17" s="349"/>
      <c r="L17" s="349"/>
      <c r="M17" s="347"/>
      <c r="N17" s="347"/>
      <c r="O17" s="347"/>
      <c r="P17" s="347"/>
      <c r="Q17" s="347"/>
      <c r="R17" s="347"/>
      <c r="S17" s="347"/>
      <c r="T17" s="347"/>
      <c r="U17" s="347"/>
      <c r="V17" s="347"/>
      <c r="W17" s="347"/>
      <c r="X17" s="772"/>
    </row>
    <row r="18" spans="1:24">
      <c r="A18" s="308"/>
      <c r="B18" s="309"/>
      <c r="C18" s="309"/>
      <c r="D18" s="309"/>
      <c r="E18" s="309"/>
      <c r="F18" s="623"/>
      <c r="G18" s="315"/>
      <c r="H18" s="309"/>
      <c r="I18" s="309"/>
      <c r="J18" s="623"/>
      <c r="K18" s="349"/>
      <c r="L18" s="349"/>
      <c r="M18" s="347"/>
      <c r="N18" s="347"/>
      <c r="O18" s="347"/>
      <c r="P18" s="347"/>
      <c r="Q18" s="347"/>
      <c r="R18" s="347"/>
      <c r="S18" s="347"/>
      <c r="T18" s="347"/>
      <c r="U18" s="347"/>
      <c r="V18" s="347"/>
      <c r="W18" s="347"/>
      <c r="X18" s="772"/>
    </row>
    <row r="19" spans="1:24">
      <c r="A19" s="308"/>
      <c r="B19" s="309"/>
      <c r="C19" s="309"/>
      <c r="D19" s="309"/>
      <c r="E19" s="309"/>
      <c r="F19" s="623"/>
      <c r="G19" s="315"/>
      <c r="H19" s="309"/>
      <c r="I19" s="309"/>
      <c r="J19" s="623"/>
      <c r="K19" s="349"/>
      <c r="L19" s="349"/>
      <c r="M19" s="347"/>
      <c r="N19" s="347"/>
      <c r="O19" s="347"/>
      <c r="P19" s="347"/>
      <c r="Q19" s="347"/>
      <c r="R19" s="347"/>
      <c r="S19" s="347"/>
      <c r="T19" s="347"/>
      <c r="U19" s="347"/>
      <c r="V19" s="347"/>
      <c r="W19" s="347"/>
      <c r="X19" s="772"/>
    </row>
    <row r="20" spans="1:24">
      <c r="A20" s="308"/>
      <c r="B20" s="309"/>
      <c r="C20" s="309"/>
      <c r="D20" s="309"/>
      <c r="E20" s="309"/>
      <c r="F20" s="623"/>
      <c r="G20" s="315"/>
      <c r="H20" s="309"/>
      <c r="I20" s="309"/>
      <c r="J20" s="623"/>
      <c r="K20" s="349"/>
      <c r="L20" s="349"/>
      <c r="M20" s="347"/>
      <c r="N20" s="347"/>
      <c r="O20" s="347"/>
      <c r="P20" s="347"/>
      <c r="Q20" s="347"/>
      <c r="R20" s="347"/>
      <c r="S20" s="347"/>
      <c r="T20" s="347"/>
      <c r="U20" s="347"/>
      <c r="V20" s="347"/>
      <c r="W20" s="347"/>
      <c r="X20" s="772"/>
    </row>
    <row r="21" spans="1:24">
      <c r="A21" s="308"/>
      <c r="B21" s="309"/>
      <c r="C21" s="309"/>
      <c r="D21" s="309"/>
      <c r="E21" s="309"/>
      <c r="F21" s="623"/>
      <c r="G21" s="315"/>
      <c r="H21" s="309"/>
      <c r="I21" s="309"/>
      <c r="J21" s="623"/>
      <c r="K21" s="349"/>
      <c r="L21" s="349"/>
      <c r="M21" s="347"/>
      <c r="N21" s="347"/>
      <c r="O21" s="347"/>
      <c r="P21" s="347"/>
      <c r="Q21" s="347"/>
      <c r="R21" s="347"/>
      <c r="S21" s="347"/>
      <c r="T21" s="347"/>
      <c r="U21" s="347"/>
      <c r="V21" s="347"/>
      <c r="W21" s="347"/>
      <c r="X21" s="772"/>
    </row>
    <row r="22" spans="1:24">
      <c r="A22" s="308"/>
      <c r="B22" s="309"/>
      <c r="C22" s="309"/>
      <c r="D22" s="309"/>
      <c r="E22" s="309"/>
      <c r="F22" s="623"/>
      <c r="G22" s="315"/>
      <c r="H22" s="309"/>
      <c r="I22" s="309"/>
      <c r="J22" s="623"/>
      <c r="K22" s="349"/>
      <c r="L22" s="349"/>
      <c r="M22" s="347"/>
      <c r="N22" s="347"/>
      <c r="O22" s="347"/>
      <c r="P22" s="347"/>
      <c r="Q22" s="347"/>
      <c r="R22" s="347"/>
      <c r="S22" s="347"/>
      <c r="T22" s="347"/>
      <c r="U22" s="347"/>
      <c r="V22" s="347"/>
      <c r="W22" s="347"/>
      <c r="X22" s="772"/>
    </row>
    <row r="23" spans="1:24">
      <c r="A23" s="308"/>
      <c r="B23" s="309"/>
      <c r="C23" s="309"/>
      <c r="D23" s="309"/>
      <c r="E23" s="309"/>
      <c r="F23" s="623"/>
      <c r="G23" s="315"/>
      <c r="H23" s="309"/>
      <c r="I23" s="309"/>
      <c r="J23" s="623"/>
      <c r="K23" s="349"/>
      <c r="L23" s="349"/>
      <c r="M23" s="347"/>
      <c r="N23" s="347"/>
      <c r="O23" s="347"/>
      <c r="P23" s="347"/>
      <c r="Q23" s="347"/>
      <c r="R23" s="347"/>
      <c r="S23" s="347"/>
      <c r="T23" s="347"/>
      <c r="U23" s="347"/>
      <c r="V23" s="347"/>
      <c r="W23" s="347"/>
      <c r="X23" s="772"/>
    </row>
    <row r="24" spans="1:24">
      <c r="A24" s="308"/>
      <c r="B24" s="309"/>
      <c r="C24" s="309"/>
      <c r="D24" s="309"/>
      <c r="E24" s="309"/>
      <c r="F24" s="623"/>
      <c r="G24" s="315"/>
      <c r="H24" s="309"/>
      <c r="I24" s="309"/>
      <c r="J24" s="623"/>
      <c r="K24" s="349"/>
      <c r="L24" s="349"/>
      <c r="M24" s="347"/>
      <c r="N24" s="347"/>
      <c r="O24" s="347"/>
      <c r="P24" s="347"/>
      <c r="Q24" s="347"/>
      <c r="R24" s="347"/>
      <c r="S24" s="347"/>
      <c r="T24" s="347"/>
      <c r="U24" s="347"/>
      <c r="V24" s="347"/>
      <c r="W24" s="347"/>
      <c r="X24" s="772"/>
    </row>
    <row r="25" spans="1:24">
      <c r="A25" s="308"/>
      <c r="B25" s="309"/>
      <c r="C25" s="309"/>
      <c r="D25" s="309"/>
      <c r="E25" s="309"/>
      <c r="F25" s="623"/>
      <c r="G25" s="315"/>
      <c r="H25" s="309"/>
      <c r="I25" s="309"/>
      <c r="J25" s="623"/>
      <c r="K25" s="349"/>
      <c r="L25" s="349"/>
      <c r="M25" s="347"/>
      <c r="N25" s="347"/>
      <c r="O25" s="347"/>
      <c r="P25" s="347"/>
      <c r="Q25" s="347"/>
      <c r="R25" s="347"/>
      <c r="S25" s="347"/>
      <c r="T25" s="347"/>
      <c r="U25" s="347"/>
      <c r="V25" s="347"/>
      <c r="W25" s="347"/>
      <c r="X25" s="772"/>
    </row>
    <row r="26" spans="1:24">
      <c r="A26" s="308"/>
      <c r="B26" s="309"/>
      <c r="C26" s="309"/>
      <c r="D26" s="309"/>
      <c r="E26" s="309"/>
      <c r="F26" s="623"/>
      <c r="G26" s="315"/>
      <c r="H26" s="309"/>
      <c r="I26" s="309"/>
      <c r="J26" s="623"/>
      <c r="K26" s="349"/>
      <c r="L26" s="349"/>
      <c r="M26" s="347"/>
      <c r="N26" s="347"/>
      <c r="O26" s="347"/>
      <c r="P26" s="347"/>
      <c r="Q26" s="347"/>
      <c r="R26" s="347"/>
      <c r="S26" s="347"/>
      <c r="T26" s="347"/>
      <c r="U26" s="347"/>
      <c r="V26" s="347"/>
      <c r="W26" s="347"/>
      <c r="X26" s="772"/>
    </row>
    <row r="27" spans="1:24">
      <c r="A27" s="308"/>
      <c r="B27" s="309"/>
      <c r="C27" s="309"/>
      <c r="D27" s="309"/>
      <c r="E27" s="309"/>
      <c r="F27" s="623"/>
      <c r="G27" s="315"/>
      <c r="H27" s="309"/>
      <c r="I27" s="309"/>
      <c r="J27" s="623"/>
      <c r="K27" s="349"/>
      <c r="L27" s="349"/>
      <c r="M27" s="347"/>
      <c r="N27" s="347"/>
      <c r="O27" s="347"/>
      <c r="P27" s="347"/>
      <c r="Q27" s="347"/>
      <c r="R27" s="347"/>
      <c r="S27" s="347"/>
      <c r="T27" s="347"/>
      <c r="U27" s="347"/>
      <c r="V27" s="347"/>
      <c r="W27" s="347"/>
      <c r="X27" s="772"/>
    </row>
    <row r="28" spans="1:24">
      <c r="A28" s="67"/>
      <c r="B28" s="12"/>
      <c r="C28" s="12"/>
      <c r="D28" s="12"/>
      <c r="E28" s="12"/>
      <c r="F28" s="12"/>
      <c r="G28" s="12"/>
      <c r="H28" s="12"/>
      <c r="I28" s="12"/>
      <c r="J28" s="12"/>
      <c r="K28" s="514"/>
      <c r="L28" s="514"/>
      <c r="M28" s="13"/>
      <c r="N28" s="13"/>
      <c r="O28" s="13"/>
      <c r="P28" s="13"/>
      <c r="Q28" s="13"/>
      <c r="R28" s="13"/>
      <c r="S28" s="13"/>
      <c r="T28" s="13"/>
      <c r="U28" s="13"/>
      <c r="V28" s="13"/>
      <c r="W28" s="13"/>
      <c r="X28" s="339"/>
    </row>
    <row r="29" spans="1:24">
      <c r="A29" s="341"/>
      <c r="B29" s="342"/>
      <c r="C29" s="342"/>
      <c r="D29" s="342"/>
      <c r="E29" s="342"/>
      <c r="F29" s="342"/>
      <c r="G29" s="342"/>
      <c r="H29" s="342"/>
      <c r="I29" s="342"/>
      <c r="J29" s="342"/>
      <c r="K29" s="41"/>
      <c r="L29" s="41"/>
      <c r="M29" s="209"/>
      <c r="N29" s="209"/>
      <c r="O29" s="209"/>
      <c r="P29" s="209"/>
      <c r="Q29" s="209"/>
      <c r="R29" s="209"/>
      <c r="S29" s="209"/>
      <c r="T29" s="209"/>
      <c r="U29" s="209"/>
      <c r="V29" s="209"/>
      <c r="W29" s="209"/>
      <c r="X29" s="208"/>
    </row>
    <row r="30" spans="1:24">
      <c r="A30" s="32" t="s">
        <v>1570</v>
      </c>
      <c r="B30" s="342"/>
      <c r="C30" s="342"/>
      <c r="D30" s="342"/>
      <c r="E30" s="342"/>
      <c r="F30" s="342"/>
      <c r="G30" s="342"/>
      <c r="H30" s="342"/>
      <c r="I30" s="342"/>
      <c r="J30" s="342"/>
      <c r="K30" s="342"/>
      <c r="L30" s="342"/>
      <c r="M30" s="342"/>
      <c r="N30" s="342"/>
      <c r="O30" s="342"/>
      <c r="P30" s="342"/>
      <c r="Q30" s="342"/>
      <c r="R30" s="342"/>
      <c r="S30" s="342"/>
      <c r="T30" s="342"/>
      <c r="U30" s="342"/>
      <c r="V30" s="342"/>
      <c r="W30" s="342"/>
      <c r="X30" s="343"/>
    </row>
    <row r="31" spans="1:24">
      <c r="A31" s="73"/>
      <c r="B31" s="14"/>
      <c r="C31" s="14"/>
      <c r="D31" s="14"/>
      <c r="E31" s="14"/>
      <c r="F31" s="14"/>
      <c r="G31" s="14"/>
      <c r="H31" s="14"/>
      <c r="I31" s="14"/>
      <c r="J31" s="14"/>
      <c r="K31" s="14"/>
      <c r="L31" s="14"/>
      <c r="M31" s="14"/>
      <c r="N31" s="14"/>
      <c r="O31" s="14"/>
      <c r="P31" s="14"/>
      <c r="Q31" s="14"/>
      <c r="R31" s="14"/>
      <c r="S31" s="14"/>
      <c r="T31" s="14"/>
      <c r="U31" s="14"/>
      <c r="V31" s="14"/>
      <c r="W31" s="14"/>
      <c r="X31" s="70"/>
    </row>
    <row r="32" spans="1:24">
      <c r="A32" s="340"/>
      <c r="B32" s="13"/>
      <c r="C32" s="612"/>
      <c r="D32" s="412"/>
      <c r="E32" s="13"/>
      <c r="F32" s="13"/>
      <c r="G32" s="13"/>
      <c r="H32" s="13"/>
      <c r="I32" s="612"/>
      <c r="J32" s="12" t="s">
        <v>1557</v>
      </c>
      <c r="K32" s="12"/>
      <c r="L32" s="12"/>
      <c r="M32" s="315" t="s">
        <v>1571</v>
      </c>
      <c r="N32" s="309"/>
      <c r="O32" s="309"/>
      <c r="P32" s="309"/>
      <c r="Q32" s="309"/>
      <c r="R32" s="309"/>
      <c r="S32" s="309"/>
      <c r="T32" s="309"/>
      <c r="U32" s="309"/>
      <c r="V32" s="309"/>
      <c r="W32" s="623"/>
      <c r="X32" s="513" t="s">
        <v>1572</v>
      </c>
    </row>
    <row r="33" spans="1:24">
      <c r="A33" s="341" t="s">
        <v>2019</v>
      </c>
      <c r="B33" s="342"/>
      <c r="C33" s="327"/>
      <c r="D33" s="400"/>
      <c r="E33" s="209"/>
      <c r="F33" s="209"/>
      <c r="G33" s="209"/>
      <c r="H33" s="209"/>
      <c r="I33" s="211"/>
      <c r="J33" s="326" t="s">
        <v>1559</v>
      </c>
      <c r="K33" s="342"/>
      <c r="L33" s="327"/>
      <c r="M33" s="342" t="s">
        <v>2020</v>
      </c>
      <c r="N33" s="342"/>
      <c r="O33" s="342"/>
      <c r="P33" s="342"/>
      <c r="Q33" s="342"/>
      <c r="R33" s="342"/>
      <c r="S33" s="342"/>
      <c r="T33" s="342"/>
      <c r="U33" s="313" t="s">
        <v>2021</v>
      </c>
      <c r="V33" s="12"/>
      <c r="W33" s="314"/>
      <c r="X33" s="324" t="s">
        <v>2022</v>
      </c>
    </row>
    <row r="34" spans="1:24">
      <c r="A34" s="73"/>
      <c r="B34" s="14"/>
      <c r="C34" s="210"/>
      <c r="D34" s="326" t="s">
        <v>146</v>
      </c>
      <c r="E34" s="342"/>
      <c r="F34" s="342"/>
      <c r="G34" s="342"/>
      <c r="H34" s="342"/>
      <c r="I34" s="327"/>
      <c r="J34" s="318" t="s">
        <v>1562</v>
      </c>
      <c r="K34" s="411"/>
      <c r="L34" s="319"/>
      <c r="M34" s="342" t="s">
        <v>2023</v>
      </c>
      <c r="N34" s="342"/>
      <c r="O34" s="342"/>
      <c r="P34" s="342"/>
      <c r="Q34" s="342"/>
      <c r="R34" s="342"/>
      <c r="S34" s="342"/>
      <c r="T34" s="342"/>
      <c r="U34" s="326" t="s">
        <v>2024</v>
      </c>
      <c r="V34" s="342"/>
      <c r="W34" s="327"/>
      <c r="X34" s="324" t="s">
        <v>2025</v>
      </c>
    </row>
    <row r="35" spans="1:24">
      <c r="A35" s="346" t="s">
        <v>1568</v>
      </c>
      <c r="B35" s="349" t="s">
        <v>1569</v>
      </c>
      <c r="C35" s="349" t="s">
        <v>855</v>
      </c>
      <c r="D35" s="405"/>
      <c r="E35" s="14"/>
      <c r="F35" s="14"/>
      <c r="G35" s="14"/>
      <c r="H35" s="14"/>
      <c r="I35" s="210"/>
      <c r="J35" s="349" t="s">
        <v>1568</v>
      </c>
      <c r="K35" s="349" t="s">
        <v>1569</v>
      </c>
      <c r="L35" s="349" t="s">
        <v>855</v>
      </c>
      <c r="M35" s="315" t="s">
        <v>1567</v>
      </c>
      <c r="N35" s="309"/>
      <c r="O35" s="309"/>
      <c r="P35" s="309"/>
      <c r="Q35" s="623"/>
      <c r="R35" s="315" t="s">
        <v>420</v>
      </c>
      <c r="S35" s="309"/>
      <c r="T35" s="623"/>
      <c r="U35" s="318" t="s">
        <v>1192</v>
      </c>
      <c r="V35" s="411"/>
      <c r="W35" s="319"/>
      <c r="X35" s="330" t="s">
        <v>1567</v>
      </c>
    </row>
    <row r="36" spans="1:24">
      <c r="A36" s="768"/>
      <c r="B36" s="347"/>
      <c r="C36" s="347"/>
      <c r="D36" s="347"/>
      <c r="E36" s="347"/>
      <c r="F36" s="347"/>
      <c r="G36" s="347"/>
      <c r="H36" s="347"/>
      <c r="I36" s="347"/>
      <c r="J36" s="347"/>
      <c r="K36" s="347"/>
      <c r="L36" s="347"/>
      <c r="M36" s="769"/>
      <c r="N36" s="212"/>
      <c r="O36" s="212"/>
      <c r="P36" s="212"/>
      <c r="Q36" s="770"/>
      <c r="R36" s="769"/>
      <c r="S36" s="212"/>
      <c r="T36" s="770"/>
      <c r="U36" s="769"/>
      <c r="V36" s="212"/>
      <c r="W36" s="770"/>
      <c r="X36" s="772"/>
    </row>
    <row r="37" spans="1:24">
      <c r="A37" s="768"/>
      <c r="B37" s="347"/>
      <c r="C37" s="347"/>
      <c r="D37" s="347"/>
      <c r="E37" s="347"/>
      <c r="F37" s="347"/>
      <c r="G37" s="347"/>
      <c r="H37" s="347"/>
      <c r="I37" s="347"/>
      <c r="J37" s="347"/>
      <c r="K37" s="347"/>
      <c r="L37" s="347"/>
      <c r="M37" s="769"/>
      <c r="N37" s="212"/>
      <c r="O37" s="212"/>
      <c r="P37" s="212"/>
      <c r="Q37" s="770"/>
      <c r="R37" s="769"/>
      <c r="S37" s="212"/>
      <c r="T37" s="770"/>
      <c r="U37" s="769"/>
      <c r="V37" s="212"/>
      <c r="W37" s="770"/>
      <c r="X37" s="772"/>
    </row>
    <row r="38" spans="1:24">
      <c r="A38" s="768"/>
      <c r="B38" s="347"/>
      <c r="C38" s="347"/>
      <c r="D38" s="347"/>
      <c r="E38" s="347"/>
      <c r="F38" s="347"/>
      <c r="G38" s="347"/>
      <c r="H38" s="347"/>
      <c r="I38" s="347"/>
      <c r="J38" s="347"/>
      <c r="K38" s="347"/>
      <c r="L38" s="347"/>
      <c r="M38" s="769"/>
      <c r="N38" s="212"/>
      <c r="O38" s="212"/>
      <c r="P38" s="212"/>
      <c r="Q38" s="770"/>
      <c r="R38" s="769"/>
      <c r="S38" s="212"/>
      <c r="T38" s="770"/>
      <c r="U38" s="769"/>
      <c r="V38" s="212"/>
      <c r="W38" s="770"/>
      <c r="X38" s="772"/>
    </row>
    <row r="39" spans="1:24">
      <c r="A39" s="768"/>
      <c r="B39" s="347"/>
      <c r="C39" s="347"/>
      <c r="D39" s="347"/>
      <c r="E39" s="347"/>
      <c r="F39" s="347"/>
      <c r="G39" s="347"/>
      <c r="H39" s="347"/>
      <c r="I39" s="347"/>
      <c r="J39" s="347"/>
      <c r="K39" s="347"/>
      <c r="L39" s="347"/>
      <c r="M39" s="769"/>
      <c r="N39" s="212"/>
      <c r="O39" s="212"/>
      <c r="P39" s="212"/>
      <c r="Q39" s="770"/>
      <c r="R39" s="769"/>
      <c r="S39" s="212"/>
      <c r="T39" s="770"/>
      <c r="U39" s="769"/>
      <c r="V39" s="212"/>
      <c r="W39" s="770"/>
      <c r="X39" s="772"/>
    </row>
    <row r="40" spans="1:24">
      <c r="A40" s="768"/>
      <c r="B40" s="347"/>
      <c r="C40" s="347"/>
      <c r="D40" s="347"/>
      <c r="E40" s="347"/>
      <c r="F40" s="347"/>
      <c r="G40" s="347"/>
      <c r="H40" s="347"/>
      <c r="I40" s="347"/>
      <c r="J40" s="347"/>
      <c r="K40" s="347"/>
      <c r="L40" s="347"/>
      <c r="M40" s="769"/>
      <c r="N40" s="212"/>
      <c r="O40" s="212"/>
      <c r="P40" s="212"/>
      <c r="Q40" s="770"/>
      <c r="R40" s="769"/>
      <c r="S40" s="212"/>
      <c r="T40" s="770"/>
      <c r="U40" s="769"/>
      <c r="V40" s="212"/>
      <c r="W40" s="770"/>
      <c r="X40" s="772"/>
    </row>
    <row r="41" spans="1:24">
      <c r="A41" s="768"/>
      <c r="B41" s="347"/>
      <c r="C41" s="347"/>
      <c r="D41" s="347"/>
      <c r="E41" s="347"/>
      <c r="F41" s="347"/>
      <c r="G41" s="347"/>
      <c r="H41" s="347"/>
      <c r="I41" s="347"/>
      <c r="J41" s="347"/>
      <c r="K41" s="347"/>
      <c r="L41" s="347"/>
      <c r="M41" s="769"/>
      <c r="N41" s="212"/>
      <c r="O41" s="212"/>
      <c r="P41" s="212"/>
      <c r="Q41" s="770"/>
      <c r="R41" s="769"/>
      <c r="S41" s="212"/>
      <c r="T41" s="770"/>
      <c r="U41" s="769"/>
      <c r="V41" s="212"/>
      <c r="W41" s="770"/>
      <c r="X41" s="772"/>
    </row>
    <row r="42" spans="1:24">
      <c r="A42" s="768"/>
      <c r="B42" s="347"/>
      <c r="C42" s="347"/>
      <c r="D42" s="347"/>
      <c r="E42" s="347"/>
      <c r="F42" s="347"/>
      <c r="G42" s="347"/>
      <c r="H42" s="347"/>
      <c r="I42" s="347"/>
      <c r="J42" s="347"/>
      <c r="K42" s="347"/>
      <c r="L42" s="347"/>
      <c r="M42" s="769"/>
      <c r="N42" s="212"/>
      <c r="O42" s="212"/>
      <c r="P42" s="212"/>
      <c r="Q42" s="770"/>
      <c r="R42" s="769"/>
      <c r="S42" s="212"/>
      <c r="T42" s="770"/>
      <c r="U42" s="769"/>
      <c r="V42" s="212"/>
      <c r="W42" s="770"/>
      <c r="X42" s="772"/>
    </row>
    <row r="43" spans="1:24">
      <c r="A43" s="768"/>
      <c r="B43" s="347"/>
      <c r="C43" s="347"/>
      <c r="D43" s="347"/>
      <c r="E43" s="347"/>
      <c r="F43" s="347"/>
      <c r="G43" s="347"/>
      <c r="H43" s="347"/>
      <c r="I43" s="347"/>
      <c r="J43" s="347"/>
      <c r="K43" s="347"/>
      <c r="L43" s="347"/>
      <c r="M43" s="769"/>
      <c r="N43" s="212"/>
      <c r="O43" s="212"/>
      <c r="P43" s="212"/>
      <c r="Q43" s="770"/>
      <c r="R43" s="769"/>
      <c r="S43" s="212"/>
      <c r="T43" s="770"/>
      <c r="U43" s="769"/>
      <c r="V43" s="212"/>
      <c r="W43" s="770"/>
      <c r="X43" s="772"/>
    </row>
    <row r="44" spans="1:24">
      <c r="A44" s="340"/>
      <c r="B44" s="13"/>
      <c r="C44" s="13"/>
      <c r="D44" s="13"/>
      <c r="E44" s="13"/>
      <c r="F44" s="13"/>
      <c r="G44" s="13"/>
      <c r="H44" s="13"/>
      <c r="I44" s="13"/>
      <c r="J44" s="13"/>
      <c r="K44" s="13"/>
      <c r="L44" s="13"/>
      <c r="M44" s="13"/>
      <c r="N44" s="13"/>
      <c r="O44" s="13"/>
      <c r="P44" s="13"/>
      <c r="Q44" s="13"/>
      <c r="R44" s="13"/>
      <c r="S44" s="13"/>
      <c r="T44" s="13"/>
      <c r="U44" s="13"/>
      <c r="V44" s="13"/>
      <c r="W44" s="13"/>
      <c r="X44" s="339"/>
    </row>
    <row r="45" spans="1:24">
      <c r="A45" s="40"/>
      <c r="B45" s="209"/>
      <c r="C45" s="209"/>
      <c r="D45" s="209"/>
      <c r="E45" s="209"/>
      <c r="F45" s="209"/>
      <c r="G45" s="209"/>
      <c r="H45" s="209"/>
      <c r="I45" s="209"/>
      <c r="J45" s="209"/>
      <c r="K45" s="209"/>
      <c r="L45" s="209"/>
      <c r="M45" s="209"/>
      <c r="N45" s="209"/>
      <c r="O45" s="209"/>
      <c r="P45" s="209"/>
      <c r="Q45" s="209"/>
      <c r="R45" s="209"/>
      <c r="S45" s="209"/>
      <c r="T45" s="209"/>
      <c r="U45" s="209"/>
      <c r="V45" s="209"/>
      <c r="W45" s="209"/>
      <c r="X45" s="208"/>
    </row>
    <row r="46" spans="1:24">
      <c r="A46" s="32" t="s">
        <v>2026</v>
      </c>
      <c r="B46" s="342"/>
      <c r="C46" s="342"/>
      <c r="D46" s="342"/>
      <c r="E46" s="342"/>
      <c r="F46" s="342"/>
      <c r="G46" s="342"/>
      <c r="H46" s="342"/>
      <c r="I46" s="342"/>
      <c r="J46" s="342"/>
      <c r="K46" s="342"/>
      <c r="L46" s="342"/>
      <c r="M46" s="342"/>
      <c r="N46" s="342"/>
      <c r="O46" s="342"/>
      <c r="P46" s="342"/>
      <c r="Q46" s="342"/>
      <c r="R46" s="342"/>
      <c r="S46" s="342"/>
      <c r="T46" s="342"/>
      <c r="U46" s="342"/>
      <c r="V46" s="342"/>
      <c r="W46" s="342"/>
      <c r="X46" s="343"/>
    </row>
    <row r="47" spans="1:24">
      <c r="A47" s="40"/>
      <c r="B47" s="209"/>
      <c r="C47" s="209"/>
      <c r="D47" s="209"/>
      <c r="E47" s="209"/>
      <c r="F47" s="209"/>
      <c r="G47" s="209"/>
      <c r="H47" s="209"/>
      <c r="I47" s="209"/>
      <c r="J47" s="209"/>
      <c r="K47" s="209"/>
      <c r="L47" s="209"/>
      <c r="M47" s="209"/>
      <c r="N47" s="209"/>
      <c r="O47" s="209"/>
      <c r="P47" s="209"/>
      <c r="Q47" s="209"/>
      <c r="R47" s="209"/>
      <c r="S47" s="209"/>
      <c r="T47" s="209"/>
      <c r="U47" s="209"/>
      <c r="V47" s="209"/>
      <c r="W47" s="209"/>
      <c r="X47" s="208"/>
    </row>
    <row r="48" spans="1:24">
      <c r="A48" s="40"/>
      <c r="B48" s="209"/>
      <c r="C48" s="209"/>
      <c r="D48" s="209"/>
      <c r="E48" s="209"/>
      <c r="F48" s="209"/>
      <c r="G48" s="209"/>
      <c r="H48" s="209"/>
      <c r="I48" s="209"/>
      <c r="J48" s="209"/>
      <c r="K48" s="209"/>
      <c r="L48" s="209"/>
      <c r="M48" s="209"/>
      <c r="N48" s="209"/>
      <c r="O48" s="209"/>
      <c r="P48" s="209"/>
      <c r="Q48" s="209"/>
      <c r="R48" s="209"/>
      <c r="S48" s="209"/>
      <c r="T48" s="209"/>
      <c r="U48" s="209"/>
      <c r="V48" s="209"/>
      <c r="W48" s="209"/>
      <c r="X48" s="208"/>
    </row>
    <row r="49" spans="1:24">
      <c r="A49" s="40"/>
      <c r="B49" s="209"/>
      <c r="C49" s="209"/>
      <c r="D49" s="209"/>
      <c r="E49" s="209"/>
      <c r="F49" s="209"/>
      <c r="G49" s="209"/>
      <c r="H49" s="209"/>
      <c r="I49" s="209"/>
      <c r="J49" s="209"/>
      <c r="K49" s="209"/>
      <c r="L49" s="209"/>
      <c r="M49" s="209"/>
      <c r="N49" s="209"/>
      <c r="O49" s="209"/>
      <c r="P49" s="209"/>
      <c r="Q49" s="209"/>
      <c r="R49" s="209"/>
      <c r="S49" s="209"/>
      <c r="T49" s="209"/>
      <c r="U49" s="209"/>
      <c r="V49" s="209"/>
      <c r="W49" s="209"/>
      <c r="X49" s="208"/>
    </row>
    <row r="50" spans="1:24">
      <c r="A50" s="40"/>
      <c r="B50" s="209"/>
      <c r="C50" s="209"/>
      <c r="D50" s="209"/>
      <c r="E50" s="209"/>
      <c r="F50" s="209"/>
      <c r="G50" s="209"/>
      <c r="H50" s="209"/>
      <c r="I50" s="209"/>
      <c r="J50" s="209"/>
      <c r="K50" s="209"/>
      <c r="L50" s="209"/>
      <c r="M50" s="209"/>
      <c r="N50" s="209"/>
      <c r="O50" s="209"/>
      <c r="P50" s="209"/>
      <c r="Q50" s="209"/>
      <c r="R50" s="209"/>
      <c r="S50" s="209"/>
      <c r="T50" s="209"/>
      <c r="U50" s="209"/>
      <c r="V50" s="209"/>
      <c r="W50" s="209"/>
      <c r="X50" s="208"/>
    </row>
    <row r="51" spans="1:24">
      <c r="A51" s="1404"/>
      <c r="B51" s="209"/>
      <c r="C51" s="209"/>
      <c r="D51" s="209"/>
      <c r="E51" s="209"/>
      <c r="F51" s="209"/>
      <c r="G51" s="209"/>
      <c r="H51" s="209"/>
      <c r="I51" s="209"/>
      <c r="J51" s="209"/>
      <c r="K51" s="209"/>
      <c r="L51" s="209"/>
      <c r="M51" s="209"/>
      <c r="N51" s="209"/>
      <c r="O51" s="209"/>
      <c r="P51" s="209"/>
      <c r="Q51" s="209"/>
      <c r="R51" s="209"/>
      <c r="S51" s="209"/>
      <c r="T51" s="209"/>
      <c r="U51" s="209"/>
      <c r="V51" s="209"/>
      <c r="W51" s="209"/>
      <c r="X51" s="208"/>
    </row>
    <row r="52" spans="1:24">
      <c r="A52" s="1404"/>
      <c r="B52" s="209"/>
      <c r="C52" s="209"/>
      <c r="D52" s="209"/>
      <c r="E52" s="209"/>
      <c r="F52" s="209"/>
      <c r="G52" s="209"/>
      <c r="H52" s="209"/>
      <c r="I52" s="209"/>
      <c r="J52" s="209"/>
      <c r="K52" s="209"/>
      <c r="L52" s="209"/>
      <c r="M52" s="209"/>
      <c r="N52" s="209"/>
      <c r="O52" s="209"/>
      <c r="P52" s="209"/>
      <c r="Q52" s="209"/>
      <c r="R52" s="209"/>
      <c r="S52" s="209"/>
      <c r="T52" s="209"/>
      <c r="U52" s="209"/>
      <c r="V52" s="209"/>
      <c r="W52" s="209"/>
      <c r="X52" s="208"/>
    </row>
    <row r="53" spans="1:24">
      <c r="A53" s="40"/>
      <c r="B53" s="209"/>
      <c r="C53" s="209"/>
      <c r="D53" s="209"/>
      <c r="E53" s="209"/>
      <c r="F53" s="209"/>
      <c r="G53" s="209"/>
      <c r="H53" s="209"/>
      <c r="I53" s="209"/>
      <c r="J53" s="209"/>
      <c r="K53" s="209"/>
      <c r="L53" s="209"/>
      <c r="M53" s="209"/>
      <c r="N53" s="209"/>
      <c r="O53" s="209"/>
      <c r="P53" s="209"/>
      <c r="Q53" s="209"/>
      <c r="R53" s="209"/>
      <c r="S53" s="209"/>
      <c r="T53" s="209"/>
      <c r="U53" s="209"/>
      <c r="V53" s="209"/>
      <c r="W53" s="209"/>
      <c r="X53" s="208"/>
    </row>
    <row r="54" spans="1:24">
      <c r="A54" s="40"/>
      <c r="B54" s="209"/>
      <c r="C54" s="209"/>
      <c r="D54" s="209"/>
      <c r="E54" s="209"/>
      <c r="F54" s="209"/>
      <c r="G54" s="209"/>
      <c r="H54" s="209"/>
      <c r="I54" s="209"/>
      <c r="J54" s="209"/>
      <c r="K54" s="209"/>
      <c r="L54" s="209"/>
      <c r="M54" s="209"/>
      <c r="N54" s="209"/>
      <c r="O54" s="209"/>
      <c r="P54" s="209"/>
      <c r="Q54" s="209"/>
      <c r="R54" s="209"/>
      <c r="S54" s="209"/>
      <c r="T54" s="209"/>
      <c r="U54" s="209"/>
      <c r="V54" s="209"/>
      <c r="W54" s="209"/>
      <c r="X54" s="208"/>
    </row>
    <row r="55" spans="1:24">
      <c r="A55" s="40"/>
      <c r="B55" s="209"/>
      <c r="C55" s="209"/>
      <c r="D55" s="209"/>
      <c r="E55" s="209"/>
      <c r="F55" s="209"/>
      <c r="G55" s="209"/>
      <c r="H55" s="209"/>
      <c r="I55" s="209"/>
      <c r="J55" s="209"/>
      <c r="K55" s="209"/>
      <c r="L55" s="209"/>
      <c r="M55" s="209"/>
      <c r="N55" s="209"/>
      <c r="O55" s="209"/>
      <c r="P55" s="209"/>
      <c r="Q55" s="209"/>
      <c r="R55" s="209"/>
      <c r="S55" s="209"/>
      <c r="T55" s="209"/>
      <c r="U55" s="209"/>
      <c r="V55" s="209"/>
      <c r="W55" s="209"/>
      <c r="X55" s="208"/>
    </row>
    <row r="56" spans="1:24">
      <c r="A56" s="1404"/>
      <c r="B56" s="209"/>
      <c r="C56" s="209"/>
      <c r="D56" s="209"/>
      <c r="E56" s="209"/>
      <c r="F56" s="209"/>
      <c r="G56" s="209"/>
      <c r="H56" s="209"/>
      <c r="I56" s="209"/>
      <c r="J56" s="209"/>
      <c r="K56" s="209"/>
      <c r="L56" s="209"/>
      <c r="M56" s="209"/>
      <c r="N56" s="209"/>
      <c r="O56" s="209"/>
      <c r="P56" s="209"/>
      <c r="Q56" s="209"/>
      <c r="R56" s="209"/>
      <c r="S56" s="209"/>
      <c r="T56" s="209"/>
      <c r="U56" s="209"/>
      <c r="V56" s="209"/>
      <c r="W56" s="209"/>
      <c r="X56" s="208"/>
    </row>
    <row r="57" spans="1:24">
      <c r="A57" s="40"/>
      <c r="B57" s="209"/>
      <c r="C57" s="209"/>
      <c r="D57" s="209"/>
      <c r="E57" s="209"/>
      <c r="F57" s="209"/>
      <c r="G57" s="209"/>
      <c r="H57" s="209"/>
      <c r="I57" s="209"/>
      <c r="J57" s="209"/>
      <c r="K57" s="209"/>
      <c r="L57" s="209"/>
      <c r="M57" s="209"/>
      <c r="N57" s="209"/>
      <c r="O57" s="209"/>
      <c r="P57" s="209"/>
      <c r="Q57" s="209"/>
      <c r="R57" s="209"/>
      <c r="S57" s="209"/>
      <c r="T57" s="209"/>
      <c r="U57" s="209"/>
      <c r="V57" s="209"/>
      <c r="W57" s="209"/>
      <c r="X57" s="208"/>
    </row>
    <row r="58" spans="1:24">
      <c r="A58" s="1404"/>
      <c r="B58" s="209"/>
      <c r="C58" s="209"/>
      <c r="D58" s="209"/>
      <c r="E58" s="209"/>
      <c r="F58" s="209"/>
      <c r="G58" s="209"/>
      <c r="H58" s="209"/>
      <c r="I58" s="209"/>
      <c r="J58" s="209"/>
      <c r="K58" s="209"/>
      <c r="L58" s="209"/>
      <c r="M58" s="209"/>
      <c r="N58" s="209"/>
      <c r="O58" s="209"/>
      <c r="P58" s="209"/>
      <c r="Q58" s="209"/>
      <c r="R58" s="209"/>
      <c r="S58" s="209"/>
      <c r="T58" s="209"/>
      <c r="U58" s="209"/>
      <c r="V58" s="209"/>
      <c r="W58" s="209"/>
      <c r="X58" s="208"/>
    </row>
    <row r="59" spans="1:24">
      <c r="A59" s="40"/>
      <c r="B59" s="209"/>
      <c r="C59" s="209"/>
      <c r="D59" s="209"/>
      <c r="E59" s="209"/>
      <c r="F59" s="209"/>
      <c r="G59" s="209"/>
      <c r="H59" s="209"/>
      <c r="I59" s="209"/>
      <c r="J59" s="209"/>
      <c r="K59" s="209"/>
      <c r="L59" s="209"/>
      <c r="M59" s="209"/>
      <c r="N59" s="209"/>
      <c r="O59" s="209"/>
      <c r="P59" s="209"/>
      <c r="Q59" s="209"/>
      <c r="R59" s="209"/>
      <c r="S59" s="209"/>
      <c r="T59" s="209"/>
      <c r="U59" s="209"/>
      <c r="V59" s="209"/>
      <c r="W59" s="209"/>
      <c r="X59" s="208"/>
    </row>
    <row r="60" spans="1:24">
      <c r="A60" s="40"/>
      <c r="B60" s="209"/>
      <c r="C60" s="209"/>
      <c r="D60" s="209"/>
      <c r="E60" s="209"/>
      <c r="F60" s="209"/>
      <c r="G60" s="209"/>
      <c r="H60" s="209"/>
      <c r="I60" s="209"/>
      <c r="J60" s="209"/>
      <c r="K60" s="209"/>
      <c r="L60" s="209"/>
      <c r="M60" s="209"/>
      <c r="N60" s="209"/>
      <c r="O60" s="209"/>
      <c r="P60" s="209"/>
      <c r="Q60" s="209"/>
      <c r="R60" s="209"/>
      <c r="S60" s="209"/>
      <c r="T60" s="209"/>
      <c r="U60" s="209"/>
      <c r="V60" s="209"/>
      <c r="W60" s="209"/>
      <c r="X60" s="208"/>
    </row>
    <row r="61" spans="1:24">
      <c r="A61" s="40"/>
      <c r="B61" s="209"/>
      <c r="C61" s="209"/>
      <c r="D61" s="209"/>
      <c r="E61" s="209"/>
      <c r="F61" s="209"/>
      <c r="G61" s="209"/>
      <c r="H61" s="209"/>
      <c r="I61" s="209"/>
      <c r="J61" s="209"/>
      <c r="K61" s="209"/>
      <c r="L61" s="209"/>
      <c r="M61" s="209"/>
      <c r="N61" s="209"/>
      <c r="O61" s="209"/>
      <c r="P61" s="209"/>
      <c r="Q61" s="209"/>
      <c r="R61" s="209"/>
      <c r="S61" s="209"/>
      <c r="T61" s="209"/>
      <c r="U61" s="209"/>
      <c r="V61" s="209"/>
      <c r="W61" s="209"/>
      <c r="X61" s="208"/>
    </row>
    <row r="62" spans="1:24">
      <c r="A62" s="40"/>
      <c r="B62" s="209"/>
      <c r="C62" s="209"/>
      <c r="D62" s="209"/>
      <c r="E62" s="209"/>
      <c r="F62" s="209"/>
      <c r="G62" s="209"/>
      <c r="H62" s="209"/>
      <c r="I62" s="209"/>
      <c r="J62" s="209"/>
      <c r="K62" s="209"/>
      <c r="L62" s="209"/>
      <c r="M62" s="209"/>
      <c r="N62" s="209"/>
      <c r="O62" s="209"/>
      <c r="P62" s="209"/>
      <c r="Q62" s="209"/>
      <c r="R62" s="209"/>
      <c r="S62" s="209"/>
      <c r="T62" s="209"/>
      <c r="U62" s="209"/>
      <c r="V62" s="209"/>
      <c r="W62" s="209"/>
      <c r="X62" s="208"/>
    </row>
    <row r="63" spans="1:24">
      <c r="A63" s="40"/>
      <c r="B63" s="209"/>
      <c r="C63" s="209"/>
      <c r="D63" s="209"/>
      <c r="E63" s="209"/>
      <c r="F63" s="209"/>
      <c r="G63" s="209"/>
      <c r="H63" s="209"/>
      <c r="I63" s="209"/>
      <c r="J63" s="209"/>
      <c r="K63" s="209"/>
      <c r="L63" s="209"/>
      <c r="M63" s="209"/>
      <c r="N63" s="209"/>
      <c r="O63" s="209"/>
      <c r="P63" s="209"/>
      <c r="Q63" s="209"/>
      <c r="R63" s="209"/>
      <c r="S63" s="209"/>
      <c r="T63" s="209"/>
      <c r="U63" s="209"/>
      <c r="V63" s="209"/>
      <c r="W63" s="209"/>
      <c r="X63" s="208"/>
    </row>
    <row r="64" spans="1:24">
      <c r="A64" s="40"/>
      <c r="B64" s="209"/>
      <c r="C64" s="209"/>
      <c r="D64" s="209"/>
      <c r="E64" s="209"/>
      <c r="F64" s="209"/>
      <c r="G64" s="209"/>
      <c r="H64" s="209"/>
      <c r="I64" s="209"/>
      <c r="J64" s="209"/>
      <c r="K64" s="209"/>
      <c r="L64" s="209"/>
      <c r="M64" s="209"/>
      <c r="N64" s="209"/>
      <c r="O64" s="209"/>
      <c r="P64" s="209"/>
      <c r="Q64" s="209"/>
      <c r="R64" s="209"/>
      <c r="S64" s="209"/>
      <c r="T64" s="209"/>
      <c r="U64" s="209"/>
      <c r="V64" s="209"/>
      <c r="W64" s="209"/>
      <c r="X64" s="208"/>
    </row>
    <row r="65" spans="1:24">
      <c r="A65" s="40"/>
      <c r="B65" s="209"/>
      <c r="C65" s="209"/>
      <c r="D65" s="209"/>
      <c r="E65" s="209"/>
      <c r="F65" s="209"/>
      <c r="G65" s="209"/>
      <c r="H65" s="209"/>
      <c r="I65" s="209"/>
      <c r="J65" s="209"/>
      <c r="K65" s="209"/>
      <c r="L65" s="209"/>
      <c r="M65" s="209"/>
      <c r="N65" s="209"/>
      <c r="O65" s="209"/>
      <c r="P65" s="209"/>
      <c r="Q65" s="209"/>
      <c r="R65" s="209"/>
      <c r="S65" s="209"/>
      <c r="T65" s="209"/>
      <c r="U65" s="209"/>
      <c r="V65" s="209"/>
      <c r="W65" s="209"/>
      <c r="X65" s="208"/>
    </row>
    <row r="66" spans="1:24" s="226" customFormat="1">
      <c r="A66" s="700"/>
      <c r="B66" s="689"/>
      <c r="C66" s="689"/>
      <c r="D66" s="689"/>
      <c r="E66" s="689"/>
      <c r="F66" s="689"/>
      <c r="G66" s="689"/>
      <c r="H66" s="689"/>
      <c r="I66" s="689"/>
      <c r="J66" s="689"/>
      <c r="K66" s="689"/>
      <c r="L66" s="689"/>
      <c r="M66" s="689"/>
      <c r="N66" s="689"/>
      <c r="O66" s="689"/>
      <c r="P66" s="689"/>
      <c r="Q66" s="689"/>
      <c r="R66" s="689"/>
      <c r="S66" s="689"/>
      <c r="T66" s="689"/>
      <c r="U66" s="689"/>
      <c r="V66" s="689"/>
      <c r="W66" s="689"/>
      <c r="X66" s="698" t="s">
        <v>2027</v>
      </c>
    </row>
  </sheetData>
  <customSheetViews>
    <customSheetView guid="{4095EAE0-09D5-4E29-9353-57BE8D9E0DE0}" showPageBreaks="1">
      <selection activeCell="A2" sqref="A2"/>
      <pageMargins left="0.75" right="1" top="1" bottom="1" header="0" footer="0"/>
      <pageSetup orientation="portrait" r:id="rId1"/>
      <headerFooter alignWithMargins="0"/>
    </customSheetView>
    <customSheetView guid="{B4382265-C345-4F78-A0C9-5C84571AE8A3}" showPageBreaks="1">
      <selection activeCell="A2" sqref="A2"/>
      <pageMargins left="0.75" right="1" top="1" bottom="1" header="0" footer="0"/>
      <pageSetup orientation="portrait" r:id="rId2"/>
      <headerFooter alignWithMargins="0"/>
    </customSheetView>
  </customSheetViews>
  <phoneticPr fontId="0" type="noConversion"/>
  <pageMargins left="0.75" right="0.75" top="0.75" bottom="0.75" header="0.5" footer="0.5"/>
  <pageSetup orientation="portrait" r:id="rId3"/>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showGridLines="0" zoomScaleNormal="100" workbookViewId="0"/>
  </sheetViews>
  <sheetFormatPr defaultColWidth="9.1640625" defaultRowHeight="11.25"/>
  <cols>
    <col min="1" max="1" width="16.6640625" style="10" customWidth="1"/>
    <col min="2" max="2" width="5" style="10" customWidth="1"/>
    <col min="3" max="3" width="3.6640625" style="10" customWidth="1"/>
    <col min="4" max="4" width="57" style="10" customWidth="1"/>
    <col min="5" max="5" width="8.33203125" style="936" bestFit="1" customWidth="1"/>
    <col min="6" max="6" width="10.6640625" style="10" customWidth="1"/>
    <col min="7" max="16384" width="9.1640625" style="10"/>
  </cols>
  <sheetData>
    <row r="1" spans="1:6" s="226" customFormat="1">
      <c r="A1" s="2073" t="s">
        <v>2667</v>
      </c>
      <c r="B1" s="2042"/>
      <c r="C1" s="2042"/>
      <c r="D1" s="2143"/>
      <c r="E1" s="2064"/>
      <c r="F1" s="2055">
        <v>117</v>
      </c>
    </row>
    <row r="2" spans="1:6">
      <c r="A2" s="341" t="s">
        <v>2028</v>
      </c>
      <c r="B2" s="342"/>
      <c r="C2" s="342"/>
      <c r="D2" s="342"/>
      <c r="E2" s="1080"/>
      <c r="F2" s="343"/>
    </row>
    <row r="3" spans="1:6">
      <c r="A3" s="40"/>
      <c r="B3" s="209"/>
      <c r="C3" s="209"/>
      <c r="D3" s="209"/>
      <c r="E3" s="1125"/>
      <c r="F3" s="208"/>
    </row>
    <row r="4" spans="1:6">
      <c r="A4" s="40"/>
      <c r="B4" s="209"/>
      <c r="C4" s="209"/>
      <c r="D4" s="209"/>
      <c r="E4" s="1125" t="s">
        <v>2029</v>
      </c>
      <c r="F4" s="208"/>
    </row>
    <row r="5" spans="1:6">
      <c r="A5" s="40"/>
      <c r="B5" s="209" t="s">
        <v>2030</v>
      </c>
      <c r="C5" s="209"/>
      <c r="D5" s="209"/>
      <c r="E5" s="1125"/>
      <c r="F5" s="208"/>
    </row>
    <row r="6" spans="1:6">
      <c r="A6" s="40"/>
      <c r="B6" s="209"/>
      <c r="C6" s="209" t="s">
        <v>2031</v>
      </c>
      <c r="D6" s="209"/>
      <c r="E6" s="1125"/>
      <c r="F6" s="208"/>
    </row>
    <row r="7" spans="1:6">
      <c r="A7" s="40"/>
      <c r="B7" s="209"/>
      <c r="C7" s="209"/>
      <c r="D7" s="209" t="s">
        <v>2032</v>
      </c>
      <c r="E7" s="1125">
        <v>46</v>
      </c>
      <c r="F7" s="208"/>
    </row>
    <row r="8" spans="1:6">
      <c r="A8" s="40"/>
      <c r="B8" s="209"/>
      <c r="C8" s="209"/>
      <c r="D8" s="209" t="s">
        <v>2033</v>
      </c>
      <c r="E8" s="1125">
        <v>46</v>
      </c>
      <c r="F8" s="208"/>
    </row>
    <row r="9" spans="1:6">
      <c r="A9" s="40"/>
      <c r="B9" s="209"/>
      <c r="C9" s="209" t="s">
        <v>2034</v>
      </c>
      <c r="D9" s="209"/>
      <c r="E9" s="1125">
        <v>45</v>
      </c>
      <c r="F9" s="208"/>
    </row>
    <row r="10" spans="1:6">
      <c r="A10" s="40"/>
      <c r="B10" s="209" t="s">
        <v>2523</v>
      </c>
      <c r="C10" s="209"/>
      <c r="D10" s="209"/>
      <c r="E10" s="1125">
        <v>6</v>
      </c>
      <c r="F10" s="208"/>
    </row>
    <row r="11" spans="1:6">
      <c r="A11" s="40"/>
      <c r="B11" s="209" t="s">
        <v>2035</v>
      </c>
      <c r="C11" s="209"/>
      <c r="D11" s="209"/>
      <c r="E11" s="1125">
        <v>64</v>
      </c>
      <c r="F11" s="208"/>
    </row>
    <row r="12" spans="1:6">
      <c r="A12" s="40"/>
      <c r="B12" s="209" t="s">
        <v>2036</v>
      </c>
      <c r="C12" s="209"/>
      <c r="D12" s="209"/>
      <c r="E12" s="1125">
        <v>64</v>
      </c>
      <c r="F12" s="208"/>
    </row>
    <row r="13" spans="1:6">
      <c r="A13" s="40"/>
      <c r="B13" s="209" t="s">
        <v>2037</v>
      </c>
      <c r="C13" s="209"/>
      <c r="D13" s="209"/>
      <c r="E13" s="1125">
        <v>26</v>
      </c>
      <c r="F13" s="208"/>
    </row>
    <row r="14" spans="1:6">
      <c r="A14" s="40"/>
      <c r="B14" s="209" t="s">
        <v>2038</v>
      </c>
      <c r="C14" s="209"/>
      <c r="D14" s="209"/>
      <c r="E14" s="2052" t="s">
        <v>3299</v>
      </c>
      <c r="F14" s="208"/>
    </row>
    <row r="15" spans="1:6">
      <c r="A15" s="40"/>
      <c r="B15" s="209" t="s">
        <v>2039</v>
      </c>
      <c r="C15" s="209"/>
      <c r="D15" s="209"/>
      <c r="E15" s="1125" t="s">
        <v>3303</v>
      </c>
      <c r="F15" s="208"/>
    </row>
    <row r="16" spans="1:6">
      <c r="A16" s="40"/>
      <c r="B16" s="209" t="s">
        <v>2566</v>
      </c>
      <c r="C16" s="209"/>
      <c r="D16" s="209"/>
      <c r="E16" s="1125" t="s">
        <v>3298</v>
      </c>
      <c r="F16" s="208"/>
    </row>
    <row r="17" spans="1:6">
      <c r="A17" s="40"/>
      <c r="B17" s="209" t="s">
        <v>2040</v>
      </c>
      <c r="C17" s="209"/>
      <c r="D17" s="209"/>
      <c r="E17" s="1125">
        <v>76</v>
      </c>
      <c r="F17" s="208"/>
    </row>
    <row r="18" spans="1:6">
      <c r="A18" s="40"/>
      <c r="B18" s="209" t="s">
        <v>2041</v>
      </c>
      <c r="C18" s="209"/>
      <c r="D18" s="209"/>
      <c r="E18" s="1125">
        <v>68</v>
      </c>
      <c r="F18" s="208"/>
    </row>
    <row r="19" spans="1:6">
      <c r="A19" s="40"/>
      <c r="B19" s="209" t="s">
        <v>2042</v>
      </c>
      <c r="C19" s="209"/>
      <c r="D19" s="209"/>
      <c r="E19" s="1125">
        <v>84</v>
      </c>
      <c r="F19" s="208"/>
    </row>
    <row r="20" spans="1:6">
      <c r="A20" s="40"/>
      <c r="B20" s="209" t="s">
        <v>2043</v>
      </c>
      <c r="C20" s="209"/>
      <c r="D20" s="209"/>
      <c r="E20" s="1125">
        <v>8</v>
      </c>
      <c r="F20" s="208"/>
    </row>
    <row r="21" spans="1:6">
      <c r="A21" s="40"/>
      <c r="B21" s="209" t="s">
        <v>2044</v>
      </c>
      <c r="C21" s="209"/>
      <c r="D21" s="209"/>
      <c r="E21" s="1125"/>
      <c r="F21" s="208"/>
    </row>
    <row r="22" spans="1:6">
      <c r="A22" s="40"/>
      <c r="B22" s="209" t="s">
        <v>1713</v>
      </c>
      <c r="C22" s="209"/>
      <c r="D22" s="209"/>
      <c r="E22" s="1125">
        <v>69</v>
      </c>
      <c r="F22" s="208"/>
    </row>
    <row r="23" spans="1:6">
      <c r="A23" s="40"/>
      <c r="B23" s="209" t="s">
        <v>1714</v>
      </c>
      <c r="C23" s="209"/>
      <c r="D23" s="209"/>
      <c r="E23" s="1125"/>
      <c r="F23" s="208"/>
    </row>
    <row r="24" spans="1:6">
      <c r="A24" s="40"/>
      <c r="B24" s="209"/>
      <c r="C24" s="209" t="s">
        <v>2031</v>
      </c>
      <c r="D24" s="209"/>
      <c r="E24" s="1125"/>
      <c r="F24" s="208"/>
    </row>
    <row r="25" spans="1:6">
      <c r="A25" s="40"/>
      <c r="B25" s="209"/>
      <c r="C25" s="209"/>
      <c r="D25" s="209" t="s">
        <v>2032</v>
      </c>
      <c r="E25" s="1125">
        <v>44</v>
      </c>
      <c r="F25" s="208"/>
    </row>
    <row r="26" spans="1:6">
      <c r="A26" s="40"/>
      <c r="B26" s="209"/>
      <c r="C26" s="209"/>
      <c r="D26" s="209" t="s">
        <v>2033</v>
      </c>
      <c r="E26" s="1125" t="s">
        <v>3300</v>
      </c>
      <c r="F26" s="208"/>
    </row>
    <row r="27" spans="1:6">
      <c r="A27" s="40"/>
      <c r="B27" s="209"/>
      <c r="C27" s="209" t="s">
        <v>2034</v>
      </c>
      <c r="D27" s="209"/>
      <c r="E27" s="1125">
        <v>44</v>
      </c>
      <c r="F27" s="208"/>
    </row>
    <row r="28" spans="1:6">
      <c r="A28" s="40"/>
      <c r="B28" s="209" t="s">
        <v>1715</v>
      </c>
      <c r="C28" s="209"/>
      <c r="D28" s="209"/>
      <c r="E28" s="1125">
        <v>76</v>
      </c>
      <c r="F28" s="208"/>
    </row>
    <row r="29" spans="1:6">
      <c r="A29" s="40"/>
      <c r="B29" s="209" t="s">
        <v>1716</v>
      </c>
      <c r="C29" s="209"/>
      <c r="D29" s="209"/>
      <c r="E29" s="1125" t="s">
        <v>3303</v>
      </c>
      <c r="F29" s="208"/>
    </row>
    <row r="30" spans="1:6">
      <c r="A30" s="40"/>
      <c r="B30" s="209"/>
      <c r="C30" s="209" t="s">
        <v>1717</v>
      </c>
      <c r="D30" s="209"/>
      <c r="E30" s="1125">
        <v>77</v>
      </c>
      <c r="F30" s="208"/>
    </row>
    <row r="31" spans="1:6">
      <c r="A31" s="40"/>
      <c r="B31" s="209"/>
      <c r="C31" s="209" t="s">
        <v>1636</v>
      </c>
      <c r="D31" s="209"/>
      <c r="E31" s="1125" t="s">
        <v>3304</v>
      </c>
      <c r="F31" s="208"/>
    </row>
    <row r="32" spans="1:6">
      <c r="A32" s="40"/>
      <c r="B32" s="209"/>
      <c r="C32" s="209" t="s">
        <v>1718</v>
      </c>
      <c r="D32" s="209"/>
      <c r="E32" s="1125">
        <v>78</v>
      </c>
      <c r="F32" s="208"/>
    </row>
    <row r="33" spans="1:8">
      <c r="A33" s="40"/>
      <c r="B33" s="209"/>
      <c r="C33" s="209" t="s">
        <v>1007</v>
      </c>
      <c r="D33" s="209"/>
      <c r="E33" s="1125">
        <v>80</v>
      </c>
      <c r="F33" s="208"/>
    </row>
    <row r="34" spans="1:8">
      <c r="A34" s="40"/>
      <c r="B34" s="209"/>
      <c r="C34" s="209" t="s">
        <v>1719</v>
      </c>
      <c r="D34" s="209"/>
      <c r="E34" s="1125">
        <v>77</v>
      </c>
      <c r="F34" s="208"/>
    </row>
    <row r="35" spans="1:8">
      <c r="A35" s="40"/>
      <c r="B35" s="209"/>
      <c r="C35" s="209" t="s">
        <v>1720</v>
      </c>
      <c r="D35" s="209"/>
      <c r="E35" s="1125" t="s">
        <v>3303</v>
      </c>
      <c r="F35" s="208"/>
    </row>
    <row r="36" spans="1:8">
      <c r="A36" s="40"/>
      <c r="B36" s="209"/>
      <c r="C36" s="209" t="s">
        <v>1721</v>
      </c>
      <c r="D36" s="209"/>
      <c r="E36" s="1125" t="s">
        <v>3303</v>
      </c>
      <c r="F36" s="208"/>
    </row>
    <row r="37" spans="1:8">
      <c r="A37" s="40"/>
      <c r="B37" s="209" t="s">
        <v>1722</v>
      </c>
      <c r="C37" s="209"/>
      <c r="D37" s="209"/>
      <c r="E37" s="1125"/>
      <c r="F37" s="208"/>
    </row>
    <row r="38" spans="1:8">
      <c r="A38" s="40"/>
      <c r="B38" s="209"/>
      <c r="C38" s="209" t="s">
        <v>2032</v>
      </c>
      <c r="D38" s="209"/>
      <c r="E38" s="1125">
        <v>44</v>
      </c>
      <c r="F38" s="208"/>
    </row>
    <row r="39" spans="1:8">
      <c r="A39" s="40"/>
      <c r="B39" s="209"/>
      <c r="C39" s="209"/>
      <c r="D39" s="209" t="s">
        <v>1723</v>
      </c>
      <c r="E39" s="1125">
        <v>46</v>
      </c>
      <c r="F39" s="208"/>
    </row>
    <row r="40" spans="1:8">
      <c r="A40" s="40"/>
      <c r="B40" s="209" t="s">
        <v>1724</v>
      </c>
      <c r="C40" s="209"/>
      <c r="D40" s="209"/>
      <c r="E40" s="1125">
        <v>44</v>
      </c>
      <c r="F40" s="208"/>
    </row>
    <row r="41" spans="1:8">
      <c r="A41" s="40"/>
      <c r="B41" s="209"/>
      <c r="C41" s="209" t="s">
        <v>1723</v>
      </c>
      <c r="D41" s="209"/>
      <c r="E41" s="1125">
        <v>45</v>
      </c>
      <c r="F41" s="208"/>
    </row>
    <row r="42" spans="1:8">
      <c r="A42" s="40"/>
      <c r="B42" s="209" t="s">
        <v>1725</v>
      </c>
      <c r="C42" s="209"/>
      <c r="D42" s="209"/>
      <c r="E42" s="1125" t="s">
        <v>3302</v>
      </c>
      <c r="F42" s="208"/>
    </row>
    <row r="43" spans="1:8">
      <c r="A43" s="40"/>
      <c r="B43" s="209" t="s">
        <v>1726</v>
      </c>
      <c r="C43" s="209"/>
      <c r="D43" s="209"/>
      <c r="E43" s="1125">
        <v>22</v>
      </c>
      <c r="F43" s="208"/>
    </row>
    <row r="44" spans="1:8">
      <c r="A44" s="40"/>
      <c r="B44" s="209" t="s">
        <v>1727</v>
      </c>
      <c r="C44" s="209"/>
      <c r="D44" s="209"/>
      <c r="E44" s="1125">
        <v>64</v>
      </c>
      <c r="F44" s="208"/>
    </row>
    <row r="45" spans="1:8">
      <c r="A45" s="40"/>
      <c r="B45" s="209" t="s">
        <v>1728</v>
      </c>
      <c r="C45" s="209"/>
      <c r="D45" s="209"/>
      <c r="E45" s="1125" t="s">
        <v>3298</v>
      </c>
      <c r="F45" s="208"/>
    </row>
    <row r="46" spans="1:8">
      <c r="A46" s="40"/>
      <c r="B46" s="209" t="s">
        <v>1008</v>
      </c>
      <c r="C46" s="209"/>
      <c r="D46" s="209"/>
      <c r="E46" s="1125" t="s">
        <v>3304</v>
      </c>
      <c r="F46" s="208"/>
      <c r="H46" s="2007"/>
    </row>
    <row r="47" spans="1:8">
      <c r="A47" s="40"/>
      <c r="B47" s="209" t="s">
        <v>1729</v>
      </c>
      <c r="C47" s="209"/>
      <c r="D47" s="209"/>
      <c r="E47" s="1125">
        <v>87</v>
      </c>
      <c r="F47" s="208"/>
    </row>
    <row r="48" spans="1:8">
      <c r="A48" s="40"/>
      <c r="B48" s="209" t="s">
        <v>1718</v>
      </c>
      <c r="C48" s="209"/>
      <c r="D48" s="209"/>
      <c r="E48" s="1125">
        <v>76</v>
      </c>
      <c r="F48" s="208"/>
    </row>
    <row r="49" spans="1:6">
      <c r="A49" s="40"/>
      <c r="B49" s="209" t="s">
        <v>1730</v>
      </c>
      <c r="C49" s="209"/>
      <c r="D49" s="209"/>
      <c r="E49" s="1125">
        <v>87</v>
      </c>
      <c r="F49" s="208"/>
    </row>
    <row r="50" spans="1:6">
      <c r="A50" s="40"/>
      <c r="B50" s="209" t="s">
        <v>1731</v>
      </c>
      <c r="C50" s="209"/>
      <c r="D50" s="209"/>
      <c r="E50" s="1125">
        <v>84</v>
      </c>
      <c r="F50" s="208"/>
    </row>
    <row r="51" spans="1:6">
      <c r="A51" s="40"/>
      <c r="B51" s="209"/>
      <c r="C51" s="209" t="s">
        <v>675</v>
      </c>
      <c r="D51" s="209"/>
      <c r="E51" s="1125">
        <v>84</v>
      </c>
      <c r="F51" s="208"/>
    </row>
    <row r="52" spans="1:6">
      <c r="A52" s="40"/>
      <c r="B52" s="209" t="s">
        <v>1732</v>
      </c>
      <c r="C52" s="209"/>
      <c r="D52" s="209"/>
      <c r="E52" s="1125"/>
      <c r="F52" s="208"/>
    </row>
    <row r="53" spans="1:6">
      <c r="A53" s="40"/>
      <c r="B53" s="209" t="s">
        <v>1733</v>
      </c>
      <c r="C53" s="209"/>
      <c r="D53" s="209"/>
      <c r="E53" s="1125">
        <v>67</v>
      </c>
      <c r="F53" s="208"/>
    </row>
    <row r="54" spans="1:6">
      <c r="A54" s="40"/>
      <c r="B54" s="209" t="s">
        <v>1734</v>
      </c>
      <c r="C54" s="209"/>
      <c r="D54" s="209"/>
      <c r="E54" s="1125">
        <v>2</v>
      </c>
      <c r="F54" s="208"/>
    </row>
    <row r="55" spans="1:6">
      <c r="A55" s="40"/>
      <c r="B55" s="209" t="s">
        <v>1735</v>
      </c>
      <c r="C55" s="209"/>
      <c r="D55" s="209"/>
      <c r="E55" s="1125">
        <v>39</v>
      </c>
      <c r="F55" s="208"/>
    </row>
    <row r="56" spans="1:6">
      <c r="A56" s="40"/>
      <c r="B56" s="209" t="s">
        <v>1736</v>
      </c>
      <c r="C56" s="209"/>
      <c r="D56" s="209"/>
      <c r="E56" s="1125">
        <v>34</v>
      </c>
      <c r="F56" s="208"/>
    </row>
    <row r="57" spans="1:6">
      <c r="A57" s="40"/>
      <c r="B57" s="209"/>
      <c r="C57" s="209" t="s">
        <v>1737</v>
      </c>
      <c r="D57" s="209"/>
      <c r="E57" s="1125" t="s">
        <v>3301</v>
      </c>
      <c r="F57" s="208"/>
    </row>
    <row r="58" spans="1:6">
      <c r="A58" s="40"/>
      <c r="B58" s="209"/>
      <c r="C58" s="209" t="s">
        <v>1738</v>
      </c>
      <c r="D58" s="209"/>
      <c r="E58" s="1125" t="s">
        <v>3300</v>
      </c>
      <c r="F58" s="208"/>
    </row>
    <row r="59" spans="1:6">
      <c r="A59" s="40"/>
      <c r="B59" s="209"/>
      <c r="C59" s="209"/>
      <c r="D59" s="209" t="s">
        <v>2088</v>
      </c>
      <c r="E59" s="1125" t="s">
        <v>3300</v>
      </c>
      <c r="F59" s="208"/>
    </row>
    <row r="60" spans="1:6">
      <c r="A60" s="40"/>
      <c r="B60" s="209"/>
      <c r="C60" s="209"/>
      <c r="D60" s="209" t="s">
        <v>1739</v>
      </c>
      <c r="E60" s="1125" t="s">
        <v>3300</v>
      </c>
      <c r="F60" s="208"/>
    </row>
    <row r="61" spans="1:6">
      <c r="A61" s="40"/>
      <c r="B61" s="209" t="s">
        <v>1740</v>
      </c>
      <c r="C61" s="209"/>
      <c r="D61" s="209"/>
      <c r="E61" s="1125">
        <v>76</v>
      </c>
      <c r="F61" s="208"/>
    </row>
    <row r="62" spans="1:6">
      <c r="A62" s="40"/>
      <c r="B62" s="209"/>
      <c r="C62" s="209" t="s">
        <v>1741</v>
      </c>
      <c r="D62" s="209"/>
      <c r="E62" s="1125">
        <v>76</v>
      </c>
      <c r="F62" s="208"/>
    </row>
    <row r="63" spans="1:6">
      <c r="A63" s="40"/>
      <c r="B63" s="209"/>
      <c r="C63" s="209" t="s">
        <v>1742</v>
      </c>
      <c r="D63" s="209"/>
      <c r="E63" s="1125">
        <v>84</v>
      </c>
      <c r="F63" s="208"/>
    </row>
    <row r="64" spans="1:6">
      <c r="A64" s="40"/>
      <c r="B64" s="209" t="s">
        <v>1743</v>
      </c>
      <c r="C64" s="209"/>
      <c r="D64" s="209"/>
      <c r="E64" s="1125">
        <v>87</v>
      </c>
      <c r="F64" s="208"/>
    </row>
    <row r="65" spans="1:6">
      <c r="A65" s="40"/>
      <c r="B65" s="209"/>
      <c r="C65" s="209"/>
      <c r="D65" s="209"/>
      <c r="E65" s="1125"/>
      <c r="F65" s="208"/>
    </row>
    <row r="66" spans="1:6">
      <c r="A66" s="40"/>
      <c r="B66" s="209"/>
      <c r="C66" s="209"/>
      <c r="D66" s="209"/>
      <c r="E66" s="1125"/>
      <c r="F66" s="208"/>
    </row>
    <row r="67" spans="1:6" s="226" customFormat="1">
      <c r="A67" s="700" t="s">
        <v>1343</v>
      </c>
      <c r="B67" s="689"/>
      <c r="C67" s="689"/>
      <c r="D67" s="689"/>
      <c r="E67" s="2144"/>
      <c r="F67" s="2145"/>
    </row>
    <row r="68" spans="1:6" s="226" customFormat="1">
      <c r="A68" s="2073">
        <v>118</v>
      </c>
      <c r="B68" s="2039"/>
      <c r="C68" s="2039"/>
      <c r="D68" s="2060"/>
      <c r="E68" s="2069"/>
      <c r="F68" s="2055" t="s">
        <v>2667</v>
      </c>
    </row>
    <row r="69" spans="1:6">
      <c r="A69" s="438"/>
      <c r="B69" s="39"/>
      <c r="C69" s="39"/>
      <c r="D69" s="39" t="s">
        <v>1744</v>
      </c>
      <c r="E69" s="2053"/>
      <c r="F69" s="207"/>
    </row>
    <row r="70" spans="1:6">
      <c r="A70" s="40"/>
      <c r="B70" s="209"/>
      <c r="C70" s="209"/>
      <c r="D70" s="209"/>
      <c r="E70" s="1125"/>
      <c r="F70" s="208"/>
    </row>
    <row r="71" spans="1:6">
      <c r="A71" s="40"/>
      <c r="B71" s="209"/>
      <c r="C71" s="209"/>
      <c r="D71" s="209"/>
      <c r="E71" s="1125" t="s">
        <v>2029</v>
      </c>
      <c r="F71" s="208"/>
    </row>
    <row r="72" spans="1:6">
      <c r="A72" s="40"/>
      <c r="B72" s="209"/>
      <c r="C72" s="209"/>
      <c r="D72" s="209"/>
      <c r="E72" s="1125"/>
      <c r="F72" s="208"/>
    </row>
    <row r="73" spans="1:6">
      <c r="A73" s="40"/>
      <c r="B73" s="209" t="s">
        <v>1745</v>
      </c>
      <c r="C73" s="209"/>
      <c r="D73" s="209"/>
      <c r="E73" s="1125">
        <v>83</v>
      </c>
      <c r="F73" s="208"/>
    </row>
    <row r="74" spans="1:6">
      <c r="A74" s="40"/>
      <c r="B74" s="209" t="s">
        <v>1588</v>
      </c>
      <c r="C74" s="209"/>
      <c r="D74" s="209"/>
      <c r="E74" s="1125">
        <v>93</v>
      </c>
      <c r="F74" s="208"/>
    </row>
    <row r="75" spans="1:6">
      <c r="A75" s="40"/>
      <c r="B75" s="209" t="s">
        <v>1589</v>
      </c>
      <c r="C75" s="209"/>
      <c r="D75" s="209"/>
      <c r="E75" s="1125">
        <v>76</v>
      </c>
      <c r="F75" s="208"/>
    </row>
    <row r="76" spans="1:6">
      <c r="A76" s="40"/>
      <c r="B76" s="209" t="s">
        <v>1590</v>
      </c>
      <c r="C76" s="209"/>
      <c r="D76" s="209"/>
      <c r="E76" s="1125">
        <v>22</v>
      </c>
      <c r="F76" s="208"/>
    </row>
    <row r="77" spans="1:6">
      <c r="A77" s="40"/>
      <c r="B77" s="209" t="s">
        <v>1591</v>
      </c>
      <c r="C77" s="209"/>
      <c r="D77" s="209"/>
      <c r="E77" s="1125">
        <v>115</v>
      </c>
      <c r="F77" s="208"/>
    </row>
    <row r="78" spans="1:6">
      <c r="A78" s="40"/>
      <c r="B78" s="209" t="s">
        <v>1592</v>
      </c>
      <c r="C78" s="209"/>
      <c r="D78" s="209"/>
      <c r="E78" s="1125"/>
      <c r="F78" s="208"/>
    </row>
    <row r="79" spans="1:6">
      <c r="A79" s="40"/>
      <c r="B79" s="209"/>
      <c r="C79" s="209" t="s">
        <v>1593</v>
      </c>
      <c r="D79" s="209"/>
      <c r="E79" s="1125"/>
      <c r="F79" s="208"/>
    </row>
    <row r="80" spans="1:6">
      <c r="A80" s="40"/>
      <c r="B80" s="209"/>
      <c r="C80" s="209" t="s">
        <v>1594</v>
      </c>
      <c r="D80" s="209"/>
      <c r="E80" s="1125"/>
      <c r="F80" s="208"/>
    </row>
    <row r="81" spans="1:6">
      <c r="A81" s="40"/>
      <c r="B81" s="209" t="s">
        <v>1595</v>
      </c>
      <c r="C81" s="209"/>
      <c r="D81" s="209"/>
      <c r="E81" s="1125">
        <v>21</v>
      </c>
      <c r="F81" s="208"/>
    </row>
    <row r="82" spans="1:6">
      <c r="A82" s="40"/>
      <c r="B82" s="209" t="s">
        <v>2550</v>
      </c>
      <c r="C82" s="209"/>
      <c r="D82" s="209"/>
      <c r="E82" s="1125">
        <v>24</v>
      </c>
      <c r="F82" s="208"/>
    </row>
    <row r="83" spans="1:6">
      <c r="A83" s="40"/>
      <c r="B83" s="209" t="s">
        <v>1596</v>
      </c>
      <c r="C83" s="209"/>
      <c r="D83" s="209"/>
      <c r="E83" s="1125">
        <v>88</v>
      </c>
      <c r="F83" s="208"/>
    </row>
    <row r="84" spans="1:6">
      <c r="A84" s="40"/>
      <c r="B84" s="209" t="s">
        <v>1597</v>
      </c>
      <c r="C84" s="209"/>
      <c r="D84" s="209"/>
      <c r="E84" s="1125">
        <v>89</v>
      </c>
      <c r="F84" s="208"/>
    </row>
    <row r="85" spans="1:6">
      <c r="A85" s="40"/>
      <c r="B85" s="209" t="s">
        <v>1598</v>
      </c>
      <c r="C85" s="209"/>
      <c r="D85" s="209"/>
      <c r="E85" s="1125"/>
      <c r="F85" s="208"/>
    </row>
    <row r="86" spans="1:6">
      <c r="A86" s="40"/>
      <c r="B86" s="209"/>
      <c r="C86" s="209" t="s">
        <v>1599</v>
      </c>
      <c r="D86" s="209"/>
      <c r="E86" s="1125">
        <v>51</v>
      </c>
      <c r="F86" s="208"/>
    </row>
    <row r="87" spans="1:6">
      <c r="A87" s="40"/>
      <c r="B87" s="209" t="s">
        <v>1955</v>
      </c>
      <c r="C87" s="209"/>
      <c r="D87" s="209"/>
      <c r="E87" s="1125" t="s">
        <v>3302</v>
      </c>
      <c r="F87" s="208"/>
    </row>
    <row r="88" spans="1:6">
      <c r="A88" s="40"/>
      <c r="B88" s="209" t="s">
        <v>1956</v>
      </c>
      <c r="C88" s="209"/>
      <c r="D88" s="209"/>
      <c r="E88" s="1125">
        <v>21</v>
      </c>
      <c r="F88" s="208"/>
    </row>
    <row r="89" spans="1:6">
      <c r="A89" s="40"/>
      <c r="B89" s="209" t="s">
        <v>1957</v>
      </c>
      <c r="C89" s="209"/>
      <c r="D89" s="209"/>
      <c r="E89" s="1125">
        <v>21</v>
      </c>
      <c r="F89" s="208"/>
    </row>
    <row r="90" spans="1:6">
      <c r="A90" s="40"/>
      <c r="B90" s="209" t="s">
        <v>1958</v>
      </c>
      <c r="C90" s="209"/>
      <c r="D90" s="209"/>
      <c r="E90" s="1125">
        <v>25</v>
      </c>
      <c r="F90" s="208"/>
    </row>
    <row r="91" spans="1:6">
      <c r="A91" s="40"/>
      <c r="B91" s="209" t="s">
        <v>1959</v>
      </c>
      <c r="C91" s="209"/>
      <c r="D91" s="209"/>
      <c r="E91" s="1125"/>
      <c r="F91" s="208"/>
    </row>
    <row r="92" spans="1:6">
      <c r="A92" s="40"/>
      <c r="B92" s="209"/>
      <c r="C92" s="209" t="s">
        <v>1755</v>
      </c>
      <c r="D92" s="209"/>
      <c r="E92" s="1125">
        <v>21</v>
      </c>
      <c r="F92" s="208"/>
    </row>
    <row r="93" spans="1:6">
      <c r="A93" s="40"/>
      <c r="B93" s="209"/>
      <c r="C93" s="209" t="s">
        <v>1322</v>
      </c>
      <c r="D93" s="209"/>
      <c r="E93" s="1125">
        <v>21</v>
      </c>
      <c r="F93" s="208"/>
    </row>
    <row r="94" spans="1:6">
      <c r="A94" s="40"/>
      <c r="B94" s="209" t="s">
        <v>1960</v>
      </c>
      <c r="C94" s="209"/>
      <c r="D94" s="209"/>
      <c r="E94" s="1125" t="s">
        <v>3300</v>
      </c>
      <c r="F94" s="208"/>
    </row>
    <row r="95" spans="1:6">
      <c r="A95" s="40"/>
      <c r="B95" s="209"/>
      <c r="C95" s="209" t="s">
        <v>1961</v>
      </c>
      <c r="D95" s="209"/>
      <c r="E95" s="1125" t="s">
        <v>3300</v>
      </c>
      <c r="F95" s="208"/>
    </row>
    <row r="96" spans="1:6">
      <c r="A96" s="40"/>
      <c r="B96" s="209"/>
      <c r="C96" s="209"/>
      <c r="D96" s="209" t="s">
        <v>1723</v>
      </c>
      <c r="E96" s="1125">
        <v>46</v>
      </c>
      <c r="F96" s="208"/>
    </row>
    <row r="97" spans="1:6">
      <c r="A97" s="40"/>
      <c r="B97" s="209"/>
      <c r="C97" s="209" t="s">
        <v>1962</v>
      </c>
      <c r="D97" s="209"/>
      <c r="E97" s="1125">
        <v>44</v>
      </c>
      <c r="F97" s="208"/>
    </row>
    <row r="98" spans="1:6">
      <c r="A98" s="40"/>
      <c r="B98" s="209"/>
      <c r="C98" s="209"/>
      <c r="D98" s="209" t="s">
        <v>1723</v>
      </c>
      <c r="E98" s="1125">
        <v>45</v>
      </c>
      <c r="F98" s="208"/>
    </row>
    <row r="99" spans="1:6">
      <c r="A99" s="40"/>
      <c r="B99" s="209"/>
      <c r="C99" s="209" t="s">
        <v>1963</v>
      </c>
      <c r="D99" s="209"/>
      <c r="E99" s="1125">
        <v>44</v>
      </c>
      <c r="F99" s="208"/>
    </row>
    <row r="100" spans="1:6">
      <c r="A100" s="40"/>
      <c r="B100" s="209"/>
      <c r="C100" s="209"/>
      <c r="D100" s="209" t="s">
        <v>1723</v>
      </c>
      <c r="E100" s="1125">
        <v>45</v>
      </c>
      <c r="F100" s="208"/>
    </row>
    <row r="101" spans="1:6">
      <c r="A101" s="40"/>
      <c r="B101" s="209" t="s">
        <v>1964</v>
      </c>
      <c r="C101" s="209"/>
      <c r="D101" s="209"/>
      <c r="E101" s="1125">
        <v>74</v>
      </c>
      <c r="F101" s="208"/>
    </row>
    <row r="102" spans="1:6">
      <c r="A102" s="40"/>
      <c r="B102" s="209"/>
      <c r="C102" s="209" t="s">
        <v>1965</v>
      </c>
      <c r="D102" s="209"/>
      <c r="E102" s="1125">
        <v>74</v>
      </c>
      <c r="F102" s="208"/>
    </row>
    <row r="103" spans="1:6">
      <c r="A103" s="40"/>
      <c r="B103" s="209" t="s">
        <v>1966</v>
      </c>
      <c r="C103" s="209"/>
      <c r="D103" s="209"/>
      <c r="E103" s="1125"/>
      <c r="F103" s="208"/>
    </row>
    <row r="104" spans="1:6">
      <c r="A104" s="40"/>
      <c r="B104" s="209" t="s">
        <v>1967</v>
      </c>
      <c r="C104" s="209"/>
      <c r="D104" s="209"/>
      <c r="E104" s="1125">
        <v>67</v>
      </c>
      <c r="F104" s="208"/>
    </row>
    <row r="105" spans="1:6">
      <c r="A105" s="40"/>
      <c r="B105" s="209" t="s">
        <v>1968</v>
      </c>
      <c r="C105" s="209"/>
      <c r="D105" s="209"/>
      <c r="E105" s="1125">
        <v>7</v>
      </c>
      <c r="F105" s="208"/>
    </row>
    <row r="106" spans="1:6">
      <c r="A106" s="40"/>
      <c r="B106" s="209" t="s">
        <v>1969</v>
      </c>
      <c r="C106" s="209"/>
      <c r="D106" s="209"/>
      <c r="E106" s="1125" t="s">
        <v>3298</v>
      </c>
      <c r="F106" s="208"/>
    </row>
    <row r="107" spans="1:6">
      <c r="A107" s="40"/>
      <c r="B107" s="209" t="s">
        <v>1970</v>
      </c>
      <c r="C107" s="209"/>
      <c r="D107" s="209"/>
      <c r="E107" s="1125">
        <v>63</v>
      </c>
      <c r="F107" s="208"/>
    </row>
    <row r="108" spans="1:6">
      <c r="A108" s="40"/>
      <c r="B108" s="209" t="s">
        <v>1971</v>
      </c>
      <c r="C108" s="209"/>
      <c r="D108" s="209"/>
      <c r="E108" s="1125" t="s">
        <v>3298</v>
      </c>
      <c r="F108" s="208"/>
    </row>
    <row r="109" spans="1:6">
      <c r="A109" s="40"/>
      <c r="B109" s="209" t="s">
        <v>306</v>
      </c>
      <c r="C109" s="209"/>
      <c r="D109" s="209"/>
      <c r="E109" s="1125"/>
      <c r="F109" s="208"/>
    </row>
    <row r="110" spans="1:6">
      <c r="A110" s="40"/>
      <c r="B110" s="209"/>
      <c r="C110" s="209" t="s">
        <v>1972</v>
      </c>
      <c r="D110" s="209"/>
      <c r="E110" s="1125">
        <v>3</v>
      </c>
      <c r="F110" s="208"/>
    </row>
    <row r="111" spans="1:6">
      <c r="A111" s="40"/>
      <c r="B111" s="209"/>
      <c r="C111" s="209" t="s">
        <v>1973</v>
      </c>
      <c r="D111" s="209"/>
      <c r="E111" s="1125" t="s">
        <v>1974</v>
      </c>
      <c r="F111" s="208"/>
    </row>
    <row r="112" spans="1:6">
      <c r="A112" s="40"/>
      <c r="B112" s="209"/>
      <c r="C112" s="209" t="s">
        <v>1975</v>
      </c>
      <c r="D112" s="209"/>
      <c r="E112" s="1125">
        <v>3</v>
      </c>
      <c r="F112" s="208"/>
    </row>
    <row r="113" spans="1:6">
      <c r="A113" s="40"/>
      <c r="B113" s="209"/>
      <c r="C113" s="209" t="s">
        <v>1976</v>
      </c>
      <c r="D113" s="209"/>
      <c r="E113" s="1125">
        <v>3</v>
      </c>
      <c r="F113" s="208"/>
    </row>
    <row r="114" spans="1:6">
      <c r="A114" s="40"/>
      <c r="B114" s="209" t="s">
        <v>1977</v>
      </c>
      <c r="C114" s="209"/>
      <c r="D114" s="209"/>
      <c r="E114" s="1125">
        <v>67</v>
      </c>
      <c r="F114" s="208"/>
    </row>
    <row r="115" spans="1:6">
      <c r="A115" s="40"/>
      <c r="B115" s="209" t="s">
        <v>1978</v>
      </c>
      <c r="C115" s="209"/>
      <c r="D115" s="209"/>
      <c r="E115" s="1125">
        <v>74</v>
      </c>
      <c r="F115" s="208"/>
    </row>
    <row r="116" spans="1:6">
      <c r="A116" s="40"/>
      <c r="B116" s="209"/>
      <c r="C116" s="209" t="s">
        <v>1979</v>
      </c>
      <c r="D116" s="209"/>
      <c r="E116" s="1125">
        <v>76</v>
      </c>
      <c r="F116" s="208"/>
    </row>
    <row r="117" spans="1:6">
      <c r="A117" s="40"/>
      <c r="B117" s="209" t="s">
        <v>1980</v>
      </c>
      <c r="C117" s="209"/>
      <c r="D117" s="209"/>
      <c r="E117" s="1125">
        <v>83</v>
      </c>
      <c r="F117" s="208"/>
    </row>
    <row r="118" spans="1:6">
      <c r="A118" s="40"/>
      <c r="B118" s="209" t="s">
        <v>1981</v>
      </c>
      <c r="C118" s="209"/>
      <c r="D118" s="209"/>
      <c r="E118" s="1125">
        <v>90</v>
      </c>
      <c r="F118" s="208"/>
    </row>
    <row r="119" spans="1:6">
      <c r="A119" s="40"/>
      <c r="B119" s="209" t="s">
        <v>1982</v>
      </c>
      <c r="C119" s="209"/>
      <c r="D119" s="209"/>
      <c r="E119" s="1125">
        <v>87</v>
      </c>
      <c r="F119" s="208"/>
    </row>
    <row r="120" spans="1:6">
      <c r="A120" s="40"/>
      <c r="B120" s="209" t="s">
        <v>1983</v>
      </c>
      <c r="C120" s="209"/>
      <c r="D120" s="209"/>
      <c r="E120" s="1125">
        <v>90</v>
      </c>
      <c r="F120" s="208"/>
    </row>
    <row r="121" spans="1:6">
      <c r="A121" s="40"/>
      <c r="B121" s="209" t="s">
        <v>1984</v>
      </c>
      <c r="C121" s="209"/>
      <c r="D121" s="209"/>
      <c r="E121" s="1125">
        <v>90</v>
      </c>
      <c r="F121" s="208"/>
    </row>
    <row r="122" spans="1:6">
      <c r="A122" s="40"/>
      <c r="B122" s="209" t="s">
        <v>1985</v>
      </c>
      <c r="C122" s="209"/>
      <c r="D122" s="209"/>
      <c r="E122" s="1125">
        <v>90</v>
      </c>
      <c r="F122" s="208"/>
    </row>
    <row r="123" spans="1:6">
      <c r="A123" s="40"/>
      <c r="B123" s="209" t="s">
        <v>1986</v>
      </c>
      <c r="C123" s="209"/>
      <c r="D123" s="209"/>
      <c r="E123" s="1125">
        <v>3</v>
      </c>
      <c r="F123" s="208"/>
    </row>
    <row r="124" spans="1:6">
      <c r="A124" s="40"/>
      <c r="B124" s="209"/>
      <c r="C124" s="209"/>
      <c r="D124" s="209"/>
      <c r="E124" s="1125"/>
      <c r="F124" s="208"/>
    </row>
    <row r="125" spans="1:6">
      <c r="A125" s="40"/>
      <c r="B125" s="209"/>
      <c r="C125" s="209"/>
      <c r="D125" s="209"/>
      <c r="E125" s="1125"/>
      <c r="F125" s="208"/>
    </row>
    <row r="126" spans="1:6">
      <c r="A126" s="40"/>
      <c r="B126" s="209"/>
      <c r="C126" s="209"/>
      <c r="D126" s="209"/>
      <c r="E126" s="1125"/>
      <c r="F126" s="208"/>
    </row>
    <row r="127" spans="1:6">
      <c r="A127" s="1404"/>
      <c r="B127" s="209"/>
      <c r="C127" s="209"/>
      <c r="D127" s="209"/>
      <c r="E127" s="1125"/>
      <c r="F127" s="208"/>
    </row>
    <row r="128" spans="1:6">
      <c r="A128" s="40"/>
      <c r="B128" s="209"/>
      <c r="C128" s="209"/>
      <c r="D128" s="209"/>
      <c r="E128" s="1125"/>
      <c r="F128" s="208"/>
    </row>
    <row r="129" spans="1:6">
      <c r="A129" s="40"/>
      <c r="B129" s="209"/>
      <c r="C129" s="209"/>
      <c r="D129" s="209"/>
      <c r="E129" s="1125"/>
      <c r="F129" s="208"/>
    </row>
    <row r="130" spans="1:6">
      <c r="A130" s="40"/>
      <c r="B130" s="209"/>
      <c r="C130" s="209"/>
      <c r="D130" s="209"/>
      <c r="E130" s="1125"/>
      <c r="F130" s="208"/>
    </row>
    <row r="131" spans="1:6">
      <c r="A131" s="40"/>
      <c r="B131" s="209"/>
      <c r="C131" s="209"/>
      <c r="D131" s="209"/>
      <c r="E131" s="1125"/>
      <c r="F131" s="208"/>
    </row>
    <row r="132" spans="1:6">
      <c r="A132" s="40"/>
      <c r="B132" s="209"/>
      <c r="C132" s="209"/>
      <c r="D132" s="209"/>
      <c r="E132" s="1125"/>
      <c r="F132" s="208"/>
    </row>
    <row r="133" spans="1:6">
      <c r="A133" s="40"/>
      <c r="B133" s="209"/>
      <c r="C133" s="209"/>
      <c r="D133" s="209"/>
      <c r="E133" s="1125"/>
      <c r="F133" s="208"/>
    </row>
    <row r="134" spans="1:6" s="226" customFormat="1">
      <c r="A134" s="689"/>
      <c r="B134" s="689"/>
      <c r="C134" s="689"/>
      <c r="D134" s="689"/>
      <c r="E134" s="2144"/>
      <c r="F134" s="698" t="s">
        <v>2027</v>
      </c>
    </row>
  </sheetData>
  <customSheetViews>
    <customSheetView guid="{4095EAE0-09D5-4E29-9353-57BE8D9E0DE0}" showPageBreaks="1" topLeftCell="A46">
      <selection activeCell="A69" sqref="A69"/>
      <rowBreaks count="1" manualBreakCount="1">
        <brk id="67" max="16383" man="1"/>
      </rowBreaks>
      <pageMargins left="1" right="1" top="0.75" bottom="0.75" header="0" footer="0"/>
      <pageSetup orientation="portrait" horizontalDpi="1200" verticalDpi="1200" r:id="rId1"/>
      <headerFooter alignWithMargins="0"/>
    </customSheetView>
    <customSheetView guid="{B4382265-C345-4F78-A0C9-5C84571AE8A3}" showPageBreaks="1" topLeftCell="A61">
      <selection activeCell="M78" sqref="M78"/>
      <rowBreaks count="1" manualBreakCount="1">
        <brk id="67" max="16383" man="1"/>
      </rowBreaks>
      <pageMargins left="1" right="1" top="0.75" bottom="0.75" header="0" footer="0"/>
      <pageSetup orientation="portrait" horizontalDpi="1200" verticalDpi="1200" r:id="rId2"/>
      <headerFooter alignWithMargins="0"/>
    </customSheetView>
  </customSheetViews>
  <phoneticPr fontId="0" type="noConversion"/>
  <pageMargins left="1" right="1" top="0.75" bottom="0.75" header="0" footer="0"/>
  <pageSetup orientation="portrait" horizontalDpi="1200" verticalDpi="1200" r:id="rId3"/>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19</vt:i4>
      </vt:variant>
    </vt:vector>
  </HeadingPairs>
  <TitlesOfParts>
    <vt:vector size="86" baseType="lpstr">
      <vt:lpstr>Notice</vt:lpstr>
      <vt:lpstr>Title</vt:lpstr>
      <vt:lpstr>Table Contents &amp; Spec Notice</vt:lpstr>
      <vt:lpstr>Sch A and B</vt:lpstr>
      <vt:lpstr>Sch C</vt:lpstr>
      <vt:lpstr>200</vt:lpstr>
      <vt:lpstr>210</vt:lpstr>
      <vt:lpstr>210A</vt:lpstr>
      <vt:lpstr>220</vt:lpstr>
      <vt:lpstr>240</vt:lpstr>
      <vt:lpstr>245</vt:lpstr>
      <vt:lpstr>250</vt:lpstr>
      <vt:lpstr>310 Inst.</vt:lpstr>
      <vt:lpstr>310-1</vt:lpstr>
      <vt:lpstr>310-2</vt:lpstr>
      <vt:lpstr>310-3</vt:lpstr>
      <vt:lpstr>310A</vt:lpstr>
      <vt:lpstr>blank 40</vt:lpstr>
      <vt:lpstr>330 Inst.</vt:lpstr>
      <vt:lpstr>330</vt:lpstr>
      <vt:lpstr>332</vt:lpstr>
      <vt:lpstr>335</vt:lpstr>
      <vt:lpstr>342</vt:lpstr>
      <vt:lpstr>352A</vt:lpstr>
      <vt:lpstr>352B</vt:lpstr>
      <vt:lpstr>410 Instr.</vt:lpstr>
      <vt:lpstr>410</vt:lpstr>
      <vt:lpstr>412</vt:lpstr>
      <vt:lpstr>414</vt:lpstr>
      <vt:lpstr>414 N&amp;R</vt:lpstr>
      <vt:lpstr>415 Instr.</vt:lpstr>
      <vt:lpstr>415</vt:lpstr>
      <vt:lpstr>417</vt:lpstr>
      <vt:lpstr>450</vt:lpstr>
      <vt:lpstr>501 502</vt:lpstr>
      <vt:lpstr>510</vt:lpstr>
      <vt:lpstr>512 Instr.</vt:lpstr>
      <vt:lpstr>512</vt:lpstr>
      <vt:lpstr>700 Instr.</vt:lpstr>
      <vt:lpstr>700</vt:lpstr>
      <vt:lpstr>702</vt:lpstr>
      <vt:lpstr>710 Instr.</vt:lpstr>
      <vt:lpstr>710 landscape</vt:lpstr>
      <vt:lpstr>710 portrait1</vt:lpstr>
      <vt:lpstr>710 portrait2</vt:lpstr>
      <vt:lpstr>710S</vt:lpstr>
      <vt:lpstr>720</vt:lpstr>
      <vt:lpstr>750</vt:lpstr>
      <vt:lpstr>755 Instr.</vt:lpstr>
      <vt:lpstr>755</vt:lpstr>
      <vt:lpstr>PTC Supplement</vt:lpstr>
      <vt:lpstr>PTC 330</vt:lpstr>
      <vt:lpstr>PTC 332</vt:lpstr>
      <vt:lpstr>PTC 335</vt:lpstr>
      <vt:lpstr>PTC 352b</vt:lpstr>
      <vt:lpstr>PTC 410</vt:lpstr>
      <vt:lpstr>PTC 700</vt:lpstr>
      <vt:lpstr>PTC 710</vt:lpstr>
      <vt:lpstr>blank 107</vt:lpstr>
      <vt:lpstr>PTC 710 pgs 108-109</vt:lpstr>
      <vt:lpstr>PTC 710 pages 110-111</vt:lpstr>
      <vt:lpstr>PTC 710S</vt:lpstr>
      <vt:lpstr>PTC 720</vt:lpstr>
      <vt:lpstr>PTC Grants</vt:lpstr>
      <vt:lpstr>Verification</vt:lpstr>
      <vt:lpstr>Memoranda</vt:lpstr>
      <vt:lpstr>Index</vt:lpstr>
      <vt:lpstr>'200'!Print_Area</vt:lpstr>
      <vt:lpstr>'210'!Print_Area</vt:lpstr>
      <vt:lpstr>'310A'!Print_Area</vt:lpstr>
      <vt:lpstr>'330'!Print_Area</vt:lpstr>
      <vt:lpstr>'332'!Print_Area</vt:lpstr>
      <vt:lpstr>'352A'!Print_Area</vt:lpstr>
      <vt:lpstr>'410 Instr.'!Print_Area</vt:lpstr>
      <vt:lpstr>'414 N&amp;R'!Print_Area</vt:lpstr>
      <vt:lpstr>'450'!Print_Area</vt:lpstr>
      <vt:lpstr>'501 502'!Print_Area</vt:lpstr>
      <vt:lpstr>'710 Instr.'!Print_Area</vt:lpstr>
      <vt:lpstr>'755'!Print_Area</vt:lpstr>
      <vt:lpstr>Memoranda!Print_Area</vt:lpstr>
      <vt:lpstr>Notice!Print_Area</vt:lpstr>
      <vt:lpstr>'PTC 352b'!Print_Area</vt:lpstr>
      <vt:lpstr>'PTC 410'!Print_Area</vt:lpstr>
      <vt:lpstr>'PTC 710 pgs 108-109'!Print_Area</vt:lpstr>
      <vt:lpstr>'Sch A and B'!Print_Area</vt:lpstr>
      <vt:lpstr>Title!Print_Area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Government of the United States</cp:lastModifiedBy>
  <cp:lastPrinted>2017-03-27T20:08:53Z</cp:lastPrinted>
  <dcterms:created xsi:type="dcterms:W3CDTF">1998-03-13T18:09:39Z</dcterms:created>
  <dcterms:modified xsi:type="dcterms:W3CDTF">2017-04-03T14:03:49Z</dcterms:modified>
</cp:coreProperties>
</file>